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cala\temp\master\"/>
    </mc:Choice>
  </mc:AlternateContent>
  <bookViews>
    <workbookView xWindow="0" yWindow="0" windowWidth="21570" windowHeight="9405" activeTab="3"/>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data_set!$A$1:$CW$1116</definedName>
    <definedName name="ExternalData_1" localSheetId="4" hidden="1">impact_factors!#REF!</definedName>
    <definedName name="ImpactFactors">Table3[]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36" i="12" l="1"/>
  <c r="K1036" i="12"/>
  <c r="M1035" i="12"/>
  <c r="K1035" i="12"/>
  <c r="M1034" i="12"/>
  <c r="K1034" i="12"/>
  <c r="M1033" i="12"/>
  <c r="K1033" i="12"/>
  <c r="K1037" i="12" s="1"/>
  <c r="W1598" i="10"/>
  <c r="W1599" i="10"/>
  <c r="W1600" i="10"/>
  <c r="W1601" i="10"/>
  <c r="W1602" i="10"/>
  <c r="W1603" i="10"/>
  <c r="W1604" i="10"/>
  <c r="W1605" i="10"/>
  <c r="W1606" i="10"/>
  <c r="W1607" i="10"/>
  <c r="W1608" i="10"/>
  <c r="W1609" i="10"/>
  <c r="W1610" i="10"/>
  <c r="W1611" i="10"/>
  <c r="W1612" i="10"/>
  <c r="W1613" i="10"/>
  <c r="W1614" i="10"/>
  <c r="W1615" i="10"/>
  <c r="W1616" i="10"/>
  <c r="W1617" i="10"/>
  <c r="W1618" i="10"/>
  <c r="W1619" i="10"/>
  <c r="W1620" i="10"/>
  <c r="W1597" i="10"/>
  <c r="G1038" i="12"/>
  <c r="E1038" i="12"/>
  <c r="G1034" i="12"/>
  <c r="G1035" i="12"/>
  <c r="G1036" i="12"/>
  <c r="G1037" i="12"/>
  <c r="G1033" i="12"/>
  <c r="E1034" i="12"/>
  <c r="E1035" i="12"/>
  <c r="E1036" i="12"/>
  <c r="E1037" i="12"/>
  <c r="E1033" i="12"/>
  <c r="AS1598" i="10"/>
  <c r="AS1599" i="10"/>
  <c r="AS1600" i="10"/>
  <c r="AS1601" i="10"/>
  <c r="AS1602" i="10"/>
  <c r="AS1603" i="10"/>
  <c r="AS1604" i="10"/>
  <c r="AS1605" i="10"/>
  <c r="AS1606" i="10"/>
  <c r="AS1607" i="10"/>
  <c r="AS1608" i="10"/>
  <c r="AS1609" i="10"/>
  <c r="AS1610" i="10"/>
  <c r="AS1611" i="10"/>
  <c r="AS1612" i="10"/>
  <c r="AS1613" i="10"/>
  <c r="AS1614" i="10"/>
  <c r="AS1615" i="10"/>
  <c r="AS1616" i="10"/>
  <c r="AS1617" i="10"/>
  <c r="AS1618" i="10"/>
  <c r="AS1619" i="10"/>
  <c r="AS1620" i="10"/>
  <c r="AS1597" i="10"/>
  <c r="G1597" i="10"/>
  <c r="H1597" i="10"/>
  <c r="G1598" i="10"/>
  <c r="H1598" i="10"/>
  <c r="G1599" i="10"/>
  <c r="H1599" i="10"/>
  <c r="G1600" i="10"/>
  <c r="H1600" i="10"/>
  <c r="G1601" i="10"/>
  <c r="H1601" i="10"/>
  <c r="G1602" i="10"/>
  <c r="H1602" i="10"/>
  <c r="G1603" i="10"/>
  <c r="H1603" i="10"/>
  <c r="G1604" i="10"/>
  <c r="H1604" i="10"/>
  <c r="G1605" i="10"/>
  <c r="H1605" i="10"/>
  <c r="G1606" i="10"/>
  <c r="H1606" i="10"/>
  <c r="G1607" i="10"/>
  <c r="H1607" i="10"/>
  <c r="G1608" i="10"/>
  <c r="H1608" i="10"/>
  <c r="G1609" i="10"/>
  <c r="H1609" i="10"/>
  <c r="G1610" i="10"/>
  <c r="H1610" i="10"/>
  <c r="G1611" i="10"/>
  <c r="H1611" i="10"/>
  <c r="G1612" i="10"/>
  <c r="H1612" i="10"/>
  <c r="G1613" i="10"/>
  <c r="H1613" i="10"/>
  <c r="G1614" i="10"/>
  <c r="H1614" i="10"/>
  <c r="G1615" i="10"/>
  <c r="H1615" i="10"/>
  <c r="G1616" i="10"/>
  <c r="H1616" i="10"/>
  <c r="G1617" i="10"/>
  <c r="H1617" i="10"/>
  <c r="G1618" i="10"/>
  <c r="H1618" i="10"/>
  <c r="G1619" i="10"/>
  <c r="H1619" i="10"/>
  <c r="G1620" i="10"/>
  <c r="H1620"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597" i="10"/>
  <c r="Q1029" i="12"/>
  <c r="P1029" i="12" s="1"/>
  <c r="Q1028" i="12"/>
  <c r="P1028" i="12" s="1"/>
  <c r="Q1027" i="12"/>
  <c r="P1027" i="12" s="1"/>
  <c r="Q1026" i="12"/>
  <c r="P1026" i="12" s="1"/>
  <c r="Q1025" i="12"/>
  <c r="P1025" i="12" s="1"/>
  <c r="Q1024" i="12"/>
  <c r="P1024" i="12"/>
  <c r="Q1023" i="12"/>
  <c r="P1023" i="12" s="1"/>
  <c r="Q1022" i="12"/>
  <c r="P1022" i="12"/>
  <c r="Q1021" i="12"/>
  <c r="P1021" i="12" s="1"/>
  <c r="Q1020" i="12"/>
  <c r="P1020" i="12"/>
  <c r="Q1019" i="12"/>
  <c r="P1019" i="12"/>
  <c r="Q1018" i="12"/>
  <c r="P1018" i="12" s="1"/>
  <c r="J1029" i="12"/>
  <c r="K1029" i="12" s="1"/>
  <c r="O1029" i="12" s="1"/>
  <c r="J1028" i="12"/>
  <c r="K1028" i="12"/>
  <c r="O1028" i="12" s="1"/>
  <c r="J1027" i="12"/>
  <c r="K1027" i="12"/>
  <c r="O1027" i="12" s="1"/>
  <c r="J1026" i="12"/>
  <c r="K1026" i="12" s="1"/>
  <c r="O1026" i="12" s="1"/>
  <c r="J1025" i="12"/>
  <c r="K1025" i="12"/>
  <c r="O1025" i="12" s="1"/>
  <c r="J1024" i="12"/>
  <c r="K1024" i="12" s="1"/>
  <c r="O1024" i="12" s="1"/>
  <c r="J1023" i="12"/>
  <c r="K1023" i="12"/>
  <c r="O1023" i="12" s="1"/>
  <c r="J1022" i="12"/>
  <c r="K1022" i="12" s="1"/>
  <c r="O1022" i="12" s="1"/>
  <c r="J1021" i="12"/>
  <c r="K1021" i="12"/>
  <c r="O1021" i="12" s="1"/>
  <c r="J1020" i="12"/>
  <c r="K1020" i="12"/>
  <c r="O1020" i="12" s="1"/>
  <c r="J1019" i="12"/>
  <c r="K1019" i="12"/>
  <c r="O1019" i="12" s="1"/>
  <c r="J1018" i="12"/>
  <c r="K1018" i="12"/>
  <c r="O1018" i="12" s="1"/>
  <c r="Q1007" i="12"/>
  <c r="Q1008" i="12"/>
  <c r="Q1009" i="12"/>
  <c r="Q1010" i="12"/>
  <c r="Q1011" i="12"/>
  <c r="Q1012" i="12"/>
  <c r="Q1013" i="12"/>
  <c r="Q1014" i="12"/>
  <c r="Q1015" i="12"/>
  <c r="Q1016" i="12"/>
  <c r="Q1017" i="12"/>
  <c r="Q1006" i="12"/>
  <c r="J1017" i="12"/>
  <c r="K1017" i="12"/>
  <c r="O1017" i="12" s="1"/>
  <c r="J1016" i="12"/>
  <c r="K1016" i="12" s="1"/>
  <c r="O1016" i="12" s="1"/>
  <c r="J1015" i="12"/>
  <c r="K1015" i="12"/>
  <c r="O1015" i="12" s="1"/>
  <c r="J1014" i="12"/>
  <c r="K1014" i="12" s="1"/>
  <c r="O1014" i="12" s="1"/>
  <c r="J1013" i="12"/>
  <c r="K1013" i="12" s="1"/>
  <c r="O1013" i="12" s="1"/>
  <c r="P1013" i="12" s="1"/>
  <c r="J1012" i="12"/>
  <c r="K1012" i="12"/>
  <c r="O1012" i="12" s="1"/>
  <c r="P1012" i="12" s="1"/>
  <c r="J1011" i="12"/>
  <c r="K1011" i="12" s="1"/>
  <c r="O1011" i="12" s="1"/>
  <c r="J1010" i="12"/>
  <c r="K1010" i="12"/>
  <c r="O1010" i="12" s="1"/>
  <c r="J1009" i="12"/>
  <c r="K1009" i="12" s="1"/>
  <c r="O1009" i="12" s="1"/>
  <c r="J1008" i="12"/>
  <c r="K1008" i="12" s="1"/>
  <c r="O1008" i="12" s="1"/>
  <c r="J1007" i="12"/>
  <c r="K1007" i="12" s="1"/>
  <c r="O1007" i="12" s="1"/>
  <c r="P1007" i="12" s="1"/>
  <c r="J1006" i="12"/>
  <c r="K1006" i="12" s="1"/>
  <c r="O1006" i="12" s="1"/>
  <c r="U1580" i="10"/>
  <c r="U1579" i="10"/>
  <c r="U1578" i="10"/>
  <c r="U1577" i="10"/>
  <c r="AR1582" i="10"/>
  <c r="AR1583" i="10"/>
  <c r="AR1584" i="10"/>
  <c r="AR1585" i="10"/>
  <c r="AR1586" i="10"/>
  <c r="AR1587" i="10"/>
  <c r="AR1588" i="10"/>
  <c r="AR1589" i="10"/>
  <c r="AR1590" i="10"/>
  <c r="AR1591" i="10"/>
  <c r="AR1592" i="10"/>
  <c r="AR1593" i="10"/>
  <c r="AR1594" i="10"/>
  <c r="AR1595" i="10"/>
  <c r="AR1596" i="10"/>
  <c r="AR1581" i="10"/>
  <c r="U1582" i="10"/>
  <c r="U1583" i="10"/>
  <c r="U1584" i="10"/>
  <c r="U1585" i="10"/>
  <c r="U1586" i="10"/>
  <c r="U1587" i="10"/>
  <c r="U1588" i="10"/>
  <c r="U1589" i="10"/>
  <c r="U1590" i="10"/>
  <c r="U1591" i="10"/>
  <c r="U1592" i="10"/>
  <c r="U1593" i="10"/>
  <c r="U1594" i="10"/>
  <c r="U1595" i="10"/>
  <c r="U1596" i="10"/>
  <c r="U1581" i="10"/>
  <c r="G1593" i="10"/>
  <c r="H1593" i="10"/>
  <c r="G1594" i="10"/>
  <c r="H1594" i="10"/>
  <c r="G1595" i="10"/>
  <c r="H1595" i="10"/>
  <c r="G1596" i="10"/>
  <c r="H1596" i="10"/>
  <c r="F1577" i="10"/>
  <c r="F1578" i="10"/>
  <c r="F1579" i="10"/>
  <c r="F1580" i="10"/>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Q991" i="12" s="1"/>
  <c r="R990" i="12"/>
  <c r="M990" i="12"/>
  <c r="K990" i="12"/>
  <c r="L990" i="12" s="1"/>
  <c r="P990" i="12" s="1"/>
  <c r="Q990" i="12" s="1"/>
  <c r="M989" i="12"/>
  <c r="R989" i="12" s="1"/>
  <c r="K989" i="12"/>
  <c r="L989" i="12" s="1"/>
  <c r="P989" i="12" s="1"/>
  <c r="M988" i="12"/>
  <c r="R988" i="12" s="1"/>
  <c r="K988" i="12"/>
  <c r="L988" i="12" s="1"/>
  <c r="P988" i="12" s="1"/>
  <c r="M987" i="12"/>
  <c r="R987" i="12" s="1"/>
  <c r="K987" i="12"/>
  <c r="L987" i="12" s="1"/>
  <c r="P987" i="12" s="1"/>
  <c r="Q987" i="12" s="1"/>
  <c r="R986" i="12"/>
  <c r="M986" i="12"/>
  <c r="K986" i="12"/>
  <c r="L986" i="12" s="1"/>
  <c r="P986" i="12" s="1"/>
  <c r="Q986" i="12" s="1"/>
  <c r="G1581" i="10"/>
  <c r="H1581" i="10"/>
  <c r="G1582" i="10"/>
  <c r="H1582" i="10"/>
  <c r="G1583" i="10"/>
  <c r="H1583" i="10"/>
  <c r="G1584" i="10"/>
  <c r="H1584" i="10"/>
  <c r="G1585" i="10"/>
  <c r="H1585" i="10"/>
  <c r="G1586" i="10"/>
  <c r="H1586" i="10"/>
  <c r="G1587" i="10"/>
  <c r="H1587" i="10"/>
  <c r="G1588" i="10"/>
  <c r="H1588" i="10"/>
  <c r="G1589" i="10"/>
  <c r="H1589" i="10"/>
  <c r="G1590" i="10"/>
  <c r="H1590" i="10"/>
  <c r="G1591" i="10"/>
  <c r="H1591" i="10"/>
  <c r="G1592" i="10"/>
  <c r="H1592" i="10"/>
  <c r="M985" i="12"/>
  <c r="R985" i="12" s="1"/>
  <c r="K985" i="12"/>
  <c r="L985" i="12" s="1"/>
  <c r="P985" i="12" s="1"/>
  <c r="M984" i="12"/>
  <c r="R984" i="12" s="1"/>
  <c r="K984" i="12"/>
  <c r="L984" i="12" s="1"/>
  <c r="P984" i="12" s="1"/>
  <c r="G1578" i="10"/>
  <c r="H1578" i="10"/>
  <c r="G1579" i="10"/>
  <c r="H1579" i="10"/>
  <c r="G1580" i="10"/>
  <c r="H1580" i="10"/>
  <c r="G1577" i="10"/>
  <c r="H1577" i="10"/>
  <c r="BK1573" i="10"/>
  <c r="BK1574" i="10"/>
  <c r="BK1575" i="10"/>
  <c r="BK1576" i="10"/>
  <c r="BK1572" i="10"/>
  <c r="AK1573" i="10"/>
  <c r="AK1574" i="10"/>
  <c r="AK1575" i="10"/>
  <c r="AK1576" i="10"/>
  <c r="AK1572" i="10"/>
  <c r="U1576" i="10"/>
  <c r="U1575" i="10"/>
  <c r="U1574" i="10"/>
  <c r="U1573" i="10"/>
  <c r="U1572" i="10"/>
  <c r="F1576" i="10"/>
  <c r="G1576" i="10"/>
  <c r="H1576" i="10"/>
  <c r="F1575" i="10"/>
  <c r="G1575" i="10"/>
  <c r="H1575" i="10"/>
  <c r="F1574" i="10"/>
  <c r="G1574" i="10"/>
  <c r="H1574" i="10"/>
  <c r="F1573" i="10"/>
  <c r="G1573" i="10"/>
  <c r="H1573" i="10"/>
  <c r="F1572" i="10"/>
  <c r="G1572" i="10"/>
  <c r="H1572" i="10"/>
  <c r="X1562" i="10"/>
  <c r="X1563" i="10"/>
  <c r="X1564" i="10"/>
  <c r="X1565" i="10"/>
  <c r="X1566" i="10"/>
  <c r="X1567" i="10"/>
  <c r="X1568" i="10"/>
  <c r="X1569" i="10"/>
  <c r="X1570" i="10"/>
  <c r="X1571" i="10"/>
  <c r="X1561" i="10"/>
  <c r="U1568" i="10"/>
  <c r="U1569" i="10"/>
  <c r="U1570" i="10"/>
  <c r="U1571" i="10"/>
  <c r="U1567" i="10"/>
  <c r="F1571" i="10"/>
  <c r="G1571" i="10"/>
  <c r="H1571" i="10"/>
  <c r="F1570" i="10"/>
  <c r="G1570" i="10"/>
  <c r="H1570" i="10"/>
  <c r="F1569" i="10"/>
  <c r="G1569" i="10"/>
  <c r="H1569" i="10"/>
  <c r="F1568" i="10"/>
  <c r="G1568" i="10"/>
  <c r="H1568" i="10"/>
  <c r="F1567" i="10"/>
  <c r="G1567" i="10"/>
  <c r="H1567" i="10"/>
  <c r="U1566" i="10"/>
  <c r="U1565" i="10"/>
  <c r="U1564" i="10"/>
  <c r="U1563" i="10"/>
  <c r="U1562" i="10"/>
  <c r="U1561" i="10"/>
  <c r="F1566" i="10"/>
  <c r="G1566" i="10"/>
  <c r="H1566" i="10"/>
  <c r="F1565" i="10"/>
  <c r="G1565" i="10"/>
  <c r="H1565" i="10"/>
  <c r="F1564" i="10"/>
  <c r="G1564" i="10"/>
  <c r="H1564" i="10"/>
  <c r="F1563" i="10"/>
  <c r="G1563" i="10"/>
  <c r="H1563" i="10"/>
  <c r="F1562" i="10"/>
  <c r="G1562" i="10"/>
  <c r="H1562" i="10"/>
  <c r="F1561" i="10"/>
  <c r="G1561" i="10"/>
  <c r="H1561" i="10"/>
  <c r="U1560" i="10"/>
  <c r="U1559" i="10"/>
  <c r="U1558" i="10"/>
  <c r="U1557" i="10"/>
  <c r="U1556" i="10"/>
  <c r="F1557" i="10"/>
  <c r="F1558" i="10"/>
  <c r="F1559" i="10"/>
  <c r="F1560" i="10"/>
  <c r="F1556" i="10"/>
  <c r="G1560" i="10"/>
  <c r="H1560" i="10"/>
  <c r="G1559" i="10"/>
  <c r="H1559" i="10"/>
  <c r="G1558" i="10"/>
  <c r="H1558" i="10"/>
  <c r="G1557" i="10"/>
  <c r="H1557" i="10"/>
  <c r="G1556" i="10"/>
  <c r="H1556" i="10"/>
  <c r="X1537" i="10"/>
  <c r="X1538" i="10"/>
  <c r="X1539" i="10"/>
  <c r="X1540" i="10"/>
  <c r="X1541" i="10"/>
  <c r="X1542" i="10"/>
  <c r="X1543" i="10"/>
  <c r="X1544" i="10"/>
  <c r="X1545" i="10"/>
  <c r="X1546" i="10"/>
  <c r="X1547" i="10"/>
  <c r="X1548" i="10"/>
  <c r="X1549" i="10"/>
  <c r="X1550" i="10"/>
  <c r="X1551" i="10"/>
  <c r="X1552" i="10"/>
  <c r="X1553" i="10"/>
  <c r="X1554" i="10"/>
  <c r="X1555" i="10"/>
  <c r="X1536" i="10"/>
  <c r="AQ1537" i="10"/>
  <c r="AQ1538" i="10"/>
  <c r="AQ1539" i="10"/>
  <c r="AQ1540" i="10"/>
  <c r="AQ1541" i="10"/>
  <c r="AQ1542" i="10"/>
  <c r="AQ1543" i="10"/>
  <c r="AQ1544" i="10"/>
  <c r="AQ1545" i="10"/>
  <c r="AQ1546" i="10"/>
  <c r="AQ1547" i="10"/>
  <c r="AQ1548" i="10"/>
  <c r="AQ1549" i="10"/>
  <c r="AQ1550" i="10"/>
  <c r="AQ1551" i="10"/>
  <c r="AQ1552" i="10"/>
  <c r="AQ1553" i="10"/>
  <c r="AQ1554" i="10"/>
  <c r="AQ1555" i="10"/>
  <c r="AQ1536" i="10"/>
  <c r="AM1537" i="10"/>
  <c r="AM1538" i="10"/>
  <c r="AM1539" i="10"/>
  <c r="AM1540" i="10"/>
  <c r="AM1541" i="10"/>
  <c r="AM1542" i="10"/>
  <c r="AM1543" i="10"/>
  <c r="AM1544" i="10"/>
  <c r="AM1545" i="10"/>
  <c r="AM1546" i="10"/>
  <c r="AM1547" i="10"/>
  <c r="AM1548" i="10"/>
  <c r="AM1549" i="10"/>
  <c r="AM1550" i="10"/>
  <c r="AM1551" i="10"/>
  <c r="AM1552" i="10"/>
  <c r="AM1553" i="10"/>
  <c r="AM1554" i="10"/>
  <c r="AM1555" i="10"/>
  <c r="AM1536" i="10"/>
  <c r="G1536" i="10"/>
  <c r="H1536" i="10"/>
  <c r="G1537" i="10"/>
  <c r="H1537" i="10"/>
  <c r="G1538" i="10"/>
  <c r="H1538" i="10"/>
  <c r="G1539" i="10"/>
  <c r="H1539" i="10"/>
  <c r="G1540" i="10"/>
  <c r="H1540" i="10"/>
  <c r="G1541" i="10"/>
  <c r="H1541" i="10"/>
  <c r="G1542" i="10"/>
  <c r="H1542" i="10"/>
  <c r="G1543" i="10"/>
  <c r="H1543" i="10"/>
  <c r="G1544" i="10"/>
  <c r="H1544" i="10"/>
  <c r="G1545" i="10"/>
  <c r="H1545" i="10"/>
  <c r="G1546" i="10"/>
  <c r="H1546" i="10"/>
  <c r="G1547" i="10"/>
  <c r="H1547" i="10"/>
  <c r="G1548" i="10"/>
  <c r="H1548" i="10"/>
  <c r="G1549" i="10"/>
  <c r="H1549" i="10"/>
  <c r="G1550" i="10"/>
  <c r="H1550" i="10"/>
  <c r="G1551" i="10"/>
  <c r="H1551" i="10"/>
  <c r="G1552" i="10"/>
  <c r="H1552" i="10"/>
  <c r="G1553" i="10"/>
  <c r="H1553" i="10"/>
  <c r="G1554" i="10"/>
  <c r="H1554" i="10"/>
  <c r="G1555" i="10"/>
  <c r="H1555" i="10"/>
  <c r="U1537" i="10"/>
  <c r="U1538" i="10"/>
  <c r="U1539" i="10"/>
  <c r="U1540" i="10"/>
  <c r="U1541" i="10"/>
  <c r="U1542" i="10"/>
  <c r="U1543" i="10"/>
  <c r="U1544" i="10"/>
  <c r="U1545" i="10"/>
  <c r="U1546" i="10"/>
  <c r="U1547" i="10"/>
  <c r="U1548" i="10"/>
  <c r="U1549" i="10"/>
  <c r="U1550" i="10"/>
  <c r="U1551" i="10"/>
  <c r="U1552" i="10"/>
  <c r="U1553" i="10"/>
  <c r="U1554" i="10"/>
  <c r="U1555" i="10"/>
  <c r="U1536" i="10"/>
  <c r="I969" i="12"/>
  <c r="J969" i="12" s="1"/>
  <c r="N969" i="12" s="1"/>
  <c r="K969" i="12"/>
  <c r="P969" i="12" s="1"/>
  <c r="I970" i="12"/>
  <c r="J970" i="12" s="1"/>
  <c r="N970" i="12" s="1"/>
  <c r="K970" i="12"/>
  <c r="P970" i="12" s="1"/>
  <c r="I971" i="12"/>
  <c r="J971" i="12" s="1"/>
  <c r="N971" i="12" s="1"/>
  <c r="K971" i="12"/>
  <c r="P971" i="12" s="1"/>
  <c r="I972" i="12"/>
  <c r="J972" i="12" s="1"/>
  <c r="N972" i="12" s="1"/>
  <c r="O972" i="12" s="1"/>
  <c r="K972" i="12"/>
  <c r="P972" i="12"/>
  <c r="I973" i="12"/>
  <c r="J973" i="12" s="1"/>
  <c r="N973" i="12" s="1"/>
  <c r="K973" i="12"/>
  <c r="P973" i="12" s="1"/>
  <c r="I974" i="12"/>
  <c r="J974" i="12" s="1"/>
  <c r="N974" i="12" s="1"/>
  <c r="O974" i="12" s="1"/>
  <c r="K974" i="12"/>
  <c r="P974" i="12" s="1"/>
  <c r="I975" i="12"/>
  <c r="J975" i="12" s="1"/>
  <c r="N975" i="12" s="1"/>
  <c r="O975" i="12" s="1"/>
  <c r="K975" i="12"/>
  <c r="P975" i="12" s="1"/>
  <c r="I976" i="12"/>
  <c r="J976" i="12" s="1"/>
  <c r="N976" i="12" s="1"/>
  <c r="O976" i="12" s="1"/>
  <c r="K976" i="12"/>
  <c r="P976" i="12"/>
  <c r="I977" i="12"/>
  <c r="J977" i="12" s="1"/>
  <c r="N977" i="12" s="1"/>
  <c r="K977" i="12"/>
  <c r="P977" i="12" s="1"/>
  <c r="I978" i="12"/>
  <c r="J978" i="12" s="1"/>
  <c r="N978" i="12" s="1"/>
  <c r="K978" i="12"/>
  <c r="P978" i="12" s="1"/>
  <c r="K968" i="12"/>
  <c r="P968" i="12" s="1"/>
  <c r="I968" i="12"/>
  <c r="J968" i="12" s="1"/>
  <c r="N968" i="12" s="1"/>
  <c r="K967" i="12"/>
  <c r="P967" i="12"/>
  <c r="I967" i="12"/>
  <c r="J967" i="12" s="1"/>
  <c r="N967" i="12" s="1"/>
  <c r="O967" i="12" s="1"/>
  <c r="K966" i="12"/>
  <c r="P966" i="12" s="1"/>
  <c r="I966" i="12"/>
  <c r="J966" i="12" s="1"/>
  <c r="N966" i="12" s="1"/>
  <c r="K965" i="12"/>
  <c r="P965" i="12" s="1"/>
  <c r="I965" i="12"/>
  <c r="J965" i="12" s="1"/>
  <c r="N965" i="12" s="1"/>
  <c r="K964" i="12"/>
  <c r="P964" i="12" s="1"/>
  <c r="I964" i="12"/>
  <c r="J964" i="12" s="1"/>
  <c r="N964" i="12" s="1"/>
  <c r="I963" i="12"/>
  <c r="J963" i="12" s="1"/>
  <c r="N963" i="12" s="1"/>
  <c r="O963" i="12" s="1"/>
  <c r="K963" i="12"/>
  <c r="P963" i="12"/>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I1121" i="10"/>
  <c r="J1121" i="10" s="1"/>
  <c r="K1121" i="10" s="1"/>
  <c r="I1122" i="10"/>
  <c r="J1122" i="10"/>
  <c r="K1122" i="10" s="1"/>
  <c r="I1123" i="10"/>
  <c r="J1123" i="10"/>
  <c r="K1123" i="10" s="1"/>
  <c r="I1124" i="10"/>
  <c r="J1124" i="10" s="1"/>
  <c r="K1124" i="10" s="1"/>
  <c r="I1125" i="10"/>
  <c r="J1125" i="10" s="1"/>
  <c r="K1125" i="10" s="1"/>
  <c r="I1126" i="10"/>
  <c r="J1126" i="10" s="1"/>
  <c r="K1126" i="10" s="1"/>
  <c r="I1127" i="10"/>
  <c r="J1127" i="10"/>
  <c r="K1127" i="10"/>
  <c r="I1128" i="10"/>
  <c r="J1128" i="10" s="1"/>
  <c r="K1128" i="10"/>
  <c r="I1129" i="10"/>
  <c r="J1129" i="10" s="1"/>
  <c r="K1129" i="10" s="1"/>
  <c r="I1130" i="10"/>
  <c r="J1130" i="10"/>
  <c r="K1130" i="10" s="1"/>
  <c r="I1131" i="10"/>
  <c r="J1131" i="10"/>
  <c r="K1131" i="10" s="1"/>
  <c r="I1132" i="10"/>
  <c r="J1132" i="10" s="1"/>
  <c r="K1132" i="10" s="1"/>
  <c r="I1133" i="10"/>
  <c r="J1133" i="10" s="1"/>
  <c r="K1133" i="10" s="1"/>
  <c r="I1134" i="10"/>
  <c r="J1134" i="10" s="1"/>
  <c r="K1134" i="10" s="1"/>
  <c r="I1135" i="10"/>
  <c r="J1135" i="10"/>
  <c r="K1135" i="10"/>
  <c r="I1136" i="10"/>
  <c r="J1136" i="10" s="1"/>
  <c r="K1136" i="10" s="1"/>
  <c r="I1137" i="10"/>
  <c r="J1137" i="10" s="1"/>
  <c r="K1137" i="10" s="1"/>
  <c r="I1138" i="10"/>
  <c r="J1138" i="10"/>
  <c r="K1138" i="10" s="1"/>
  <c r="I1139" i="10"/>
  <c r="J1139" i="10"/>
  <c r="K1139" i="10" s="1"/>
  <c r="I1140" i="10"/>
  <c r="J1140" i="10" s="1"/>
  <c r="K1140" i="10" s="1"/>
  <c r="I1141" i="10"/>
  <c r="J1141" i="10" s="1"/>
  <c r="K1141" i="10" s="1"/>
  <c r="I1142" i="10"/>
  <c r="J1142" i="10" s="1"/>
  <c r="K1142" i="10" s="1"/>
  <c r="I1143" i="10"/>
  <c r="J1143" i="10"/>
  <c r="K1143" i="10"/>
  <c r="I1144" i="10"/>
  <c r="J1144" i="10" s="1"/>
  <c r="K1144" i="10" s="1"/>
  <c r="I1145" i="10"/>
  <c r="J1145" i="10" s="1"/>
  <c r="K1145" i="10" s="1"/>
  <c r="I1146" i="10"/>
  <c r="J1146" i="10"/>
  <c r="K1146" i="10" s="1"/>
  <c r="I1147" i="10"/>
  <c r="J1147" i="10"/>
  <c r="K1147" i="10" s="1"/>
  <c r="I1148" i="10"/>
  <c r="J1148" i="10" s="1"/>
  <c r="K1148" i="10" s="1"/>
  <c r="I1149" i="10"/>
  <c r="J1149" i="10" s="1"/>
  <c r="K1149" i="10" s="1"/>
  <c r="I1150" i="10"/>
  <c r="J1150" i="10" s="1"/>
  <c r="K1150" i="10" s="1"/>
  <c r="I1151" i="10"/>
  <c r="J1151" i="10"/>
  <c r="K1151" i="10"/>
  <c r="I1152" i="10"/>
  <c r="J1152" i="10" s="1"/>
  <c r="K1152" i="10"/>
  <c r="I1153" i="10"/>
  <c r="J1153" i="10" s="1"/>
  <c r="K1153" i="10" s="1"/>
  <c r="I1154" i="10"/>
  <c r="J1154" i="10"/>
  <c r="K1154" i="10" s="1"/>
  <c r="I1155" i="10"/>
  <c r="J1155" i="10"/>
  <c r="K1155" i="10" s="1"/>
  <c r="I1156" i="10"/>
  <c r="J1156" i="10" s="1"/>
  <c r="K1156" i="10" s="1"/>
  <c r="I1157" i="10"/>
  <c r="J1157" i="10" s="1"/>
  <c r="K1157" i="10" s="1"/>
  <c r="I1158" i="10"/>
  <c r="J1158" i="10" s="1"/>
  <c r="K1158" i="10" s="1"/>
  <c r="I1159" i="10"/>
  <c r="J1159" i="10"/>
  <c r="K1159" i="10"/>
  <c r="I1160" i="10"/>
  <c r="J1160" i="10" s="1"/>
  <c r="K1160" i="10" s="1"/>
  <c r="I1161" i="10"/>
  <c r="J1161" i="10" s="1"/>
  <c r="K1161" i="10" s="1"/>
  <c r="I1162" i="10"/>
  <c r="J1162" i="10"/>
  <c r="K1162" i="10" s="1"/>
  <c r="I1163" i="10"/>
  <c r="J1163" i="10"/>
  <c r="K1163" i="10" s="1"/>
  <c r="I1164" i="10"/>
  <c r="J1164" i="10" s="1"/>
  <c r="K1164" i="10" s="1"/>
  <c r="I1165" i="10"/>
  <c r="J1165" i="10" s="1"/>
  <c r="K1165" i="10" s="1"/>
  <c r="I1166" i="10"/>
  <c r="J1166" i="10" s="1"/>
  <c r="K1166" i="10" s="1"/>
  <c r="I1167" i="10"/>
  <c r="J1167" i="10"/>
  <c r="K1167" i="10"/>
  <c r="I1168" i="10"/>
  <c r="J1168" i="10" s="1"/>
  <c r="K1168" i="10"/>
  <c r="I1169" i="10"/>
  <c r="J1169" i="10" s="1"/>
  <c r="K1169" i="10" s="1"/>
  <c r="I1170" i="10"/>
  <c r="J1170" i="10"/>
  <c r="K1170" i="10" s="1"/>
  <c r="I1171" i="10"/>
  <c r="J1171" i="10"/>
  <c r="K1171" i="10" s="1"/>
  <c r="I1172" i="10"/>
  <c r="J1172" i="10" s="1"/>
  <c r="K1172" i="10" s="1"/>
  <c r="I1173" i="10"/>
  <c r="J1173" i="10" s="1"/>
  <c r="K1173" i="10" s="1"/>
  <c r="I1174" i="10"/>
  <c r="J1174" i="10" s="1"/>
  <c r="K1174" i="10" s="1"/>
  <c r="I1175" i="10"/>
  <c r="J1175" i="10"/>
  <c r="K1175" i="10"/>
  <c r="I1176" i="10"/>
  <c r="J1176" i="10" s="1"/>
  <c r="K1176" i="10"/>
  <c r="I1177" i="10"/>
  <c r="J1177" i="10" s="1"/>
  <c r="K1177" i="10" s="1"/>
  <c r="I1178" i="10"/>
  <c r="J1178" i="10"/>
  <c r="K1178" i="10" s="1"/>
  <c r="I1179" i="10"/>
  <c r="J1179" i="10"/>
  <c r="K1179" i="10" s="1"/>
  <c r="I1180" i="10"/>
  <c r="J1180" i="10" s="1"/>
  <c r="K1180" i="10" s="1"/>
  <c r="I1181" i="10"/>
  <c r="J1181" i="10" s="1"/>
  <c r="K1181" i="10" s="1"/>
  <c r="I1182" i="10"/>
  <c r="J1182" i="10" s="1"/>
  <c r="K1182" i="10" s="1"/>
  <c r="I1183" i="10"/>
  <c r="J1183" i="10"/>
  <c r="K1183" i="10"/>
  <c r="I1184" i="10"/>
  <c r="J1184" i="10" s="1"/>
  <c r="K1184" i="10"/>
  <c r="I1185" i="10"/>
  <c r="J1185" i="10" s="1"/>
  <c r="K1185" i="10" s="1"/>
  <c r="I1186" i="10"/>
  <c r="J1186" i="10"/>
  <c r="K1186" i="10" s="1"/>
  <c r="I1187" i="10"/>
  <c r="J1187" i="10"/>
  <c r="K1187" i="10" s="1"/>
  <c r="I1188" i="10"/>
  <c r="J1188" i="10" s="1"/>
  <c r="K1188" i="10" s="1"/>
  <c r="I1189" i="10"/>
  <c r="J1189" i="10" s="1"/>
  <c r="K1189" i="10" s="1"/>
  <c r="I1190" i="10"/>
  <c r="J1190" i="10" s="1"/>
  <c r="K1190" i="10" s="1"/>
  <c r="I1191" i="10"/>
  <c r="J1191" i="10"/>
  <c r="K1191" i="10"/>
  <c r="I1192" i="10"/>
  <c r="J1192" i="10" s="1"/>
  <c r="K1192" i="10"/>
  <c r="I1193" i="10"/>
  <c r="J1193" i="10" s="1"/>
  <c r="K1193" i="10" s="1"/>
  <c r="I1194" i="10"/>
  <c r="J1194" i="10"/>
  <c r="K1194" i="10" s="1"/>
  <c r="I1195" i="10"/>
  <c r="J1195" i="10"/>
  <c r="K1195" i="10" s="1"/>
  <c r="I1196" i="10"/>
  <c r="J1196" i="10" s="1"/>
  <c r="K1196" i="10" s="1"/>
  <c r="I1197" i="10"/>
  <c r="J1197" i="10" s="1"/>
  <c r="K1197" i="10" s="1"/>
  <c r="I1198" i="10"/>
  <c r="J1198" i="10" s="1"/>
  <c r="K1198" i="10" s="1"/>
  <c r="I1199" i="10"/>
  <c r="J1199" i="10"/>
  <c r="K1199" i="10"/>
  <c r="I1200" i="10"/>
  <c r="J1200" i="10" s="1"/>
  <c r="K1200" i="10" s="1"/>
  <c r="I1201" i="10"/>
  <c r="J1201" i="10" s="1"/>
  <c r="K1201" i="10" s="1"/>
  <c r="I1202" i="10"/>
  <c r="J1202" i="10"/>
  <c r="K1202" i="10" s="1"/>
  <c r="I1203" i="10"/>
  <c r="J1203" i="10"/>
  <c r="K1203" i="10" s="1"/>
  <c r="I1204" i="10"/>
  <c r="J1204" i="10" s="1"/>
  <c r="K1204" i="10" s="1"/>
  <c r="I1205" i="10"/>
  <c r="J1205" i="10" s="1"/>
  <c r="K1205" i="10" s="1"/>
  <c r="I1206" i="10"/>
  <c r="J1206" i="10" s="1"/>
  <c r="K1206" i="10" s="1"/>
  <c r="I1207" i="10"/>
  <c r="J1207" i="10"/>
  <c r="K1207" i="10"/>
  <c r="I1208" i="10"/>
  <c r="J1208" i="10" s="1"/>
  <c r="K1208" i="10" s="1"/>
  <c r="I1209" i="10"/>
  <c r="J1209" i="10" s="1"/>
  <c r="K1209" i="10" s="1"/>
  <c r="I1210" i="10"/>
  <c r="J1210" i="10"/>
  <c r="K1210" i="10" s="1"/>
  <c r="I1211" i="10"/>
  <c r="J1211" i="10"/>
  <c r="K1211" i="10" s="1"/>
  <c r="I1212" i="10"/>
  <c r="J1212" i="10" s="1"/>
  <c r="K1212" i="10" s="1"/>
  <c r="I1213" i="10"/>
  <c r="J1213" i="10" s="1"/>
  <c r="K1213" i="10" s="1"/>
  <c r="I1214" i="10"/>
  <c r="J1214" i="10" s="1"/>
  <c r="K1214" i="10" s="1"/>
  <c r="I1215" i="10"/>
  <c r="J1215" i="10"/>
  <c r="K1215" i="10"/>
  <c r="I1216" i="10"/>
  <c r="J1216" i="10" s="1"/>
  <c r="K1216" i="10"/>
  <c r="I1217" i="10"/>
  <c r="J1217" i="10" s="1"/>
  <c r="K1217" i="10" s="1"/>
  <c r="I1218" i="10"/>
  <c r="J1218" i="10"/>
  <c r="K1218" i="10" s="1"/>
  <c r="I1219" i="10"/>
  <c r="J1219" i="10"/>
  <c r="K1219" i="10" s="1"/>
  <c r="I1220" i="10"/>
  <c r="J1220" i="10" s="1"/>
  <c r="K1220" i="10" s="1"/>
  <c r="I1221" i="10"/>
  <c r="J1221" i="10" s="1"/>
  <c r="K1221" i="10" s="1"/>
  <c r="I1222" i="10"/>
  <c r="J1222" i="10" s="1"/>
  <c r="K1222" i="10" s="1"/>
  <c r="I1223" i="10"/>
  <c r="J1223" i="10"/>
  <c r="K1223" i="10"/>
  <c r="I1224" i="10"/>
  <c r="J1224" i="10" s="1"/>
  <c r="K1224" i="10" s="1"/>
  <c r="I1225" i="10"/>
  <c r="J1225" i="10" s="1"/>
  <c r="K1225" i="10" s="1"/>
  <c r="I1226" i="10"/>
  <c r="J1226" i="10"/>
  <c r="K1226" i="10" s="1"/>
  <c r="I1227" i="10"/>
  <c r="J1227" i="10"/>
  <c r="K1227" i="10" s="1"/>
  <c r="I1228" i="10"/>
  <c r="J1228" i="10" s="1"/>
  <c r="K1228" i="10" s="1"/>
  <c r="I1229" i="10"/>
  <c r="J1229" i="10" s="1"/>
  <c r="K1229" i="10" s="1"/>
  <c r="I1230" i="10"/>
  <c r="J1230" i="10" s="1"/>
  <c r="K1230" i="10" s="1"/>
  <c r="I1231" i="10"/>
  <c r="J1231" i="10"/>
  <c r="K1231" i="10"/>
  <c r="I1232" i="10"/>
  <c r="J1232" i="10" s="1"/>
  <c r="K1232" i="10"/>
  <c r="I1233" i="10"/>
  <c r="J1233" i="10" s="1"/>
  <c r="K1233" i="10" s="1"/>
  <c r="I1234" i="10"/>
  <c r="J1234" i="10"/>
  <c r="K1234" i="10" s="1"/>
  <c r="I1235" i="10"/>
  <c r="J1235" i="10"/>
  <c r="K1235" i="10" s="1"/>
  <c r="I1236" i="10"/>
  <c r="J1236" i="10" s="1"/>
  <c r="K1236" i="10" s="1"/>
  <c r="I1237" i="10"/>
  <c r="J1237" i="10" s="1"/>
  <c r="K1237" i="10" s="1"/>
  <c r="I1238" i="10"/>
  <c r="J1238" i="10" s="1"/>
  <c r="K1238" i="10" s="1"/>
  <c r="I1239" i="10"/>
  <c r="J1239" i="10"/>
  <c r="K1239" i="10"/>
  <c r="I1240" i="10"/>
  <c r="J1240" i="10" s="1"/>
  <c r="K1240" i="10"/>
  <c r="I1241" i="10"/>
  <c r="J1241" i="10" s="1"/>
  <c r="K1241" i="10" s="1"/>
  <c r="I1242" i="10"/>
  <c r="J1242" i="10"/>
  <c r="K1242" i="10" s="1"/>
  <c r="I1243" i="10"/>
  <c r="J1243" i="10"/>
  <c r="K1243" i="10" s="1"/>
  <c r="I1244" i="10"/>
  <c r="J1244" i="10" s="1"/>
  <c r="K1244" i="10" s="1"/>
  <c r="I1245" i="10"/>
  <c r="J1245" i="10" s="1"/>
  <c r="K1245" i="10" s="1"/>
  <c r="I1246" i="10"/>
  <c r="J1246" i="10" s="1"/>
  <c r="K1246" i="10" s="1"/>
  <c r="I1247" i="10"/>
  <c r="J1247" i="10"/>
  <c r="K1247" i="10"/>
  <c r="I1248" i="10"/>
  <c r="J1248" i="10" s="1"/>
  <c r="K1248" i="10"/>
  <c r="I1249" i="10"/>
  <c r="J1249" i="10" s="1"/>
  <c r="K1249" i="10" s="1"/>
  <c r="I1250" i="10"/>
  <c r="J1250" i="10"/>
  <c r="K1250" i="10" s="1"/>
  <c r="I1251" i="10"/>
  <c r="J1251" i="10"/>
  <c r="K1251" i="10" s="1"/>
  <c r="I1252" i="10"/>
  <c r="J1252" i="10" s="1"/>
  <c r="K1252" i="10" s="1"/>
  <c r="I1253" i="10"/>
  <c r="J1253" i="10" s="1"/>
  <c r="K1253" i="10" s="1"/>
  <c r="I1254" i="10"/>
  <c r="J1254" i="10" s="1"/>
  <c r="K1254" i="10" s="1"/>
  <c r="I1255" i="10"/>
  <c r="J1255" i="10"/>
  <c r="K1255" i="10"/>
  <c r="I1256" i="10"/>
  <c r="J1256" i="10" s="1"/>
  <c r="K1256" i="10"/>
  <c r="I1257" i="10"/>
  <c r="J1257" i="10" s="1"/>
  <c r="K1257" i="10" s="1"/>
  <c r="I1258" i="10"/>
  <c r="J1258" i="10"/>
  <c r="K1258" i="10" s="1"/>
  <c r="I1259" i="10"/>
  <c r="J1259" i="10"/>
  <c r="K1259" i="10" s="1"/>
  <c r="I1260" i="10"/>
  <c r="J1260" i="10" s="1"/>
  <c r="K1260" i="10" s="1"/>
  <c r="I1261" i="10"/>
  <c r="J1261" i="10" s="1"/>
  <c r="K1261" i="10" s="1"/>
  <c r="I1262" i="10"/>
  <c r="J1262" i="10" s="1"/>
  <c r="K1262" i="10" s="1"/>
  <c r="I1263" i="10"/>
  <c r="J1263" i="10"/>
  <c r="K1263" i="10"/>
  <c r="I1264" i="10"/>
  <c r="J1264" i="10" s="1"/>
  <c r="K1264" i="10" s="1"/>
  <c r="I1265" i="10"/>
  <c r="J1265" i="10" s="1"/>
  <c r="K1265" i="10" s="1"/>
  <c r="I1266" i="10"/>
  <c r="J1266" i="10"/>
  <c r="K1266" i="10" s="1"/>
  <c r="I1267" i="10"/>
  <c r="J1267" i="10"/>
  <c r="K1267" i="10" s="1"/>
  <c r="I1268" i="10"/>
  <c r="J1268" i="10" s="1"/>
  <c r="K1268" i="10" s="1"/>
  <c r="I1269" i="10"/>
  <c r="J1269" i="10" s="1"/>
  <c r="K1269" i="10" s="1"/>
  <c r="I1270" i="10"/>
  <c r="J1270" i="10" s="1"/>
  <c r="K1270" i="10" s="1"/>
  <c r="I1271" i="10"/>
  <c r="J1271" i="10"/>
  <c r="K1271" i="10"/>
  <c r="I1272" i="10"/>
  <c r="J1272" i="10" s="1"/>
  <c r="K1272" i="10" s="1"/>
  <c r="I1273" i="10"/>
  <c r="J1273" i="10" s="1"/>
  <c r="K1273" i="10" s="1"/>
  <c r="I1274" i="10"/>
  <c r="J1274" i="10"/>
  <c r="K1274" i="10" s="1"/>
  <c r="I1275" i="10"/>
  <c r="J1275" i="10"/>
  <c r="K1275" i="10" s="1"/>
  <c r="I1276" i="10"/>
  <c r="J1276" i="10" s="1"/>
  <c r="K1276" i="10" s="1"/>
  <c r="I1277" i="10"/>
  <c r="J1277" i="10" s="1"/>
  <c r="K1277" i="10" s="1"/>
  <c r="I1278" i="10"/>
  <c r="J1278" i="10" s="1"/>
  <c r="K1278" i="10" s="1"/>
  <c r="I1279" i="10"/>
  <c r="J1279" i="10"/>
  <c r="K1279" i="10"/>
  <c r="I1280" i="10"/>
  <c r="J1280" i="10" s="1"/>
  <c r="K1280" i="10"/>
  <c r="I1281" i="10"/>
  <c r="J1281" i="10" s="1"/>
  <c r="K1281" i="10" s="1"/>
  <c r="I1282" i="10"/>
  <c r="J1282" i="10"/>
  <c r="K1282" i="10" s="1"/>
  <c r="I1283" i="10"/>
  <c r="J1283" i="10"/>
  <c r="K1283" i="10" s="1"/>
  <c r="I1284" i="10"/>
  <c r="J1284" i="10" s="1"/>
  <c r="K1284" i="10" s="1"/>
  <c r="I1285" i="10"/>
  <c r="J1285" i="10" s="1"/>
  <c r="K1285" i="10" s="1"/>
  <c r="I1286" i="10"/>
  <c r="J1286" i="10" s="1"/>
  <c r="K1286" i="10" s="1"/>
  <c r="I1287" i="10"/>
  <c r="J1287" i="10"/>
  <c r="K1287" i="10"/>
  <c r="I1288" i="10"/>
  <c r="J1288" i="10" s="1"/>
  <c r="K1288" i="10" s="1"/>
  <c r="I1289" i="10"/>
  <c r="J1289" i="10" s="1"/>
  <c r="K1289" i="10" s="1"/>
  <c r="I1290" i="10"/>
  <c r="J1290" i="10"/>
  <c r="K1290" i="10" s="1"/>
  <c r="I1291" i="10"/>
  <c r="J1291" i="10"/>
  <c r="K1291" i="10" s="1"/>
  <c r="I1292" i="10"/>
  <c r="J1292" i="10" s="1"/>
  <c r="K1292" i="10" s="1"/>
  <c r="I1293" i="10"/>
  <c r="J1293" i="10" s="1"/>
  <c r="K1293" i="10" s="1"/>
  <c r="I1294" i="10"/>
  <c r="J1294" i="10" s="1"/>
  <c r="K1294" i="10" s="1"/>
  <c r="I1295" i="10"/>
  <c r="J1295" i="10" s="1"/>
  <c r="K1295" i="10" s="1"/>
  <c r="I1296" i="10"/>
  <c r="J1296" i="10" s="1"/>
  <c r="K1296" i="10"/>
  <c r="I1297" i="10"/>
  <c r="J1297" i="10" s="1"/>
  <c r="K1297" i="10" s="1"/>
  <c r="I1298" i="10"/>
  <c r="J1298" i="10"/>
  <c r="K1298" i="10" s="1"/>
  <c r="I1299" i="10"/>
  <c r="J1299" i="10"/>
  <c r="K1299" i="10" s="1"/>
  <c r="I1300" i="10"/>
  <c r="J1300" i="10" s="1"/>
  <c r="K1300" i="10" s="1"/>
  <c r="I1301" i="10"/>
  <c r="J1301" i="10" s="1"/>
  <c r="K1301" i="10" s="1"/>
  <c r="I1302" i="10"/>
  <c r="J1302" i="10" s="1"/>
  <c r="K1302" i="10" s="1"/>
  <c r="I1303" i="10"/>
  <c r="J1303" i="10" s="1"/>
  <c r="K1303" i="10" s="1"/>
  <c r="I1304" i="10"/>
  <c r="J1304" i="10" s="1"/>
  <c r="K1304" i="10" s="1"/>
  <c r="I1305" i="10"/>
  <c r="J1305" i="10" s="1"/>
  <c r="K1305" i="10" s="1"/>
  <c r="I1306" i="10"/>
  <c r="J1306" i="10"/>
  <c r="K1306" i="10" s="1"/>
  <c r="I1307" i="10"/>
  <c r="J1307" i="10"/>
  <c r="K1307" i="10" s="1"/>
  <c r="I1308" i="10"/>
  <c r="J1308" i="10" s="1"/>
  <c r="K1308" i="10" s="1"/>
  <c r="I1309" i="10"/>
  <c r="J1309" i="10" s="1"/>
  <c r="K1309" i="10" s="1"/>
  <c r="I1310" i="10"/>
  <c r="J1310" i="10" s="1"/>
  <c r="K1310" i="10" s="1"/>
  <c r="I1311" i="10"/>
  <c r="J1311" i="10" s="1"/>
  <c r="K1311" i="10" s="1"/>
  <c r="I1312" i="10"/>
  <c r="J1312" i="10" s="1"/>
  <c r="K1312" i="10" s="1"/>
  <c r="I1313" i="10"/>
  <c r="J1313" i="10" s="1"/>
  <c r="K1313" i="10" s="1"/>
  <c r="I1314" i="10"/>
  <c r="J1314" i="10"/>
  <c r="K1314" i="10" s="1"/>
  <c r="I1315" i="10"/>
  <c r="J1315" i="10"/>
  <c r="K1315" i="10" s="1"/>
  <c r="I1316" i="10"/>
  <c r="J1316" i="10" s="1"/>
  <c r="K1316" i="10" s="1"/>
  <c r="I1317" i="10"/>
  <c r="J1317" i="10" s="1"/>
  <c r="K1317" i="10" s="1"/>
  <c r="I1318" i="10"/>
  <c r="J1318" i="10" s="1"/>
  <c r="K1318" i="10" s="1"/>
  <c r="I1319" i="10"/>
  <c r="J1319" i="10" s="1"/>
  <c r="K1319" i="10" s="1"/>
  <c r="I1320" i="10"/>
  <c r="J1320" i="10" s="1"/>
  <c r="K1320" i="10"/>
  <c r="I1321" i="10"/>
  <c r="J1321" i="10" s="1"/>
  <c r="K1321" i="10" s="1"/>
  <c r="I1322" i="10"/>
  <c r="J1322" i="10"/>
  <c r="K1322" i="10" s="1"/>
  <c r="I1323" i="10"/>
  <c r="J1323" i="10"/>
  <c r="K1323" i="10" s="1"/>
  <c r="I1324" i="10"/>
  <c r="J1324" i="10" s="1"/>
  <c r="K1324" i="10" s="1"/>
  <c r="I1325" i="10"/>
  <c r="J1325" i="10" s="1"/>
  <c r="K1325" i="10" s="1"/>
  <c r="I1326" i="10"/>
  <c r="J1326" i="10" s="1"/>
  <c r="K1326" i="10" s="1"/>
  <c r="I1327" i="10"/>
  <c r="J1327" i="10" s="1"/>
  <c r="K1327" i="10" s="1"/>
  <c r="I1328" i="10"/>
  <c r="J1328" i="10" s="1"/>
  <c r="K1328" i="10"/>
  <c r="I1329" i="10"/>
  <c r="J1329" i="10" s="1"/>
  <c r="K1329" i="10" s="1"/>
  <c r="I1330" i="10"/>
  <c r="J1330" i="10"/>
  <c r="K1330" i="10" s="1"/>
  <c r="I1331" i="10"/>
  <c r="J1331" i="10"/>
  <c r="K1331" i="10" s="1"/>
  <c r="I1332" i="10"/>
  <c r="J1332" i="10" s="1"/>
  <c r="K1332" i="10" s="1"/>
  <c r="I1333" i="10"/>
  <c r="J1333" i="10" s="1"/>
  <c r="K1333" i="10" s="1"/>
  <c r="I1334" i="10"/>
  <c r="J1334" i="10" s="1"/>
  <c r="K1334" i="10" s="1"/>
  <c r="I1335" i="10"/>
  <c r="J1335" i="10" s="1"/>
  <c r="K1335" i="10" s="1"/>
  <c r="I1336" i="10"/>
  <c r="J1336" i="10" s="1"/>
  <c r="K1336" i="10"/>
  <c r="I1337" i="10"/>
  <c r="J1337" i="10" s="1"/>
  <c r="K1337" i="10" s="1"/>
  <c r="I1338" i="10"/>
  <c r="J1338" i="10"/>
  <c r="K1338" i="10" s="1"/>
  <c r="I1339" i="10"/>
  <c r="J1339" i="10"/>
  <c r="K1339" i="10" s="1"/>
  <c r="I1340" i="10"/>
  <c r="J1340" i="10" s="1"/>
  <c r="K1340" i="10" s="1"/>
  <c r="I1341" i="10"/>
  <c r="J1341" i="10" s="1"/>
  <c r="K1341" i="10" s="1"/>
  <c r="I1342" i="10"/>
  <c r="J1342" i="10" s="1"/>
  <c r="K1342" i="10" s="1"/>
  <c r="I1343" i="10"/>
  <c r="J1343" i="10" s="1"/>
  <c r="K1343" i="10" s="1"/>
  <c r="I1344" i="10"/>
  <c r="J1344" i="10" s="1"/>
  <c r="K1344" i="10"/>
  <c r="I1345" i="10"/>
  <c r="J1345" i="10" s="1"/>
  <c r="K1345" i="10" s="1"/>
  <c r="I1346" i="10"/>
  <c r="J1346" i="10"/>
  <c r="K1346" i="10" s="1"/>
  <c r="I1347" i="10"/>
  <c r="J1347" i="10"/>
  <c r="K1347" i="10" s="1"/>
  <c r="I1348" i="10"/>
  <c r="J1348" i="10" s="1"/>
  <c r="K1348" i="10" s="1"/>
  <c r="I1349" i="10"/>
  <c r="J1349" i="10" s="1"/>
  <c r="K1349" i="10" s="1"/>
  <c r="I1350" i="10"/>
  <c r="J1350" i="10" s="1"/>
  <c r="K1350" i="10" s="1"/>
  <c r="I1351" i="10"/>
  <c r="J1351" i="10" s="1"/>
  <c r="K1351" i="10" s="1"/>
  <c r="I1352" i="10"/>
  <c r="J1352" i="10" s="1"/>
  <c r="K1352" i="10" s="1"/>
  <c r="I1353" i="10"/>
  <c r="J1353" i="10" s="1"/>
  <c r="K1353" i="10" s="1"/>
  <c r="I1354" i="10"/>
  <c r="J1354" i="10"/>
  <c r="K1354" i="10" s="1"/>
  <c r="I1355" i="10"/>
  <c r="J1355" i="10"/>
  <c r="K1355" i="10" s="1"/>
  <c r="I1356" i="10"/>
  <c r="J1356" i="10" s="1"/>
  <c r="K1356" i="10" s="1"/>
  <c r="I1357" i="10"/>
  <c r="J1357" i="10" s="1"/>
  <c r="K1357" i="10" s="1"/>
  <c r="I1358" i="10"/>
  <c r="J1358" i="10" s="1"/>
  <c r="K1358" i="10" s="1"/>
  <c r="I1359" i="10"/>
  <c r="J1359" i="10" s="1"/>
  <c r="K1359" i="10" s="1"/>
  <c r="I1360" i="10"/>
  <c r="J1360" i="10" s="1"/>
  <c r="K1360" i="10"/>
  <c r="I1361" i="10"/>
  <c r="J1361" i="10" s="1"/>
  <c r="K1361" i="10" s="1"/>
  <c r="I1362" i="10"/>
  <c r="J1362" i="10"/>
  <c r="K1362" i="10" s="1"/>
  <c r="I1363" i="10"/>
  <c r="J1363" i="10"/>
  <c r="K1363" i="10" s="1"/>
  <c r="I1364" i="10"/>
  <c r="J1364" i="10" s="1"/>
  <c r="K1364" i="10" s="1"/>
  <c r="I1365" i="10"/>
  <c r="J1365" i="10" s="1"/>
  <c r="K1365" i="10" s="1"/>
  <c r="I1366" i="10"/>
  <c r="J1366" i="10" s="1"/>
  <c r="K1366" i="10" s="1"/>
  <c r="I1367" i="10"/>
  <c r="J1367" i="10" s="1"/>
  <c r="K1367" i="10" s="1"/>
  <c r="I1368" i="10"/>
  <c r="J1368" i="10" s="1"/>
  <c r="K1368" i="10" s="1"/>
  <c r="I1369" i="10"/>
  <c r="J1369" i="10" s="1"/>
  <c r="K1369" i="10" s="1"/>
  <c r="I1370" i="10"/>
  <c r="J1370" i="10"/>
  <c r="K1370" i="10" s="1"/>
  <c r="I1371" i="10"/>
  <c r="J1371" i="10"/>
  <c r="K1371" i="10" s="1"/>
  <c r="I1372" i="10"/>
  <c r="J1372" i="10" s="1"/>
  <c r="K1372" i="10" s="1"/>
  <c r="I1373" i="10"/>
  <c r="J1373" i="10" s="1"/>
  <c r="K1373" i="10" s="1"/>
  <c r="I1374" i="10"/>
  <c r="J1374" i="10" s="1"/>
  <c r="K1374" i="10" s="1"/>
  <c r="I1375" i="10"/>
  <c r="J1375" i="10" s="1"/>
  <c r="K1375" i="10" s="1"/>
  <c r="I1376" i="10"/>
  <c r="J1376" i="10" s="1"/>
  <c r="K1376" i="10" s="1"/>
  <c r="I1377" i="10"/>
  <c r="J1377" i="10" s="1"/>
  <c r="K1377" i="10" s="1"/>
  <c r="I1378" i="10"/>
  <c r="J1378" i="10"/>
  <c r="K1378" i="10" s="1"/>
  <c r="I1379" i="10"/>
  <c r="J1379" i="10"/>
  <c r="K1379" i="10" s="1"/>
  <c r="I1380" i="10"/>
  <c r="J1380" i="10" s="1"/>
  <c r="K1380" i="10" s="1"/>
  <c r="I1381" i="10"/>
  <c r="J1381" i="10" s="1"/>
  <c r="K1381" i="10" s="1"/>
  <c r="I1382" i="10"/>
  <c r="J1382" i="10" s="1"/>
  <c r="K1382" i="10" s="1"/>
  <c r="I1383" i="10"/>
  <c r="J1383" i="10" s="1"/>
  <c r="K1383" i="10" s="1"/>
  <c r="I1384" i="10"/>
  <c r="J1384" i="10" s="1"/>
  <c r="K1384" i="10" s="1"/>
  <c r="I1385" i="10"/>
  <c r="J1385" i="10" s="1"/>
  <c r="K1385" i="10" s="1"/>
  <c r="I1386" i="10"/>
  <c r="J1386" i="10"/>
  <c r="K1386" i="10" s="1"/>
  <c r="I1387" i="10"/>
  <c r="J1387" i="10"/>
  <c r="K1387" i="10" s="1"/>
  <c r="I1388" i="10"/>
  <c r="J1388" i="10" s="1"/>
  <c r="K1388" i="10" s="1"/>
  <c r="I1389" i="10"/>
  <c r="J1389" i="10" s="1"/>
  <c r="K1389" i="10" s="1"/>
  <c r="I1390" i="10"/>
  <c r="J1390" i="10" s="1"/>
  <c r="K1390" i="10" s="1"/>
  <c r="I1391" i="10"/>
  <c r="J1391" i="10" s="1"/>
  <c r="K1391" i="10" s="1"/>
  <c r="I1392" i="10"/>
  <c r="J1392" i="10" s="1"/>
  <c r="K1392" i="10" s="1"/>
  <c r="I1393" i="10"/>
  <c r="J1393" i="10" s="1"/>
  <c r="K1393" i="10" s="1"/>
  <c r="I1394" i="10"/>
  <c r="J1394" i="10"/>
  <c r="K1394" i="10" s="1"/>
  <c r="I1395" i="10"/>
  <c r="J1395" i="10"/>
  <c r="K1395" i="10" s="1"/>
  <c r="I1396" i="10"/>
  <c r="J1396" i="10" s="1"/>
  <c r="K1396" i="10" s="1"/>
  <c r="I1397" i="10"/>
  <c r="J1397" i="10" s="1"/>
  <c r="K1397" i="10" s="1"/>
  <c r="I1398" i="10"/>
  <c r="J1398" i="10" s="1"/>
  <c r="K1398" i="10" s="1"/>
  <c r="I1399" i="10"/>
  <c r="J1399" i="10" s="1"/>
  <c r="K1399" i="10"/>
  <c r="I1400" i="10"/>
  <c r="J1400" i="10" s="1"/>
  <c r="K1400" i="10" s="1"/>
  <c r="I1401" i="10"/>
  <c r="J1401" i="10" s="1"/>
  <c r="K1401" i="10" s="1"/>
  <c r="I1402" i="10"/>
  <c r="J1402" i="10"/>
  <c r="K1402" i="10" s="1"/>
  <c r="I1403" i="10"/>
  <c r="J1403" i="10"/>
  <c r="K1403" i="10" s="1"/>
  <c r="I1404" i="10"/>
  <c r="J1404" i="10" s="1"/>
  <c r="K1404" i="10" s="1"/>
  <c r="I1405" i="10"/>
  <c r="J1405" i="10" s="1"/>
  <c r="K1405" i="10" s="1"/>
  <c r="I1406" i="10"/>
  <c r="J1406" i="10" s="1"/>
  <c r="K1406" i="10" s="1"/>
  <c r="I1407" i="10"/>
  <c r="J1407" i="10" s="1"/>
  <c r="K1407" i="10" s="1"/>
  <c r="I1408" i="10"/>
  <c r="J1408" i="10" s="1"/>
  <c r="K1408" i="10" s="1"/>
  <c r="I1409" i="10"/>
  <c r="J1409" i="10" s="1"/>
  <c r="K1409" i="10" s="1"/>
  <c r="I1410" i="10"/>
  <c r="J1410" i="10"/>
  <c r="K1410" i="10" s="1"/>
  <c r="I1411" i="10"/>
  <c r="J1411" i="10"/>
  <c r="K1411" i="10" s="1"/>
  <c r="I1412" i="10"/>
  <c r="J1412" i="10" s="1"/>
  <c r="K1412" i="10" s="1"/>
  <c r="I1413" i="10"/>
  <c r="J1413" i="10" s="1"/>
  <c r="K1413" i="10" s="1"/>
  <c r="I1414" i="10"/>
  <c r="J1414" i="10" s="1"/>
  <c r="K1414" i="10" s="1"/>
  <c r="I1415" i="10"/>
  <c r="J1415" i="10" s="1"/>
  <c r="K1415" i="10"/>
  <c r="I1416" i="10"/>
  <c r="J1416" i="10" s="1"/>
  <c r="K1416" i="10" s="1"/>
  <c r="I1417" i="10"/>
  <c r="J1417" i="10" s="1"/>
  <c r="K1417" i="10" s="1"/>
  <c r="I1418" i="10"/>
  <c r="J1418" i="10"/>
  <c r="K1418" i="10" s="1"/>
  <c r="I1419" i="10"/>
  <c r="J1419" i="10"/>
  <c r="K1419" i="10" s="1"/>
  <c r="I1420" i="10"/>
  <c r="J1420" i="10" s="1"/>
  <c r="K1420" i="10" s="1"/>
  <c r="I1421" i="10"/>
  <c r="J1421" i="10" s="1"/>
  <c r="K1421" i="10" s="1"/>
  <c r="I1422" i="10"/>
  <c r="J1422" i="10" s="1"/>
  <c r="K1422" i="10" s="1"/>
  <c r="I1423" i="10"/>
  <c r="J1423" i="10" s="1"/>
  <c r="K1423" i="10" s="1"/>
  <c r="I1424" i="10"/>
  <c r="J1424" i="10" s="1"/>
  <c r="K1424" i="10" s="1"/>
  <c r="I1425" i="10"/>
  <c r="J1425" i="10" s="1"/>
  <c r="K1425" i="10" s="1"/>
  <c r="I1426" i="10"/>
  <c r="J1426" i="10"/>
  <c r="K1426" i="10" s="1"/>
  <c r="I1427" i="10"/>
  <c r="J1427" i="10"/>
  <c r="K1427" i="10" s="1"/>
  <c r="I1428" i="10"/>
  <c r="J1428" i="10" s="1"/>
  <c r="K1428" i="10" s="1"/>
  <c r="I1429" i="10"/>
  <c r="J1429" i="10" s="1"/>
  <c r="K1429" i="10" s="1"/>
  <c r="I1430" i="10"/>
  <c r="J1430" i="10" s="1"/>
  <c r="K1430" i="10" s="1"/>
  <c r="I1431" i="10"/>
  <c r="J1431" i="10" s="1"/>
  <c r="K1431" i="10" s="1"/>
  <c r="I1432" i="10"/>
  <c r="J1432" i="10" s="1"/>
  <c r="K1432" i="10" s="1"/>
  <c r="I1433" i="10"/>
  <c r="J1433" i="10" s="1"/>
  <c r="K1433" i="10" s="1"/>
  <c r="I1434" i="10"/>
  <c r="J1434" i="10"/>
  <c r="K1434" i="10" s="1"/>
  <c r="I1435" i="10"/>
  <c r="J1435" i="10"/>
  <c r="K1435" i="10" s="1"/>
  <c r="I1436" i="10"/>
  <c r="J1436" i="10" s="1"/>
  <c r="K1436" i="10" s="1"/>
  <c r="I1437" i="10"/>
  <c r="J1437" i="10" s="1"/>
  <c r="K1437" i="10" s="1"/>
  <c r="I1438" i="10"/>
  <c r="J1438" i="10" s="1"/>
  <c r="K1438" i="10" s="1"/>
  <c r="I1439" i="10"/>
  <c r="J1439" i="10" s="1"/>
  <c r="K1439" i="10" s="1"/>
  <c r="I1440" i="10"/>
  <c r="J1440" i="10" s="1"/>
  <c r="K1440" i="10" s="1"/>
  <c r="I1441" i="10"/>
  <c r="J1441" i="10" s="1"/>
  <c r="K1441" i="10" s="1"/>
  <c r="I1442" i="10"/>
  <c r="J1442" i="10"/>
  <c r="K1442" i="10" s="1"/>
  <c r="I1443" i="10"/>
  <c r="J1443" i="10"/>
  <c r="K1443" i="10" s="1"/>
  <c r="I1444" i="10"/>
  <c r="J1444" i="10" s="1"/>
  <c r="K1444" i="10" s="1"/>
  <c r="I1445" i="10"/>
  <c r="J1445" i="10" s="1"/>
  <c r="K1445" i="10" s="1"/>
  <c r="I1446" i="10"/>
  <c r="J1446" i="10" s="1"/>
  <c r="K1446" i="10" s="1"/>
  <c r="I1447" i="10"/>
  <c r="J1447" i="10" s="1"/>
  <c r="K1447" i="10" s="1"/>
  <c r="I1448" i="10"/>
  <c r="J1448" i="10" s="1"/>
  <c r="K1448" i="10" s="1"/>
  <c r="I1449" i="10"/>
  <c r="J1449" i="10" s="1"/>
  <c r="K1449" i="10" s="1"/>
  <c r="I1450" i="10"/>
  <c r="J1450" i="10"/>
  <c r="K1450" i="10" s="1"/>
  <c r="I1451" i="10"/>
  <c r="J1451" i="10"/>
  <c r="K1451" i="10" s="1"/>
  <c r="I1452" i="10"/>
  <c r="J1452" i="10" s="1"/>
  <c r="K1452" i="10" s="1"/>
  <c r="I1453" i="10"/>
  <c r="J1453" i="10" s="1"/>
  <c r="K1453" i="10" s="1"/>
  <c r="I1454" i="10"/>
  <c r="J1454" i="10" s="1"/>
  <c r="K1454" i="10" s="1"/>
  <c r="I1455" i="10"/>
  <c r="J1455" i="10" s="1"/>
  <c r="K1455" i="10" s="1"/>
  <c r="I1456" i="10"/>
  <c r="J1456" i="10" s="1"/>
  <c r="K1456" i="10" s="1"/>
  <c r="I1457" i="10"/>
  <c r="J1457" i="10" s="1"/>
  <c r="K1457" i="10" s="1"/>
  <c r="I1458" i="10"/>
  <c r="J1458" i="10"/>
  <c r="K1458" i="10" s="1"/>
  <c r="I1459" i="10"/>
  <c r="J1459" i="10"/>
  <c r="K1459" i="10" s="1"/>
  <c r="I1460" i="10"/>
  <c r="J1460" i="10" s="1"/>
  <c r="K1460" i="10" s="1"/>
  <c r="I1461" i="10"/>
  <c r="J1461" i="10" s="1"/>
  <c r="K1461" i="10" s="1"/>
  <c r="I1462" i="10"/>
  <c r="J1462" i="10" s="1"/>
  <c r="K1462" i="10" s="1"/>
  <c r="I1463" i="10"/>
  <c r="J1463" i="10" s="1"/>
  <c r="K1463" i="10" s="1"/>
  <c r="I1464" i="10"/>
  <c r="J1464" i="10"/>
  <c r="K1464" i="10" s="1"/>
  <c r="I1465" i="10"/>
  <c r="J1465" i="10" s="1"/>
  <c r="K1465" i="10" s="1"/>
  <c r="I1466" i="10"/>
  <c r="J1466" i="10"/>
  <c r="K1466" i="10" s="1"/>
  <c r="I1467" i="10"/>
  <c r="J1467" i="10" s="1"/>
  <c r="K1467" i="10" s="1"/>
  <c r="I1468" i="10"/>
  <c r="J1468" i="10"/>
  <c r="K1468" i="10" s="1"/>
  <c r="I1469" i="10"/>
  <c r="J1469" i="10" s="1"/>
  <c r="K1469" i="10" s="1"/>
  <c r="I1470" i="10"/>
  <c r="J1470" i="10" s="1"/>
  <c r="K1470" i="10" s="1"/>
  <c r="I1471" i="10"/>
  <c r="J1471" i="10" s="1"/>
  <c r="K1471" i="10" s="1"/>
  <c r="I1472" i="10"/>
  <c r="J1472" i="10"/>
  <c r="K1472" i="10" s="1"/>
  <c r="I1473" i="10"/>
  <c r="J1473" i="10" s="1"/>
  <c r="K1473" i="10" s="1"/>
  <c r="I1474" i="10"/>
  <c r="J1474" i="10"/>
  <c r="K1474" i="10" s="1"/>
  <c r="I1475" i="10"/>
  <c r="J1475" i="10" s="1"/>
  <c r="K1475" i="10" s="1"/>
  <c r="I1476" i="10"/>
  <c r="J1476" i="10"/>
  <c r="K1476" i="10" s="1"/>
  <c r="I1477" i="10"/>
  <c r="J1477" i="10" s="1"/>
  <c r="K1477" i="10" s="1"/>
  <c r="I1478" i="10"/>
  <c r="J1478" i="10" s="1"/>
  <c r="K1478" i="10" s="1"/>
  <c r="I1479" i="10"/>
  <c r="J1479" i="10" s="1"/>
  <c r="K1479" i="10" s="1"/>
  <c r="I1480" i="10"/>
  <c r="J1480" i="10"/>
  <c r="K1480" i="10" s="1"/>
  <c r="I1481" i="10"/>
  <c r="J1481" i="10" s="1"/>
  <c r="K1481" i="10" s="1"/>
  <c r="I1482" i="10"/>
  <c r="J1482" i="10"/>
  <c r="K1482" i="10" s="1"/>
  <c r="I1483" i="10"/>
  <c r="J1483" i="10" s="1"/>
  <c r="K1483" i="10" s="1"/>
  <c r="I1484" i="10"/>
  <c r="J1484" i="10"/>
  <c r="K1484" i="10" s="1"/>
  <c r="I1485" i="10"/>
  <c r="J1485" i="10" s="1"/>
  <c r="K1485" i="10" s="1"/>
  <c r="I1486" i="10"/>
  <c r="J1486" i="10" s="1"/>
  <c r="K1486" i="10" s="1"/>
  <c r="I1487" i="10"/>
  <c r="J1487" i="10" s="1"/>
  <c r="K1487" i="10" s="1"/>
  <c r="I1488" i="10"/>
  <c r="J1488" i="10"/>
  <c r="K1488" i="10" s="1"/>
  <c r="I1489" i="10"/>
  <c r="J1489" i="10" s="1"/>
  <c r="K1489" i="10" s="1"/>
  <c r="I1490" i="10"/>
  <c r="J1490" i="10"/>
  <c r="K1490" i="10" s="1"/>
  <c r="I1491" i="10"/>
  <c r="J1491" i="10" s="1"/>
  <c r="K1491" i="10" s="1"/>
  <c r="I1492" i="10"/>
  <c r="J1492" i="10"/>
  <c r="K1492" i="10" s="1"/>
  <c r="I1493" i="10"/>
  <c r="J1493" i="10" s="1"/>
  <c r="K1493" i="10" s="1"/>
  <c r="I1494" i="10"/>
  <c r="J1494" i="10" s="1"/>
  <c r="K1494" i="10" s="1"/>
  <c r="I1495" i="10"/>
  <c r="J1495" i="10" s="1"/>
  <c r="K1495" i="10" s="1"/>
  <c r="I1496" i="10"/>
  <c r="J1496" i="10"/>
  <c r="K1496" i="10" s="1"/>
  <c r="I1497" i="10"/>
  <c r="J1497" i="10" s="1"/>
  <c r="K1497" i="10" s="1"/>
  <c r="I1498" i="10"/>
  <c r="J1498" i="10"/>
  <c r="K1498" i="10" s="1"/>
  <c r="I1499" i="10"/>
  <c r="J1499" i="10" s="1"/>
  <c r="K1499" i="10" s="1"/>
  <c r="I1500" i="10"/>
  <c r="J1500" i="10"/>
  <c r="K1500" i="10" s="1"/>
  <c r="I1501" i="10"/>
  <c r="J1501" i="10" s="1"/>
  <c r="K1501" i="10" s="1"/>
  <c r="I1502" i="10"/>
  <c r="J1502" i="10" s="1"/>
  <c r="K1502" i="10" s="1"/>
  <c r="I1503" i="10"/>
  <c r="J1503" i="10" s="1"/>
  <c r="K1503" i="10" s="1"/>
  <c r="I1504" i="10"/>
  <c r="J1504" i="10"/>
  <c r="K1504" i="10" s="1"/>
  <c r="I1505" i="10"/>
  <c r="J1505" i="10" s="1"/>
  <c r="K1505" i="10" s="1"/>
  <c r="I1506" i="10"/>
  <c r="J1506" i="10"/>
  <c r="K1506" i="10" s="1"/>
  <c r="I1507" i="10"/>
  <c r="J1507" i="10" s="1"/>
  <c r="K1507" i="10" s="1"/>
  <c r="I1508" i="10"/>
  <c r="J1508" i="10"/>
  <c r="K1508" i="10" s="1"/>
  <c r="I1509" i="10"/>
  <c r="J1509" i="10" s="1"/>
  <c r="K1509" i="10" s="1"/>
  <c r="I1510" i="10"/>
  <c r="J1510" i="10" s="1"/>
  <c r="K1510" i="10" s="1"/>
  <c r="I1511" i="10"/>
  <c r="J1511" i="10" s="1"/>
  <c r="K1511" i="10" s="1"/>
  <c r="I1512" i="10"/>
  <c r="J1512" i="10"/>
  <c r="K1512" i="10" s="1"/>
  <c r="I1513" i="10"/>
  <c r="J1513" i="10" s="1"/>
  <c r="K1513" i="10" s="1"/>
  <c r="I1514" i="10"/>
  <c r="J1514" i="10"/>
  <c r="K1514" i="10" s="1"/>
  <c r="I1515" i="10"/>
  <c r="J1515" i="10" s="1"/>
  <c r="K1515" i="10" s="1"/>
  <c r="I1516" i="10"/>
  <c r="J1516" i="10"/>
  <c r="K1516" i="10" s="1"/>
  <c r="I1517" i="10"/>
  <c r="J1517" i="10" s="1"/>
  <c r="K1517" i="10" s="1"/>
  <c r="I1518" i="10"/>
  <c r="J1518" i="10" s="1"/>
  <c r="K1518" i="10" s="1"/>
  <c r="I1519" i="10"/>
  <c r="J1519" i="10" s="1"/>
  <c r="K1519" i="10" s="1"/>
  <c r="I1520" i="10"/>
  <c r="J1520" i="10"/>
  <c r="K1520" i="10" s="1"/>
  <c r="I1521" i="10"/>
  <c r="J1521" i="10" s="1"/>
  <c r="K1521" i="10" s="1"/>
  <c r="I1522" i="10"/>
  <c r="J1522" i="10"/>
  <c r="K1522" i="10" s="1"/>
  <c r="I1523" i="10"/>
  <c r="J1523" i="10" s="1"/>
  <c r="K1523" i="10" s="1"/>
  <c r="I1527" i="10"/>
  <c r="J1527" i="10" s="1"/>
  <c r="K1527" i="10" s="1"/>
  <c r="I1534" i="10"/>
  <c r="J1534" i="10" s="1"/>
  <c r="K1534" i="10" s="1"/>
  <c r="AT1525" i="10"/>
  <c r="AT1526" i="10"/>
  <c r="AT1527" i="10"/>
  <c r="AT1528" i="10"/>
  <c r="AT1529" i="10"/>
  <c r="AT1530" i="10"/>
  <c r="AT1531" i="10"/>
  <c r="AT1532" i="10"/>
  <c r="AT1533" i="10"/>
  <c r="AT1534" i="10"/>
  <c r="AT1535" i="10"/>
  <c r="AT1524" i="10"/>
  <c r="AP1525" i="10"/>
  <c r="AP1526" i="10"/>
  <c r="AP1527" i="10"/>
  <c r="AP1528" i="10"/>
  <c r="AP1529" i="10"/>
  <c r="AP1530" i="10"/>
  <c r="AP1531" i="10"/>
  <c r="AP1532" i="10"/>
  <c r="AP1533" i="10"/>
  <c r="AP1534" i="10"/>
  <c r="AP1535" i="10"/>
  <c r="AP1524" i="10"/>
  <c r="U1525" i="10"/>
  <c r="I1525" i="10" s="1"/>
  <c r="J1525" i="10" s="1"/>
  <c r="K1525" i="10" s="1"/>
  <c r="U1526" i="10"/>
  <c r="I1526" i="10" s="1"/>
  <c r="J1526" i="10" s="1"/>
  <c r="K1526" i="10" s="1"/>
  <c r="U1527" i="10"/>
  <c r="U1528" i="10"/>
  <c r="I1528" i="10" s="1"/>
  <c r="J1528" i="10" s="1"/>
  <c r="K1528" i="10" s="1"/>
  <c r="U1529" i="10"/>
  <c r="I1529" i="10" s="1"/>
  <c r="J1529" i="10" s="1"/>
  <c r="K1529" i="10" s="1"/>
  <c r="U1530" i="10"/>
  <c r="I1530" i="10" s="1"/>
  <c r="J1530" i="10" s="1"/>
  <c r="K1530" i="10" s="1"/>
  <c r="U1531" i="10"/>
  <c r="I1531" i="10" s="1"/>
  <c r="J1531" i="10" s="1"/>
  <c r="K1531" i="10" s="1"/>
  <c r="U1532" i="10"/>
  <c r="I1532" i="10" s="1"/>
  <c r="J1532" i="10" s="1"/>
  <c r="K1532" i="10" s="1"/>
  <c r="U1533" i="10"/>
  <c r="I1533" i="10" s="1"/>
  <c r="J1533" i="10" s="1"/>
  <c r="K1533" i="10" s="1"/>
  <c r="U1534" i="10"/>
  <c r="U1535" i="10"/>
  <c r="I1535" i="10" s="1"/>
  <c r="J1535" i="10" s="1"/>
  <c r="K1535" i="10" s="1"/>
  <c r="U1524" i="10"/>
  <c r="I1524" i="10" s="1"/>
  <c r="J1524" i="10" s="1"/>
  <c r="K1524" i="10" s="1"/>
  <c r="AR1525" i="10"/>
  <c r="AR1526" i="10"/>
  <c r="AR1527" i="10"/>
  <c r="AR1528" i="10"/>
  <c r="AR1529" i="10"/>
  <c r="AR1530" i="10"/>
  <c r="AR1531" i="10"/>
  <c r="AR1532" i="10"/>
  <c r="AR1533" i="10"/>
  <c r="AR1534" i="10"/>
  <c r="AR1535" i="10"/>
  <c r="AR1524" i="10"/>
  <c r="F1535" i="10"/>
  <c r="G1535" i="10"/>
  <c r="H1535" i="10"/>
  <c r="F1534" i="10"/>
  <c r="G1534" i="10"/>
  <c r="H1534" i="10"/>
  <c r="F1533" i="10"/>
  <c r="G1533" i="10"/>
  <c r="H1533" i="10"/>
  <c r="F1532" i="10"/>
  <c r="G1532" i="10"/>
  <c r="H1532" i="10"/>
  <c r="F1531" i="10"/>
  <c r="G1531" i="10"/>
  <c r="H1531" i="10"/>
  <c r="F1530" i="10"/>
  <c r="G1530" i="10"/>
  <c r="H1530" i="10"/>
  <c r="F1529" i="10"/>
  <c r="G1529" i="10"/>
  <c r="H1529" i="10"/>
  <c r="F1528" i="10"/>
  <c r="G1528" i="10"/>
  <c r="H1528" i="10"/>
  <c r="F1527" i="10"/>
  <c r="G1527" i="10"/>
  <c r="H1527" i="10"/>
  <c r="F1526" i="10"/>
  <c r="G1526" i="10"/>
  <c r="H1526" i="10"/>
  <c r="F1525" i="10"/>
  <c r="G1525" i="10"/>
  <c r="H1525" i="10"/>
  <c r="F1524" i="10"/>
  <c r="G1524" i="10"/>
  <c r="H1524" i="10"/>
  <c r="X1521" i="10"/>
  <c r="X1522" i="10"/>
  <c r="X1523" i="10"/>
  <c r="X1520" i="10"/>
  <c r="W1521" i="10"/>
  <c r="W1522" i="10"/>
  <c r="W1523" i="10"/>
  <c r="W1520" i="10"/>
  <c r="AM1521" i="10"/>
  <c r="AM1522" i="10"/>
  <c r="AM1523" i="10"/>
  <c r="AM1520" i="10"/>
  <c r="U1523" i="10"/>
  <c r="U1522" i="10"/>
  <c r="U1521" i="10"/>
  <c r="U1520" i="10"/>
  <c r="AR1523" i="10"/>
  <c r="AR1522" i="10"/>
  <c r="AR1521" i="10"/>
  <c r="AR1520" i="10"/>
  <c r="F1523" i="10"/>
  <c r="G1523" i="10"/>
  <c r="H1523" i="10"/>
  <c r="F1522" i="10"/>
  <c r="G1522" i="10"/>
  <c r="H1522" i="10"/>
  <c r="F1521" i="10"/>
  <c r="G1521" i="10"/>
  <c r="H1521" i="10"/>
  <c r="F1520" i="10"/>
  <c r="G1520" i="10"/>
  <c r="H1520" i="10"/>
  <c r="W1509" i="10"/>
  <c r="X1509" i="10" s="1"/>
  <c r="W1510" i="10"/>
  <c r="X1510" i="10" s="1"/>
  <c r="W1511" i="10"/>
  <c r="X1511" i="10" s="1"/>
  <c r="W1512" i="10"/>
  <c r="X1512" i="10" s="1"/>
  <c r="W1513" i="10"/>
  <c r="X1513" i="10" s="1"/>
  <c r="W1514" i="10"/>
  <c r="X1514" i="10" s="1"/>
  <c r="W1515" i="10"/>
  <c r="X1515" i="10" s="1"/>
  <c r="W1516" i="10"/>
  <c r="X1516" i="10" s="1"/>
  <c r="W1517" i="10"/>
  <c r="X1517" i="10" s="1"/>
  <c r="W1518" i="10"/>
  <c r="X1518" i="10" s="1"/>
  <c r="W1519" i="10"/>
  <c r="X1519" i="10" s="1"/>
  <c r="X1508" i="10"/>
  <c r="W1508" i="10"/>
  <c r="AM1509" i="10"/>
  <c r="AM1510" i="10"/>
  <c r="AM1511" i="10"/>
  <c r="AM1512" i="10"/>
  <c r="AM1513" i="10"/>
  <c r="AM1514" i="10"/>
  <c r="AM1515" i="10"/>
  <c r="AM1516" i="10"/>
  <c r="AM1517" i="10"/>
  <c r="AM1518" i="10"/>
  <c r="AM1519" i="10"/>
  <c r="AM1508" i="10"/>
  <c r="AP1509" i="10"/>
  <c r="AP1510" i="10"/>
  <c r="AP1511" i="10"/>
  <c r="AP1508" i="10"/>
  <c r="AP1513" i="10"/>
  <c r="AP1514" i="10"/>
  <c r="AP1515" i="10"/>
  <c r="AP1516" i="10"/>
  <c r="AP1517" i="10"/>
  <c r="AP1518" i="10"/>
  <c r="AP1519" i="10"/>
  <c r="AP1512" i="10"/>
  <c r="F1519" i="10"/>
  <c r="G1519" i="10"/>
  <c r="H1519" i="10"/>
  <c r="F1518" i="10"/>
  <c r="G1518" i="10"/>
  <c r="H1518" i="10"/>
  <c r="F1517" i="10"/>
  <c r="G1517" i="10"/>
  <c r="H1517" i="10"/>
  <c r="F1516" i="10"/>
  <c r="G1516" i="10"/>
  <c r="H1516" i="10"/>
  <c r="F1515" i="10"/>
  <c r="G1515" i="10"/>
  <c r="H1515" i="10"/>
  <c r="F1514" i="10"/>
  <c r="G1514" i="10"/>
  <c r="H1514" i="10"/>
  <c r="F1513" i="10"/>
  <c r="G1513" i="10"/>
  <c r="H1513" i="10"/>
  <c r="F1512" i="10"/>
  <c r="G1512" i="10"/>
  <c r="H1512" i="10"/>
  <c r="U1512" i="10"/>
  <c r="U1513" i="10"/>
  <c r="U1514" i="10"/>
  <c r="U1515" i="10"/>
  <c r="U1516" i="10"/>
  <c r="U1517" i="10"/>
  <c r="U1518" i="10"/>
  <c r="U1519" i="10"/>
  <c r="AR1513" i="10"/>
  <c r="AR1514" i="10"/>
  <c r="AR1515" i="10"/>
  <c r="AR1516" i="10"/>
  <c r="AR1517" i="10"/>
  <c r="AR1518" i="10"/>
  <c r="AR1519" i="10"/>
  <c r="AR1512" i="10"/>
  <c r="U1511" i="10"/>
  <c r="U1510" i="10"/>
  <c r="U1509" i="10"/>
  <c r="U1508" i="10"/>
  <c r="F1511" i="10"/>
  <c r="G1511" i="10"/>
  <c r="H1511" i="10"/>
  <c r="F1510" i="10"/>
  <c r="G1510" i="10"/>
  <c r="H1510" i="10"/>
  <c r="F1509" i="10"/>
  <c r="G1509" i="10"/>
  <c r="H1509" i="10"/>
  <c r="F1508" i="10"/>
  <c r="G1508" i="10"/>
  <c r="H1508" i="10"/>
  <c r="X1501" i="10"/>
  <c r="X1502" i="10"/>
  <c r="X1503" i="10"/>
  <c r="X1504" i="10"/>
  <c r="X1505" i="10"/>
  <c r="X1506" i="10"/>
  <c r="X1507" i="10"/>
  <c r="X1500" i="10"/>
  <c r="AL1501" i="10"/>
  <c r="AL1502" i="10"/>
  <c r="AL1503" i="10"/>
  <c r="AL1504" i="10"/>
  <c r="AL1505" i="10"/>
  <c r="AL1506" i="10"/>
  <c r="AL1507" i="10"/>
  <c r="AL1500" i="10"/>
  <c r="U1501" i="10"/>
  <c r="U1502" i="10"/>
  <c r="U1503" i="10"/>
  <c r="U1504" i="10"/>
  <c r="U1505" i="10"/>
  <c r="U1506" i="10"/>
  <c r="U1507" i="10"/>
  <c r="U1500" i="10"/>
  <c r="F1501" i="10"/>
  <c r="F1502" i="10"/>
  <c r="F1503" i="10"/>
  <c r="F1504" i="10"/>
  <c r="F1505" i="10"/>
  <c r="F1506" i="10"/>
  <c r="F1507" i="10"/>
  <c r="F1500" i="10"/>
  <c r="G1507" i="10"/>
  <c r="H1507" i="10"/>
  <c r="G1506" i="10"/>
  <c r="H1506" i="10"/>
  <c r="G1505" i="10"/>
  <c r="H1505" i="10"/>
  <c r="G1504" i="10"/>
  <c r="H1504" i="10"/>
  <c r="G1503" i="10"/>
  <c r="H1503" i="10"/>
  <c r="G1502" i="10"/>
  <c r="H1502" i="10"/>
  <c r="G1501" i="10"/>
  <c r="H1501" i="10"/>
  <c r="G1500" i="10"/>
  <c r="H1500" i="10"/>
  <c r="X1498" i="10"/>
  <c r="X1499" i="10"/>
  <c r="X1497" i="10"/>
  <c r="U1497" i="10"/>
  <c r="U1498" i="10"/>
  <c r="U1499" i="10"/>
  <c r="F1498" i="10"/>
  <c r="F1499" i="10"/>
  <c r="F1497" i="10"/>
  <c r="G1499" i="10"/>
  <c r="H1499" i="10"/>
  <c r="G1498" i="10"/>
  <c r="H1498" i="10"/>
  <c r="G1497" i="10"/>
  <c r="H1497" i="10"/>
  <c r="X1478" i="10"/>
  <c r="X1479" i="10"/>
  <c r="X1480" i="10"/>
  <c r="X1481" i="10"/>
  <c r="X1482" i="10"/>
  <c r="X1483" i="10"/>
  <c r="X1484" i="10"/>
  <c r="X1485" i="10"/>
  <c r="X1486" i="10"/>
  <c r="X1487" i="10"/>
  <c r="X1488" i="10"/>
  <c r="X1489" i="10"/>
  <c r="X1490" i="10"/>
  <c r="X1491" i="10"/>
  <c r="X1492" i="10"/>
  <c r="X1493" i="10"/>
  <c r="X1494" i="10"/>
  <c r="X1495" i="10"/>
  <c r="X1496" i="10"/>
  <c r="X1477" i="10"/>
  <c r="AR1478" i="10"/>
  <c r="AR1479" i="10"/>
  <c r="AR1480" i="10"/>
  <c r="AR1481" i="10"/>
  <c r="AR1482" i="10"/>
  <c r="AR1483" i="10"/>
  <c r="AR1484" i="10"/>
  <c r="AR1485" i="10"/>
  <c r="AR1486" i="10"/>
  <c r="AR1487" i="10"/>
  <c r="AR1488" i="10"/>
  <c r="AR1489" i="10"/>
  <c r="AR1490" i="10"/>
  <c r="AR1491" i="10"/>
  <c r="AR1492" i="10"/>
  <c r="AR1493" i="10"/>
  <c r="AR1494" i="10"/>
  <c r="AR1495" i="10"/>
  <c r="AR1496" i="10"/>
  <c r="AR1477" i="10"/>
  <c r="U1478" i="10"/>
  <c r="U1479" i="10"/>
  <c r="U1480" i="10"/>
  <c r="U1481" i="10"/>
  <c r="U1482" i="10"/>
  <c r="U1483" i="10"/>
  <c r="U1484" i="10"/>
  <c r="U1485" i="10"/>
  <c r="U1486" i="10"/>
  <c r="U1487" i="10"/>
  <c r="U1488" i="10"/>
  <c r="U1489" i="10"/>
  <c r="U1490" i="10"/>
  <c r="U1491" i="10"/>
  <c r="U1492" i="10"/>
  <c r="U1493" i="10"/>
  <c r="U1494" i="10"/>
  <c r="U1495" i="10"/>
  <c r="U1496" i="10"/>
  <c r="U1477" i="10"/>
  <c r="G1477" i="10"/>
  <c r="H1477" i="10"/>
  <c r="G1478" i="10"/>
  <c r="H1478" i="10"/>
  <c r="G1479" i="10"/>
  <c r="H1479" i="10"/>
  <c r="G1480" i="10"/>
  <c r="H1480" i="10"/>
  <c r="G1481" i="10"/>
  <c r="H1481" i="10"/>
  <c r="G1482" i="10"/>
  <c r="H1482" i="10"/>
  <c r="G1483" i="10"/>
  <c r="H1483" i="10"/>
  <c r="G1484" i="10"/>
  <c r="H1484" i="10"/>
  <c r="G1485" i="10"/>
  <c r="H1485" i="10"/>
  <c r="G1486" i="10"/>
  <c r="H1486" i="10"/>
  <c r="G1487" i="10"/>
  <c r="H1487" i="10"/>
  <c r="G1488" i="10"/>
  <c r="H1488" i="10"/>
  <c r="G1489" i="10"/>
  <c r="H1489" i="10"/>
  <c r="G1490" i="10"/>
  <c r="H1490" i="10"/>
  <c r="G1491" i="10"/>
  <c r="H1491" i="10"/>
  <c r="G1492" i="10"/>
  <c r="H1492" i="10"/>
  <c r="G1493" i="10"/>
  <c r="H1493" i="10"/>
  <c r="G1494" i="10"/>
  <c r="H1494" i="10"/>
  <c r="G1495" i="10"/>
  <c r="H1495" i="10"/>
  <c r="G1496" i="10"/>
  <c r="H1496" i="10"/>
  <c r="J940" i="12"/>
  <c r="K940" i="12" s="1"/>
  <c r="O940" i="12" s="1"/>
  <c r="P940" i="12" s="1"/>
  <c r="L940" i="12"/>
  <c r="Q940" i="12"/>
  <c r="J941" i="12"/>
  <c r="K941" i="12"/>
  <c r="O941" i="12" s="1"/>
  <c r="L941" i="12"/>
  <c r="Q941" i="12" s="1"/>
  <c r="J942" i="12"/>
  <c r="K942" i="12" s="1"/>
  <c r="O942" i="12" s="1"/>
  <c r="L942" i="12"/>
  <c r="Q942" i="12" s="1"/>
  <c r="J943" i="12"/>
  <c r="K943" i="12"/>
  <c r="O943" i="12" s="1"/>
  <c r="P943" i="12" s="1"/>
  <c r="L943" i="12"/>
  <c r="Q943" i="12"/>
  <c r="J944" i="12"/>
  <c r="K944" i="12" s="1"/>
  <c r="O944" i="12" s="1"/>
  <c r="L944" i="12"/>
  <c r="Q944" i="12" s="1"/>
  <c r="J945" i="12"/>
  <c r="K945" i="12"/>
  <c r="O945" i="12" s="1"/>
  <c r="P945" i="12" s="1"/>
  <c r="L945" i="12"/>
  <c r="Q945" i="12" s="1"/>
  <c r="J946" i="12"/>
  <c r="K946" i="12" s="1"/>
  <c r="O946" i="12" s="1"/>
  <c r="L946" i="12"/>
  <c r="Q946" i="12" s="1"/>
  <c r="J947" i="12"/>
  <c r="K947" i="12"/>
  <c r="O947" i="12" s="1"/>
  <c r="P947" i="12" s="1"/>
  <c r="L947" i="12"/>
  <c r="Q947" i="12"/>
  <c r="J948" i="12"/>
  <c r="K948" i="12" s="1"/>
  <c r="O948" i="12" s="1"/>
  <c r="P948" i="12" s="1"/>
  <c r="L948" i="12"/>
  <c r="Q948" i="12" s="1"/>
  <c r="J949" i="12"/>
  <c r="K949" i="12"/>
  <c r="O949" i="12" s="1"/>
  <c r="L949" i="12"/>
  <c r="Q949" i="12" s="1"/>
  <c r="J950" i="12"/>
  <c r="K950" i="12" s="1"/>
  <c r="O950" i="12" s="1"/>
  <c r="L950" i="12"/>
  <c r="Q950" i="12" s="1"/>
  <c r="J951" i="12"/>
  <c r="K951" i="12"/>
  <c r="O951" i="12" s="1"/>
  <c r="P951" i="12" s="1"/>
  <c r="L951" i="12"/>
  <c r="Q951" i="12"/>
  <c r="J952" i="12"/>
  <c r="K952" i="12" s="1"/>
  <c r="O952" i="12" s="1"/>
  <c r="L952" i="12"/>
  <c r="Q952" i="12" s="1"/>
  <c r="J953" i="12"/>
  <c r="K953" i="12"/>
  <c r="O953" i="12" s="1"/>
  <c r="P953" i="12" s="1"/>
  <c r="L953" i="12"/>
  <c r="Q953" i="12" s="1"/>
  <c r="J937" i="12"/>
  <c r="K937" i="12"/>
  <c r="O937" i="12" s="1"/>
  <c r="P937" i="12" s="1"/>
  <c r="L937" i="12"/>
  <c r="J938" i="12"/>
  <c r="K938" i="12"/>
  <c r="O938" i="12" s="1"/>
  <c r="L938" i="12"/>
  <c r="Q938" i="12" s="1"/>
  <c r="J939" i="12"/>
  <c r="K939" i="12"/>
  <c r="L939" i="12"/>
  <c r="Q939" i="12" s="1"/>
  <c r="Q937" i="12"/>
  <c r="O939" i="12"/>
  <c r="P939" i="12" s="1"/>
  <c r="L936" i="12"/>
  <c r="Q936" i="12" s="1"/>
  <c r="J936" i="12"/>
  <c r="K936" i="12" s="1"/>
  <c r="O936" i="12" s="1"/>
  <c r="L935" i="12"/>
  <c r="Q935" i="12" s="1"/>
  <c r="J935" i="12"/>
  <c r="K935" i="12" s="1"/>
  <c r="O935" i="12" s="1"/>
  <c r="L934" i="12"/>
  <c r="Q934" i="12" s="1"/>
  <c r="J934" i="12"/>
  <c r="K934" i="12" s="1"/>
  <c r="O934" i="12" s="1"/>
  <c r="P934" i="12" s="1"/>
  <c r="AO1458" i="10"/>
  <c r="AO1459" i="10"/>
  <c r="AO1460" i="10"/>
  <c r="AO1461" i="10"/>
  <c r="AO1462" i="10"/>
  <c r="AO1463" i="10"/>
  <c r="AO1464" i="10"/>
  <c r="AO1465" i="10"/>
  <c r="AO1466" i="10"/>
  <c r="AO1467" i="10"/>
  <c r="AO1468" i="10"/>
  <c r="AO1469" i="10"/>
  <c r="AO1470" i="10"/>
  <c r="AO1471" i="10"/>
  <c r="AO1472" i="10"/>
  <c r="AO1473" i="10"/>
  <c r="AO1474" i="10"/>
  <c r="AO1475" i="10"/>
  <c r="AO1476" i="10"/>
  <c r="AO1457" i="10"/>
  <c r="D904" i="12"/>
  <c r="E904" i="12"/>
  <c r="F904" i="12"/>
  <c r="G904" i="12"/>
  <c r="H904" i="12"/>
  <c r="I904" i="12"/>
  <c r="L904" i="12"/>
  <c r="M904" i="12"/>
  <c r="N904" i="12"/>
  <c r="O904" i="12"/>
  <c r="P904" i="12"/>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E911" i="12"/>
  <c r="F911" i="12"/>
  <c r="G911" i="12"/>
  <c r="H911" i="12"/>
  <c r="I911" i="12"/>
  <c r="L911" i="12"/>
  <c r="M911" i="12"/>
  <c r="N911" i="12"/>
  <c r="O911" i="12"/>
  <c r="P911" i="12"/>
  <c r="Q911" i="12"/>
  <c r="D912" i="12"/>
  <c r="E912" i="12"/>
  <c r="F912" i="12"/>
  <c r="G912" i="12"/>
  <c r="H912" i="12"/>
  <c r="I912" i="12"/>
  <c r="L912" i="12"/>
  <c r="M912" i="12"/>
  <c r="N912" i="12"/>
  <c r="O912" i="12"/>
  <c r="P912" i="12"/>
  <c r="Q912" i="12"/>
  <c r="D915" i="12"/>
  <c r="E915" i="12"/>
  <c r="F915" i="12"/>
  <c r="G915" i="12"/>
  <c r="H915" i="12"/>
  <c r="I915" i="12"/>
  <c r="L915" i="12"/>
  <c r="M915" i="12"/>
  <c r="N915" i="12"/>
  <c r="O915" i="12"/>
  <c r="P915" i="12"/>
  <c r="Q915" i="12"/>
  <c r="D916" i="12"/>
  <c r="E916" i="12"/>
  <c r="F916" i="12"/>
  <c r="G916" i="12"/>
  <c r="H916" i="12"/>
  <c r="I916" i="12"/>
  <c r="L916" i="12"/>
  <c r="M916" i="12"/>
  <c r="N916" i="12"/>
  <c r="O916" i="12"/>
  <c r="P916" i="12"/>
  <c r="Q916" i="12"/>
  <c r="D917" i="12"/>
  <c r="E917" i="12"/>
  <c r="F917" i="12"/>
  <c r="G917" i="12"/>
  <c r="H917" i="12"/>
  <c r="I917" i="12"/>
  <c r="L917" i="12"/>
  <c r="M917" i="12"/>
  <c r="N917" i="12"/>
  <c r="O917" i="12"/>
  <c r="P917" i="12"/>
  <c r="Q917" i="12"/>
  <c r="BK1458" i="10"/>
  <c r="BK1459" i="10"/>
  <c r="BK1460" i="10"/>
  <c r="BK1461" i="10"/>
  <c r="BK1462" i="10"/>
  <c r="BK1463" i="10"/>
  <c r="BK1464" i="10"/>
  <c r="BK1465" i="10"/>
  <c r="BK1466" i="10"/>
  <c r="BK1467" i="10"/>
  <c r="BK1468" i="10"/>
  <c r="BK1469" i="10"/>
  <c r="BK1470" i="10"/>
  <c r="BK1471" i="10"/>
  <c r="BK1472" i="10"/>
  <c r="BK1473" i="10"/>
  <c r="BK1474" i="10"/>
  <c r="BK1475" i="10"/>
  <c r="BK1476" i="10"/>
  <c r="BK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57" i="10"/>
  <c r="AT1458" i="10"/>
  <c r="AT1459" i="10"/>
  <c r="AT1460" i="10"/>
  <c r="AT1461" i="10"/>
  <c r="AT1462" i="10"/>
  <c r="AT1463" i="10"/>
  <c r="AT1464" i="10"/>
  <c r="AT1465" i="10"/>
  <c r="AT1466" i="10"/>
  <c r="AT1467" i="10"/>
  <c r="AT1468" i="10"/>
  <c r="AT1469" i="10"/>
  <c r="AT1470" i="10"/>
  <c r="AT1471" i="10"/>
  <c r="AT1472" i="10"/>
  <c r="AT1473" i="10"/>
  <c r="AT1474" i="10"/>
  <c r="AT1475" i="10"/>
  <c r="AT1476" i="10"/>
  <c r="AT1457" i="10"/>
  <c r="U1470" i="10"/>
  <c r="U1471" i="10"/>
  <c r="U1472" i="10"/>
  <c r="U1473" i="10"/>
  <c r="U1474" i="10"/>
  <c r="U1475" i="10"/>
  <c r="U1476" i="10"/>
  <c r="U1469" i="10"/>
  <c r="U1468" i="10"/>
  <c r="U1467" i="10"/>
  <c r="U1466" i="10"/>
  <c r="U1465" i="10"/>
  <c r="U1464" i="10"/>
  <c r="U1463" i="10"/>
  <c r="U1462" i="10"/>
  <c r="U1461" i="10"/>
  <c r="U1460" i="10"/>
  <c r="U1459" i="10"/>
  <c r="U1458" i="10"/>
  <c r="U1457" i="10"/>
  <c r="F1458" i="10"/>
  <c r="G1458" i="10"/>
  <c r="H1458" i="10"/>
  <c r="F1459" i="10"/>
  <c r="G1459" i="10"/>
  <c r="H1459" i="10"/>
  <c r="F1460" i="10"/>
  <c r="G1460" i="10"/>
  <c r="H1460" i="10"/>
  <c r="F1461" i="10"/>
  <c r="G1461" i="10"/>
  <c r="H1461" i="10"/>
  <c r="F1462" i="10"/>
  <c r="G1462" i="10"/>
  <c r="H1462" i="10"/>
  <c r="F1463" i="10"/>
  <c r="G1463" i="10"/>
  <c r="H1463" i="10"/>
  <c r="F1464" i="10"/>
  <c r="G1464" i="10"/>
  <c r="H1464" i="10"/>
  <c r="F1465" i="10"/>
  <c r="G1465" i="10"/>
  <c r="H1465" i="10"/>
  <c r="F1466" i="10"/>
  <c r="G1466" i="10"/>
  <c r="H1466" i="10"/>
  <c r="F1467" i="10"/>
  <c r="G1467" i="10"/>
  <c r="H1467" i="10"/>
  <c r="F1468" i="10"/>
  <c r="G1468" i="10"/>
  <c r="H1468" i="10"/>
  <c r="F1469" i="10"/>
  <c r="G1469" i="10"/>
  <c r="H1469" i="10"/>
  <c r="F1470" i="10"/>
  <c r="G1470" i="10"/>
  <c r="H1470" i="10"/>
  <c r="F1471" i="10"/>
  <c r="G1471" i="10"/>
  <c r="H1471" i="10"/>
  <c r="F1472" i="10"/>
  <c r="G1472" i="10"/>
  <c r="H1472" i="10"/>
  <c r="F1473" i="10"/>
  <c r="G1473" i="10"/>
  <c r="H1473" i="10"/>
  <c r="F1474" i="10"/>
  <c r="G1474" i="10"/>
  <c r="H1474" i="10"/>
  <c r="F1475" i="10"/>
  <c r="G1475" i="10"/>
  <c r="H1475" i="10"/>
  <c r="F1476" i="10"/>
  <c r="G1476" i="10"/>
  <c r="H1476" i="10"/>
  <c r="F1457" i="10"/>
  <c r="G1457" i="10"/>
  <c r="H1457" i="10"/>
  <c r="V1571" i="10"/>
  <c r="V1572" i="10"/>
  <c r="V1573" i="10"/>
  <c r="V1574" i="10"/>
  <c r="V1575" i="10"/>
  <c r="V1576" i="10"/>
  <c r="V1577" i="10"/>
  <c r="V1578" i="10"/>
  <c r="V1579" i="10"/>
  <c r="V1580" i="10"/>
  <c r="V1581" i="10"/>
  <c r="V1582" i="10"/>
  <c r="V1583" i="10"/>
  <c r="V1584" i="10"/>
  <c r="V1585" i="10"/>
  <c r="V1586" i="10"/>
  <c r="V1587" i="10"/>
  <c r="V1588" i="10"/>
  <c r="V1589" i="10"/>
  <c r="V1590" i="10"/>
  <c r="V1591" i="10"/>
  <c r="V1592" i="10"/>
  <c r="V1593" i="10"/>
  <c r="V1594" i="10"/>
  <c r="V1595" i="10"/>
  <c r="V1596" i="10"/>
  <c r="V1597" i="10"/>
  <c r="V1598" i="10"/>
  <c r="V1599" i="10"/>
  <c r="V1600" i="10"/>
  <c r="V1601" i="10"/>
  <c r="V1602" i="10"/>
  <c r="V1603" i="10"/>
  <c r="V1604" i="10"/>
  <c r="V1605" i="10"/>
  <c r="V1606" i="10"/>
  <c r="V1607" i="10"/>
  <c r="V1608" i="10"/>
  <c r="V1609" i="10"/>
  <c r="V1610" i="10"/>
  <c r="V1611" i="10"/>
  <c r="V1612" i="10"/>
  <c r="V1613" i="10"/>
  <c r="V1614" i="10"/>
  <c r="V1615" i="10"/>
  <c r="V1616" i="10"/>
  <c r="V1617" i="10"/>
  <c r="V1618" i="10"/>
  <c r="V1619" i="10"/>
  <c r="V1620" i="10"/>
  <c r="V1621" i="10"/>
  <c r="V1622" i="10"/>
  <c r="V1623" i="10"/>
  <c r="V1624" i="10"/>
  <c r="V1625" i="10"/>
  <c r="V1626" i="10"/>
  <c r="V1627" i="10"/>
  <c r="V1628" i="10"/>
  <c r="V1629" i="10"/>
  <c r="V1630" i="10"/>
  <c r="V1631" i="10"/>
  <c r="V1632" i="10"/>
  <c r="V1633" i="10"/>
  <c r="V1634" i="10"/>
  <c r="V1635" i="10"/>
  <c r="V1636" i="10"/>
  <c r="V1637" i="10"/>
  <c r="V1638" i="10"/>
  <c r="V1639" i="10"/>
  <c r="V1640" i="10"/>
  <c r="V1641" i="10"/>
  <c r="V1642" i="10"/>
  <c r="V1643" i="10"/>
  <c r="V1644" i="10"/>
  <c r="V1645" i="10"/>
  <c r="V1646" i="10"/>
  <c r="V1647" i="10"/>
  <c r="V1648" i="10"/>
  <c r="V1649" i="10"/>
  <c r="V1650" i="10"/>
  <c r="V1651" i="10"/>
  <c r="V1652" i="10"/>
  <c r="V1653" i="10"/>
  <c r="V1654" i="10"/>
  <c r="V1655" i="10"/>
  <c r="V1656" i="10"/>
  <c r="V1657" i="10"/>
  <c r="V1658" i="10"/>
  <c r="V1659" i="10"/>
  <c r="V1660" i="10"/>
  <c r="V1661" i="10"/>
  <c r="V1662" i="10"/>
  <c r="V1663" i="10"/>
  <c r="V1664" i="10"/>
  <c r="V1665" i="10"/>
  <c r="V1666" i="10"/>
  <c r="V1667" i="10"/>
  <c r="V1668" i="10"/>
  <c r="V1669" i="10"/>
  <c r="V1670" i="10"/>
  <c r="V1671" i="10"/>
  <c r="V1672" i="10"/>
  <c r="V1673" i="10"/>
  <c r="V1674" i="10"/>
  <c r="V1675" i="10"/>
  <c r="V1676" i="10"/>
  <c r="V1677" i="10"/>
  <c r="V1678" i="10"/>
  <c r="V1679" i="10"/>
  <c r="V1680" i="10"/>
  <c r="V1681" i="10"/>
  <c r="V1682" i="10"/>
  <c r="V1683" i="10"/>
  <c r="V1684" i="10"/>
  <c r="V1685" i="10"/>
  <c r="V1686" i="10"/>
  <c r="V1687" i="10"/>
  <c r="V1688" i="10"/>
  <c r="V1689" i="10"/>
  <c r="V1690" i="10"/>
  <c r="V1691" i="10"/>
  <c r="V1692" i="10"/>
  <c r="V1693" i="10"/>
  <c r="V1694" i="10"/>
  <c r="V1695" i="10"/>
  <c r="V1696" i="10"/>
  <c r="V1697" i="10"/>
  <c r="V1698" i="10"/>
  <c r="V1699" i="10"/>
  <c r="V1700" i="10"/>
  <c r="V1701" i="10"/>
  <c r="V1702" i="10"/>
  <c r="V1703" i="10"/>
  <c r="V1704" i="10"/>
  <c r="V1705" i="10"/>
  <c r="V1706" i="10"/>
  <c r="V1707" i="10"/>
  <c r="V1708" i="10"/>
  <c r="V1709" i="10"/>
  <c r="V1710" i="10"/>
  <c r="V1711" i="10"/>
  <c r="V1712" i="10"/>
  <c r="V1713" i="10"/>
  <c r="V1714" i="10"/>
  <c r="V1715" i="10"/>
  <c r="V1716" i="10"/>
  <c r="V1717" i="10"/>
  <c r="V1718" i="10"/>
  <c r="V1719" i="10"/>
  <c r="V1720" i="10"/>
  <c r="V1721" i="10"/>
  <c r="V1722" i="10"/>
  <c r="V1723" i="10"/>
  <c r="V1724" i="10"/>
  <c r="V1725" i="10"/>
  <c r="V1726" i="10"/>
  <c r="V1727" i="10"/>
  <c r="V1728" i="10"/>
  <c r="V1729" i="10"/>
  <c r="V1730" i="10"/>
  <c r="V1731" i="10"/>
  <c r="V1732" i="10"/>
  <c r="V1733" i="10"/>
  <c r="V1734" i="10"/>
  <c r="V1735" i="10"/>
  <c r="V1736" i="10"/>
  <c r="V1737" i="10"/>
  <c r="V1738" i="10"/>
  <c r="V1739" i="10"/>
  <c r="V1740" i="10"/>
  <c r="V1741" i="10"/>
  <c r="V1742" i="10"/>
  <c r="V1743" i="10"/>
  <c r="V1744" i="10"/>
  <c r="V1745" i="10"/>
  <c r="V1746" i="10"/>
  <c r="V1747" i="10"/>
  <c r="V1748" i="10"/>
  <c r="V1749" i="10"/>
  <c r="V1750" i="10"/>
  <c r="V1751" i="10"/>
  <c r="V1752" i="10"/>
  <c r="V1753" i="10"/>
  <c r="V1754" i="10"/>
  <c r="V1755" i="10"/>
  <c r="V1756" i="10"/>
  <c r="V1757" i="10"/>
  <c r="V1758" i="10"/>
  <c r="V1759" i="10"/>
  <c r="V1760" i="10"/>
  <c r="V1761" i="10"/>
  <c r="V1762" i="10"/>
  <c r="V1763" i="10"/>
  <c r="V1764" i="10"/>
  <c r="V1765" i="10"/>
  <c r="V1766" i="10"/>
  <c r="V1767" i="10"/>
  <c r="V1768" i="10"/>
  <c r="V1769" i="10"/>
  <c r="V1770" i="10"/>
  <c r="V1771" i="10"/>
  <c r="V1772" i="10"/>
  <c r="V1773" i="10"/>
  <c r="V1774" i="10"/>
  <c r="V1775" i="10"/>
  <c r="V1776" i="10"/>
  <c r="V1777" i="10"/>
  <c r="V1778" i="10"/>
  <c r="V1779" i="10"/>
  <c r="V1780" i="10"/>
  <c r="V1781" i="10"/>
  <c r="V1782" i="10"/>
  <c r="V1783" i="10"/>
  <c r="V1784" i="10"/>
  <c r="V1785" i="10"/>
  <c r="V1786" i="10"/>
  <c r="V1787" i="10"/>
  <c r="V1788" i="10"/>
  <c r="V1789" i="10"/>
  <c r="V1790" i="10"/>
  <c r="V1791" i="10"/>
  <c r="V1792" i="10"/>
  <c r="V1793" i="10"/>
  <c r="V1794" i="10"/>
  <c r="V1795" i="10"/>
  <c r="V1796" i="10"/>
  <c r="V1797" i="10"/>
  <c r="V1798" i="10"/>
  <c r="V1799" i="10"/>
  <c r="V1800" i="10"/>
  <c r="V1801" i="10"/>
  <c r="V1802" i="10"/>
  <c r="V1803" i="10"/>
  <c r="V1804" i="10"/>
  <c r="V1805" i="10"/>
  <c r="V1806" i="10"/>
  <c r="V1807" i="10"/>
  <c r="V1808" i="10"/>
  <c r="V1809" i="10"/>
  <c r="V1810" i="10"/>
  <c r="V1811" i="10"/>
  <c r="V1812" i="10"/>
  <c r="V1813" i="10"/>
  <c r="V1814" i="10"/>
  <c r="V1815" i="10"/>
  <c r="V1816" i="10"/>
  <c r="V1817" i="10"/>
  <c r="V1818" i="10"/>
  <c r="V1819" i="10"/>
  <c r="V1820" i="10"/>
  <c r="V1821" i="10"/>
  <c r="V1822" i="10"/>
  <c r="V1823" i="10"/>
  <c r="V1824" i="10"/>
  <c r="V1825" i="10"/>
  <c r="V1826" i="10"/>
  <c r="V1827" i="10"/>
  <c r="V1828" i="10"/>
  <c r="V1829" i="10"/>
  <c r="V1830" i="10"/>
  <c r="V1831" i="10"/>
  <c r="V1832" i="10"/>
  <c r="V1833" i="10"/>
  <c r="V1834" i="10"/>
  <c r="V1835" i="10"/>
  <c r="V1836" i="10"/>
  <c r="V1837" i="10"/>
  <c r="V1838" i="10"/>
  <c r="V1839" i="10"/>
  <c r="V1840" i="10"/>
  <c r="V1841" i="10"/>
  <c r="V1842" i="10"/>
  <c r="V1843" i="10"/>
  <c r="V1844" i="10"/>
  <c r="V1845" i="10"/>
  <c r="V1846" i="10"/>
  <c r="V1847" i="10"/>
  <c r="V1848" i="10"/>
  <c r="V1849" i="10"/>
  <c r="V1850" i="10"/>
  <c r="V1851" i="10"/>
  <c r="M1037" i="12" l="1"/>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AN1449" i="10"/>
  <c r="AN1450" i="10"/>
  <c r="AN1451" i="10"/>
  <c r="AN1452" i="10"/>
  <c r="AN1453" i="10"/>
  <c r="AN1454" i="10"/>
  <c r="AN1455" i="10"/>
  <c r="AN1456" i="10"/>
  <c r="AN1448" i="10"/>
  <c r="AN1440" i="10"/>
  <c r="AN1441" i="10"/>
  <c r="AN1442" i="10"/>
  <c r="AN1443" i="10"/>
  <c r="AN1444" i="10"/>
  <c r="AN1445" i="10"/>
  <c r="AN1446" i="10"/>
  <c r="AN1447" i="10"/>
  <c r="AN1439" i="10"/>
  <c r="X1449" i="10"/>
  <c r="X1450" i="10"/>
  <c r="X1451" i="10"/>
  <c r="X1452" i="10"/>
  <c r="X1453" i="10"/>
  <c r="X1454" i="10"/>
  <c r="X1455" i="10"/>
  <c r="X1456" i="10"/>
  <c r="X1448" i="10"/>
  <c r="X1440" i="10"/>
  <c r="X1441" i="10"/>
  <c r="X1442" i="10"/>
  <c r="X1443" i="10"/>
  <c r="X1444" i="10"/>
  <c r="X1445" i="10"/>
  <c r="X1446" i="10"/>
  <c r="X1447" i="10"/>
  <c r="X1439" i="10"/>
  <c r="AR1449" i="10"/>
  <c r="AR1450" i="10"/>
  <c r="AR1451" i="10"/>
  <c r="AR1452" i="10"/>
  <c r="AR1453" i="10"/>
  <c r="AR1454" i="10"/>
  <c r="AR1455" i="10"/>
  <c r="AR1456" i="10"/>
  <c r="AR1448" i="10"/>
  <c r="AR1440" i="10"/>
  <c r="AR1441" i="10"/>
  <c r="AR1442" i="10"/>
  <c r="AR1443" i="10"/>
  <c r="AR1444" i="10"/>
  <c r="AR1445" i="10"/>
  <c r="AR1446" i="10"/>
  <c r="AR1447" i="10"/>
  <c r="AR1439" i="10"/>
  <c r="G1439" i="10"/>
  <c r="H1439" i="10"/>
  <c r="G1440" i="10"/>
  <c r="H1440" i="10"/>
  <c r="G1441" i="10"/>
  <c r="H1441" i="10"/>
  <c r="G1442" i="10"/>
  <c r="H1442" i="10"/>
  <c r="G1443" i="10"/>
  <c r="H1443" i="10"/>
  <c r="G1444" i="10"/>
  <c r="H1444" i="10"/>
  <c r="G1445" i="10"/>
  <c r="H1445" i="10"/>
  <c r="G1446" i="10"/>
  <c r="H1446" i="10"/>
  <c r="G1447" i="10"/>
  <c r="H1447" i="10"/>
  <c r="G1448" i="10"/>
  <c r="H1448" i="10"/>
  <c r="G1449" i="10"/>
  <c r="H1449" i="10"/>
  <c r="G1450" i="10"/>
  <c r="H1450" i="10"/>
  <c r="G1451" i="10"/>
  <c r="H1451" i="10"/>
  <c r="G1452" i="10"/>
  <c r="H1452" i="10"/>
  <c r="G1453" i="10"/>
  <c r="H1453" i="10"/>
  <c r="G1454" i="10"/>
  <c r="H1454" i="10"/>
  <c r="G1455" i="10"/>
  <c r="H1455" i="10"/>
  <c r="G1456" i="10"/>
  <c r="H1456" i="10"/>
  <c r="U1456" i="10"/>
  <c r="U1455" i="10"/>
  <c r="U1454" i="10"/>
  <c r="U1453" i="10"/>
  <c r="U1452" i="10"/>
  <c r="U1451" i="10"/>
  <c r="U1450" i="10"/>
  <c r="U1449" i="10"/>
  <c r="U1448" i="10"/>
  <c r="U1447" i="10"/>
  <c r="U1446" i="10"/>
  <c r="U1445" i="10"/>
  <c r="U1444" i="10"/>
  <c r="U1443" i="10"/>
  <c r="U1442" i="10"/>
  <c r="U1441" i="10"/>
  <c r="U1440" i="10"/>
  <c r="U1439" i="10"/>
  <c r="J873" i="12"/>
  <c r="K873" i="12" s="1"/>
  <c r="O873" i="12" s="1"/>
  <c r="L873" i="12"/>
  <c r="Q873" i="12" s="1"/>
  <c r="J874" i="12"/>
  <c r="K874" i="12"/>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P879" i="12" s="1"/>
  <c r="L879" i="12"/>
  <c r="Q879" i="12" s="1"/>
  <c r="J880" i="12"/>
  <c r="K880" i="12" s="1"/>
  <c r="O880" i="12" s="1"/>
  <c r="L880" i="12"/>
  <c r="Q880" i="12"/>
  <c r="J881" i="12"/>
  <c r="K881" i="12" s="1"/>
  <c r="O881" i="12" s="1"/>
  <c r="L881" i="12"/>
  <c r="Q881" i="12" s="1"/>
  <c r="J882" i="12"/>
  <c r="K882" i="12" s="1"/>
  <c r="O882" i="12" s="1"/>
  <c r="P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Q872" i="12"/>
  <c r="L872" i="12"/>
  <c r="J872" i="12"/>
  <c r="K872" i="12" s="1"/>
  <c r="O872" i="12" s="1"/>
  <c r="L871" i="12"/>
  <c r="Q871" i="12" s="1"/>
  <c r="J871" i="12"/>
  <c r="K871" i="12" s="1"/>
  <c r="O871" i="12" s="1"/>
  <c r="L870" i="12"/>
  <c r="Q870" i="12" s="1"/>
  <c r="J870" i="12"/>
  <c r="K870" i="12" s="1"/>
  <c r="O870" i="12" s="1"/>
  <c r="L869" i="12"/>
  <c r="Q869" i="12" s="1"/>
  <c r="J869" i="12"/>
  <c r="K869" i="12" s="1"/>
  <c r="O869" i="12" s="1"/>
  <c r="AM1427" i="10"/>
  <c r="AM1428" i="10"/>
  <c r="AM1429" i="10"/>
  <c r="AM1430" i="10"/>
  <c r="AM1431" i="10"/>
  <c r="AM1432" i="10"/>
  <c r="AM1433" i="10"/>
  <c r="AM1434" i="10"/>
  <c r="AM1435" i="10"/>
  <c r="AM1436" i="10"/>
  <c r="AM1437" i="10"/>
  <c r="AM1438" i="10"/>
  <c r="AM1426" i="10"/>
  <c r="AM1416" i="10"/>
  <c r="AM1417" i="10"/>
  <c r="AM1418" i="10"/>
  <c r="AM1419" i="10"/>
  <c r="AM1420" i="10"/>
  <c r="AM1421" i="10"/>
  <c r="AM1422" i="10"/>
  <c r="AM1423" i="10"/>
  <c r="AM1424" i="10"/>
  <c r="AM1425" i="10"/>
  <c r="AM1415" i="10"/>
  <c r="AK1404" i="10"/>
  <c r="AL1404" i="10"/>
  <c r="AM1404" i="10" s="1"/>
  <c r="AK1405" i="10"/>
  <c r="AM1405" i="10" s="1"/>
  <c r="AL1405" i="10"/>
  <c r="AK1406" i="10"/>
  <c r="AL1406" i="10"/>
  <c r="AM1406" i="10" s="1"/>
  <c r="AK1407" i="10"/>
  <c r="AL1407" i="10"/>
  <c r="AM1407" i="10" s="1"/>
  <c r="AK1408" i="10"/>
  <c r="AL1408" i="10"/>
  <c r="AK1409" i="10"/>
  <c r="AL1409" i="10"/>
  <c r="AM1409" i="10"/>
  <c r="AK1410" i="10"/>
  <c r="AM1410" i="10" s="1"/>
  <c r="AL1410" i="10"/>
  <c r="AK1411" i="10"/>
  <c r="AM1411" i="10" s="1"/>
  <c r="AL1411" i="10"/>
  <c r="AK1412" i="10"/>
  <c r="AL1412" i="10"/>
  <c r="AM1412" i="10" s="1"/>
  <c r="AK1413" i="10"/>
  <c r="AL1413" i="10"/>
  <c r="AM1413" i="10" s="1"/>
  <c r="AK1414" i="10"/>
  <c r="AL1414" i="10"/>
  <c r="AM1414" i="10" s="1"/>
  <c r="AK1403" i="10"/>
  <c r="AM1403" i="10" s="1"/>
  <c r="AL1403" i="10"/>
  <c r="AR1404" i="10"/>
  <c r="AR1405" i="10"/>
  <c r="AR1406" i="10"/>
  <c r="AR1407" i="10"/>
  <c r="AR1408" i="10"/>
  <c r="AR1409" i="10"/>
  <c r="AR1410" i="10"/>
  <c r="AR1411" i="10"/>
  <c r="AR1412" i="10"/>
  <c r="AR1413" i="10"/>
  <c r="AR1414" i="10"/>
  <c r="AR1415" i="10"/>
  <c r="AR1416" i="10"/>
  <c r="AR1417" i="10"/>
  <c r="AR1418" i="10"/>
  <c r="AR1419" i="10"/>
  <c r="AR1420" i="10"/>
  <c r="AR1421" i="10"/>
  <c r="AR1422" i="10"/>
  <c r="AR1423" i="10"/>
  <c r="AR1424" i="10"/>
  <c r="AR1425" i="10"/>
  <c r="AR1426" i="10"/>
  <c r="AR1427" i="10"/>
  <c r="AR1428" i="10"/>
  <c r="AR1429" i="10"/>
  <c r="AR1430" i="10"/>
  <c r="AR1431" i="10"/>
  <c r="AR1432" i="10"/>
  <c r="AR1433" i="10"/>
  <c r="AR1434" i="10"/>
  <c r="AR1435" i="10"/>
  <c r="AR1436" i="10"/>
  <c r="AR1437" i="10"/>
  <c r="AR1438" i="10"/>
  <c r="AR1403" i="10"/>
  <c r="G1403" i="10"/>
  <c r="H1403" i="10"/>
  <c r="G1404" i="10"/>
  <c r="H1404" i="10"/>
  <c r="G1405" i="10"/>
  <c r="H1405" i="10"/>
  <c r="G1406" i="10"/>
  <c r="H1406" i="10"/>
  <c r="G1407" i="10"/>
  <c r="H1407" i="10"/>
  <c r="G1408" i="10"/>
  <c r="H1408" i="10"/>
  <c r="G1409" i="10"/>
  <c r="H1409" i="10"/>
  <c r="G1410" i="10"/>
  <c r="H1410" i="10"/>
  <c r="G1411" i="10"/>
  <c r="H1411" i="10"/>
  <c r="G1412" i="10"/>
  <c r="H1412" i="10"/>
  <c r="G1413" i="10"/>
  <c r="H1413" i="10"/>
  <c r="G1414" i="10"/>
  <c r="H1414" i="10"/>
  <c r="G1415" i="10"/>
  <c r="H1415" i="10"/>
  <c r="G1416" i="10"/>
  <c r="H1416" i="10"/>
  <c r="G1417" i="10"/>
  <c r="H1417" i="10"/>
  <c r="G1418" i="10"/>
  <c r="H1418" i="10"/>
  <c r="G1419" i="10"/>
  <c r="H1419" i="10"/>
  <c r="G1420" i="10"/>
  <c r="H1420" i="10"/>
  <c r="G1421" i="10"/>
  <c r="H1421" i="10"/>
  <c r="G1422" i="10"/>
  <c r="H1422" i="10"/>
  <c r="G1423" i="10"/>
  <c r="H1423" i="10"/>
  <c r="G1424" i="10"/>
  <c r="H1424" i="10"/>
  <c r="G1425" i="10"/>
  <c r="H1425" i="10"/>
  <c r="G1426" i="10"/>
  <c r="H1426" i="10"/>
  <c r="G1427" i="10"/>
  <c r="H1427" i="10"/>
  <c r="G1428" i="10"/>
  <c r="H1428" i="10"/>
  <c r="G1429" i="10"/>
  <c r="H1429" i="10"/>
  <c r="G1430" i="10"/>
  <c r="H1430" i="10"/>
  <c r="G1431" i="10"/>
  <c r="H1431" i="10"/>
  <c r="G1432" i="10"/>
  <c r="H1432" i="10"/>
  <c r="G1433" i="10"/>
  <c r="H1433" i="10"/>
  <c r="G1434" i="10"/>
  <c r="H1434" i="10"/>
  <c r="G1435" i="10"/>
  <c r="H1435" i="10"/>
  <c r="G1436" i="10"/>
  <c r="H1436" i="10"/>
  <c r="G1437" i="10"/>
  <c r="H1437" i="10"/>
  <c r="G1438" i="10"/>
  <c r="H1438"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03" i="10"/>
  <c r="J850" i="12"/>
  <c r="K850" i="12" s="1"/>
  <c r="O850" i="12" s="1"/>
  <c r="L850" i="12"/>
  <c r="Q850" i="12" s="1"/>
  <c r="J851" i="12"/>
  <c r="K851" i="12"/>
  <c r="O851" i="12" s="1"/>
  <c r="L851" i="12"/>
  <c r="Q851" i="12" s="1"/>
  <c r="J852" i="12"/>
  <c r="K852" i="12" s="1"/>
  <c r="O852" i="12" s="1"/>
  <c r="P852" i="12" s="1"/>
  <c r="L852" i="12"/>
  <c r="Q852" i="12" s="1"/>
  <c r="J853" i="12"/>
  <c r="K853" i="12" s="1"/>
  <c r="O853" i="12" s="1"/>
  <c r="L853" i="12"/>
  <c r="Q853" i="12" s="1"/>
  <c r="J854" i="12"/>
  <c r="K854" i="12" s="1"/>
  <c r="O854" i="12" s="1"/>
  <c r="L854" i="12"/>
  <c r="Q854" i="12"/>
  <c r="J855" i="12"/>
  <c r="K855" i="12" s="1"/>
  <c r="O855" i="12" s="1"/>
  <c r="P855" i="12" s="1"/>
  <c r="L855" i="12"/>
  <c r="Q855" i="12" s="1"/>
  <c r="J856" i="12"/>
  <c r="K856" i="12" s="1"/>
  <c r="O856" i="12" s="1"/>
  <c r="L856" i="12"/>
  <c r="Q856" i="12" s="1"/>
  <c r="J857" i="12"/>
  <c r="K857" i="12"/>
  <c r="L857" i="12"/>
  <c r="Q857" i="12" s="1"/>
  <c r="O857" i="12"/>
  <c r="J858" i="12"/>
  <c r="K858" i="12" s="1"/>
  <c r="O858" i="12" s="1"/>
  <c r="P858" i="12" s="1"/>
  <c r="L858" i="12"/>
  <c r="Q858" i="12"/>
  <c r="J859" i="12"/>
  <c r="K859" i="12"/>
  <c r="O859" i="12" s="1"/>
  <c r="L859" i="12"/>
  <c r="Q859" i="12" s="1"/>
  <c r="J860" i="12"/>
  <c r="K860" i="12" s="1"/>
  <c r="O860" i="12" s="1"/>
  <c r="L860" i="12"/>
  <c r="Q860" i="12" s="1"/>
  <c r="J861" i="12"/>
  <c r="K861" i="12"/>
  <c r="O861" i="12" s="1"/>
  <c r="P861" i="12" s="1"/>
  <c r="L861" i="12"/>
  <c r="Q861" i="12"/>
  <c r="J838" i="12"/>
  <c r="K838" i="12" s="1"/>
  <c r="O838" i="12" s="1"/>
  <c r="P838" i="12" s="1"/>
  <c r="L838" i="12"/>
  <c r="Q838" i="12"/>
  <c r="J839" i="12"/>
  <c r="K839" i="12"/>
  <c r="O839" i="12" s="1"/>
  <c r="P839" i="12" s="1"/>
  <c r="L839" i="12"/>
  <c r="Q839" i="12"/>
  <c r="J840" i="12"/>
  <c r="K840" i="12" s="1"/>
  <c r="O840" i="12" s="1"/>
  <c r="P840" i="12" s="1"/>
  <c r="L840" i="12"/>
  <c r="Q840" i="12"/>
  <c r="J841" i="12"/>
  <c r="K841" i="12" s="1"/>
  <c r="O841" i="12" s="1"/>
  <c r="P841" i="12" s="1"/>
  <c r="L841" i="12"/>
  <c r="Q841" i="12"/>
  <c r="J842" i="12"/>
  <c r="K842" i="12" s="1"/>
  <c r="O842" i="12" s="1"/>
  <c r="P842" i="12" s="1"/>
  <c r="L842" i="12"/>
  <c r="Q842" i="12"/>
  <c r="J843" i="12"/>
  <c r="K843" i="12" s="1"/>
  <c r="O843" i="12" s="1"/>
  <c r="P843" i="12" s="1"/>
  <c r="L843" i="12"/>
  <c r="Q843" i="12"/>
  <c r="J844" i="12"/>
  <c r="K844" i="12" s="1"/>
  <c r="O844" i="12" s="1"/>
  <c r="P844" i="12" s="1"/>
  <c r="L844" i="12"/>
  <c r="Q844" i="12"/>
  <c r="J845" i="12"/>
  <c r="K845" i="12"/>
  <c r="O845" i="12" s="1"/>
  <c r="P845" i="12" s="1"/>
  <c r="L845" i="12"/>
  <c r="Q845" i="12"/>
  <c r="J846" i="12"/>
  <c r="K846" i="12" s="1"/>
  <c r="O846" i="12" s="1"/>
  <c r="P846" i="12" s="1"/>
  <c r="L846" i="12"/>
  <c r="Q846" i="12"/>
  <c r="J847" i="12"/>
  <c r="K847" i="12"/>
  <c r="O847" i="12" s="1"/>
  <c r="P847" i="12" s="1"/>
  <c r="L847" i="12"/>
  <c r="Q847" i="12"/>
  <c r="J848" i="12"/>
  <c r="K848" i="12" s="1"/>
  <c r="O848" i="12" s="1"/>
  <c r="P848" i="12" s="1"/>
  <c r="L848" i="12"/>
  <c r="Q848" i="12"/>
  <c r="J849" i="12"/>
  <c r="K849" i="12" s="1"/>
  <c r="O849" i="12" s="1"/>
  <c r="L849" i="12"/>
  <c r="Q849" i="12" s="1"/>
  <c r="J829" i="12"/>
  <c r="K829" i="12" s="1"/>
  <c r="O829" i="12" s="1"/>
  <c r="L829" i="12"/>
  <c r="Q829" i="12"/>
  <c r="J830" i="12"/>
  <c r="K830" i="12" s="1"/>
  <c r="O830" i="12" s="1"/>
  <c r="P830" i="12" s="1"/>
  <c r="L830" i="12"/>
  <c r="Q830" i="12" s="1"/>
  <c r="J831" i="12"/>
  <c r="K831" i="12"/>
  <c r="O831" i="12" s="1"/>
  <c r="P831" i="12" s="1"/>
  <c r="L831" i="12"/>
  <c r="Q831" i="12"/>
  <c r="J832" i="12"/>
  <c r="K832" i="12" s="1"/>
  <c r="O832" i="12" s="1"/>
  <c r="P832" i="12" s="1"/>
  <c r="L832" i="12"/>
  <c r="Q832" i="12"/>
  <c r="J833" i="12"/>
  <c r="K833" i="12"/>
  <c r="O833" i="12" s="1"/>
  <c r="L833" i="12"/>
  <c r="Q833" i="12" s="1"/>
  <c r="J834" i="12"/>
  <c r="K834" i="12"/>
  <c r="O834" i="12" s="1"/>
  <c r="L834" i="12"/>
  <c r="Q834" i="12" s="1"/>
  <c r="J835" i="12"/>
  <c r="K835" i="12" s="1"/>
  <c r="O835" i="12" s="1"/>
  <c r="L835" i="12"/>
  <c r="Q835" i="12" s="1"/>
  <c r="J836" i="12"/>
  <c r="K836" i="12" s="1"/>
  <c r="O836" i="12" s="1"/>
  <c r="L836" i="12"/>
  <c r="Q836" i="12" s="1"/>
  <c r="J837" i="12"/>
  <c r="K837" i="12" s="1"/>
  <c r="O837" i="12" s="1"/>
  <c r="P837" i="12" s="1"/>
  <c r="L837" i="12"/>
  <c r="Q837" i="12" s="1"/>
  <c r="L828" i="12"/>
  <c r="Q828" i="12" s="1"/>
  <c r="J828" i="12"/>
  <c r="K828" i="12" s="1"/>
  <c r="O828" i="12" s="1"/>
  <c r="L827" i="12"/>
  <c r="Q827" i="12" s="1"/>
  <c r="J827" i="12"/>
  <c r="K827" i="12" s="1"/>
  <c r="O827" i="12" s="1"/>
  <c r="L826" i="12"/>
  <c r="Q826" i="12" s="1"/>
  <c r="J826" i="12"/>
  <c r="K826" i="12" s="1"/>
  <c r="O826" i="12" s="1"/>
  <c r="V1414" i="10"/>
  <c r="V1415" i="10"/>
  <c r="V1416" i="10"/>
  <c r="V1417" i="10"/>
  <c r="V1418" i="10"/>
  <c r="V1419" i="10"/>
  <c r="V1420" i="10"/>
  <c r="V1421" i="10"/>
  <c r="V1422" i="10"/>
  <c r="V1423" i="10"/>
  <c r="V1424" i="10"/>
  <c r="V1425" i="10"/>
  <c r="V1426" i="10"/>
  <c r="V1427" i="10"/>
  <c r="V1428" i="10"/>
  <c r="V1429" i="10"/>
  <c r="V1430" i="10"/>
  <c r="V1431" i="10"/>
  <c r="V1432" i="10"/>
  <c r="V1433" i="10"/>
  <c r="V1434" i="10"/>
  <c r="V1435" i="10"/>
  <c r="V1436" i="10"/>
  <c r="V1437" i="10"/>
  <c r="V1438" i="10"/>
  <c r="V1439" i="10"/>
  <c r="V1440" i="10"/>
  <c r="V1441" i="10"/>
  <c r="V1442" i="10"/>
  <c r="V1443" i="10"/>
  <c r="V1444" i="10"/>
  <c r="V1445" i="10"/>
  <c r="V1446" i="10"/>
  <c r="V1447" i="10"/>
  <c r="V1448" i="10"/>
  <c r="V1449" i="10"/>
  <c r="V1450" i="10"/>
  <c r="V1451" i="10"/>
  <c r="V1452" i="10"/>
  <c r="V1453" i="10"/>
  <c r="V1454" i="10"/>
  <c r="V1455" i="10"/>
  <c r="V1456" i="10"/>
  <c r="V1457" i="10"/>
  <c r="V1458" i="10"/>
  <c r="V1459" i="10"/>
  <c r="V1460" i="10"/>
  <c r="V1461" i="10"/>
  <c r="V1462" i="10"/>
  <c r="V1463" i="10"/>
  <c r="V1464" i="10"/>
  <c r="V1465" i="10"/>
  <c r="V1466" i="10"/>
  <c r="V1467" i="10"/>
  <c r="V1468" i="10"/>
  <c r="V1469" i="10"/>
  <c r="V1470" i="10"/>
  <c r="V1471" i="10"/>
  <c r="V1472" i="10"/>
  <c r="V1473" i="10"/>
  <c r="V1474" i="10"/>
  <c r="V1475" i="10"/>
  <c r="V1476" i="10"/>
  <c r="V1477" i="10"/>
  <c r="V1478" i="10"/>
  <c r="V1479" i="10"/>
  <c r="V1480" i="10"/>
  <c r="V1481" i="10"/>
  <c r="V1482" i="10"/>
  <c r="V1483" i="10"/>
  <c r="V1484" i="10"/>
  <c r="V1485" i="10"/>
  <c r="V1486" i="10"/>
  <c r="V1487" i="10"/>
  <c r="V1488" i="10"/>
  <c r="V1489" i="10"/>
  <c r="V1490" i="10"/>
  <c r="V1491" i="10"/>
  <c r="V1492" i="10"/>
  <c r="V1493" i="10"/>
  <c r="V1494" i="10"/>
  <c r="V1495" i="10"/>
  <c r="V1496" i="10"/>
  <c r="V1497" i="10"/>
  <c r="V1498" i="10"/>
  <c r="V1499" i="10"/>
  <c r="V1500" i="10"/>
  <c r="V1501" i="10"/>
  <c r="V1502" i="10"/>
  <c r="V1503" i="10"/>
  <c r="V1504" i="10"/>
  <c r="V1505" i="10"/>
  <c r="V1506" i="10"/>
  <c r="V1507" i="10"/>
  <c r="V1508" i="10"/>
  <c r="V1509" i="10"/>
  <c r="V1510" i="10"/>
  <c r="V1511" i="10"/>
  <c r="V1512" i="10"/>
  <c r="V1513" i="10"/>
  <c r="V1514" i="10"/>
  <c r="V1515" i="10"/>
  <c r="V1516" i="10"/>
  <c r="V1517" i="10"/>
  <c r="V1518" i="10"/>
  <c r="V1519" i="10"/>
  <c r="V1520" i="10"/>
  <c r="V1521" i="10"/>
  <c r="V1522" i="10"/>
  <c r="V1523" i="10"/>
  <c r="V1524" i="10"/>
  <c r="V1525" i="10"/>
  <c r="V1526" i="10"/>
  <c r="V1527" i="10"/>
  <c r="V1528" i="10"/>
  <c r="V1529" i="10"/>
  <c r="V1530" i="10"/>
  <c r="V1531" i="10"/>
  <c r="V1532" i="10"/>
  <c r="V1533" i="10"/>
  <c r="V1534" i="10"/>
  <c r="V1535" i="10"/>
  <c r="V1536" i="10"/>
  <c r="V1537" i="10"/>
  <c r="V1538" i="10"/>
  <c r="V1539" i="10"/>
  <c r="V1540" i="10"/>
  <c r="V1541" i="10"/>
  <c r="V1542" i="10"/>
  <c r="V1543" i="10"/>
  <c r="V1544" i="10"/>
  <c r="V1545" i="10"/>
  <c r="V1546" i="10"/>
  <c r="V1547" i="10"/>
  <c r="V1548" i="10"/>
  <c r="V1549" i="10"/>
  <c r="V1550" i="10"/>
  <c r="V1551" i="10"/>
  <c r="V1552" i="10"/>
  <c r="V1553" i="10"/>
  <c r="V1554" i="10"/>
  <c r="V1555" i="10"/>
  <c r="V1556" i="10"/>
  <c r="V1557" i="10"/>
  <c r="V1558" i="10"/>
  <c r="V1559" i="10"/>
  <c r="V1560" i="10"/>
  <c r="V1561" i="10"/>
  <c r="V1562" i="10"/>
  <c r="V1563" i="10"/>
  <c r="V1564" i="10"/>
  <c r="V1565" i="10"/>
  <c r="V1566" i="10"/>
  <c r="V1567" i="10"/>
  <c r="V1568" i="10"/>
  <c r="V1569" i="10"/>
  <c r="V1570" i="10"/>
  <c r="AO1378" i="10"/>
  <c r="AO1379" i="10"/>
  <c r="AO1380" i="10"/>
  <c r="AO1383" i="10"/>
  <c r="AO1384" i="10"/>
  <c r="AO1385" i="10"/>
  <c r="AO1386" i="10"/>
  <c r="AO1387" i="10"/>
  <c r="AO1388" i="10"/>
  <c r="AO1389" i="10"/>
  <c r="AO1390" i="10"/>
  <c r="AO1391" i="10"/>
  <c r="AO1392" i="10"/>
  <c r="AO1393" i="10"/>
  <c r="AO1394" i="10"/>
  <c r="AO1395" i="10"/>
  <c r="AO1396" i="10"/>
  <c r="AO1397" i="10"/>
  <c r="AO1398" i="10"/>
  <c r="AO1399" i="10"/>
  <c r="AO1400" i="10"/>
  <c r="AO1401" i="10"/>
  <c r="AO1402" i="10"/>
  <c r="AP1374" i="10"/>
  <c r="AO1374" i="10" s="1"/>
  <c r="AP1375" i="10"/>
  <c r="AO1375" i="10" s="1"/>
  <c r="AP1376" i="10"/>
  <c r="AO1376" i="10" s="1"/>
  <c r="AP1377" i="10"/>
  <c r="AO1377" i="10" s="1"/>
  <c r="AP1378" i="10"/>
  <c r="AP1379" i="10"/>
  <c r="AP1380" i="10"/>
  <c r="AP1381" i="10"/>
  <c r="AO1381" i="10" s="1"/>
  <c r="AP1382" i="10"/>
  <c r="AO1382" i="10" s="1"/>
  <c r="AP1373" i="10"/>
  <c r="AO1373" i="10" s="1"/>
  <c r="AR1378" i="10"/>
  <c r="AR1379" i="10"/>
  <c r="AR1380" i="10"/>
  <c r="AR1381" i="10"/>
  <c r="AR1382" i="10"/>
  <c r="AR1374" i="10"/>
  <c r="AR1375" i="10"/>
  <c r="AR1376" i="10"/>
  <c r="AR1377" i="10"/>
  <c r="AR1373" i="10"/>
  <c r="W1387" i="10"/>
  <c r="BK1387" i="10" s="1"/>
  <c r="W1388" i="10"/>
  <c r="BK1388" i="10" s="1"/>
  <c r="W1392" i="10"/>
  <c r="BK1392" i="10" s="1"/>
  <c r="W1394" i="10"/>
  <c r="BK1394" i="10" s="1"/>
  <c r="W1395" i="10"/>
  <c r="BK1395" i="10" s="1"/>
  <c r="W1396" i="10"/>
  <c r="BK1396" i="10" s="1"/>
  <c r="X1374" i="10"/>
  <c r="X1375" i="10"/>
  <c r="X1376" i="10"/>
  <c r="X1377" i="10"/>
  <c r="X1378" i="10"/>
  <c r="X1379" i="10"/>
  <c r="X1380" i="10"/>
  <c r="X1381" i="10"/>
  <c r="X1382" i="10"/>
  <c r="X1373" i="10"/>
  <c r="AW1378" i="10"/>
  <c r="AW1379" i="10"/>
  <c r="AW1380" i="10"/>
  <c r="AW1383" i="10"/>
  <c r="AW1384" i="10"/>
  <c r="AW1385" i="10"/>
  <c r="AW1386" i="10"/>
  <c r="AW1387" i="10"/>
  <c r="AW1388" i="10"/>
  <c r="AW1389" i="10"/>
  <c r="AW1390" i="10"/>
  <c r="AW1391" i="10"/>
  <c r="AW1392" i="10"/>
  <c r="AW1393" i="10"/>
  <c r="AW1394" i="10"/>
  <c r="AW1395" i="10"/>
  <c r="AW1396" i="10"/>
  <c r="AW1397" i="10"/>
  <c r="AW1398" i="10"/>
  <c r="AW1399" i="10"/>
  <c r="AW1400" i="10"/>
  <c r="AW1401" i="10"/>
  <c r="AW1402" i="10"/>
  <c r="AX1374" i="10"/>
  <c r="AW1374" i="10" s="1"/>
  <c r="AX1375" i="10"/>
  <c r="AW1375" i="10" s="1"/>
  <c r="AX1376" i="10"/>
  <c r="AW1376" i="10" s="1"/>
  <c r="AX1377" i="10"/>
  <c r="AW1377" i="10" s="1"/>
  <c r="AX1378" i="10"/>
  <c r="AX1379" i="10"/>
  <c r="AX1380" i="10"/>
  <c r="AX1381" i="10"/>
  <c r="AW1381" i="10" s="1"/>
  <c r="AX1382" i="10"/>
  <c r="AW1382" i="10" s="1"/>
  <c r="AX1373" i="10"/>
  <c r="AW1373" i="10" s="1"/>
  <c r="AK1379" i="10"/>
  <c r="AL1379" i="10"/>
  <c r="AN1379" i="10"/>
  <c r="AK1380" i="10"/>
  <c r="W1380" i="10" s="1"/>
  <c r="BK1380" i="10" s="1"/>
  <c r="AL1380" i="10"/>
  <c r="AN1380" i="10"/>
  <c r="AK1381" i="10"/>
  <c r="AL1381" i="10"/>
  <c r="AN1381" i="10"/>
  <c r="AK1382" i="10"/>
  <c r="AL1382" i="10"/>
  <c r="AN1382" i="10"/>
  <c r="AN1378" i="10"/>
  <c r="AM1378" i="10"/>
  <c r="W1378" i="10" s="1"/>
  <c r="BK1378" i="10" s="1"/>
  <c r="AL1378" i="10"/>
  <c r="AK1378" i="10"/>
  <c r="AK1374" i="10"/>
  <c r="AL1374" i="10"/>
  <c r="W1374" i="10" s="1"/>
  <c r="BK1374" i="10" s="1"/>
  <c r="AM1374" i="10"/>
  <c r="AN1374" i="10"/>
  <c r="AK1375" i="10"/>
  <c r="W1375" i="10" s="1"/>
  <c r="BK1375" i="10" s="1"/>
  <c r="AL1375" i="10"/>
  <c r="AM1375" i="10"/>
  <c r="AK1376" i="10"/>
  <c r="AL1376" i="10"/>
  <c r="AK1377" i="10"/>
  <c r="AL1377" i="10"/>
  <c r="AL1373" i="10"/>
  <c r="AK1373" i="10"/>
  <c r="AM1399" i="10"/>
  <c r="W1399" i="10" s="1"/>
  <c r="BK1399" i="10" s="1"/>
  <c r="AM1400" i="10"/>
  <c r="AM1380" i="10" s="1"/>
  <c r="AM1401" i="10"/>
  <c r="W1401" i="10" s="1"/>
  <c r="BK1401" i="10" s="1"/>
  <c r="AM1402" i="10"/>
  <c r="W1402" i="10" s="1"/>
  <c r="BK1402" i="10" s="1"/>
  <c r="AM1398" i="10"/>
  <c r="W1398" i="10" s="1"/>
  <c r="BK1398" i="10" s="1"/>
  <c r="AM1394" i="10"/>
  <c r="AM1395" i="10"/>
  <c r="AM1396" i="10"/>
  <c r="AM1376" i="10" s="1"/>
  <c r="AM1397" i="10"/>
  <c r="W1397" i="10" s="1"/>
  <c r="BK1397" i="10" s="1"/>
  <c r="AM1393" i="10"/>
  <c r="AM1373" i="10" s="1"/>
  <c r="AM1389" i="10"/>
  <c r="W1389" i="10" s="1"/>
  <c r="BK1389" i="10" s="1"/>
  <c r="AM1390" i="10"/>
  <c r="W1390" i="10" s="1"/>
  <c r="BK1390" i="10" s="1"/>
  <c r="AM1391" i="10"/>
  <c r="AM1381" i="10" s="1"/>
  <c r="W1381" i="10" s="1"/>
  <c r="BK1381" i="10" s="1"/>
  <c r="AM1392" i="10"/>
  <c r="AM1388" i="10"/>
  <c r="AN1384" i="10"/>
  <c r="W1384" i="10" s="1"/>
  <c r="BK1384" i="10" s="1"/>
  <c r="AN1385" i="10"/>
  <c r="AN1375" i="10" s="1"/>
  <c r="AN1386" i="10"/>
  <c r="W1386" i="10" s="1"/>
  <c r="BK1386" i="10" s="1"/>
  <c r="AN1387" i="10"/>
  <c r="AN1377" i="10" s="1"/>
  <c r="AN1383" i="10"/>
  <c r="W1383" i="10" s="1"/>
  <c r="BK1383" i="10" s="1"/>
  <c r="AR1384" i="10"/>
  <c r="AR1385" i="10"/>
  <c r="AR1386" i="10"/>
  <c r="AR1387" i="10"/>
  <c r="AR1388" i="10"/>
  <c r="AR1389" i="10"/>
  <c r="AR1390" i="10"/>
  <c r="AR1391" i="10"/>
  <c r="AR1392" i="10"/>
  <c r="AR1393" i="10"/>
  <c r="AR1394" i="10"/>
  <c r="AR1395" i="10"/>
  <c r="AR1396" i="10"/>
  <c r="AR1397" i="10"/>
  <c r="AR1398" i="10"/>
  <c r="AR1399" i="10"/>
  <c r="AR1400" i="10"/>
  <c r="AR1401" i="10"/>
  <c r="AR1402" i="10"/>
  <c r="AR1383" i="10"/>
  <c r="G1373" i="10"/>
  <c r="H1373" i="10"/>
  <c r="G1374" i="10"/>
  <c r="H1374" i="10"/>
  <c r="G1375" i="10"/>
  <c r="H1375" i="10"/>
  <c r="G1376" i="10"/>
  <c r="H1376" i="10"/>
  <c r="G1377" i="10"/>
  <c r="H1377" i="10"/>
  <c r="G1378" i="10"/>
  <c r="H1378" i="10"/>
  <c r="G1379" i="10"/>
  <c r="H1379" i="10"/>
  <c r="G1380" i="10"/>
  <c r="H1380" i="10"/>
  <c r="G1381" i="10"/>
  <c r="H1381" i="10"/>
  <c r="G1382" i="10"/>
  <c r="H1382" i="10"/>
  <c r="G1383" i="10"/>
  <c r="H1383" i="10"/>
  <c r="G1384" i="10"/>
  <c r="H1384" i="10"/>
  <c r="G1385" i="10"/>
  <c r="H1385" i="10"/>
  <c r="G1386" i="10"/>
  <c r="H1386" i="10"/>
  <c r="G1387" i="10"/>
  <c r="H1387" i="10"/>
  <c r="G1388" i="10"/>
  <c r="H1388" i="10"/>
  <c r="G1389" i="10"/>
  <c r="H1389" i="10"/>
  <c r="G1390" i="10"/>
  <c r="H1390" i="10"/>
  <c r="G1391" i="10"/>
  <c r="H1391" i="10"/>
  <c r="G1392" i="10"/>
  <c r="H1392" i="10"/>
  <c r="G1393" i="10"/>
  <c r="H1393" i="10"/>
  <c r="G1394" i="10"/>
  <c r="H1394" i="10"/>
  <c r="G1395" i="10"/>
  <c r="H1395" i="10"/>
  <c r="G1396" i="10"/>
  <c r="H1396" i="10"/>
  <c r="G1397" i="10"/>
  <c r="H1397" i="10"/>
  <c r="G1398" i="10"/>
  <c r="H1398" i="10"/>
  <c r="G1399" i="10"/>
  <c r="H1399" i="10"/>
  <c r="G1400" i="10"/>
  <c r="H1400" i="10"/>
  <c r="G1401" i="10"/>
  <c r="H1401" i="10"/>
  <c r="G1402" i="10"/>
  <c r="H1402"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373" i="10"/>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P819" i="12" s="1"/>
  <c r="J818" i="12"/>
  <c r="K818" i="12" s="1"/>
  <c r="O818" i="12" s="1"/>
  <c r="J817" i="12"/>
  <c r="K817" i="12" s="1"/>
  <c r="O817" i="12" s="1"/>
  <c r="J816" i="12"/>
  <c r="K816" i="12" s="1"/>
  <c r="O816" i="12" s="1"/>
  <c r="P816" i="12" s="1"/>
  <c r="J815" i="12"/>
  <c r="K815" i="12" s="1"/>
  <c r="O815" i="12" s="1"/>
  <c r="J814" i="12"/>
  <c r="K814" i="12" s="1"/>
  <c r="O814" i="12" s="1"/>
  <c r="J813" i="12"/>
  <c r="K813" i="12" s="1"/>
  <c r="O813" i="12" s="1"/>
  <c r="P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P806" i="12" s="1"/>
  <c r="J805" i="12"/>
  <c r="K805" i="12" s="1"/>
  <c r="O805" i="12" s="1"/>
  <c r="P805" i="12" s="1"/>
  <c r="J804" i="12"/>
  <c r="K804" i="12" s="1"/>
  <c r="O804" i="12" s="1"/>
  <c r="J803" i="12"/>
  <c r="K803" i="12" s="1"/>
  <c r="O803" i="12" s="1"/>
  <c r="J802" i="12"/>
  <c r="K802" i="12" s="1"/>
  <c r="O802" i="12" s="1"/>
  <c r="J801" i="12"/>
  <c r="K801" i="12" s="1"/>
  <c r="O801" i="12" s="1"/>
  <c r="J800" i="12"/>
  <c r="K800" i="12" s="1"/>
  <c r="O800" i="12" s="1"/>
  <c r="P800" i="12" s="1"/>
  <c r="J799" i="12"/>
  <c r="K799" i="12" s="1"/>
  <c r="O799" i="12" s="1"/>
  <c r="J798" i="12"/>
  <c r="K798" i="12" s="1"/>
  <c r="O798" i="12" s="1"/>
  <c r="P798" i="12" s="1"/>
  <c r="J797" i="12"/>
  <c r="K797" i="12" s="1"/>
  <c r="O797" i="12" s="1"/>
  <c r="P797" i="12" s="1"/>
  <c r="J796" i="12"/>
  <c r="K796" i="12" s="1"/>
  <c r="O796" i="12" s="1"/>
  <c r="J795" i="12"/>
  <c r="K795" i="12" s="1"/>
  <c r="O795" i="12" s="1"/>
  <c r="P795" i="12" s="1"/>
  <c r="J792" i="12"/>
  <c r="K792" i="12" s="1"/>
  <c r="O792" i="12" s="1"/>
  <c r="P792" i="12" s="1"/>
  <c r="J793" i="12"/>
  <c r="K793" i="12" s="1"/>
  <c r="O793" i="12" s="1"/>
  <c r="J794" i="12"/>
  <c r="K794" i="12" s="1"/>
  <c r="O794" i="12" s="1"/>
  <c r="J791" i="12"/>
  <c r="K791" i="12" s="1"/>
  <c r="O791" i="12" s="1"/>
  <c r="J790" i="12"/>
  <c r="K790" i="12" s="1"/>
  <c r="O790" i="12" s="1"/>
  <c r="Q790" i="12"/>
  <c r="W1379" i="10" l="1"/>
  <c r="BK1379" i="10" s="1"/>
  <c r="W1393" i="10"/>
  <c r="BK1393" i="10" s="1"/>
  <c r="W1385" i="10"/>
  <c r="BK1385" i="10" s="1"/>
  <c r="W1400" i="10"/>
  <c r="BK1400" i="10" s="1"/>
  <c r="AN1373" i="10"/>
  <c r="W1373" i="10" s="1"/>
  <c r="BK1373" i="10" s="1"/>
  <c r="W1391" i="10"/>
  <c r="BK1391" i="10" s="1"/>
  <c r="AM1379" i="10"/>
  <c r="AM1377" i="10"/>
  <c r="W1377" i="10" s="1"/>
  <c r="BK1377" i="10" s="1"/>
  <c r="AN1376" i="10"/>
  <c r="W1376" i="10" s="1"/>
  <c r="BK1376" i="10" s="1"/>
  <c r="AM1408" i="10"/>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AM1382" i="10"/>
  <c r="W1382" i="10" s="1"/>
  <c r="BK1382" i="10" s="1"/>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BK55" i="10" l="1"/>
  <c r="BK56" i="10"/>
  <c r="BK57" i="10"/>
  <c r="BK58" i="10"/>
  <c r="BK59" i="10"/>
  <c r="BK60" i="10"/>
  <c r="BK61" i="10"/>
  <c r="BK62" i="10"/>
  <c r="BK63" i="10"/>
  <c r="BK64" i="10"/>
  <c r="BK65" i="10"/>
  <c r="BK66" i="10"/>
  <c r="BK67" i="10"/>
  <c r="BK68" i="10"/>
  <c r="BK69" i="10"/>
  <c r="BK70" i="10"/>
  <c r="BK71" i="10"/>
  <c r="BK72" i="10"/>
  <c r="BK73" i="10"/>
  <c r="BK74" i="10"/>
  <c r="BK75" i="10"/>
  <c r="BK76" i="10"/>
  <c r="BK54" i="10"/>
  <c r="AL1351" i="10"/>
  <c r="AM1351" i="10"/>
  <c r="AN1351" i="10"/>
  <c r="AL1352" i="10"/>
  <c r="AM1352" i="10"/>
  <c r="AN1352" i="10"/>
  <c r="AL1353" i="10"/>
  <c r="AM1353" i="10"/>
  <c r="AN1353" i="10"/>
  <c r="AL1354" i="10"/>
  <c r="AM1354" i="10"/>
  <c r="AN1354" i="10"/>
  <c r="AL1355" i="10"/>
  <c r="AM1355" i="10"/>
  <c r="AN1355" i="10"/>
  <c r="AL1356" i="10"/>
  <c r="AM1356" i="10"/>
  <c r="AN1356" i="10"/>
  <c r="AL1357" i="10"/>
  <c r="AM1357" i="10"/>
  <c r="AN1357" i="10"/>
  <c r="AL1358" i="10"/>
  <c r="AM1358" i="10"/>
  <c r="AN1358" i="10"/>
  <c r="AL1359" i="10"/>
  <c r="AM1359" i="10"/>
  <c r="AN1359" i="10"/>
  <c r="AL1360" i="10"/>
  <c r="AM1360" i="10"/>
  <c r="AN1360" i="10"/>
  <c r="AL1361" i="10"/>
  <c r="AM1361" i="10"/>
  <c r="AN1361" i="10"/>
  <c r="AL1362" i="10"/>
  <c r="AM1362" i="10"/>
  <c r="AN1362" i="10"/>
  <c r="AL1363" i="10"/>
  <c r="AM1363" i="10"/>
  <c r="AN1363" i="10"/>
  <c r="AL1364" i="10"/>
  <c r="AM1364" i="10"/>
  <c r="AN1364" i="10"/>
  <c r="AL1365" i="10"/>
  <c r="AM1365" i="10"/>
  <c r="AN1365" i="10"/>
  <c r="AL1366" i="10"/>
  <c r="AM1366" i="10"/>
  <c r="AN1366" i="10"/>
  <c r="AL1367" i="10"/>
  <c r="AM1367" i="10"/>
  <c r="AN1367" i="10"/>
  <c r="AL1368" i="10"/>
  <c r="AM1368" i="10"/>
  <c r="AN1368" i="10"/>
  <c r="AL1369" i="10"/>
  <c r="AM1369" i="10"/>
  <c r="AN1369" i="10"/>
  <c r="AL1370" i="10"/>
  <c r="AM1370" i="10"/>
  <c r="AN1370" i="10"/>
  <c r="AL1371" i="10"/>
  <c r="AM1371" i="10"/>
  <c r="AN1371" i="10"/>
  <c r="AL1372" i="10"/>
  <c r="AM1372" i="10"/>
  <c r="AN1372" i="10"/>
  <c r="AN1350" i="10"/>
  <c r="AL1350" i="10"/>
  <c r="AM1350" i="10"/>
  <c r="X1351" i="10"/>
  <c r="X1352" i="10"/>
  <c r="X1353" i="10"/>
  <c r="X1354" i="10"/>
  <c r="X1355" i="10"/>
  <c r="X1356" i="10"/>
  <c r="X1357" i="10"/>
  <c r="X1358" i="10"/>
  <c r="X1359" i="10"/>
  <c r="X1360" i="10"/>
  <c r="X1361" i="10"/>
  <c r="X1362" i="10"/>
  <c r="X1363" i="10"/>
  <c r="X1364" i="10"/>
  <c r="X1365" i="10"/>
  <c r="X1366" i="10"/>
  <c r="X1367" i="10"/>
  <c r="X1368" i="10"/>
  <c r="X1369" i="10"/>
  <c r="X1370" i="10"/>
  <c r="X1371" i="10"/>
  <c r="X1372" i="10"/>
  <c r="X1350" i="10"/>
  <c r="AP1368" i="10"/>
  <c r="AP1369" i="10"/>
  <c r="AP1370" i="10"/>
  <c r="AP1371" i="10"/>
  <c r="AP1372" i="10"/>
  <c r="AP1367"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50" i="10"/>
  <c r="G1368" i="10"/>
  <c r="H1368" i="10"/>
  <c r="G1369" i="10"/>
  <c r="H1369" i="10"/>
  <c r="G1370" i="10"/>
  <c r="H1370" i="10"/>
  <c r="G1371" i="10"/>
  <c r="H1371" i="10"/>
  <c r="G1372" i="10"/>
  <c r="H1372"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350" i="10"/>
  <c r="G1367" i="10"/>
  <c r="H1367" i="10"/>
  <c r="G1366" i="10"/>
  <c r="H1366" i="10"/>
  <c r="G1365" i="10"/>
  <c r="H1365" i="10"/>
  <c r="G1364" i="10"/>
  <c r="H1364" i="10"/>
  <c r="G1363" i="10"/>
  <c r="H1363" i="10"/>
  <c r="G1362" i="10"/>
  <c r="H1362" i="10"/>
  <c r="G1361" i="10"/>
  <c r="H1361" i="10"/>
  <c r="G1360" i="10"/>
  <c r="H1360" i="10"/>
  <c r="G1359" i="10"/>
  <c r="H1359" i="10"/>
  <c r="G1358" i="10"/>
  <c r="H1358" i="10"/>
  <c r="G1357" i="10"/>
  <c r="H1357" i="10"/>
  <c r="G1356" i="10"/>
  <c r="H1356" i="10"/>
  <c r="G1355" i="10"/>
  <c r="H1355" i="10"/>
  <c r="G1354" i="10"/>
  <c r="H1354" i="10"/>
  <c r="G1353" i="10"/>
  <c r="H1353" i="10"/>
  <c r="G1352" i="10"/>
  <c r="H1352" i="10"/>
  <c r="G1351" i="10"/>
  <c r="H1351" i="10"/>
  <c r="G1350" i="10"/>
  <c r="H1350" i="10"/>
  <c r="BK1345" i="10"/>
  <c r="W1345" i="10"/>
  <c r="W1346" i="10"/>
  <c r="BK1346" i="10" s="1"/>
  <c r="AN1344" i="10"/>
  <c r="W1344" i="10" s="1"/>
  <c r="BK1344" i="10" s="1"/>
  <c r="AN1345" i="10"/>
  <c r="AN1346" i="10"/>
  <c r="AN1347" i="10"/>
  <c r="W1347" i="10" s="1"/>
  <c r="BK1347" i="10" s="1"/>
  <c r="AN1348" i="10"/>
  <c r="W1348" i="10" s="1"/>
  <c r="BK1348" i="10" s="1"/>
  <c r="AN1349" i="10"/>
  <c r="W1349" i="10" s="1"/>
  <c r="BK1349" i="10" s="1"/>
  <c r="AN1343" i="10"/>
  <c r="W1343" i="10" s="1"/>
  <c r="BK1343" i="10" s="1"/>
  <c r="G1343" i="10"/>
  <c r="H1343" i="10"/>
  <c r="G1344" i="10"/>
  <c r="H1344" i="10"/>
  <c r="G1345" i="10"/>
  <c r="H1345" i="10"/>
  <c r="G1346" i="10"/>
  <c r="H1346" i="10"/>
  <c r="G1347" i="10"/>
  <c r="H1347" i="10"/>
  <c r="G1348" i="10"/>
  <c r="H1348" i="10"/>
  <c r="G1349" i="10"/>
  <c r="H1349" i="10"/>
  <c r="U1344" i="10"/>
  <c r="U1345" i="10"/>
  <c r="U1346" i="10"/>
  <c r="U1347" i="10"/>
  <c r="U1348" i="10"/>
  <c r="U1349" i="10"/>
  <c r="U1343" i="10"/>
  <c r="I777" i="12"/>
  <c r="J777" i="12" s="1"/>
  <c r="N777" i="12" s="1"/>
  <c r="O777" i="12" s="1"/>
  <c r="K777" i="12"/>
  <c r="P777" i="12" s="1"/>
  <c r="I778" i="12"/>
  <c r="J778" i="12" s="1"/>
  <c r="N778" i="12" s="1"/>
  <c r="O778" i="12" s="1"/>
  <c r="K778" i="12"/>
  <c r="P778" i="12" s="1"/>
  <c r="I779" i="12"/>
  <c r="J779" i="12" s="1"/>
  <c r="N779" i="12" s="1"/>
  <c r="K779" i="12"/>
  <c r="P779" i="12" s="1"/>
  <c r="I780" i="12"/>
  <c r="J780" i="12" s="1"/>
  <c r="N780" i="12" s="1"/>
  <c r="K780" i="12"/>
  <c r="P780" i="12" s="1"/>
  <c r="I781" i="12"/>
  <c r="J781" i="12" s="1"/>
  <c r="N781" i="12" s="1"/>
  <c r="K781" i="12"/>
  <c r="P781" i="12" s="1"/>
  <c r="I782" i="12"/>
  <c r="J782" i="12"/>
  <c r="N782" i="12" s="1"/>
  <c r="O782" i="12" s="1"/>
  <c r="K782" i="12"/>
  <c r="P782" i="12" s="1"/>
  <c r="I776" i="12"/>
  <c r="J776" i="12" s="1"/>
  <c r="N776" i="12" s="1"/>
  <c r="O776" i="12" s="1"/>
  <c r="N775" i="12"/>
  <c r="K776" i="12"/>
  <c r="P776" i="12" s="1"/>
  <c r="X1336" i="10"/>
  <c r="W1336" i="10"/>
  <c r="AM1329" i="10"/>
  <c r="AN1329" i="10"/>
  <c r="W1329" i="10" s="1"/>
  <c r="X1329" i="10" s="1"/>
  <c r="AM1330" i="10"/>
  <c r="W1330" i="10" s="1"/>
  <c r="X1330" i="10" s="1"/>
  <c r="AN1330" i="10"/>
  <c r="AM1331" i="10"/>
  <c r="W1331" i="10" s="1"/>
  <c r="X1331" i="10" s="1"/>
  <c r="AN1331" i="10"/>
  <c r="AM1332" i="10"/>
  <c r="W1332" i="10" s="1"/>
  <c r="X1332" i="10" s="1"/>
  <c r="AN1332" i="10"/>
  <c r="AM1333" i="10"/>
  <c r="W1333" i="10" s="1"/>
  <c r="X1333" i="10" s="1"/>
  <c r="AN1333" i="10"/>
  <c r="AM1334" i="10"/>
  <c r="W1334" i="10" s="1"/>
  <c r="X1334" i="10" s="1"/>
  <c r="AN1334" i="10"/>
  <c r="AM1335" i="10"/>
  <c r="W1335" i="10" s="1"/>
  <c r="X1335" i="10" s="1"/>
  <c r="AN1335" i="10"/>
  <c r="AM1336" i="10"/>
  <c r="AN1336" i="10"/>
  <c r="AM1337" i="10"/>
  <c r="AN1337" i="10"/>
  <c r="W1337" i="10" s="1"/>
  <c r="X1337" i="10" s="1"/>
  <c r="AM1338" i="10"/>
  <c r="W1338" i="10" s="1"/>
  <c r="X1338" i="10" s="1"/>
  <c r="AN1338" i="10"/>
  <c r="AM1339" i="10"/>
  <c r="W1339" i="10" s="1"/>
  <c r="X1339" i="10" s="1"/>
  <c r="AN1339" i="10"/>
  <c r="AM1340" i="10"/>
  <c r="W1340" i="10" s="1"/>
  <c r="X1340" i="10" s="1"/>
  <c r="AN1340" i="10"/>
  <c r="AM1341" i="10"/>
  <c r="W1341" i="10" s="1"/>
  <c r="X1341" i="10" s="1"/>
  <c r="AN1341" i="10"/>
  <c r="AM1342" i="10"/>
  <c r="W1342" i="10" s="1"/>
  <c r="X1342" i="10" s="1"/>
  <c r="AN1342" i="10"/>
  <c r="AN1328" i="10"/>
  <c r="AM1328" i="10"/>
  <c r="W1328" i="10" s="1"/>
  <c r="X1328" i="10" s="1"/>
  <c r="G1328" i="10"/>
  <c r="H1328" i="10"/>
  <c r="G1329" i="10"/>
  <c r="H1329" i="10"/>
  <c r="G1330" i="10"/>
  <c r="H1330" i="10"/>
  <c r="G1331" i="10"/>
  <c r="H1331" i="10"/>
  <c r="G1332" i="10"/>
  <c r="H1332" i="10"/>
  <c r="G1333" i="10"/>
  <c r="H1333" i="10"/>
  <c r="G1334" i="10"/>
  <c r="H1334" i="10"/>
  <c r="G1335" i="10"/>
  <c r="H1335" i="10"/>
  <c r="G1336" i="10"/>
  <c r="H1336" i="10"/>
  <c r="G1337" i="10"/>
  <c r="H1337" i="10"/>
  <c r="G1338" i="10"/>
  <c r="H1338" i="10"/>
  <c r="G1339" i="10"/>
  <c r="H1339" i="10"/>
  <c r="G1340" i="10"/>
  <c r="H1340" i="10"/>
  <c r="G1341" i="10"/>
  <c r="H1341" i="10"/>
  <c r="G1342" i="10"/>
  <c r="H1342" i="10"/>
  <c r="U1342" i="10"/>
  <c r="U1341" i="10"/>
  <c r="U1340" i="10"/>
  <c r="U1339" i="10"/>
  <c r="U1338" i="10"/>
  <c r="U1337" i="10"/>
  <c r="U1336" i="10"/>
  <c r="U1335" i="10"/>
  <c r="U1334" i="10"/>
  <c r="U1333" i="10"/>
  <c r="U1332" i="10"/>
  <c r="U1331" i="10"/>
  <c r="U1330" i="10"/>
  <c r="U1329" i="10"/>
  <c r="U1328" i="10"/>
  <c r="F1328" i="10"/>
  <c r="F1329" i="10"/>
  <c r="F1330" i="10"/>
  <c r="F1331" i="10"/>
  <c r="F1332" i="10"/>
  <c r="F1333" i="10"/>
  <c r="F1334" i="10"/>
  <c r="F1335" i="10"/>
  <c r="F1336" i="10"/>
  <c r="F1337" i="10"/>
  <c r="F1338" i="10"/>
  <c r="F1339" i="10"/>
  <c r="F1340" i="10"/>
  <c r="F1341" i="10"/>
  <c r="F1342" i="10"/>
  <c r="O781" i="12" l="1"/>
  <c r="O780" i="12"/>
  <c r="O779" i="12"/>
  <c r="BK1305" i="10"/>
  <c r="BK1306" i="10"/>
  <c r="BK1307" i="10"/>
  <c r="BK1308" i="10"/>
  <c r="BK1309" i="10"/>
  <c r="BK1310" i="10"/>
  <c r="BK1311" i="10"/>
  <c r="BK1312" i="10"/>
  <c r="BK1313" i="10"/>
  <c r="BK1314" i="10"/>
  <c r="BK1315" i="10"/>
  <c r="BK1316" i="10"/>
  <c r="BK1317" i="10"/>
  <c r="BK1318" i="10"/>
  <c r="BK1319" i="10"/>
  <c r="BK1320" i="10"/>
  <c r="BK1321" i="10"/>
  <c r="BK1322" i="10"/>
  <c r="BK1323" i="10"/>
  <c r="BK1324" i="10"/>
  <c r="BK1325" i="10"/>
  <c r="BK1326" i="10"/>
  <c r="BK1327" i="10"/>
  <c r="BK1304" i="10"/>
  <c r="AM1305" i="10"/>
  <c r="AM1306" i="10"/>
  <c r="AM1307" i="10"/>
  <c r="AM1308" i="10"/>
  <c r="AM1309" i="10"/>
  <c r="AM1310" i="10"/>
  <c r="AM1311" i="10"/>
  <c r="AM1312" i="10"/>
  <c r="AM1313" i="10"/>
  <c r="AM1314" i="10"/>
  <c r="AM1315" i="10"/>
  <c r="AM1316" i="10"/>
  <c r="AM1317" i="10"/>
  <c r="AM1318" i="10"/>
  <c r="AM1319" i="10"/>
  <c r="AM1320" i="10"/>
  <c r="AM1321" i="10"/>
  <c r="AM1322" i="10"/>
  <c r="AM1323" i="10"/>
  <c r="AM1324" i="10"/>
  <c r="AM1325" i="10"/>
  <c r="AM1326" i="10"/>
  <c r="AM1327" i="10"/>
  <c r="AM1304" i="10"/>
  <c r="AR1305" i="10"/>
  <c r="AR1306" i="10"/>
  <c r="AR1307" i="10"/>
  <c r="AR1308" i="10"/>
  <c r="AR1309" i="10"/>
  <c r="AR1310" i="10"/>
  <c r="AR1311" i="10"/>
  <c r="AR1312" i="10"/>
  <c r="AR1313" i="10"/>
  <c r="AR1314" i="10"/>
  <c r="AR1315" i="10"/>
  <c r="AR1316" i="10"/>
  <c r="AR1317" i="10"/>
  <c r="AR1318" i="10"/>
  <c r="AR1319" i="10"/>
  <c r="AR1320" i="10"/>
  <c r="AR1321" i="10"/>
  <c r="AR1322" i="10"/>
  <c r="AR1323" i="10"/>
  <c r="AR1324" i="10"/>
  <c r="AR1325" i="10"/>
  <c r="AR1326" i="10"/>
  <c r="AR1327" i="10"/>
  <c r="AR1304" i="10"/>
  <c r="U1324" i="10"/>
  <c r="U1325" i="10"/>
  <c r="U1326" i="10"/>
  <c r="U1327" i="10"/>
  <c r="E1312" i="10"/>
  <c r="H1312" i="10" s="1"/>
  <c r="E1313" i="10"/>
  <c r="H1313" i="10" s="1"/>
  <c r="E1314" i="10"/>
  <c r="G1314" i="10" s="1"/>
  <c r="H1314" i="10"/>
  <c r="E1315" i="10"/>
  <c r="G1315" i="10" s="1"/>
  <c r="E1316" i="10"/>
  <c r="G1316" i="10" s="1"/>
  <c r="E1317" i="10"/>
  <c r="H1317" i="10" s="1"/>
  <c r="G1317" i="10"/>
  <c r="E1318" i="10"/>
  <c r="H1318" i="10" s="1"/>
  <c r="E1319" i="10"/>
  <c r="G1319" i="10" s="1"/>
  <c r="H1319" i="10"/>
  <c r="E1320" i="10"/>
  <c r="H1320" i="10" s="1"/>
  <c r="E1321" i="10"/>
  <c r="H1321" i="10" s="1"/>
  <c r="E1322" i="10"/>
  <c r="G1322" i="10" s="1"/>
  <c r="E1323" i="10"/>
  <c r="G1323" i="10" s="1"/>
  <c r="E1324" i="10"/>
  <c r="G1324" i="10" s="1"/>
  <c r="E1325" i="10"/>
  <c r="H1325" i="10" s="1"/>
  <c r="G1325" i="10"/>
  <c r="E1326" i="10"/>
  <c r="G1326" i="10" s="1"/>
  <c r="E1327" i="10"/>
  <c r="G1327" i="10" s="1"/>
  <c r="H1327" i="10"/>
  <c r="U1323" i="10"/>
  <c r="U1322" i="10"/>
  <c r="U1321" i="10"/>
  <c r="U1320" i="10"/>
  <c r="H1307" i="10"/>
  <c r="U1319" i="10"/>
  <c r="U1318" i="10"/>
  <c r="U1317" i="10"/>
  <c r="U1316" i="10"/>
  <c r="U1315" i="10"/>
  <c r="U1314" i="10"/>
  <c r="U1313" i="10"/>
  <c r="U1312" i="10"/>
  <c r="U1311" i="10"/>
  <c r="U1310" i="10"/>
  <c r="U1309" i="10"/>
  <c r="U1308" i="10"/>
  <c r="U1307" i="10"/>
  <c r="U1306" i="10"/>
  <c r="U1305" i="10"/>
  <c r="U1304" i="10"/>
  <c r="E1311" i="10"/>
  <c r="G1311" i="10" s="1"/>
  <c r="E1310" i="10"/>
  <c r="G1310" i="10" s="1"/>
  <c r="E1309" i="10"/>
  <c r="G1309" i="10" s="1"/>
  <c r="E1308" i="10"/>
  <c r="G1308" i="10" s="1"/>
  <c r="E1305" i="10"/>
  <c r="G1305" i="10" s="1"/>
  <c r="E1306" i="10"/>
  <c r="H1306" i="10" s="1"/>
  <c r="E1307" i="10"/>
  <c r="G1307" i="10" s="1"/>
  <c r="E1304" i="10"/>
  <c r="G1304" i="10" s="1"/>
  <c r="W1288" i="10"/>
  <c r="W1289" i="10"/>
  <c r="W1290" i="10"/>
  <c r="W1291" i="10"/>
  <c r="W1292" i="10"/>
  <c r="W1293" i="10"/>
  <c r="W1294" i="10"/>
  <c r="W1295" i="10"/>
  <c r="W1296" i="10"/>
  <c r="W1297" i="10"/>
  <c r="W1298" i="10"/>
  <c r="W1299" i="10"/>
  <c r="W1300" i="10"/>
  <c r="W1301" i="10"/>
  <c r="W1302" i="10"/>
  <c r="W1303" i="10"/>
  <c r="W1287" i="10"/>
  <c r="AW1288" i="10"/>
  <c r="AW1289" i="10"/>
  <c r="AW1290" i="10"/>
  <c r="AW1291" i="10"/>
  <c r="AW1292" i="10"/>
  <c r="AW1293" i="10"/>
  <c r="AW1294" i="10"/>
  <c r="AW1295" i="10"/>
  <c r="AW1296" i="10"/>
  <c r="AW1297" i="10"/>
  <c r="AW1298" i="10"/>
  <c r="AW1299" i="10"/>
  <c r="AW1300" i="10"/>
  <c r="AW1301" i="10"/>
  <c r="AW1302" i="10"/>
  <c r="AW1303" i="10"/>
  <c r="AW1287" i="10"/>
  <c r="U1288" i="10"/>
  <c r="U1289" i="10"/>
  <c r="U1290" i="10"/>
  <c r="U1291" i="10"/>
  <c r="U1292" i="10"/>
  <c r="U1293" i="10"/>
  <c r="U1294" i="10"/>
  <c r="U1295" i="10"/>
  <c r="U1296" i="10"/>
  <c r="U1297" i="10"/>
  <c r="U1298" i="10"/>
  <c r="U1299" i="10"/>
  <c r="U1300" i="10"/>
  <c r="U1301" i="10"/>
  <c r="U1302" i="10"/>
  <c r="U1303" i="10"/>
  <c r="U1287" i="10"/>
  <c r="F1303" i="10"/>
  <c r="G1303" i="10"/>
  <c r="H1303" i="10"/>
  <c r="F1302" i="10"/>
  <c r="G1302" i="10"/>
  <c r="H1302" i="10"/>
  <c r="F1301" i="10"/>
  <c r="G1301" i="10"/>
  <c r="H1301" i="10"/>
  <c r="F1300" i="10"/>
  <c r="G1300" i="10"/>
  <c r="H1300" i="10"/>
  <c r="F1299" i="10"/>
  <c r="G1299" i="10"/>
  <c r="H1299" i="10"/>
  <c r="F1298" i="10"/>
  <c r="G1298" i="10"/>
  <c r="H1298" i="10"/>
  <c r="F1297" i="10"/>
  <c r="G1297" i="10"/>
  <c r="H1297" i="10"/>
  <c r="F1296" i="10"/>
  <c r="G1296" i="10"/>
  <c r="H1296" i="10"/>
  <c r="F1295" i="10"/>
  <c r="G1295" i="10"/>
  <c r="H1295" i="10"/>
  <c r="F1294" i="10"/>
  <c r="G1294" i="10"/>
  <c r="H1294" i="10"/>
  <c r="F1293" i="10"/>
  <c r="G1293" i="10"/>
  <c r="H1293" i="10"/>
  <c r="F1292" i="10"/>
  <c r="G1292" i="10"/>
  <c r="H1292" i="10"/>
  <c r="F1291" i="10"/>
  <c r="G1291" i="10"/>
  <c r="H1291" i="10"/>
  <c r="F1290" i="10"/>
  <c r="G1290" i="10"/>
  <c r="H1290" i="10"/>
  <c r="F1289" i="10"/>
  <c r="G1289" i="10"/>
  <c r="H1289" i="10"/>
  <c r="F1288" i="10"/>
  <c r="G1288" i="10"/>
  <c r="H1288" i="10"/>
  <c r="F1287" i="10"/>
  <c r="G1287" i="10"/>
  <c r="H1287" i="10"/>
  <c r="BK1286" i="10"/>
  <c r="BK1285" i="10"/>
  <c r="BK1279" i="10"/>
  <c r="BK1280" i="10"/>
  <c r="BK1281" i="10"/>
  <c r="BK1282" i="10"/>
  <c r="BK1283" i="10"/>
  <c r="BK1278" i="10"/>
  <c r="BK1264" i="10"/>
  <c r="BK1265" i="10"/>
  <c r="BK1266" i="10"/>
  <c r="BK1267" i="10"/>
  <c r="BK1268" i="10"/>
  <c r="BK1269" i="10"/>
  <c r="BK1270" i="10"/>
  <c r="BK1271" i="10"/>
  <c r="BK1272" i="10"/>
  <c r="BK1273" i="10"/>
  <c r="BK1274" i="10"/>
  <c r="BK1275" i="10"/>
  <c r="BK1276" i="10"/>
  <c r="BK1263" i="10"/>
  <c r="U1286" i="10"/>
  <c r="U1285" i="10"/>
  <c r="U1284" i="10"/>
  <c r="U1271" i="10"/>
  <c r="U1270" i="10"/>
  <c r="U1272" i="10"/>
  <c r="U1273" i="10"/>
  <c r="U1274" i="10"/>
  <c r="U1275" i="10"/>
  <c r="U1276" i="10"/>
  <c r="U1277" i="10"/>
  <c r="U1278" i="10"/>
  <c r="U1279" i="10"/>
  <c r="U1280" i="10"/>
  <c r="U1281" i="10"/>
  <c r="U1282" i="10"/>
  <c r="U1283" i="10"/>
  <c r="U1268" i="10"/>
  <c r="U1269" i="10"/>
  <c r="U1267" i="10"/>
  <c r="U1266" i="10"/>
  <c r="U1265" i="10"/>
  <c r="U1264" i="10"/>
  <c r="U1263" i="10"/>
  <c r="F1286" i="10"/>
  <c r="G1286" i="10"/>
  <c r="H1286" i="10"/>
  <c r="F1285" i="10"/>
  <c r="G1285" i="10"/>
  <c r="H1285" i="10"/>
  <c r="F1284" i="10"/>
  <c r="G1284" i="10"/>
  <c r="H1284" i="10"/>
  <c r="F1283" i="10"/>
  <c r="G1283" i="10"/>
  <c r="H1283" i="10"/>
  <c r="F1282" i="10"/>
  <c r="G1282" i="10"/>
  <c r="H1282" i="10"/>
  <c r="F1281" i="10"/>
  <c r="G1281" i="10"/>
  <c r="H1281" i="10"/>
  <c r="F1280" i="10"/>
  <c r="G1280" i="10"/>
  <c r="H1280" i="10"/>
  <c r="F1279" i="10"/>
  <c r="G1279" i="10"/>
  <c r="H1279" i="10"/>
  <c r="F1278" i="10"/>
  <c r="G1278" i="10"/>
  <c r="H1278" i="10"/>
  <c r="F1277" i="10"/>
  <c r="G1277" i="10"/>
  <c r="H1277" i="10"/>
  <c r="F1276" i="10"/>
  <c r="G1276" i="10"/>
  <c r="H1276" i="10"/>
  <c r="F1275" i="10"/>
  <c r="G1275" i="10"/>
  <c r="H1275" i="10"/>
  <c r="F1274" i="10"/>
  <c r="G1274" i="10"/>
  <c r="H1274" i="10"/>
  <c r="F1273" i="10"/>
  <c r="G1273" i="10"/>
  <c r="H1273" i="10"/>
  <c r="F1272" i="10"/>
  <c r="G1272" i="10"/>
  <c r="H1272" i="10"/>
  <c r="F1271" i="10"/>
  <c r="G1271" i="10"/>
  <c r="H1271" i="10"/>
  <c r="F1270" i="10"/>
  <c r="G1270" i="10"/>
  <c r="H1270" i="10"/>
  <c r="F1269" i="10"/>
  <c r="G1269" i="10"/>
  <c r="H1269" i="10"/>
  <c r="F1268" i="10"/>
  <c r="G1268" i="10"/>
  <c r="H1268" i="10"/>
  <c r="F1267" i="10"/>
  <c r="F1266" i="10"/>
  <c r="F1265" i="10"/>
  <c r="F1264" i="10"/>
  <c r="F1263" i="10"/>
  <c r="G1267" i="10"/>
  <c r="H1267" i="10"/>
  <c r="G1266" i="10"/>
  <c r="H1266" i="10"/>
  <c r="G1265" i="10"/>
  <c r="H1265" i="10"/>
  <c r="G1264" i="10"/>
  <c r="H1264" i="10"/>
  <c r="G1263" i="10"/>
  <c r="H1263" i="10"/>
  <c r="G1201" i="10"/>
  <c r="H1201" i="10"/>
  <c r="G1202" i="10"/>
  <c r="H1202" i="10"/>
  <c r="G1203" i="10"/>
  <c r="H1203" i="10"/>
  <c r="G1204" i="10"/>
  <c r="H1204" i="10"/>
  <c r="G1205" i="10"/>
  <c r="H1205" i="10"/>
  <c r="G1206" i="10"/>
  <c r="H1206" i="10"/>
  <c r="G1207" i="10"/>
  <c r="H1207" i="10"/>
  <c r="G1208" i="10"/>
  <c r="H1208" i="10"/>
  <c r="G1209" i="10"/>
  <c r="H1209" i="10"/>
  <c r="G1210" i="10"/>
  <c r="H1210" i="10"/>
  <c r="G1211" i="10"/>
  <c r="H1211" i="10"/>
  <c r="G1212" i="10"/>
  <c r="H1212" i="10"/>
  <c r="G1213" i="10"/>
  <c r="H1213" i="10"/>
  <c r="G1214" i="10"/>
  <c r="H1214" i="10"/>
  <c r="G1215" i="10"/>
  <c r="H1215" i="10"/>
  <c r="G1216" i="10"/>
  <c r="H1216" i="10"/>
  <c r="G1217" i="10"/>
  <c r="H1217" i="10"/>
  <c r="G1218" i="10"/>
  <c r="H1218" i="10"/>
  <c r="G1219" i="10"/>
  <c r="H1219" i="10"/>
  <c r="G1220" i="10"/>
  <c r="H1220" i="10"/>
  <c r="G1221" i="10"/>
  <c r="H1221" i="10"/>
  <c r="G1222" i="10"/>
  <c r="H1222" i="10"/>
  <c r="G1223" i="10"/>
  <c r="H1223" i="10"/>
  <c r="G1224" i="10"/>
  <c r="H1224" i="10"/>
  <c r="G1225" i="10"/>
  <c r="H1225" i="10"/>
  <c r="G1226" i="10"/>
  <c r="H1226" i="10"/>
  <c r="G1227" i="10"/>
  <c r="H1227" i="10"/>
  <c r="G1228" i="10"/>
  <c r="H1228" i="10"/>
  <c r="G1229" i="10"/>
  <c r="H1229" i="10"/>
  <c r="G1230" i="10"/>
  <c r="H1230" i="10"/>
  <c r="G1231" i="10"/>
  <c r="H1231" i="10"/>
  <c r="G1232" i="10"/>
  <c r="H1232" i="10"/>
  <c r="G1233" i="10"/>
  <c r="H1233" i="10"/>
  <c r="G1234" i="10"/>
  <c r="H1234" i="10"/>
  <c r="G1235" i="10"/>
  <c r="H1235" i="10"/>
  <c r="G1236" i="10"/>
  <c r="H1236" i="10"/>
  <c r="G1237" i="10"/>
  <c r="H1237" i="10"/>
  <c r="G1238" i="10"/>
  <c r="H1238" i="10"/>
  <c r="G1239" i="10"/>
  <c r="H1239" i="10"/>
  <c r="G1240" i="10"/>
  <c r="H1240" i="10"/>
  <c r="G1241" i="10"/>
  <c r="H1241" i="10"/>
  <c r="G1242" i="10"/>
  <c r="H1242" i="10"/>
  <c r="G1243" i="10"/>
  <c r="H1243" i="10"/>
  <c r="G1244" i="10"/>
  <c r="H1244" i="10"/>
  <c r="G1245" i="10"/>
  <c r="H1245" i="10"/>
  <c r="G1246" i="10"/>
  <c r="H1246" i="10"/>
  <c r="G1247" i="10"/>
  <c r="H1247" i="10"/>
  <c r="G1248" i="10"/>
  <c r="H1248" i="10"/>
  <c r="G1249" i="10"/>
  <c r="H1249" i="10"/>
  <c r="G1250" i="10"/>
  <c r="H1250" i="10"/>
  <c r="G1251" i="10"/>
  <c r="H1251" i="10"/>
  <c r="G1252" i="10"/>
  <c r="H1252" i="10"/>
  <c r="G1253" i="10"/>
  <c r="H1253" i="10"/>
  <c r="G1254" i="10"/>
  <c r="H1254" i="10"/>
  <c r="G1255" i="10"/>
  <c r="H1255" i="10"/>
  <c r="G1256" i="10"/>
  <c r="H1256" i="10"/>
  <c r="G1257" i="10"/>
  <c r="H1257" i="10"/>
  <c r="G1258" i="10"/>
  <c r="H1258" i="10"/>
  <c r="G1259" i="10"/>
  <c r="H1259" i="10"/>
  <c r="G1260" i="10"/>
  <c r="H1260" i="10"/>
  <c r="G1261" i="10"/>
  <c r="H1261" i="10"/>
  <c r="G1262" i="10"/>
  <c r="H1262"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01" i="10"/>
  <c r="X1202" i="10"/>
  <c r="X1203" i="10"/>
  <c r="X1204" i="10"/>
  <c r="X1205" i="10"/>
  <c r="X1206" i="10"/>
  <c r="X1207" i="10"/>
  <c r="X1208" i="10"/>
  <c r="X1209" i="10"/>
  <c r="X1210" i="10"/>
  <c r="X1211" i="10"/>
  <c r="X1212" i="10"/>
  <c r="X1213" i="10"/>
  <c r="X1214" i="10"/>
  <c r="X1215" i="10"/>
  <c r="X1216" i="10"/>
  <c r="X1217" i="10"/>
  <c r="X1218" i="10"/>
  <c r="X1219" i="10"/>
  <c r="X1220" i="10"/>
  <c r="X1221" i="10"/>
  <c r="X1222" i="10"/>
  <c r="X1223" i="10"/>
  <c r="X1224" i="10"/>
  <c r="X1225" i="10"/>
  <c r="X1226" i="10"/>
  <c r="X1227" i="10"/>
  <c r="X1228" i="10"/>
  <c r="X1229" i="10"/>
  <c r="X1230" i="10"/>
  <c r="X1231" i="10"/>
  <c r="X1232" i="10"/>
  <c r="X1233" i="10"/>
  <c r="X1234" i="10"/>
  <c r="X1235" i="10"/>
  <c r="X1236" i="10"/>
  <c r="X1237" i="10"/>
  <c r="X1238" i="10"/>
  <c r="X1239" i="10"/>
  <c r="X1240" i="10"/>
  <c r="X1241" i="10"/>
  <c r="X1242" i="10"/>
  <c r="X1243" i="10"/>
  <c r="X1244" i="10"/>
  <c r="X1245" i="10"/>
  <c r="X1246" i="10"/>
  <c r="X1247" i="10"/>
  <c r="X1248" i="10"/>
  <c r="X1249" i="10"/>
  <c r="X1250" i="10"/>
  <c r="X1251" i="10"/>
  <c r="X1252" i="10"/>
  <c r="X1253" i="10"/>
  <c r="X1254" i="10"/>
  <c r="X1255" i="10"/>
  <c r="X1256" i="10"/>
  <c r="X1257" i="10"/>
  <c r="X1258" i="10"/>
  <c r="X1259" i="10"/>
  <c r="X1260" i="10"/>
  <c r="X1261" i="10"/>
  <c r="X1262" i="10"/>
  <c r="X1201" i="10"/>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O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I723" i="12"/>
  <c r="J723" i="12" s="1"/>
  <c r="N723" i="12" s="1"/>
  <c r="P723" i="12"/>
  <c r="W1181" i="10"/>
  <c r="W1182" i="10"/>
  <c r="W1183" i="10"/>
  <c r="W1184" i="10"/>
  <c r="W1185" i="10"/>
  <c r="W1186" i="10"/>
  <c r="W1187" i="10"/>
  <c r="W1188" i="10"/>
  <c r="W1189" i="10"/>
  <c r="W1190" i="10"/>
  <c r="W1191" i="10"/>
  <c r="W1192" i="10"/>
  <c r="W1193" i="10"/>
  <c r="W1194" i="10"/>
  <c r="W1195" i="10"/>
  <c r="W1196" i="10"/>
  <c r="W1197" i="10"/>
  <c r="W1198" i="10"/>
  <c r="W1199" i="10"/>
  <c r="W1200" i="10"/>
  <c r="W1180" i="10"/>
  <c r="X490" i="10"/>
  <c r="X491" i="10"/>
  <c r="X492" i="10"/>
  <c r="X493" i="10"/>
  <c r="X494" i="10"/>
  <c r="X495" i="10"/>
  <c r="X496" i="10"/>
  <c r="X497" i="10"/>
  <c r="X498" i="10"/>
  <c r="X499" i="10"/>
  <c r="X500" i="10"/>
  <c r="X501" i="10"/>
  <c r="X502" i="10"/>
  <c r="X503" i="10"/>
  <c r="X504" i="10"/>
  <c r="X489" i="10"/>
  <c r="G1318" i="10" l="1"/>
  <c r="G1313" i="10"/>
  <c r="G1320" i="10"/>
  <c r="G1312" i="10"/>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H1305" i="10"/>
  <c r="G1306" i="10"/>
  <c r="H1304" i="10"/>
  <c r="H1326" i="10"/>
  <c r="H1322" i="10"/>
  <c r="G1321" i="10"/>
  <c r="H1311" i="10"/>
  <c r="H1309" i="10"/>
  <c r="H1308" i="10"/>
  <c r="H1310" i="10"/>
  <c r="H1324" i="10"/>
  <c r="H1316" i="10"/>
  <c r="H1323" i="10"/>
  <c r="H1315" i="10"/>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G1180" i="10"/>
  <c r="H1180" i="10"/>
  <c r="G1181" i="10"/>
  <c r="H1181" i="10"/>
  <c r="G1182" i="10"/>
  <c r="H1182" i="10"/>
  <c r="G1183" i="10"/>
  <c r="H1183" i="10"/>
  <c r="G1184" i="10"/>
  <c r="H1184" i="10"/>
  <c r="G1185" i="10"/>
  <c r="H1185" i="10"/>
  <c r="G1186" i="10"/>
  <c r="H1186" i="10"/>
  <c r="G1187" i="10"/>
  <c r="H1187" i="10"/>
  <c r="G1188" i="10"/>
  <c r="H1188" i="10"/>
  <c r="G1189" i="10"/>
  <c r="H1189" i="10"/>
  <c r="G1190" i="10"/>
  <c r="H1190" i="10"/>
  <c r="G1191" i="10"/>
  <c r="H1191" i="10"/>
  <c r="G1192" i="10"/>
  <c r="H1192" i="10"/>
  <c r="G1193" i="10"/>
  <c r="H1193" i="10"/>
  <c r="G1194" i="10"/>
  <c r="H1194" i="10"/>
  <c r="G1195" i="10"/>
  <c r="H1195" i="10"/>
  <c r="G1196" i="10"/>
  <c r="H1196" i="10"/>
  <c r="G1197" i="10"/>
  <c r="H1197" i="10"/>
  <c r="G1198" i="10"/>
  <c r="H1198" i="10"/>
  <c r="G1199" i="10"/>
  <c r="H1199" i="10"/>
  <c r="G1200" i="10"/>
  <c r="H1200" i="10"/>
  <c r="U1200" i="10"/>
  <c r="U1199" i="10"/>
  <c r="U1198" i="10"/>
  <c r="U1197" i="10"/>
  <c r="U1196" i="10"/>
  <c r="U1195" i="10"/>
  <c r="U1194" i="10"/>
  <c r="U1193" i="10"/>
  <c r="U1192" i="10"/>
  <c r="U1191" i="10"/>
  <c r="U1190" i="10"/>
  <c r="U1189" i="10"/>
  <c r="U1188" i="10"/>
  <c r="U1187" i="10"/>
  <c r="U1186" i="10"/>
  <c r="U1185" i="10"/>
  <c r="U1184" i="10"/>
  <c r="U1183" i="10"/>
  <c r="U1182" i="10"/>
  <c r="U1181" i="10"/>
  <c r="U1180" i="10"/>
  <c r="P691" i="12"/>
  <c r="P696" i="12"/>
  <c r="K699" i="12"/>
  <c r="P699" i="12" s="1"/>
  <c r="K698" i="12"/>
  <c r="P698" i="12" s="1"/>
  <c r="K697" i="12"/>
  <c r="P697" i="12" s="1"/>
  <c r="K696" i="12"/>
  <c r="K695" i="12"/>
  <c r="P695" i="12" s="1"/>
  <c r="K694" i="12"/>
  <c r="P694" i="12" s="1"/>
  <c r="K693" i="12"/>
  <c r="P693" i="12" s="1"/>
  <c r="K692" i="12"/>
  <c r="P692" i="12" s="1"/>
  <c r="I692" i="12"/>
  <c r="J692" i="12" s="1"/>
  <c r="N692" i="12" s="1"/>
  <c r="O692" i="12" s="1"/>
  <c r="K691" i="12"/>
  <c r="K690" i="12"/>
  <c r="P690" i="12" s="1"/>
  <c r="K689" i="12"/>
  <c r="P689" i="12" s="1"/>
  <c r="K688" i="12"/>
  <c r="P688" i="12" s="1"/>
  <c r="K687" i="12"/>
  <c r="P687" i="12" s="1"/>
  <c r="K686" i="12"/>
  <c r="P686" i="12" s="1"/>
  <c r="K685" i="12"/>
  <c r="P685" i="12" s="1"/>
  <c r="K684" i="12"/>
  <c r="P684" i="12" s="1"/>
  <c r="K683" i="12"/>
  <c r="P683" i="12" s="1"/>
  <c r="K682" i="12"/>
  <c r="P682" i="12" s="1"/>
  <c r="F680" i="12"/>
  <c r="I680" i="12" s="1"/>
  <c r="J680" i="12" s="1"/>
  <c r="N680" i="12" s="1"/>
  <c r="F681" i="12"/>
  <c r="I681" i="12" s="1"/>
  <c r="J681" i="12" s="1"/>
  <c r="N681" i="12" s="1"/>
  <c r="F682" i="12"/>
  <c r="I682" i="12" s="1"/>
  <c r="J682" i="12" s="1"/>
  <c r="N682" i="12" s="1"/>
  <c r="O682" i="12" s="1"/>
  <c r="F683" i="12"/>
  <c r="F684" i="12"/>
  <c r="I684" i="12" s="1"/>
  <c r="J684" i="12" s="1"/>
  <c r="N684" i="12" s="1"/>
  <c r="F685" i="12"/>
  <c r="I685" i="12" s="1"/>
  <c r="J685" i="12" s="1"/>
  <c r="N685" i="12" s="1"/>
  <c r="F686" i="12"/>
  <c r="F687" i="12"/>
  <c r="I687" i="12" s="1"/>
  <c r="J687" i="12" s="1"/>
  <c r="N687" i="12" s="1"/>
  <c r="F688" i="12"/>
  <c r="I688" i="12" s="1"/>
  <c r="J688" i="12" s="1"/>
  <c r="N688" i="12" s="1"/>
  <c r="O688" i="12" s="1"/>
  <c r="F689" i="12"/>
  <c r="I689" i="12" s="1"/>
  <c r="J689" i="12" s="1"/>
  <c r="N689" i="12" s="1"/>
  <c r="F690" i="12"/>
  <c r="I690" i="12" s="1"/>
  <c r="J690" i="12" s="1"/>
  <c r="N690" i="12" s="1"/>
  <c r="F691" i="12"/>
  <c r="I691" i="12" s="1"/>
  <c r="J691" i="12" s="1"/>
  <c r="N691" i="12" s="1"/>
  <c r="F692" i="12"/>
  <c r="F693" i="12"/>
  <c r="I693" i="12" s="1"/>
  <c r="J693" i="12" s="1"/>
  <c r="N693" i="12" s="1"/>
  <c r="F694" i="12"/>
  <c r="I694" i="12" s="1"/>
  <c r="J694" i="12" s="1"/>
  <c r="N694" i="12" s="1"/>
  <c r="F695" i="12"/>
  <c r="I695" i="12" s="1"/>
  <c r="J695" i="12" s="1"/>
  <c r="N695" i="12" s="1"/>
  <c r="F696" i="12"/>
  <c r="I696" i="12" s="1"/>
  <c r="J696" i="12" s="1"/>
  <c r="N696" i="12" s="1"/>
  <c r="O696" i="12" s="1"/>
  <c r="F697" i="12"/>
  <c r="I697" i="12" s="1"/>
  <c r="J697" i="12" s="1"/>
  <c r="N697" i="12" s="1"/>
  <c r="F698" i="12"/>
  <c r="I698" i="12" s="1"/>
  <c r="J698" i="12" s="1"/>
  <c r="N698" i="12" s="1"/>
  <c r="O698" i="12" s="1"/>
  <c r="F699" i="12"/>
  <c r="F679" i="12"/>
  <c r="I679" i="12" s="1"/>
  <c r="J679" i="12" s="1"/>
  <c r="N679" i="12" s="1"/>
  <c r="K681" i="12"/>
  <c r="P681" i="12" s="1"/>
  <c r="K680" i="12"/>
  <c r="P680" i="12" s="1"/>
  <c r="K679" i="12"/>
  <c r="P679" i="12" s="1"/>
  <c r="J664" i="12"/>
  <c r="L665" i="12"/>
  <c r="L663" i="12"/>
  <c r="L660" i="12"/>
  <c r="L659" i="12"/>
  <c r="L664" i="12" s="1"/>
  <c r="K660" i="12"/>
  <c r="K665" i="12" s="1"/>
  <c r="K659" i="12"/>
  <c r="I659" i="12" s="1"/>
  <c r="I664" i="12" s="1"/>
  <c r="J660" i="12"/>
  <c r="I660" i="12" s="1"/>
  <c r="I665" i="12" s="1"/>
  <c r="J659" i="12"/>
  <c r="L658" i="12"/>
  <c r="K658" i="12"/>
  <c r="K663" i="12" s="1"/>
  <c r="J658" i="12"/>
  <c r="I658" i="12" s="1"/>
  <c r="I663" i="12" s="1"/>
  <c r="X1175" i="10"/>
  <c r="X1176" i="10"/>
  <c r="X1177" i="10"/>
  <c r="X1178" i="10"/>
  <c r="X1179" i="10"/>
  <c r="X1174" i="10"/>
  <c r="I654" i="12"/>
  <c r="I653" i="12"/>
  <c r="I652" i="12"/>
  <c r="AS1175" i="10"/>
  <c r="AS1176" i="10"/>
  <c r="AS1177" i="10"/>
  <c r="AS1178" i="10"/>
  <c r="AS1179" i="10"/>
  <c r="AS1174" i="10"/>
  <c r="H1176" i="10"/>
  <c r="G1177" i="10"/>
  <c r="U1179" i="10"/>
  <c r="U1178" i="10"/>
  <c r="U1177" i="10"/>
  <c r="U1176" i="10"/>
  <c r="U1175" i="10"/>
  <c r="U1174" i="10"/>
  <c r="E1175" i="10"/>
  <c r="G1175" i="10" s="1"/>
  <c r="E1176" i="10"/>
  <c r="G1176" i="10" s="1"/>
  <c r="E1177" i="10"/>
  <c r="H1177" i="10" s="1"/>
  <c r="E1178" i="10"/>
  <c r="H1178" i="10" s="1"/>
  <c r="E1179" i="10"/>
  <c r="G1179" i="10" s="1"/>
  <c r="E1174" i="10"/>
  <c r="H1174" i="10" s="1"/>
  <c r="G1158" i="10"/>
  <c r="H1158" i="10"/>
  <c r="G1159" i="10"/>
  <c r="H1159" i="10"/>
  <c r="G1160" i="10"/>
  <c r="H1160" i="10"/>
  <c r="G1161" i="10"/>
  <c r="H1161" i="10"/>
  <c r="G1162" i="10"/>
  <c r="H1162" i="10"/>
  <c r="G1163" i="10"/>
  <c r="H1163" i="10"/>
  <c r="G1164" i="10"/>
  <c r="H1164" i="10"/>
  <c r="G1165" i="10"/>
  <c r="H1165" i="10"/>
  <c r="G1166" i="10"/>
  <c r="H1166" i="10"/>
  <c r="G1167" i="10"/>
  <c r="H1167" i="10"/>
  <c r="G1168" i="10"/>
  <c r="H1168" i="10"/>
  <c r="G1169" i="10"/>
  <c r="H1169" i="10"/>
  <c r="G1170" i="10"/>
  <c r="H1170" i="10"/>
  <c r="G1171" i="10"/>
  <c r="H1171" i="10"/>
  <c r="G1172" i="10"/>
  <c r="H1172" i="10"/>
  <c r="G1173" i="10"/>
  <c r="H1173" i="10"/>
  <c r="U1159" i="10"/>
  <c r="U1160" i="10"/>
  <c r="U1161" i="10"/>
  <c r="U1162" i="10"/>
  <c r="U1163" i="10"/>
  <c r="U1164" i="10"/>
  <c r="U1165" i="10"/>
  <c r="U1166" i="10"/>
  <c r="U1167" i="10"/>
  <c r="U1168" i="10"/>
  <c r="U1169" i="10"/>
  <c r="U1170" i="10"/>
  <c r="U1171" i="10"/>
  <c r="U1172" i="10"/>
  <c r="U1173" i="10"/>
  <c r="U1158" i="10"/>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AM1143" i="10"/>
  <c r="AK1143" i="10" s="1"/>
  <c r="AM1144" i="10"/>
  <c r="AK1144" i="10" s="1"/>
  <c r="AM1145" i="10"/>
  <c r="AM1146" i="10"/>
  <c r="AL1146" i="10" s="1"/>
  <c r="AM1147" i="10"/>
  <c r="AM1148" i="10"/>
  <c r="AL1148" i="10" s="1"/>
  <c r="AM1149" i="10"/>
  <c r="AM1150" i="10"/>
  <c r="AL1150" i="10" s="1"/>
  <c r="AM1151" i="10"/>
  <c r="AK1151" i="10" s="1"/>
  <c r="AM1152" i="10"/>
  <c r="AK1152" i="10" s="1"/>
  <c r="AM1153" i="10"/>
  <c r="AM1154" i="10"/>
  <c r="AL1154" i="10" s="1"/>
  <c r="AM1155" i="10"/>
  <c r="AM1156" i="10"/>
  <c r="AL1156" i="10" s="1"/>
  <c r="AM1157" i="10"/>
  <c r="AM1135" i="10"/>
  <c r="AK1135" i="10" s="1"/>
  <c r="AM1136" i="10"/>
  <c r="AL1136" i="10" s="1"/>
  <c r="AM1137" i="10"/>
  <c r="AL1137" i="10" s="1"/>
  <c r="AM1138" i="10"/>
  <c r="AK1138" i="10" s="1"/>
  <c r="AM1139" i="10"/>
  <c r="AL1139" i="10" s="1"/>
  <c r="AM1140" i="10"/>
  <c r="AK1140" i="10" s="1"/>
  <c r="AM1141" i="10"/>
  <c r="AK1141" i="10" s="1"/>
  <c r="AM1131" i="10"/>
  <c r="AK1131" i="10" s="1"/>
  <c r="AM1132" i="10"/>
  <c r="AK1132" i="10" s="1"/>
  <c r="AM1133" i="10"/>
  <c r="AK1133" i="10" s="1"/>
  <c r="AL1132" i="10"/>
  <c r="AK1137" i="10"/>
  <c r="AK1139" i="10"/>
  <c r="AL1141" i="10"/>
  <c r="AK1142" i="10"/>
  <c r="AK1145" i="10"/>
  <c r="AL1145" i="10"/>
  <c r="AK1146" i="10"/>
  <c r="AK1147" i="10"/>
  <c r="AL1147" i="10"/>
  <c r="AK1148" i="10"/>
  <c r="AK1149" i="10"/>
  <c r="AL1149" i="10"/>
  <c r="AK1150" i="10"/>
  <c r="AL1152" i="10"/>
  <c r="AK1153" i="10"/>
  <c r="AL1153" i="10"/>
  <c r="AK1154" i="10"/>
  <c r="AK1155" i="10"/>
  <c r="AL1155" i="10"/>
  <c r="AK1156" i="10"/>
  <c r="AK1157" i="10"/>
  <c r="AL1157" i="10"/>
  <c r="AL1130" i="10"/>
  <c r="AM1142" i="10"/>
  <c r="AL1142" i="10" s="1"/>
  <c r="AM1134" i="10"/>
  <c r="AK1134" i="10" s="1"/>
  <c r="AM1130" i="10"/>
  <c r="AK1130" i="10" s="1"/>
  <c r="X1131" i="10"/>
  <c r="X1132" i="10"/>
  <c r="X1133" i="10"/>
  <c r="X1134" i="10"/>
  <c r="X1135" i="10"/>
  <c r="X1136" i="10"/>
  <c r="X1137" i="10"/>
  <c r="X1138" i="10"/>
  <c r="X1139" i="10"/>
  <c r="X1140" i="10"/>
  <c r="X1141" i="10"/>
  <c r="X1142" i="10"/>
  <c r="X1143" i="10"/>
  <c r="X1144" i="10"/>
  <c r="X1145" i="10"/>
  <c r="X1146" i="10"/>
  <c r="X1147" i="10"/>
  <c r="X1148" i="10"/>
  <c r="X1149" i="10"/>
  <c r="X1150" i="10"/>
  <c r="X1151" i="10"/>
  <c r="X1152" i="10"/>
  <c r="X1153" i="10"/>
  <c r="X1154" i="10"/>
  <c r="X1155" i="10"/>
  <c r="X1156" i="10"/>
  <c r="X1157" i="10"/>
  <c r="X1130" i="10"/>
  <c r="F1157" i="10"/>
  <c r="G1157" i="10"/>
  <c r="H1157" i="10"/>
  <c r="F1156" i="10"/>
  <c r="G1156" i="10"/>
  <c r="H1156" i="10"/>
  <c r="F1155" i="10"/>
  <c r="G1155" i="10"/>
  <c r="H1155" i="10"/>
  <c r="F1154" i="10"/>
  <c r="G1154" i="10"/>
  <c r="H1154" i="10"/>
  <c r="F1153" i="10"/>
  <c r="G1153" i="10"/>
  <c r="H1153" i="10"/>
  <c r="F1152" i="10"/>
  <c r="G1152" i="10"/>
  <c r="H1152" i="10"/>
  <c r="F1151" i="10"/>
  <c r="G1151" i="10"/>
  <c r="H1151" i="10"/>
  <c r="F1150" i="10"/>
  <c r="G1150" i="10"/>
  <c r="H1150" i="10"/>
  <c r="U1157" i="10"/>
  <c r="U1156" i="10"/>
  <c r="U1155" i="10"/>
  <c r="U1154" i="10"/>
  <c r="U1153" i="10"/>
  <c r="U1152" i="10"/>
  <c r="U1151" i="10"/>
  <c r="U1150" i="10"/>
  <c r="U1149" i="10"/>
  <c r="U1148" i="10"/>
  <c r="U1147" i="10"/>
  <c r="U1146" i="10"/>
  <c r="U1145" i="10"/>
  <c r="U1144" i="10"/>
  <c r="U1143" i="10"/>
  <c r="U1142" i="10"/>
  <c r="F1149" i="10"/>
  <c r="G1149" i="10"/>
  <c r="H1149" i="10"/>
  <c r="F1148" i="10"/>
  <c r="G1148" i="10"/>
  <c r="H1148" i="10"/>
  <c r="F1147" i="10"/>
  <c r="G1147" i="10"/>
  <c r="H1147" i="10"/>
  <c r="F1146" i="10"/>
  <c r="G1146" i="10"/>
  <c r="H1146" i="10"/>
  <c r="F1145" i="10"/>
  <c r="G1145" i="10"/>
  <c r="H1145" i="10"/>
  <c r="F1144" i="10"/>
  <c r="G1144" i="10"/>
  <c r="H1144" i="10"/>
  <c r="F1143" i="10"/>
  <c r="G1143" i="10"/>
  <c r="H1143" i="10"/>
  <c r="F1142" i="10"/>
  <c r="G1142" i="10"/>
  <c r="H1142" i="10"/>
  <c r="U1135" i="10"/>
  <c r="U1136" i="10"/>
  <c r="U1137" i="10"/>
  <c r="U1138" i="10"/>
  <c r="U1139" i="10"/>
  <c r="U1140" i="10"/>
  <c r="U1141" i="10"/>
  <c r="U1134" i="10"/>
  <c r="F1141" i="10"/>
  <c r="G1141" i="10"/>
  <c r="H1141" i="10"/>
  <c r="F1140" i="10"/>
  <c r="G1140" i="10"/>
  <c r="H1140" i="10"/>
  <c r="F1139" i="10"/>
  <c r="G1139" i="10"/>
  <c r="H1139" i="10"/>
  <c r="F1138" i="10"/>
  <c r="G1138" i="10"/>
  <c r="H1138" i="10"/>
  <c r="F1137" i="10"/>
  <c r="G1137" i="10"/>
  <c r="H1137" i="10"/>
  <c r="F1136" i="10"/>
  <c r="G1136" i="10"/>
  <c r="H1136" i="10"/>
  <c r="F1135" i="10"/>
  <c r="G1135" i="10"/>
  <c r="H1135" i="10"/>
  <c r="F1134" i="10"/>
  <c r="G1134" i="10"/>
  <c r="H1134" i="10"/>
  <c r="U1133" i="10"/>
  <c r="U1132" i="10"/>
  <c r="U1131" i="10"/>
  <c r="U1130" i="10"/>
  <c r="F1133" i="10"/>
  <c r="G1133" i="10"/>
  <c r="H1133" i="10"/>
  <c r="F1132" i="10"/>
  <c r="G1132" i="10"/>
  <c r="H1132" i="10"/>
  <c r="F1131" i="10"/>
  <c r="G1131" i="10"/>
  <c r="H1131" i="10"/>
  <c r="F1130" i="10"/>
  <c r="G1130" i="10"/>
  <c r="H1130" i="10"/>
  <c r="X1121" i="10"/>
  <c r="X1122" i="10"/>
  <c r="X1123" i="10"/>
  <c r="X1124" i="10"/>
  <c r="X1125" i="10"/>
  <c r="X1126" i="10"/>
  <c r="X1127" i="10"/>
  <c r="X1128" i="10"/>
  <c r="X1129" i="10"/>
  <c r="X1120" i="10"/>
  <c r="AP1121" i="10"/>
  <c r="AP1122" i="10"/>
  <c r="AP1123" i="10"/>
  <c r="AP1124" i="10"/>
  <c r="AP1125" i="10"/>
  <c r="AP1126" i="10"/>
  <c r="AP1127" i="10"/>
  <c r="AP1128" i="10"/>
  <c r="AP1129" i="10"/>
  <c r="AP1120" i="10"/>
  <c r="U1121" i="10"/>
  <c r="U1122" i="10"/>
  <c r="U1123" i="10"/>
  <c r="U1124" i="10"/>
  <c r="U1125" i="10"/>
  <c r="U1126" i="10"/>
  <c r="U1127" i="10"/>
  <c r="U1128" i="10"/>
  <c r="U1129" i="10"/>
  <c r="U1120" i="10"/>
  <c r="F1129" i="10"/>
  <c r="G1129" i="10"/>
  <c r="H1129" i="10"/>
  <c r="F1128" i="10"/>
  <c r="G1128" i="10"/>
  <c r="H1128" i="10"/>
  <c r="F1127" i="10"/>
  <c r="G1127" i="10"/>
  <c r="H1127" i="10"/>
  <c r="F1126" i="10"/>
  <c r="G1126" i="10"/>
  <c r="H1126" i="10"/>
  <c r="F1125" i="10"/>
  <c r="G1125" i="10"/>
  <c r="H1125" i="10"/>
  <c r="F1124" i="10"/>
  <c r="G1124" i="10"/>
  <c r="H1124" i="10"/>
  <c r="F1123" i="10"/>
  <c r="G1123" i="10"/>
  <c r="H1123" i="10"/>
  <c r="F1122" i="10"/>
  <c r="G1122" i="10"/>
  <c r="H1122" i="10"/>
  <c r="F1121" i="10"/>
  <c r="G1121" i="10"/>
  <c r="H1121" i="10"/>
  <c r="F1120" i="10"/>
  <c r="G1120" i="10"/>
  <c r="H1120" i="10"/>
  <c r="G1174" i="10" l="1"/>
  <c r="AK1136" i="10"/>
  <c r="AL1144" i="10"/>
  <c r="AL1135" i="10"/>
  <c r="G1178" i="10"/>
  <c r="K664" i="12"/>
  <c r="O684" i="12"/>
  <c r="J663" i="12"/>
  <c r="I699" i="12"/>
  <c r="J699" i="12" s="1"/>
  <c r="N699" i="12" s="1"/>
  <c r="O699" i="12" s="1"/>
  <c r="O691" i="12"/>
  <c r="I683" i="12"/>
  <c r="J683" i="12" s="1"/>
  <c r="N683" i="12" s="1"/>
  <c r="O683" i="12" s="1"/>
  <c r="O689" i="12"/>
  <c r="O697" i="12"/>
  <c r="O690" i="12"/>
  <c r="O685" i="12"/>
  <c r="O695" i="12"/>
  <c r="O687" i="12"/>
  <c r="O694" i="12"/>
  <c r="O693" i="12"/>
  <c r="I686" i="12"/>
  <c r="J686" i="12" s="1"/>
  <c r="N686" i="12" s="1"/>
  <c r="O686" i="12" s="1"/>
  <c r="J665" i="12"/>
  <c r="I1120" i="10"/>
  <c r="J1120" i="10" s="1"/>
  <c r="K1120" i="10" s="1"/>
  <c r="AL1138" i="10"/>
  <c r="AL1134" i="10"/>
  <c r="AL1151" i="10"/>
  <c r="AL1143" i="10"/>
  <c r="AL1133" i="10"/>
  <c r="H1179" i="10"/>
  <c r="H1175" i="10"/>
  <c r="O679" i="12"/>
  <c r="O680" i="12"/>
  <c r="O681" i="12"/>
  <c r="AL1140" i="10"/>
  <c r="AL1131" i="10"/>
  <c r="AL1118" i="10" l="1"/>
  <c r="AL1119" i="10"/>
  <c r="AL1117" i="10"/>
  <c r="U1119" i="10"/>
  <c r="U1118" i="10"/>
  <c r="I1118" i="10" s="1"/>
  <c r="J1118" i="10" s="1"/>
  <c r="K1118" i="10" s="1"/>
  <c r="U1117" i="10"/>
  <c r="F1119" i="10"/>
  <c r="I1119" i="10" s="1"/>
  <c r="J1119" i="10" s="1"/>
  <c r="K1119" i="10" s="1"/>
  <c r="G1119" i="10"/>
  <c r="H1119" i="10"/>
  <c r="F1118" i="10"/>
  <c r="G1118" i="10"/>
  <c r="H1118" i="10"/>
  <c r="F1117" i="10"/>
  <c r="G1117" i="10"/>
  <c r="H1117" i="10"/>
  <c r="V1119" i="10"/>
  <c r="V1120" i="10"/>
  <c r="V1121" i="10"/>
  <c r="V1122" i="10"/>
  <c r="V1123" i="10"/>
  <c r="V1124" i="10"/>
  <c r="V1125" i="10"/>
  <c r="V1126" i="10"/>
  <c r="V1127" i="10"/>
  <c r="V1128" i="10"/>
  <c r="V1129" i="10"/>
  <c r="V1130" i="10"/>
  <c r="V1131" i="10"/>
  <c r="V1132" i="10"/>
  <c r="V1133" i="10"/>
  <c r="V1134" i="10"/>
  <c r="V1135" i="10"/>
  <c r="V1136" i="10"/>
  <c r="V1137" i="10"/>
  <c r="V1138" i="10"/>
  <c r="V1139" i="10"/>
  <c r="V1140" i="10"/>
  <c r="V1141" i="10"/>
  <c r="V1142" i="10"/>
  <c r="V1143" i="10"/>
  <c r="V1144" i="10"/>
  <c r="V1145" i="10"/>
  <c r="V1146" i="10"/>
  <c r="V1147" i="10"/>
  <c r="V1148" i="10"/>
  <c r="V1149" i="10"/>
  <c r="V1150" i="10"/>
  <c r="V1151" i="10"/>
  <c r="V1152" i="10"/>
  <c r="V1153" i="10"/>
  <c r="V1154" i="10"/>
  <c r="V1155" i="10"/>
  <c r="V1156" i="10"/>
  <c r="V1157" i="10"/>
  <c r="V1158" i="10"/>
  <c r="V1159" i="10"/>
  <c r="V1160" i="10"/>
  <c r="V1161" i="10"/>
  <c r="V1162" i="10"/>
  <c r="V1163" i="10"/>
  <c r="V1164" i="10"/>
  <c r="V1165" i="10"/>
  <c r="V1166" i="10"/>
  <c r="V1167" i="10"/>
  <c r="V1168" i="10"/>
  <c r="V1169" i="10"/>
  <c r="V1170" i="10"/>
  <c r="V1171" i="10"/>
  <c r="V1172" i="10"/>
  <c r="V1173" i="10"/>
  <c r="V1174" i="10"/>
  <c r="V1175" i="10"/>
  <c r="V1176" i="10"/>
  <c r="V1177" i="10"/>
  <c r="V1178" i="10"/>
  <c r="V1179" i="10"/>
  <c r="V1180" i="10"/>
  <c r="V1181" i="10"/>
  <c r="V1182" i="10"/>
  <c r="V1183" i="10"/>
  <c r="V1184" i="10"/>
  <c r="V1185" i="10"/>
  <c r="V1186" i="10"/>
  <c r="V1187" i="10"/>
  <c r="V1188" i="10"/>
  <c r="V1189" i="10"/>
  <c r="V1190" i="10"/>
  <c r="V1191" i="10"/>
  <c r="V1192" i="10"/>
  <c r="V1193" i="10"/>
  <c r="V1194" i="10"/>
  <c r="V1195" i="10"/>
  <c r="V1196" i="10"/>
  <c r="V1197" i="10"/>
  <c r="V1198" i="10"/>
  <c r="V1199" i="10"/>
  <c r="V1200" i="10"/>
  <c r="V1201" i="10"/>
  <c r="V1202" i="10"/>
  <c r="V1203" i="10"/>
  <c r="V1204" i="10"/>
  <c r="V1205" i="10"/>
  <c r="V1206" i="10"/>
  <c r="V1207" i="10"/>
  <c r="V1208" i="10"/>
  <c r="V1209" i="10"/>
  <c r="V1210" i="10"/>
  <c r="V1211" i="10"/>
  <c r="V1212" i="10"/>
  <c r="V1213" i="10"/>
  <c r="V1214" i="10"/>
  <c r="V1215" i="10"/>
  <c r="V1216" i="10"/>
  <c r="V1217" i="10"/>
  <c r="V1218" i="10"/>
  <c r="V1219" i="10"/>
  <c r="V1220" i="10"/>
  <c r="V1221" i="10"/>
  <c r="V1222" i="10"/>
  <c r="V1223" i="10"/>
  <c r="V1224" i="10"/>
  <c r="V1225" i="10"/>
  <c r="V1226" i="10"/>
  <c r="V1227" i="10"/>
  <c r="V1228" i="10"/>
  <c r="V1229" i="10"/>
  <c r="V1230" i="10"/>
  <c r="V1231" i="10"/>
  <c r="V1232" i="10"/>
  <c r="V1233" i="10"/>
  <c r="V1234" i="10"/>
  <c r="V1235" i="10"/>
  <c r="V1236" i="10"/>
  <c r="V1237" i="10"/>
  <c r="V1238" i="10"/>
  <c r="V1239" i="10"/>
  <c r="V1240" i="10"/>
  <c r="V1241" i="10"/>
  <c r="V1242" i="10"/>
  <c r="V1243" i="10"/>
  <c r="V1244" i="10"/>
  <c r="V1245" i="10"/>
  <c r="V1246" i="10"/>
  <c r="V1247" i="10"/>
  <c r="V1248" i="10"/>
  <c r="V1249" i="10"/>
  <c r="V1250" i="10"/>
  <c r="V1251" i="10"/>
  <c r="V1252" i="10"/>
  <c r="V1253" i="10"/>
  <c r="V1254" i="10"/>
  <c r="V1255" i="10"/>
  <c r="V1256" i="10"/>
  <c r="V1257" i="10"/>
  <c r="V1258" i="10"/>
  <c r="V1259" i="10"/>
  <c r="V1260" i="10"/>
  <c r="V1261" i="10"/>
  <c r="V1262" i="10"/>
  <c r="V1263" i="10"/>
  <c r="V1264" i="10"/>
  <c r="V1265" i="10"/>
  <c r="V1266" i="10"/>
  <c r="V1267" i="10"/>
  <c r="V1268" i="10"/>
  <c r="V1269" i="10"/>
  <c r="V1270" i="10"/>
  <c r="V1271" i="10"/>
  <c r="V1272" i="10"/>
  <c r="V1273" i="10"/>
  <c r="V1274" i="10"/>
  <c r="V1275" i="10"/>
  <c r="V1276" i="10"/>
  <c r="V1277" i="10"/>
  <c r="V1278" i="10"/>
  <c r="V1279" i="10"/>
  <c r="V1280" i="10"/>
  <c r="V1281" i="10"/>
  <c r="V1282" i="10"/>
  <c r="V1283" i="10"/>
  <c r="V1284" i="10"/>
  <c r="V1285" i="10"/>
  <c r="V1286" i="10"/>
  <c r="V1287" i="10"/>
  <c r="V1288" i="10"/>
  <c r="V1289" i="10"/>
  <c r="V1290" i="10"/>
  <c r="V1291" i="10"/>
  <c r="V1292" i="10"/>
  <c r="V1293" i="10"/>
  <c r="V1294" i="10"/>
  <c r="V1295" i="10"/>
  <c r="V1296" i="10"/>
  <c r="V1297" i="10"/>
  <c r="V1298" i="10"/>
  <c r="V1299" i="10"/>
  <c r="V1300" i="10"/>
  <c r="V1301" i="10"/>
  <c r="V1302" i="10"/>
  <c r="V1303" i="10"/>
  <c r="V1304" i="10"/>
  <c r="V1305" i="10"/>
  <c r="V1306" i="10"/>
  <c r="V1307" i="10"/>
  <c r="V1308" i="10"/>
  <c r="V1309" i="10"/>
  <c r="V1310" i="10"/>
  <c r="V1311" i="10"/>
  <c r="V1312" i="10"/>
  <c r="V1313" i="10"/>
  <c r="V1314" i="10"/>
  <c r="V1315" i="10"/>
  <c r="V1316" i="10"/>
  <c r="V1317" i="10"/>
  <c r="V1318" i="10"/>
  <c r="V1319" i="10"/>
  <c r="V1320" i="10"/>
  <c r="V1321" i="10"/>
  <c r="V1322" i="10"/>
  <c r="V1323" i="10"/>
  <c r="V1324" i="10"/>
  <c r="V1325" i="10"/>
  <c r="V1326" i="10"/>
  <c r="V1327" i="10"/>
  <c r="V1328" i="10"/>
  <c r="V1329" i="10"/>
  <c r="V1330" i="10"/>
  <c r="V1331" i="10"/>
  <c r="V1332" i="10"/>
  <c r="V1333" i="10"/>
  <c r="V1334" i="10"/>
  <c r="V1335" i="10"/>
  <c r="V1336" i="10"/>
  <c r="V1337" i="10"/>
  <c r="V1338" i="10"/>
  <c r="V1339" i="10"/>
  <c r="V1340" i="10"/>
  <c r="V1341" i="10"/>
  <c r="V1342" i="10"/>
  <c r="V1343" i="10"/>
  <c r="V1344" i="10"/>
  <c r="V1345" i="10"/>
  <c r="V1346" i="10"/>
  <c r="V1347" i="10"/>
  <c r="V1348" i="10"/>
  <c r="V1349" i="10"/>
  <c r="V1350" i="10"/>
  <c r="V1351" i="10"/>
  <c r="V1352" i="10"/>
  <c r="V1353" i="10"/>
  <c r="V1354" i="10"/>
  <c r="V1355" i="10"/>
  <c r="V1356" i="10"/>
  <c r="V1357" i="10"/>
  <c r="V1358" i="10"/>
  <c r="V1359" i="10"/>
  <c r="V1360" i="10"/>
  <c r="V1361" i="10"/>
  <c r="V1362" i="10"/>
  <c r="V1363" i="10"/>
  <c r="V1364" i="10"/>
  <c r="V1365" i="10"/>
  <c r="V1366" i="10"/>
  <c r="V1367" i="10"/>
  <c r="V1368" i="10"/>
  <c r="V1369" i="10"/>
  <c r="V1370" i="10"/>
  <c r="V1371" i="10"/>
  <c r="V1372" i="10"/>
  <c r="V1373" i="10"/>
  <c r="V1374" i="10"/>
  <c r="V1375" i="10"/>
  <c r="V1376" i="10"/>
  <c r="V1377" i="10"/>
  <c r="V1378" i="10"/>
  <c r="V1379" i="10"/>
  <c r="V1380" i="10"/>
  <c r="V1381" i="10"/>
  <c r="V1382" i="10"/>
  <c r="V1383" i="10"/>
  <c r="V1384" i="10"/>
  <c r="V1385" i="10"/>
  <c r="V1386" i="10"/>
  <c r="V1387" i="10"/>
  <c r="V1388" i="10"/>
  <c r="V1389" i="10"/>
  <c r="V1390" i="10"/>
  <c r="V1391" i="10"/>
  <c r="V1392" i="10"/>
  <c r="V1393" i="10"/>
  <c r="V1394" i="10"/>
  <c r="V1395" i="10"/>
  <c r="V1396" i="10"/>
  <c r="V1397" i="10"/>
  <c r="V1398" i="10"/>
  <c r="V1399" i="10"/>
  <c r="V1400" i="10"/>
  <c r="V1401" i="10"/>
  <c r="V1402" i="10"/>
  <c r="V1403" i="10"/>
  <c r="V1404" i="10"/>
  <c r="V1405" i="10"/>
  <c r="V1406" i="10"/>
  <c r="V1407" i="10"/>
  <c r="V1408" i="10"/>
  <c r="V1409" i="10"/>
  <c r="V1410" i="10"/>
  <c r="V1411" i="10"/>
  <c r="V1412" i="10"/>
  <c r="V1413" i="10"/>
  <c r="V1118" i="10"/>
  <c r="V1117" i="10"/>
  <c r="I1117" i="10" l="1"/>
  <c r="J1117" i="10" s="1"/>
  <c r="K1117" i="10" s="1"/>
  <c r="H76" i="12"/>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I778" i="10"/>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J86" i="10" s="1"/>
  <c r="K86" i="10" s="1"/>
  <c r="I87" i="10"/>
  <c r="J87" i="10" s="1"/>
  <c r="K87" i="10" s="1"/>
  <c r="I88" i="10"/>
  <c r="J88" i="10" s="1"/>
  <c r="K88" i="10" s="1"/>
  <c r="I89" i="10"/>
  <c r="I90" i="10"/>
  <c r="I91" i="10"/>
  <c r="I92" i="10"/>
  <c r="J92" i="10" s="1"/>
  <c r="I898" i="10"/>
  <c r="I903" i="10"/>
  <c r="I1111" i="10"/>
  <c r="J1111" i="10" s="1"/>
  <c r="K1111" i="10" s="1"/>
  <c r="I68" i="10"/>
  <c r="J68" i="10" s="1"/>
  <c r="K68" i="10" s="1"/>
  <c r="I359" i="10"/>
  <c r="BK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J996" i="10" s="1"/>
  <c r="K996" i="10" s="1"/>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J295" i="10" s="1"/>
  <c r="K295" i="10" s="1"/>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J562" i="10" s="1"/>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J743" i="10" s="1"/>
  <c r="K743" i="10" s="1"/>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J782" i="10"/>
  <c r="K782" i="10" s="1"/>
  <c r="K791" i="10"/>
  <c r="J681" i="10"/>
  <c r="K681" i="10" s="1"/>
  <c r="K714" i="10"/>
  <c r="J719" i="10"/>
  <c r="I735" i="10"/>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64" i="10"/>
  <c r="J972"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authors>
    <author>Petr Čala</author>
  </authors>
  <commentList>
    <comment ref="D1" authorId="0" shapeId="0">
      <text>
        <r>
          <rPr>
            <sz val="11"/>
            <color theme="1"/>
            <rFont val="Calibri"/>
            <family val="2"/>
            <scheme val="minor"/>
          </rPr>
          <t>Petr Čala:
Main effect, private returns to schooling</t>
        </r>
      </text>
    </comment>
    <comment ref="E1" authorId="0" shapeId="0">
      <text>
        <r>
          <rPr>
            <sz val="11"/>
            <color theme="1"/>
            <rFont val="Calibri"/>
            <family val="2"/>
            <scheme val="minor"/>
          </rPr>
          <t>Petr Čala:
Standard error</t>
        </r>
      </text>
    </comment>
    <comment ref="L1" authorId="0" shapeId="0">
      <text>
        <r>
          <rPr>
            <sz val="11"/>
            <color theme="1"/>
            <rFont val="Calibri"/>
            <family val="2"/>
            <scheme val="minor"/>
          </rPr>
          <t>Petr Čala:
Estimate is a short run type</t>
        </r>
      </text>
    </comment>
    <comment ref="M1" authorId="0" shapeId="0">
      <text>
        <r>
          <rPr>
            <sz val="11"/>
            <color theme="1"/>
            <rFont val="Calibri"/>
            <family val="2"/>
            <scheme val="minor"/>
          </rPr>
          <t>Petr Čala:
Estimate is a long run type</t>
        </r>
      </text>
    </comment>
    <comment ref="N1" authorId="0" shapeId="0">
      <text>
        <r>
          <rPr>
            <sz val="11"/>
            <color theme="1"/>
            <rFont val="Calibri"/>
            <family val="2"/>
            <scheme val="minor"/>
          </rPr>
          <t>Petr Čala:
Estimate can be aggregated on the level of a city</t>
        </r>
      </text>
    </comment>
    <comment ref="O1" authorId="0" shapeId="0">
      <text>
        <r>
          <rPr>
            <sz val="11"/>
            <color theme="1"/>
            <rFont val="Calibri"/>
            <family val="2"/>
            <scheme val="minor"/>
          </rPr>
          <t>Petr Čala:
Estimate can be aggregated on the level of a small region</t>
        </r>
      </text>
    </comment>
    <comment ref="P1" authorId="0" shapeId="0">
      <text>
        <r>
          <rPr>
            <sz val="11"/>
            <color theme="1"/>
            <rFont val="Calibri"/>
            <family val="2"/>
            <scheme val="minor"/>
          </rPr>
          <t>Petr Čala:
Estimate can be aggregated on the level of a large region of countries</t>
        </r>
      </text>
    </comment>
    <comment ref="Q1" authorId="0" shapeId="0">
      <text>
        <r>
          <rPr>
            <sz val="11"/>
            <color theme="1"/>
            <rFont val="Calibri"/>
            <family val="2"/>
            <scheme val="minor"/>
          </rPr>
          <t>Petr Čala:
Estimate can be aggregated on the level of a country</t>
        </r>
      </text>
    </comment>
    <comment ref="R1" authorId="0" shapeId="0">
      <text>
        <r>
          <rPr>
            <sz val="11"/>
            <color theme="1"/>
            <rFont val="Calibri"/>
            <family val="2"/>
            <scheme val="minor"/>
          </rPr>
          <t>Petr Čala:
Estimate can be aggregated on the level of a body of mass larger than a country</t>
        </r>
      </text>
    </comment>
    <comment ref="S1" authorId="0" shapeId="0">
      <text>
        <r>
          <rPr>
            <sz val="11"/>
            <color theme="1"/>
            <rFont val="Calibri"/>
            <family val="2"/>
            <scheme val="minor"/>
          </rPr>
          <t>Petr Čala:
Number of observations used in the estimation (put to log later)</t>
        </r>
      </text>
    </comment>
    <comment ref="T1" authorId="0" shapeId="0">
      <text>
        <r>
          <rPr>
            <sz val="11"/>
            <color theme="1"/>
            <rFont val="Calibri"/>
            <family val="2"/>
            <scheme val="minor"/>
          </rPr>
          <t>Petr Čala:
Number of regressands in the regression</t>
        </r>
      </text>
    </comment>
    <comment ref="U1" authorId="0" shapeId="0">
      <text>
        <r>
          <rPr>
            <sz val="11"/>
            <color theme="1"/>
            <rFont val="Calibri"/>
            <family val="2"/>
            <scheme val="minor"/>
          </rPr>
          <t>Petr Čala:
The number of Degrees of Freedom computed as "n_obs - regressands - 1" for a regression and "n_obs - 1" for means</t>
        </r>
      </text>
    </comment>
    <comment ref="V1" authorId="0" shapeId="0">
      <text>
        <r>
          <rPr>
            <sz val="11"/>
            <color theme="1"/>
            <rFont val="Calibri"/>
            <family val="2"/>
            <scheme val="minor"/>
          </rPr>
          <t>Petr Čala:
Number of estimates per this study</t>
        </r>
      </text>
    </comment>
    <comment ref="W1" authorId="0" shapeId="0">
      <text>
        <r>
          <rPr>
            <sz val="11"/>
            <color theme="1"/>
            <rFont val="Calibri"/>
            <family val="2"/>
            <scheme val="minor"/>
          </rPr>
          <t>Petr Čala:
Mean years of schooling</t>
        </r>
      </text>
    </comment>
    <comment ref="X1" authorId="0" shapeId="0">
      <text>
        <r>
          <rPr>
            <sz val="11"/>
            <color theme="1"/>
            <rFont val="Calibri"/>
            <family val="2"/>
            <scheme val="minor"/>
          </rPr>
          <t>Petr Čala:
Mean years of experience</t>
        </r>
      </text>
    </comment>
    <comment ref="Y1" authorId="0" shapeId="0">
      <text>
        <r>
          <rPr>
            <sz val="11"/>
            <color theme="1"/>
            <rFont val="Calibri"/>
            <family val="2"/>
            <scheme val="minor"/>
          </rPr>
          <t>Petr Čala:
The study reports the number of years directly (using years of schooling)</t>
        </r>
      </text>
    </comment>
    <comment ref="Z1" authorId="0" shapeId="0">
      <text>
        <r>
          <rPr>
            <sz val="11"/>
            <color theme="1"/>
            <rFont val="Calibri"/>
            <family val="2"/>
            <scheme val="minor"/>
          </rPr>
          <t>Petr Čala:
The study instead uses levels of schooling (primary, sec, …) in the mincer regression</t>
        </r>
      </text>
    </comment>
    <comment ref="AA1" authorId="0" shapeId="0">
      <text>
        <r>
          <rPr>
            <sz val="11"/>
            <color theme="1"/>
            <rFont val="Calibri"/>
            <family val="2"/>
            <scheme val="minor"/>
          </rPr>
          <t>Petr Čala:
Wage is defined as log hourly</t>
        </r>
      </text>
    </comment>
    <comment ref="AB1" authorId="0" shapeId="0">
      <text>
        <r>
          <rPr>
            <sz val="11"/>
            <color theme="1"/>
            <rFont val="Calibri"/>
            <family val="2"/>
            <scheme val="minor"/>
          </rPr>
          <t xml:space="preserve">Petr Čala:
Daily or weekly wage
</t>
        </r>
      </text>
    </comment>
    <comment ref="AC1" authorId="0" shapeId="0">
      <text>
        <r>
          <rPr>
            <sz val="11"/>
            <color theme="1"/>
            <rFont val="Calibri"/>
            <family val="2"/>
            <scheme val="minor"/>
          </rPr>
          <t>Petr Čala:
Placeholder for the wage dummy</t>
        </r>
      </text>
    </comment>
    <comment ref="AD1" authorId="0" shapeId="0">
      <text>
        <r>
          <rPr>
            <sz val="11"/>
            <color theme="1"/>
            <rFont val="Calibri"/>
            <family val="2"/>
            <scheme val="minor"/>
          </rPr>
          <t>Petr Čala:
Wage is defined as mean annual earnings per worker</t>
        </r>
      </text>
    </comment>
    <comment ref="AE1" authorId="0" shapeId="0">
      <text>
        <r>
          <rPr>
            <sz val="11"/>
            <color theme="1"/>
            <rFont val="Calibri"/>
            <family val="2"/>
            <scheme val="minor"/>
          </rPr>
          <t>Petr Čala:
Data are input micro data</t>
        </r>
      </text>
    </comment>
    <comment ref="AF1" authorId="0" shapeId="0">
      <text>
        <r>
          <rPr>
            <sz val="11"/>
            <color theme="1"/>
            <rFont val="Calibri"/>
            <family val="2"/>
            <scheme val="minor"/>
          </rPr>
          <t>Petr Čala:
Data come from a survey (household or employers, maybe split later)</t>
        </r>
      </text>
    </comment>
    <comment ref="AG1" authorId="0" shapeId="0">
      <text>
        <r>
          <rPr>
            <sz val="11"/>
            <color theme="1"/>
            <rFont val="Calibri"/>
            <family val="2"/>
            <scheme val="minor"/>
          </rPr>
          <t>Petr Čala:
Data come from a national register</t>
        </r>
      </text>
    </comment>
    <comment ref="AH1" authorId="0" shapeId="0">
      <text>
        <r>
          <rPr>
            <sz val="11"/>
            <color theme="1"/>
            <rFont val="Calibri"/>
            <family val="2"/>
            <scheme val="minor"/>
          </rPr>
          <t>Petr Čala:
Data type = cross-section -&gt; snapshot of the population in a given year</t>
        </r>
      </text>
    </comment>
    <comment ref="AI1" authorId="0" shapeId="0">
      <text>
        <r>
          <rPr>
            <sz val="11"/>
            <color theme="1"/>
            <rFont val="Calibri"/>
            <family val="2"/>
            <scheme val="minor"/>
          </rPr>
          <t>Petr Čala:
Data type = panel -&gt; various countries, groups observed over their life</t>
        </r>
      </text>
    </comment>
    <comment ref="AJ1" authorId="0" shapeId="0">
      <text>
        <r>
          <rPr>
            <sz val="11"/>
            <color theme="1"/>
            <rFont val="Calibri"/>
            <family val="2"/>
            <scheme val="minor"/>
          </rPr>
          <t>Petr Čala:
Average original year, DELETE LATER</t>
        </r>
      </text>
    </comment>
    <comment ref="AK1" authorId="0" shapeId="0">
      <text>
        <r>
          <rPr>
            <sz val="11"/>
            <color theme="1"/>
            <rFont val="Calibri"/>
            <family val="2"/>
            <scheme val="minor"/>
          </rPr>
          <t>Petr Čala:
Percentage of subjects with no education - country aggregated</t>
        </r>
      </text>
    </comment>
    <comment ref="AL1" authorId="0" shapeId="0">
      <text>
        <r>
          <rPr>
            <sz val="11"/>
            <color theme="1"/>
            <rFont val="Calibri"/>
            <family val="2"/>
            <scheme val="minor"/>
          </rPr>
          <t>Petr Čala:
Percentage of subjects with primary education - country aggregated</t>
        </r>
      </text>
    </comment>
    <comment ref="AM1" authorId="0" shapeId="0">
      <text>
        <r>
          <rPr>
            <sz val="11"/>
            <color theme="1"/>
            <rFont val="Calibri"/>
            <family val="2"/>
            <scheme val="minor"/>
          </rPr>
          <t>Petr Čala:
Percentage of subjects with secondary education</t>
        </r>
      </text>
    </comment>
    <comment ref="AN1" authorId="0" shapeId="0">
      <text>
        <r>
          <rPr>
            <sz val="11"/>
            <color theme="1"/>
            <rFont val="Calibri"/>
            <family val="2"/>
            <scheme val="minor"/>
          </rPr>
          <t>Petr Čala:
Percentage of subjects with higher education</t>
        </r>
      </text>
    </comment>
    <comment ref="AO1" authorId="0" shapeId="0">
      <text>
        <r>
          <rPr>
            <sz val="11"/>
            <color theme="1"/>
            <rFont val="Calibri"/>
            <family val="2"/>
            <scheme val="minor"/>
          </rPr>
          <t>Petr Čala:
Percentage of workers from sample, that are wage earners</t>
        </r>
      </text>
    </comment>
    <comment ref="AP1" authorId="0" shapeId="0">
      <text>
        <r>
          <rPr>
            <sz val="11"/>
            <color theme="1"/>
            <rFont val="Calibri"/>
            <family val="2"/>
            <scheme val="minor"/>
          </rPr>
          <t>Petr Čala:
Percentage of workers from sample, that are self employed</t>
        </r>
      </text>
    </comment>
    <comment ref="AS1" authorId="0" shapeId="0">
      <text>
        <r>
          <rPr>
            <sz val="11"/>
            <color theme="1"/>
            <rFont val="Calibri"/>
            <family val="2"/>
            <scheme val="minor"/>
          </rPr>
          <t>Petr Čala:
Percentage of workers from sample, that work in the private sector</t>
        </r>
      </text>
    </comment>
    <comment ref="AT1" authorId="0" shapeId="0">
      <text>
        <r>
          <rPr>
            <sz val="11"/>
            <color theme="1"/>
            <rFont val="Calibri"/>
            <family val="2"/>
            <scheme val="minor"/>
          </rPr>
          <t>Petr Čala:
Percentage of workers from sample, that work in the public sector</t>
        </r>
      </text>
    </comment>
    <comment ref="AU1" authorId="0" shapeId="0">
      <text>
        <r>
          <rPr>
            <sz val="11"/>
            <color theme="1"/>
            <rFont val="Calibri"/>
            <family val="2"/>
            <scheme val="minor"/>
          </rPr>
          <t>Petr Čala:
Caucasion (european ancestry) ethnicity</t>
        </r>
      </text>
    </comment>
    <comment ref="AV1" authorId="0" shapeId="0">
      <text>
        <r>
          <rPr>
            <sz val="11"/>
            <color theme="1"/>
            <rFont val="Calibri"/>
            <family val="2"/>
            <scheme val="minor"/>
          </rPr>
          <t>Petr Čala:
Other ethnicity</t>
        </r>
      </text>
    </comment>
    <comment ref="AW1" authorId="0" shapeId="0">
      <text>
        <r>
          <rPr>
            <sz val="11"/>
            <color theme="1"/>
            <rFont val="Calibri"/>
            <family val="2"/>
            <scheme val="minor"/>
          </rPr>
          <t>Petr Čala:
Rural sector</t>
        </r>
      </text>
    </comment>
    <comment ref="AX1" authorId="0" shapeId="0">
      <text>
        <r>
          <rPr>
            <sz val="11"/>
            <color theme="1"/>
            <rFont val="Calibri"/>
            <family val="2"/>
            <scheme val="minor"/>
          </rPr>
          <t>Petr Čala:
Urban sector</t>
        </r>
      </text>
    </comment>
    <comment ref="AZ1" authorId="0" shapeId="0">
      <text>
        <r>
          <rPr>
            <sz val="11"/>
            <color theme="1"/>
            <rFont val="Calibri"/>
            <family val="2"/>
            <scheme val="minor"/>
          </rPr>
          <t>Petr Čala:
Region - possibly dummify this</t>
        </r>
      </text>
    </comment>
    <comment ref="BI1" authorId="0" shapeId="0">
      <text>
        <r>
          <rPr>
            <sz val="11"/>
            <color theme="1"/>
            <rFont val="Calibri"/>
            <family val="2"/>
            <scheme val="minor"/>
          </rPr>
          <t>Petr Čala:
Logarithm of median monthly expenditure in that country around year 2000</t>
        </r>
      </text>
    </comment>
    <comment ref="BJ1" authorId="0" shapeId="0">
      <text>
        <r>
          <rPr>
            <sz val="11"/>
            <color theme="1"/>
            <rFont val="Calibri"/>
            <family val="2"/>
            <scheme val="minor"/>
          </rPr>
          <t>Petr Čala:
Logarithm of the minimal monthly wage in that country around year 2000</t>
        </r>
      </text>
    </comment>
    <comment ref="BK1" authorId="0" shapeId="0">
      <text>
        <r>
          <rPr>
            <sz val="11"/>
            <color theme="1"/>
            <rFont val="Calibri"/>
            <family val="2"/>
            <scheme val="minor"/>
          </rPr>
          <t>Petr Čala:
Mean age of subjects</t>
        </r>
      </text>
    </comment>
    <comment ref="BM1" authorId="0" shapeId="0">
      <text>
        <r>
          <rPr>
            <sz val="11"/>
            <color theme="1"/>
            <rFont val="Calibri"/>
            <family val="2"/>
            <scheme val="minor"/>
          </rPr>
          <t>Petr Čala:
Double hurdle model</t>
        </r>
      </text>
    </comment>
    <comment ref="BN1" authorId="0" shapeId="0">
      <text>
        <r>
          <rPr>
            <sz val="11"/>
            <color theme="1"/>
            <rFont val="Calibri"/>
            <family val="2"/>
            <scheme val="minor"/>
          </rPr>
          <t xml:space="preserve">Petr Čala:
Cohort years to average out the individual effect (ability)
If not enough obs, merge with FE
</t>
        </r>
      </text>
    </comment>
    <comment ref="BO1" authorId="0" shapeId="0">
      <text>
        <r>
          <rPr>
            <sz val="11"/>
            <color theme="1"/>
            <rFont val="Calibri"/>
            <family val="2"/>
            <scheme val="minor"/>
          </rPr>
          <t xml:space="preserve">Petr Čala:
Fixed or random effects
</t>
        </r>
      </text>
    </comment>
    <comment ref="BQ1" authorId="0" shapeId="0">
      <text>
        <r>
          <rPr>
            <sz val="11"/>
            <color theme="1"/>
            <rFont val="Calibri"/>
            <family val="2"/>
            <scheme val="minor"/>
          </rPr>
          <t>Petr Čala:
Heckman regression model</t>
        </r>
      </text>
    </comment>
    <comment ref="BT1" authorId="0" shapeId="0">
      <text>
        <r>
          <rPr>
            <sz val="11"/>
            <color theme="1"/>
            <rFont val="Calibri"/>
            <family val="2"/>
            <scheme val="minor"/>
          </rPr>
          <t>Petr Čala:
Ability is measured directly by IQ or other measure</t>
        </r>
      </text>
    </comment>
    <comment ref="BU1" authorId="0" shapeId="0">
      <text>
        <r>
          <rPr>
            <sz val="11"/>
            <color theme="1"/>
            <rFont val="Calibri"/>
            <family val="2"/>
            <scheme val="minor"/>
          </rPr>
          <t>Petr Čala:
Innate ability is not measured in the equation, but a proxy is used to control for ability or ability bias</t>
        </r>
      </text>
    </comment>
    <comment ref="BV1" authorId="0" shapeId="0">
      <text>
        <r>
          <rPr>
            <sz val="11"/>
            <color theme="1"/>
            <rFont val="Calibri"/>
            <family val="2"/>
            <scheme val="minor"/>
          </rPr>
          <t>Petr Čala:
Ability or ability bias is not controlled for</t>
        </r>
      </text>
    </comment>
    <comment ref="BW1" authorId="0" shapeId="0">
      <text>
        <r>
          <rPr>
            <sz val="11"/>
            <color theme="1"/>
            <rFont val="Calibri"/>
            <family val="2"/>
            <scheme val="minor"/>
          </rPr>
          <t>Petr Čala:
ability bias is not mentioned anywhere in the study</t>
        </r>
      </text>
    </comment>
    <comment ref="BX1" authorId="0" shapeId="0">
      <text>
        <r>
          <rPr>
            <sz val="11"/>
            <color theme="1"/>
            <rFont val="Calibri"/>
            <family val="2"/>
            <scheme val="minor"/>
          </rPr>
          <t>Petr Čala:
The study uses parents' education as an instrument for the estimate</t>
        </r>
      </text>
    </comment>
    <comment ref="BY1" authorId="0" shapeId="0">
      <text>
        <r>
          <rPr>
            <sz val="11"/>
            <color theme="1"/>
            <rFont val="Calibri"/>
            <family val="2"/>
            <scheme val="minor"/>
          </rPr>
          <t>Petr Čala:
Distance to school or school per area</t>
        </r>
      </text>
    </comment>
    <comment ref="BZ1" authorId="0" shapeId="0">
      <text>
        <r>
          <rPr>
            <sz val="11"/>
            <color theme="1"/>
            <rFont val="Calibri"/>
            <family val="2"/>
            <scheme val="minor"/>
          </rPr>
          <t>Petr Čala:
The instrument is a spouse education</t>
        </r>
      </text>
    </comment>
    <comment ref="CA1" authorId="0" shapeId="0">
      <text>
        <r>
          <rPr>
            <sz val="11"/>
            <color theme="1"/>
            <rFont val="Calibri"/>
            <family val="2"/>
            <scheme val="minor"/>
          </rPr>
          <t>Petr Čala:
The instrument is a marital status, i.e. whether the individual is married (dummy)</t>
        </r>
      </text>
    </comment>
    <comment ref="CB1" authorId="0" shapeId="0">
      <text>
        <r>
          <rPr>
            <sz val="11"/>
            <color theme="1"/>
            <rFont val="Calibri"/>
            <family val="2"/>
            <scheme val="minor"/>
          </rPr>
          <t>Petr Čala:
The study uses another instrument</t>
        </r>
      </text>
    </comment>
    <comment ref="CC1" authorId="0" shapeId="0">
      <text>
        <r>
          <rPr>
            <sz val="11"/>
            <color theme="1"/>
            <rFont val="Calibri"/>
            <family val="2"/>
            <scheme val="minor"/>
          </rPr>
          <t>Petr Čala:
Age is controlled for in the Mincer equation</t>
        </r>
      </text>
    </comment>
    <comment ref="CD1" authorId="0" shapeId="0">
      <text>
        <r>
          <rPr>
            <sz val="11"/>
            <color theme="1"/>
            <rFont val="Calibri"/>
            <family val="2"/>
            <scheme val="minor"/>
          </rPr>
          <t>Petr Čala:
Squared age is controlled for in the Mincer equation</t>
        </r>
      </text>
    </comment>
    <comment ref="CE1" authorId="0" shapeId="0">
      <text>
        <r>
          <rPr>
            <sz val="11"/>
            <color theme="1"/>
            <rFont val="Calibri"/>
            <family val="2"/>
            <scheme val="minor"/>
          </rPr>
          <t>Petr Čala:
Experience control in the Mincer equation</t>
        </r>
      </text>
    </comment>
    <comment ref="CF1" authorId="0" shapeId="0">
      <text>
        <r>
          <rPr>
            <sz val="11"/>
            <color theme="1"/>
            <rFont val="Calibri"/>
            <family val="2"/>
            <scheme val="minor"/>
          </rPr>
          <t>Petr Čala:
Experience squared control</t>
        </r>
      </text>
    </comment>
    <comment ref="CG1" authorId="0" shapeId="0">
      <text>
        <r>
          <rPr>
            <sz val="11"/>
            <color theme="1"/>
            <rFont val="Calibri"/>
            <family val="2"/>
            <scheme val="minor"/>
          </rPr>
          <t>Petr Čala:
Ethnicity control in the Mincer equation</t>
        </r>
      </text>
    </comment>
    <comment ref="CH1" authorId="0" shapeId="0">
      <text>
        <r>
          <rPr>
            <sz val="11"/>
            <color theme="1"/>
            <rFont val="Calibri"/>
            <family val="2"/>
            <scheme val="minor"/>
          </rPr>
          <t>Petr Čala:
Health control in the Mincer equation</t>
        </r>
      </text>
    </comment>
    <comment ref="CI1" authorId="0" shapeId="0">
      <text>
        <r>
          <rPr>
            <sz val="11"/>
            <color theme="1"/>
            <rFont val="Calibri"/>
            <family val="2"/>
            <scheme val="minor"/>
          </rPr>
          <t>Petr Čala:
Gender control in the Mincer equation</t>
        </r>
      </text>
    </comment>
    <comment ref="CJ1" authorId="0" shapeId="0">
      <text>
        <r>
          <rPr>
            <sz val="11"/>
            <color theme="1"/>
            <rFont val="Calibri"/>
            <family val="2"/>
            <scheme val="minor"/>
          </rPr>
          <t>Petr Čala:
Occupation control in the Mincer equation</t>
        </r>
      </text>
    </comment>
    <comment ref="CK1" authorId="0" shapeId="0">
      <text>
        <r>
          <rPr>
            <sz val="11"/>
            <color theme="1"/>
            <rFont val="Calibri"/>
            <family val="2"/>
            <scheme val="minor"/>
          </rPr>
          <t>Petr Čala:
Firm characteristics control in the Mincer equation</t>
        </r>
      </text>
    </comment>
    <comment ref="CL1" authorId="0" shapeId="0">
      <text>
        <r>
          <rPr>
            <sz val="11"/>
            <color theme="1"/>
            <rFont val="Calibri"/>
            <family val="2"/>
            <scheme val="minor"/>
          </rPr>
          <t xml:space="preserve">Petr Čala:
Urban/rural control
</t>
        </r>
      </text>
    </comment>
    <comment ref="CM1" authorId="0" shapeId="0">
      <text>
        <r>
          <rPr>
            <sz val="11"/>
            <color theme="1"/>
            <rFont val="Calibri"/>
            <family val="2"/>
            <scheme val="minor"/>
          </rPr>
          <t>Petr Čala:
Macroeconomic variables control in the Mincer equation, such as sector of activity</t>
        </r>
      </text>
    </comment>
    <comment ref="CN1" authorId="0" shapeId="0">
      <text>
        <r>
          <rPr>
            <sz val="11"/>
            <color theme="1"/>
            <rFont val="Calibri"/>
            <family val="2"/>
            <scheme val="minor"/>
          </rPr>
          <t>Petr Čala:
Impact factor, via tools</t>
        </r>
      </text>
    </comment>
    <comment ref="CO1" authorId="0" shapeId="0">
      <text>
        <r>
          <rPr>
            <sz val="11"/>
            <color theme="1"/>
            <rFont val="Calibri"/>
            <family val="2"/>
            <scheme val="minor"/>
          </rPr>
          <t>Petr Čala:
Log number of citations in google scholar</t>
        </r>
      </text>
    </comment>
    <comment ref="CP1" authorId="0" shapeId="0">
      <text>
        <r>
          <rPr>
            <sz val="11"/>
            <color theme="1"/>
            <rFont val="Calibri"/>
            <family val="2"/>
            <scheme val="minor"/>
          </rPr>
          <t>Petr Čala:
1 if published in journal, 0 if working/discussion paper</t>
        </r>
      </text>
    </comment>
    <comment ref="CR1" authorId="0" shapeId="0">
      <text>
        <r>
          <rPr>
            <sz val="11"/>
            <color theme="1"/>
            <rFont val="Calibri"/>
            <family val="2"/>
            <scheme val="minor"/>
          </rPr>
          <t>Petr Čala:
The year the study was published minus the minimum publication year of the sample</t>
        </r>
      </text>
    </comment>
    <comment ref="CS1" authorId="0" shapeId="0">
      <text>
        <r>
          <rPr>
            <sz val="11"/>
            <color theme="1"/>
            <rFont val="Calibri"/>
            <family val="2"/>
            <scheme val="minor"/>
          </rPr>
          <t>Petr Čala:
placeholder columns, for which data will be added during code preprocessing</t>
        </r>
      </text>
    </comment>
    <comment ref="D2" authorId="0" shapeId="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text>
        <r>
          <rPr>
            <sz val="11"/>
            <color theme="1"/>
            <rFont val="Calibri"/>
            <family val="2"/>
            <scheme val="minor"/>
          </rPr>
          <t>Petr Čala:
Base set listed, then dummies, and interaction terms</t>
        </r>
      </text>
    </comment>
    <comment ref="D137" authorId="0" shapeId="0">
      <text>
        <r>
          <rPr>
            <sz val="11"/>
            <color theme="1"/>
            <rFont val="Calibri"/>
            <family val="2"/>
            <scheme val="minor"/>
          </rPr>
          <t>Petr Čala:
Calculated as
(exp(prim_ols)-1)/years prim</t>
        </r>
      </text>
    </comment>
    <comment ref="D138" authorId="0" shapeId="0">
      <text>
        <r>
          <rPr>
            <sz val="11"/>
            <color theme="1"/>
            <rFont val="Calibri"/>
            <family val="2"/>
            <scheme val="minor"/>
          </rPr>
          <t>Petr Čala:
Calculated as
(exp(sec_ols) - exp(prim_ols))/(years_sec - years_prim)</t>
        </r>
      </text>
    </comment>
    <comment ref="F138" authorId="0" shapeId="0">
      <text>
        <r>
          <rPr>
            <sz val="11"/>
            <color theme="1"/>
            <rFont val="Calibri"/>
            <family val="2"/>
            <scheme val="minor"/>
          </rPr>
          <t>Petr Čala:
SQRT(t_sec^2+t_prim^2)</t>
        </r>
      </text>
    </comment>
    <comment ref="AL175" authorId="0" shapeId="0">
      <text>
        <r>
          <rPr>
            <sz val="11"/>
            <color theme="1"/>
            <rFont val="Calibri"/>
            <family val="2"/>
            <scheme val="minor"/>
          </rPr>
          <t>Petr Čala:
Estimate</t>
        </r>
      </text>
    </comment>
    <comment ref="AL191" authorId="0" shapeId="0">
      <text>
        <r>
          <rPr>
            <sz val="11"/>
            <color theme="1"/>
            <rFont val="Calibri"/>
            <family val="2"/>
            <scheme val="minor"/>
          </rPr>
          <t>Petr Čala:
Estimate</t>
        </r>
      </text>
    </comment>
    <comment ref="AL195" authorId="0" shapeId="0">
      <text>
        <r>
          <rPr>
            <sz val="11"/>
            <color theme="1"/>
            <rFont val="Calibri"/>
            <family val="2"/>
            <scheme val="minor"/>
          </rPr>
          <t>Petr Čala:
Estimate</t>
        </r>
      </text>
    </comment>
    <comment ref="AL311" authorId="0" shapeId="0">
      <text>
        <r>
          <rPr>
            <sz val="11"/>
            <color theme="1"/>
            <rFont val="Calibri"/>
            <family val="2"/>
            <scheme val="minor"/>
          </rPr>
          <t>Petr Čala:
Roughly estimated - only clue is that 56 percent have education primary or less</t>
        </r>
      </text>
    </comment>
    <comment ref="X768" authorId="0" shapeId="0">
      <text>
        <r>
          <rPr>
            <sz val="11"/>
            <color theme="1"/>
            <rFont val="Calibri"/>
            <family val="2"/>
            <scheme val="minor"/>
          </rPr>
          <t>Petr Čala:
Apprenticeship study</t>
        </r>
      </text>
    </comment>
    <comment ref="X1180" authorId="0" shapeId="0">
      <text>
        <r>
          <rPr>
            <b/>
            <sz val="9"/>
            <color indexed="81"/>
            <rFont val="Tahoma"/>
            <family val="2"/>
          </rPr>
          <t>Petr Čala:</t>
        </r>
        <r>
          <rPr>
            <sz val="9"/>
            <color indexed="81"/>
            <rFont val="Tahoma"/>
            <family val="2"/>
          </rPr>
          <t xml:space="preserve">
Other article by the same author, where these statistics are reported for both surveys</t>
        </r>
      </text>
    </comment>
    <comment ref="S1201" authorId="0" shapeId="0">
      <text>
        <r>
          <rPr>
            <b/>
            <sz val="9"/>
            <color indexed="81"/>
            <rFont val="Tahoma"/>
            <family val="2"/>
          </rPr>
          <t>Petr Čala:</t>
        </r>
        <r>
          <rPr>
            <sz val="9"/>
            <color indexed="81"/>
            <rFont val="Tahoma"/>
            <family val="2"/>
          </rPr>
          <t xml:space="preserve">
The only information point about the sample size</t>
        </r>
      </text>
    </comment>
    <comment ref="S1287" authorId="0" shapeId="0">
      <text>
        <r>
          <rPr>
            <b/>
            <sz val="9"/>
            <color indexed="81"/>
            <rFont val="Tahoma"/>
            <family val="2"/>
          </rPr>
          <t>Petr Čala:</t>
        </r>
        <r>
          <rPr>
            <sz val="9"/>
            <color indexed="81"/>
            <rFont val="Tahoma"/>
            <family val="2"/>
          </rPr>
          <t xml:space="preserve">
Pool both samples together - in the regressions, these two are indistinguishable</t>
        </r>
      </text>
    </comment>
    <comment ref="S1524" authorId="0" shapeId="0">
      <text>
        <r>
          <rPr>
            <b/>
            <sz val="9"/>
            <color indexed="81"/>
            <rFont val="Tahoma"/>
            <charset val="1"/>
          </rPr>
          <t>Petr Čala:</t>
        </r>
        <r>
          <rPr>
            <sz val="9"/>
            <color indexed="81"/>
            <rFont val="Tahoma"/>
            <charset val="1"/>
          </rPr>
          <t xml:space="preserve">
Estimated as the author suggested portion of the decennial census for each decade</t>
        </r>
      </text>
    </comment>
  </commentList>
</comments>
</file>

<file path=xl/comments2.xml><?xml version="1.0" encoding="utf-8"?>
<comments xmlns="http://schemas.openxmlformats.org/spreadsheetml/2006/main">
  <authors>
    <author>Petr Čala</author>
  </authors>
  <commentList>
    <comment ref="C1" authorId="0" shapeId="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text>
        <r>
          <rPr>
            <b/>
            <sz val="9"/>
            <color indexed="81"/>
            <rFont val="Tahoma"/>
            <family val="2"/>
            <charset val="238"/>
          </rPr>
          <t>Petr Čala:</t>
        </r>
        <r>
          <rPr>
            <sz val="9"/>
            <color indexed="81"/>
            <rFont val="Tahoma"/>
            <family val="2"/>
            <charset val="238"/>
          </rPr>
          <t xml:space="preserve">
maybe remove later</t>
        </r>
      </text>
    </comment>
    <comment ref="K23" authorId="0" shapeId="0">
      <text>
        <r>
          <rPr>
            <b/>
            <sz val="9"/>
            <color indexed="81"/>
            <rFont val="Tahoma"/>
            <family val="2"/>
            <charset val="238"/>
          </rPr>
          <t>Petr Čala:</t>
        </r>
        <r>
          <rPr>
            <sz val="9"/>
            <color indexed="81"/>
            <rFont val="Tahoma"/>
            <family val="2"/>
            <charset val="238"/>
          </rPr>
          <t xml:space="preserve">
maybe remove later</t>
        </r>
      </text>
    </comment>
    <comment ref="E38" authorId="0" shapeId="0">
      <text>
        <r>
          <rPr>
            <b/>
            <sz val="9"/>
            <color indexed="81"/>
            <rFont val="Tahoma"/>
            <family val="2"/>
            <charset val="238"/>
          </rPr>
          <t>Petr Čala:</t>
        </r>
        <r>
          <rPr>
            <sz val="9"/>
            <color indexed="81"/>
            <rFont val="Tahoma"/>
            <family val="2"/>
            <charset val="238"/>
          </rPr>
          <t xml:space="preserve">
For the group to sum up to 1</t>
        </r>
      </text>
    </comment>
    <comment ref="A98" authorId="0" shapeId="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authors>
    <author>Petr Čala</author>
  </authors>
  <commentList>
    <comment ref="L1" authorId="0" shapeId="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authors>
    <author>Petr Čala</author>
  </authors>
  <commentList>
    <comment ref="A1" authorId="0" shapeId="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authors>
    <author>Petr Čala</author>
  </authors>
  <commentList>
    <comment ref="E708" authorId="0" shapeId="0">
      <text>
        <r>
          <rPr>
            <b/>
            <sz val="9"/>
            <color indexed="81"/>
            <rFont val="Tahoma"/>
            <family val="2"/>
          </rPr>
          <t>Petr Čala:</t>
        </r>
        <r>
          <rPr>
            <sz val="9"/>
            <color indexed="81"/>
            <rFont val="Tahoma"/>
            <family val="2"/>
          </rPr>
          <t xml:space="preserve">
Sample of college and high school students - difference of 4 years
</t>
        </r>
      </text>
    </comment>
  </commentList>
</comments>
</file>

<file path=xl/connections.xml><?xml version="1.0" encoding="utf-8"?>
<connections xmlns="http://schemas.openxmlformats.org/spreadsheetml/2006/main">
  <connection id="1"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keepAlive="1" name="Query - test" description="Connection to the 'test' query in the workbook." type="5" refreshedVersion="0" background="1">
    <dbPr connection="Provider=Microsoft.Mashup.OleDb.1;Data Source=$Workbook$;Location=test;Extended Properties=&quot;&quot;" command="SELECT * FROM [test]"/>
  </connection>
  <connection id="3"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<sst xmlns="http://schemas.openxmlformats.org/spreadsheetml/2006/main" count="17791" uniqueCount="4411">
  <si>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</si>
  <si>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</si>
  <si>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</si>
  <si>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</si>
  <si>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</si>
  <si>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</si>
  <si>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</si>
  <si>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</si>
  <si>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</si>
  <si>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</si>
  <si>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</si>
  <si>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</si>
  <si>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</si>
  <si>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</si>
  <si>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</si>
  <si>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</si>
  <si>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</si>
  <si>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</si>
  <si>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</si>
  <si>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</si>
  <si>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</si>
  <si>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</si>
  <si>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</si>
  <si>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</si>
  <si>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</si>
  <si>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</si>
  <si>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</si>
  <si>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</si>
  <si>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</si>
  <si>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</si>
  <si>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</si>
  <si>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</si>
  <si>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</si>
  <si>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</si>
  <si>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</si>
  <si>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</si>
  <si>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</si>
  <si>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</si>
  <si>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</si>
  <si>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</si>
  <si>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</si>
  <si>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</si>
  <si>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</si>
  <si>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</si>
  <si>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</si>
  <si>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</si>
  <si>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</si>
  <si>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</si>
  <si>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</si>
  <si>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</si>
  <si>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</si>
  <si>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</si>
  <si>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</si>
  <si>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</si>
  <si>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</si>
  <si>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</si>
  <si>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</si>
  <si>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</si>
  <si>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</si>
  <si>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</si>
  <si>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</si>
  <si>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</si>
  <si>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</si>
  <si>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</si>
  <si>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</si>
  <si>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</si>
  <si>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</si>
  <si>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</si>
  <si>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</si>
  <si>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</si>
  <si>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</si>
  <si>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</si>
  <si>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</si>
  <si>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</si>
  <si>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</si>
  <si>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</si>
  <si>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</si>
  <si>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</si>
  <si>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</si>
  <si>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</si>
  <si>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</si>
  <si>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</si>
  <si>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</si>
  <si>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</si>
  <si>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</si>
  <si>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</si>
  <si>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</si>
  <si>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</si>
  <si>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</si>
  <si>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</si>
  <si>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</si>
  <si>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</si>
  <si>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</si>
  <si>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</si>
  <si>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</si>
  <si>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</si>
  <si>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</si>
  <si>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</si>
  <si>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</si>
  <si>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</si>
  <si>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</si>
  <si>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</si>
  <si>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</si>
  <si>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</si>
  <si>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</si>
  <si>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</si>
  <si>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</si>
  <si>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</si>
  <si>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</si>
  <si>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</si>
  <si>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</si>
  <si>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</si>
  <si>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</si>
  <si>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</si>
  <si>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</si>
  <si>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</si>
  <si>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</si>
  <si>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</si>
  <si>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</si>
  <si>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</si>
  <si>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</si>
  <si>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</si>
  <si>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</si>
  <si>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</si>
  <si>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</si>
  <si>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</si>
  <si>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</si>
  <si>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</si>
  <si>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</si>
  <si>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</si>
  <si>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</si>
  <si>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</si>
  <si>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</si>
  <si>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</si>
  <si>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</si>
  <si>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</si>
  <si>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</si>
  <si>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</si>
  <si>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</si>
  <si>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</si>
  <si>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</si>
  <si>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</si>
  <si>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</si>
  <si>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</si>
  <si>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</si>
  <si>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</si>
  <si>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</si>
  <si>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</si>
  <si>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</si>
  <si>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</si>
  <si>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</si>
  <si>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</si>
  <si>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</si>
  <si>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</si>
  <si>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</si>
  <si>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</si>
  <si>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</si>
  <si>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</si>
  <si>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</si>
  <si>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</si>
  <si>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</si>
  <si>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</si>
  <si>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</si>
  <si>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</si>
  <si>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</si>
  <si>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</si>
  <si>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</si>
  <si>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</si>
  <si>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</si>
  <si>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</si>
  <si>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</si>
  <si>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</si>
  <si>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</si>
  <si>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</si>
  <si>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</si>
  <si>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</si>
  <si>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</si>
  <si>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</si>
  <si>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</si>
  <si>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</si>
  <si>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</si>
  <si>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</si>
  <si>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</si>
  <si>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</si>
  <si>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</si>
  <si>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</si>
  <si>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</si>
  <si>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</si>
  <si>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</si>
  <si>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</si>
  <si>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</si>
  <si>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</si>
  <si>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</si>
  <si>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</si>
  <si>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</si>
  <si>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</si>
  <si>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</si>
  <si>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</si>
  <si>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</si>
  <si>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</si>
  <si>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</si>
  <si>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</si>
  <si>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</si>
  <si>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</si>
  <si>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</si>
  <si>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</si>
  <si>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</si>
  <si>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</si>
  <si>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</si>
  <si>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</si>
  <si>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</si>
  <si>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</si>
  <si>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</si>
  <si>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</si>
  <si>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</si>
  <si>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</si>
  <si>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</si>
  <si>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</si>
  <si>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</si>
  <si>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</si>
  <si>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</si>
  <si>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</si>
  <si>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</si>
  <si>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</si>
  <si>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</si>
  <si>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</si>
  <si>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</si>
  <si>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</si>
  <si>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</si>
  <si>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</si>
  <si>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</si>
  <si>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</si>
  <si>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</si>
  <si>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</si>
  <si>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</si>
  <si>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</si>
  <si>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</si>
  <si>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</si>
  <si>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</si>
  <si>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</si>
  <si>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</si>
  <si>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</si>
  <si>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</si>
  <si>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</si>
  <si>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</si>
  <si>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</si>
  <si>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</si>
  <si>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</si>
  <si>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</si>
  <si>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</si>
  <si>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</si>
  <si>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</si>
  <si>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</si>
  <si>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</si>
  <si>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</si>
  <si>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</si>
  <si>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</si>
  <si>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</si>
  <si>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</si>
  <si>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</si>
  <si>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</si>
  <si>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</si>
  <si>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</si>
  <si>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</si>
  <si>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</si>
  <si>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</si>
  <si>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</si>
  <si>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</si>
  <si>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</si>
  <si>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</si>
  <si>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</si>
  <si>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</si>
  <si>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</si>
  <si>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</si>
  <si>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</si>
  <si>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</si>
  <si>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</si>
  <si>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</si>
  <si>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</si>
  <si>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</si>
  <si>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</si>
  <si>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</si>
  <si>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</si>
  <si>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</si>
  <si>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</si>
  <si>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</si>
  <si>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</si>
  <si>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</si>
  <si>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</si>
  <si>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</si>
  <si>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</si>
  <si>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</si>
  <si>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</si>
  <si>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</si>
  <si>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</si>
  <si>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</si>
  <si>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</si>
  <si>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</si>
  <si>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</si>
  <si>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</si>
  <si>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</si>
  <si>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</si>
  <si>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</si>
  <si>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</si>
  <si>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</si>
  <si>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</si>
  <si>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</si>
  <si>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</si>
  <si>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</si>
  <si>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</si>
  <si>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</si>
  <si>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</si>
  <si>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</si>
  <si>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</si>
  <si>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</si>
  <si>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</si>
  <si>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</si>
  <si>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</si>
  <si>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</si>
  <si>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</si>
  <si>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</si>
  <si>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</si>
  <si>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</si>
  <si>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</si>
  <si>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</si>
  <si>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</si>
  <si>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</si>
  <si>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</si>
  <si>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</si>
  <si>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</si>
  <si>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</si>
  <si>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</si>
  <si>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</si>
  <si>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</si>
  <si>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</si>
  <si>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</si>
  <si>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</si>
  <si>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</si>
  <si>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</si>
  <si>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</si>
  <si>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</si>
  <si>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</si>
  <si>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</si>
  <si>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</si>
  <si>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</si>
  <si>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</si>
  <si>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</si>
  <si>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</si>
  <si>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</si>
  <si>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</si>
  <si>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</si>
  <si>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</si>
  <si>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</si>
  <si>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</si>
  <si>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</si>
  <si>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</si>
  <si>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</si>
  <si>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</si>
  <si>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</si>
  <si>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</si>
  <si>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</si>
  <si>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</si>
  <si>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</si>
  <si>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</si>
  <si>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</si>
  <si>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</si>
  <si>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</si>
  <si>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</si>
  <si>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</si>
  <si>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</si>
  <si>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</si>
  <si>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</si>
  <si>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</si>
  <si>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</si>
  <si>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</si>
  <si>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</si>
  <si>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</si>
  <si>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</si>
  <si>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</si>
  <si>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</si>
  <si>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</si>
  <si>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</si>
  <si>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</si>
  <si>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</si>
  <si>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</si>
  <si>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</si>
  <si>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</si>
  <si>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</si>
  <si>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</si>
  <si>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</si>
  <si>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</si>
  <si>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</si>
  <si>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</si>
  <si>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</si>
  <si>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</si>
  <si>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</si>
  <si>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</si>
  <si>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</si>
  <si>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</si>
  <si>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</si>
  <si>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</si>
  <si>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</si>
  <si>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</si>
  <si>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</si>
  <si>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</si>
  <si>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</si>
  <si>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</si>
  <si>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</si>
  <si>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</si>
  <si>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</si>
  <si>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</si>
  <si>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</si>
  <si>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</si>
  <si>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</si>
  <si>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</si>
  <si>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</si>
  <si>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</si>
  <si>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</si>
  <si>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</si>
  <si>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</si>
  <si>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</si>
  <si>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</si>
  <si>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</si>
  <si>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</si>
  <si>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</si>
  <si>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</si>
  <si>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</si>
  <si>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</si>
  <si>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</si>
  <si>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</si>
  <si>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</si>
  <si>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</si>
  <si>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</si>
  <si>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</si>
  <si>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</si>
  <si>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</si>
  <si>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</si>
  <si>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</si>
  <si>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</si>
  <si>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</si>
  <si>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</si>
  <si>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</si>
  <si>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</si>
  <si>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</si>
  <si>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</si>
  <si>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</si>
  <si>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</si>
  <si>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</si>
  <si>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</si>
  <si>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</si>
  <si>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</si>
  <si>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</si>
  <si>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</si>
  <si>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</si>
  <si>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</si>
  <si>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</si>
  <si>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</si>
  <si>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</si>
  <si>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</si>
  <si>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</si>
  <si>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</si>
  <si>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</si>
  <si>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</si>
  <si>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</si>
  <si>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</si>
  <si>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</si>
  <si>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</si>
  <si>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</si>
  <si>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</si>
  <si>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</si>
  <si>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</si>
  <si>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</si>
  <si>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</si>
  <si>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</si>
  <si>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</si>
  <si>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</si>
  <si>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</si>
  <si>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</si>
  <si>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</si>
  <si>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</si>
  <si>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</si>
  <si>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</si>
  <si>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</si>
  <si>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</si>
  <si>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</si>
  <si>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</si>
  <si>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</si>
  <si>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</si>
  <si>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</si>
  <si>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</si>
  <si>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</si>
  <si>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</si>
  <si>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</si>
  <si>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</si>
  <si>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</si>
  <si>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</si>
  <si>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</si>
  <si>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</si>
  <si>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</si>
  <si>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</si>
  <si>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</si>
  <si>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</si>
  <si>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</si>
  <si>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</si>
  <si>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</si>
  <si>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</si>
  <si>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</si>
  <si>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</si>
  <si>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</si>
  <si>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</si>
  <si>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</si>
  <si>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</si>
  <si>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</si>
  <si>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</si>
  <si>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</si>
  <si>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</si>
  <si>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</si>
  <si>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</si>
  <si>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</si>
  <si>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</si>
  <si>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</si>
  <si>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</si>
  <si>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</si>
  <si>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</si>
  <si>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</si>
  <si>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</si>
  <si>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</si>
  <si>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</si>
  <si>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</si>
  <si>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</si>
  <si>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</si>
  <si>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</si>
  <si>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</si>
  <si>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</si>
  <si>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</si>
  <si>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</si>
  <si>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</si>
  <si>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</si>
  <si>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</si>
  <si>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</si>
  <si>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</si>
  <si>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</si>
  <si>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</si>
  <si>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</si>
  <si>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</si>
  <si>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</si>
  <si>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</si>
  <si>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</si>
  <si>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</si>
  <si>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</si>
  <si>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</si>
  <si>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</si>
  <si>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</si>
  <si>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</si>
  <si>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</si>
  <si>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</si>
  <si>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</si>
  <si>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</si>
  <si>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</si>
  <si>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</si>
  <si>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</si>
  <si>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</si>
  <si>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</si>
  <si>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</si>
  <si>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</si>
  <si>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</si>
  <si>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</si>
  <si>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</si>
  <si>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</si>
  <si>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</si>
  <si>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</si>
  <si>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</si>
  <si>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</si>
  <si>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</si>
  <si>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</si>
  <si>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</si>
  <si>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</si>
  <si>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</si>
  <si>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</si>
  <si>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</si>
  <si>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</si>
  <si>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</si>
  <si>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</si>
  <si>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</si>
  <si>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</si>
  <si>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</si>
  <si>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</si>
  <si>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</si>
  <si>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</si>
  <si>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</si>
  <si>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</si>
  <si>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</si>
  <si>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</si>
  <si>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</si>
  <si>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</si>
  <si>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</si>
  <si>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</si>
  <si>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</si>
  <si>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</si>
  <si>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</si>
  <si>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</si>
  <si>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</si>
  <si>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</si>
  <si>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</si>
  <si>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</si>
  <si>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</si>
  <si>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</si>
  <si>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</si>
  <si>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</si>
  <si>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</si>
  <si>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</si>
  <si>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</si>
  <si>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</si>
  <si>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</si>
  <si>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</si>
  <si>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</si>
  <si>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</si>
  <si>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</si>
  <si>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</si>
  <si>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</si>
  <si>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</si>
  <si>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</si>
  <si>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</si>
  <si>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</si>
  <si>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</si>
  <si>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</si>
  <si>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</si>
  <si>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</si>
  <si>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</si>
  <si>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</si>
  <si>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</si>
  <si>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</si>
  <si>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</si>
  <si>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</si>
  <si>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</si>
  <si>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</si>
  <si>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</si>
  <si>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</si>
  <si>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</si>
  <si>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</si>
  <si>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</si>
  <si>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</si>
  <si>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</si>
  <si>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</si>
  <si>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</si>
  <si>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</si>
  <si>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</si>
  <si>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</si>
  <si>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</si>
  <si>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</si>
  <si>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</si>
  <si>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</si>
  <si>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</si>
  <si>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</si>
  <si>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</si>
  <si>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</si>
  <si>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</si>
  <si>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</si>
  <si>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</si>
  <si>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</si>
  <si>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</si>
  <si>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</si>
  <si>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</si>
  <si>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</si>
  <si>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</si>
  <si>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</si>
  <si>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</si>
  <si>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</si>
  <si>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</si>
  <si>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</si>
  <si>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</si>
  <si>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</si>
  <si>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</si>
  <si>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</si>
  <si>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</si>
  <si>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</si>
  <si>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</si>
  <si>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</si>
  <si>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</si>
  <si>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</si>
  <si>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</si>
  <si>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</si>
  <si>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</si>
  <si>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</si>
  <si>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</si>
  <si>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</si>
  <si>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</si>
  <si>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</si>
  <si>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</si>
  <si>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</si>
  <si>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</si>
  <si>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</si>
  <si>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</si>
  <si>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</si>
  <si>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</si>
  <si>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</si>
  <si>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</si>
  <si>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</si>
  <si>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</si>
  <si>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</si>
  <si>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</si>
  <si>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</si>
  <si>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</si>
  <si>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</si>
  <si>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</si>
  <si>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</si>
  <si>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</si>
  <si>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</si>
  <si>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</si>
  <si>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</si>
  <si>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</si>
  <si>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</si>
  <si>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</si>
  <si>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</si>
  <si>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</si>
  <si>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</si>
  <si>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</si>
  <si>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</si>
  <si>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</si>
  <si>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</si>
  <si>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</si>
  <si>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</si>
  <si>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</si>
  <si>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</si>
  <si>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</si>
  <si>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</si>
  <si>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</si>
  <si>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</si>
  <si>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</si>
  <si>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</si>
  <si>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</si>
  <si>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</si>
  <si>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</si>
  <si>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</si>
  <si>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</si>
  <si>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</si>
  <si>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</si>
  <si>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</si>
  <si>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</si>
  <si>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</si>
  <si>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</si>
  <si>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</si>
  <si>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</si>
  <si>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</si>
  <si>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</si>
  <si>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</si>
  <si>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</si>
  <si>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</si>
  <si>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</si>
  <si>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</si>
  <si>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</si>
  <si>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</si>
  <si>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</si>
  <si>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</si>
  <si>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</si>
  <si>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</si>
  <si>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</si>
  <si>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</si>
  <si>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</si>
  <si>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</si>
  <si>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</si>
  <si>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</si>
  <si>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</si>
  <si>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</si>
  <si>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</si>
  <si>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</si>
  <si>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</si>
  <si>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</si>
  <si>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</si>
  <si>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</si>
  <si>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</si>
  <si>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</si>
  <si>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</si>
  <si>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</si>
  <si>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</si>
  <si>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</si>
  <si>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</si>
  <si>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</si>
  <si>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</si>
  <si>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</si>
  <si>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</si>
  <si>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</si>
  <si>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</si>
  <si>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</si>
  <si>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</si>
  <si>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</si>
  <si>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</si>
  <si>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</si>
  <si>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</si>
  <si>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</si>
  <si>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</si>
  <si>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</si>
  <si>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</si>
  <si>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</si>
  <si>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</si>
  <si>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</si>
  <si>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</si>
  <si>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</si>
  <si>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</si>
  <si>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</si>
  <si>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</si>
  <si>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</si>
  <si>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</si>
  <si>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</si>
  <si>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</si>
  <si>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</si>
  <si>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</si>
  <si>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</si>
  <si>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</si>
  <si>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</si>
  <si>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</si>
  <si>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</si>
  <si>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</si>
  <si>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</si>
  <si>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</si>
  <si>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</si>
  <si>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</si>
  <si>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</si>
  <si>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</si>
  <si>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</si>
  <si>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</si>
  <si>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</si>
  <si>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</si>
  <si>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</si>
  <si>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</si>
  <si>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</si>
  <si>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</si>
  <si>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</si>
  <si>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</si>
  <si>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</si>
  <si>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</si>
  <si>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</si>
  <si>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</si>
  <si>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</si>
  <si>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</si>
  <si>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</si>
  <si>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</si>
  <si>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</si>
  <si>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</si>
  <si>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</si>
  <si>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</si>
  <si>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</si>
  <si>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</si>
  <si>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</si>
  <si>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</si>
  <si>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</si>
  <si>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</si>
  <si>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</si>
  <si>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</si>
  <si>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</si>
  <si>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</si>
  <si>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</si>
  <si>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</si>
  <si>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</si>
  <si>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</si>
  <si>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</si>
  <si>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</si>
  <si>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</si>
  <si>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</si>
  <si>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</si>
  <si>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</si>
  <si>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</si>
  <si>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</si>
  <si>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</si>
  <si>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</si>
  <si>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</si>
  <si>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</si>
  <si>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</si>
  <si>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</si>
  <si>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</si>
  <si>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</si>
  <si>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</si>
  <si>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</si>
  <si>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</si>
  <si>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</si>
  <si>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</si>
  <si>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</si>
  <si>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</si>
  <si>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</si>
  <si>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</si>
  <si>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</si>
  <si>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</si>
  <si>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</si>
  <si>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</si>
  <si>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</si>
  <si>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</si>
  <si>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</si>
  <si>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</si>
  <si>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</si>
  <si>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</si>
  <si>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</si>
  <si>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</si>
  <si>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</si>
  <si>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</si>
  <si>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</si>
  <si>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</si>
  <si>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</si>
  <si>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</si>
  <si>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</si>
  <si>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</si>
  <si>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</si>
  <si>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</si>
  <si>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</si>
  <si>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</si>
  <si>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</si>
  <si>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</si>
  <si>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</si>
  <si>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</si>
  <si>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</si>
  <si>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</si>
  <si>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</si>
  <si>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</si>
  <si>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</si>
  <si>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</si>
  <si>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</si>
  <si>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</si>
  <si>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</si>
  <si>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</si>
  <si>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</si>
  <si>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</si>
  <si>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</si>
  <si>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</si>
  <si>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</si>
  <si>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</si>
  <si>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</si>
  <si>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</si>
  <si>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</si>
  <si>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</si>
  <si>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</si>
  <si>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</si>
  <si>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</si>
  <si>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</si>
  <si>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</si>
  <si>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</si>
  <si>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</si>
  <si>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</si>
  <si>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</si>
  <si>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</si>
  <si>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</si>
  <si>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</si>
  <si>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</si>
  <si>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</si>
  <si>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</si>
  <si>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</si>
  <si>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</si>
  <si>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</si>
  <si>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</si>
  <si>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</si>
  <si>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</si>
  <si>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</si>
  <si>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</si>
  <si>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</si>
  <si>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</si>
  <si>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</si>
  <si>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</si>
  <si>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</si>
  <si>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</si>
  <si>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</si>
  <si>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</si>
  <si>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</si>
  <si>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</si>
  <si>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</si>
  <si>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</si>
  <si>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</si>
  <si>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</si>
  <si>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</si>
  <si>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</si>
  <si>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</si>
  <si>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</si>
  <si>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</si>
  <si>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</si>
  <si>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</si>
  <si>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</si>
  <si>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</si>
  <si>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</si>
  <si>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</si>
  <si>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</si>
  <si>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</si>
  <si>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</si>
  <si>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</si>
  <si>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</si>
  <si>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</si>
  <si>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</si>
  <si>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</si>
  <si>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</si>
  <si>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</si>
  <si>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</si>
  <si>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</si>
  <si>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</si>
  <si>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</si>
  <si>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</si>
  <si>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</si>
  <si>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</si>
  <si>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</si>
  <si>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</si>
  <si>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</si>
  <si>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</si>
  <si>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</si>
  <si>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</si>
  <si>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</si>
  <si>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</si>
  <si>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</si>
  <si>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</si>
  <si>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</si>
  <si>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</si>
  <si>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</si>
  <si>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</si>
  <si>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</si>
  <si>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</si>
  <si>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</si>
  <si>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</si>
  <si>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</si>
  <si>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</si>
  <si>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</si>
  <si>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</si>
  <si>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</si>
  <si>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</si>
  <si>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</si>
  <si>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</si>
  <si>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</si>
  <si>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</si>
  <si>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</si>
  <si>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</si>
  <si>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</si>
  <si>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</si>
  <si>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</si>
  <si>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</si>
  <si>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</si>
  <si>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</si>
  <si>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</si>
  <si>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</si>
  <si>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</si>
  <si>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</si>
  <si>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</si>
  <si>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</si>
  <si>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</si>
  <si>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</si>
  <si>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</si>
  <si>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</si>
  <si>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</si>
  <si>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</si>
  <si>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</si>
  <si>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</si>
  <si>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</si>
  <si>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</si>
  <si>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</si>
  <si>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</si>
  <si>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</si>
  <si>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</si>
  <si>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</si>
  <si>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</si>
  <si>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</si>
  <si>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</si>
  <si>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</si>
  <si>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</si>
  <si>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</si>
  <si>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</si>
  <si>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</si>
  <si>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</si>
  <si>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</si>
  <si>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</si>
  <si>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</si>
  <si>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</si>
  <si>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</si>
  <si>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</si>
  <si>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</si>
  <si>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</si>
  <si>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</si>
  <si>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</si>
  <si>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</si>
  <si>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</si>
  <si>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</si>
  <si>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</si>
  <si>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</si>
  <si>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</si>
  <si>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</si>
  <si>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</si>
  <si>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</si>
  <si>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</si>
  <si>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</si>
  <si>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</si>
  <si>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</si>
  <si>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</si>
  <si>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</si>
  <si>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</si>
  <si>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</si>
  <si>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</si>
  <si>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</si>
  <si>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</si>
  <si>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</si>
  <si>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</si>
  <si>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</si>
  <si>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</si>
  <si>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</si>
  <si>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</si>
  <si>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</si>
  <si>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</si>
  <si>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</si>
  <si>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</si>
  <si>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</si>
  <si>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</si>
  <si>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</si>
  <si>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</si>
  <si>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</si>
  <si>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</si>
  <si>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</si>
  <si>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</si>
  <si>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</si>
  <si>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</si>
  <si>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</si>
  <si>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</si>
  <si>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</si>
  <si>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</si>
  <si>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</si>
  <si>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</si>
  <si>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</si>
  <si>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</si>
  <si>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</si>
  <si>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</si>
  <si>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</si>
  <si>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</si>
  <si>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</si>
  <si>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</si>
  <si>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</si>
  <si>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</si>
  <si>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</si>
  <si>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</si>
  <si>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</si>
  <si>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</si>
  <si>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</si>
  <si>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</si>
  <si>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</si>
  <si>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</si>
  <si>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</si>
  <si>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</si>
  <si>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</si>
  <si>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</si>
  <si>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</si>
  <si>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</si>
  <si>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</si>
  <si>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</si>
  <si>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</si>
  <si>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</si>
  <si>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</si>
  <si>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</si>
  <si>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</si>
  <si>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</si>
  <si>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</si>
  <si>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</si>
  <si>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</si>
  <si>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</si>
  <si>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</si>
  <si>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</si>
  <si>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</si>
  <si>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</si>
  <si>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</si>
  <si>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</si>
  <si>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</si>
  <si>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</si>
  <si>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</si>
  <si>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</si>
  <si>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</si>
  <si>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</si>
  <si>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</si>
  <si>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</si>
  <si>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</si>
  <si>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</si>
  <si>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</si>
  <si>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</si>
  <si>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</si>
  <si>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</si>
  <si>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</si>
  <si>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</si>
  <si>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</si>
  <si>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</si>
  <si>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</si>
  <si>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</si>
  <si>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</si>
  <si>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</si>
  <si>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</si>
  <si>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</si>
  <si>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</si>
  <si>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</si>
  <si>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</si>
  <si>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</si>
  <si>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</si>
  <si>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</si>
  <si>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</si>
  <si>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</si>
  <si>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</si>
  <si>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</si>
  <si>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</si>
  <si>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</si>
  <si>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</si>
  <si>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</si>
  <si>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</si>
  <si>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</si>
  <si>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</si>
  <si>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</si>
  <si>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</si>
  <si>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</si>
  <si>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</si>
  <si>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</si>
  <si>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</si>
  <si>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</si>
  <si>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</si>
  <si>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</si>
  <si>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</si>
  <si>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</si>
  <si>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</si>
  <si>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</si>
  <si>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</si>
  <si>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</si>
  <si>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</si>
  <si>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</si>
  <si>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</si>
  <si>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</si>
  <si>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</si>
  <si>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</si>
  <si>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</si>
  <si>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</si>
  <si>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</si>
  <si>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</si>
  <si>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</si>
  <si>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</si>
  <si>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</si>
  <si>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</si>
  <si>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</si>
  <si>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</si>
  <si>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</si>
  <si>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</si>
  <si>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</si>
  <si>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</si>
  <si>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</si>
  <si>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</si>
  <si>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</si>
  <si>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</si>
  <si>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</si>
  <si>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</si>
  <si>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</si>
  <si>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</si>
  <si>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</si>
  <si>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</si>
  <si>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</si>
  <si>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</si>
  <si>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</si>
  <si>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</si>
  <si>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</si>
  <si>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</si>
  <si>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</si>
  <si>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</si>
  <si>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</si>
  <si>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</si>
  <si>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</si>
  <si>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</si>
  <si>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</si>
  <si>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</si>
  <si>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</si>
  <si>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</si>
  <si>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</si>
  <si>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</si>
  <si>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</si>
  <si>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</si>
  <si>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</si>
  <si>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</si>
  <si>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</si>
  <si>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</si>
  <si>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</si>
  <si>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</si>
  <si>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</si>
  <si>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</si>
  <si>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</si>
  <si>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</si>
  <si>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</si>
  <si>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</si>
  <si>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</si>
  <si>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</si>
  <si>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</si>
  <si>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</si>
  <si>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</si>
  <si>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</si>
  <si>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</si>
  <si>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</si>
  <si>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</si>
  <si>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</si>
  <si>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</si>
  <si>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</si>
  <si>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</si>
  <si>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</si>
  <si>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</si>
  <si>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</si>
  <si>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</si>
  <si>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</si>
  <si>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</si>
  <si>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</si>
  <si>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</si>
  <si>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</si>
  <si>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</si>
  <si>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</si>
  <si>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</si>
  <si>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</si>
  <si>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</si>
  <si>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</si>
  <si>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</si>
  <si>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</si>
  <si>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</si>
  <si>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</si>
  <si>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</si>
  <si>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</si>
  <si>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</si>
  <si>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</si>
  <si>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</si>
  <si>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</si>
  <si>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</si>
  <si>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</si>
  <si>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</si>
  <si>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</si>
  <si>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</si>
  <si>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</si>
  <si>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</si>
  <si>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</si>
  <si>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</si>
  <si>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</si>
  <si>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</si>
  <si>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</si>
  <si>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</si>
  <si>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</si>
  <si>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</si>
  <si>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</si>
  <si>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</si>
  <si>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</si>
  <si>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</si>
  <si>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</si>
  <si>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</si>
  <si>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</si>
  <si>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</si>
  <si>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</si>
  <si>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</si>
  <si>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</si>
  <si>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</si>
  <si>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</si>
  <si>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</si>
  <si>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</si>
  <si>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</si>
  <si>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</si>
  <si>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</si>
  <si>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</si>
  <si>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</si>
  <si>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</si>
  <si>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</si>
  <si>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</si>
  <si>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</si>
  <si>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</si>
  <si>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</si>
  <si>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</si>
  <si>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</si>
  <si>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</si>
  <si>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</si>
  <si>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</si>
  <si>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</si>
  <si>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</si>
  <si>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</si>
  <si>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</si>
  <si>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</si>
  <si>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</si>
  <si>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</si>
  <si>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</si>
  <si>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</si>
  <si>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</si>
  <si>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</si>
  <si>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</si>
  <si>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</si>
  <si>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</si>
  <si>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</si>
  <si>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</si>
  <si>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</si>
  <si>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</si>
  <si>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</si>
  <si>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</si>
  <si>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</si>
  <si>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</si>
  <si>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</si>
  <si>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</si>
  <si>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</si>
  <si>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</si>
  <si>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</si>
  <si>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</si>
  <si>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</si>
  <si>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</si>
  <si>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</si>
  <si>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</si>
  <si>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</si>
  <si>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</si>
  <si>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</si>
  <si>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</si>
  <si>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</si>
  <si>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</si>
  <si>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</si>
  <si>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</si>
  <si>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</si>
  <si>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</si>
  <si>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</si>
  <si>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</si>
  <si>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</si>
  <si>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</si>
  <si>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</si>
  <si>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</si>
  <si>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</si>
  <si>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</si>
  <si>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</si>
  <si>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</si>
  <si>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</si>
  <si>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</si>
  <si>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</si>
  <si>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</si>
  <si>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</si>
  <si>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</si>
  <si>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</si>
  <si>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</si>
  <si>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</si>
  <si>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</si>
  <si>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</si>
  <si>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</si>
  <si>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</si>
  <si>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</si>
  <si>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</si>
  <si>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</si>
  <si>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</si>
  <si>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</si>
  <si>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</si>
  <si>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</si>
  <si>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</si>
  <si>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</si>
  <si>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</si>
  <si>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</si>
  <si>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</si>
  <si>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</si>
  <si>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</si>
  <si>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</si>
  <si>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</si>
  <si>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</si>
  <si>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</si>
  <si>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</si>
  <si>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</si>
  <si>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</si>
  <si>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</si>
  <si>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</si>
  <si>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</si>
  <si>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</si>
  <si>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</si>
  <si>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</si>
  <si>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</si>
  <si>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</si>
  <si>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</si>
  <si>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</si>
  <si>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</si>
  <si>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</si>
  <si>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</si>
  <si>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</si>
  <si>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</si>
  <si>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</si>
  <si>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</si>
  <si>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</si>
  <si>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</si>
  <si>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</si>
  <si>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</si>
  <si>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</si>
  <si>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</si>
  <si>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</si>
  <si>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</si>
  <si>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</si>
  <si>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</si>
  <si>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</si>
  <si>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</si>
  <si>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</si>
  <si>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</si>
  <si>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</si>
  <si>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</si>
  <si>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</si>
  <si>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</si>
  <si>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</si>
  <si>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</si>
  <si>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</si>
  <si>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</si>
  <si>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</si>
  <si>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</si>
  <si>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</si>
  <si>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</si>
  <si>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</si>
  <si>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</si>
  <si>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</si>
  <si>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</si>
  <si>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</si>
  <si>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</si>
  <si>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</si>
  <si>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</si>
  <si>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</si>
  <si>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</si>
  <si>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</si>
  <si>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</si>
  <si>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</si>
  <si>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</si>
  <si>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</si>
  <si>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</si>
  <si>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</si>
  <si>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</si>
  <si>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</si>
  <si>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</si>
  <si>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</si>
  <si>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</si>
  <si>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</si>
  <si>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</si>
  <si>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</si>
  <si>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</si>
  <si>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</si>
  <si>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</si>
  <si>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</si>
  <si>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</si>
  <si>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</si>
  <si>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</si>
  <si>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</si>
  <si>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</si>
  <si>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</si>
  <si>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</si>
  <si>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</si>
  <si>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</si>
  <si>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</si>
  <si>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</si>
  <si>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</si>
  <si>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</si>
  <si>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</si>
  <si>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</si>
  <si>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</si>
  <si>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</si>
  <si>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</si>
  <si>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</si>
  <si>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</si>
  <si>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</si>
  <si>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</si>
  <si>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</si>
  <si>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</si>
  <si>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</si>
  <si>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</si>
  <si>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</si>
  <si>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</si>
  <si>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</si>
  <si>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</si>
  <si>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</si>
  <si>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</si>
  <si>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</si>
  <si>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</si>
  <si>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</si>
  <si>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</si>
  <si>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</si>
  <si>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</si>
  <si>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</si>
  <si>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</si>
  <si>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</si>
  <si>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</si>
  <si>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</si>
  <si>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</si>
  <si>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</si>
  <si>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</si>
  <si>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</si>
  <si>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</si>
  <si>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</si>
  <si>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</si>
  <si>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</si>
  <si>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</si>
  <si>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</si>
  <si>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</si>
  <si>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</si>
  <si>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</si>
  <si>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</si>
  <si>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</si>
  <si>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</si>
  <si>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</si>
  <si>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</si>
  <si>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</si>
  <si>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</si>
  <si>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</si>
  <si>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</si>
  <si>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</si>
  <si>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</si>
  <si>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</si>
  <si>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</si>
  <si>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</si>
  <si>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</si>
  <si>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</si>
  <si>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</si>
  <si>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</si>
  <si>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</si>
  <si>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</si>
  <si>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</si>
  <si>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</si>
  <si>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</si>
  <si>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</si>
  <si>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</si>
  <si>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</si>
  <si>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</si>
  <si>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</si>
  <si>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</si>
  <si>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</si>
  <si>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</si>
  <si>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</si>
  <si>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</si>
  <si>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</si>
  <si>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</si>
  <si>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</si>
  <si>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</si>
  <si>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</si>
  <si>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</si>
  <si>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</si>
  <si>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</si>
  <si>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</si>
  <si>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</si>
  <si>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</si>
  <si>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</si>
  <si>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</si>
  <si>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</si>
  <si>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</si>
  <si>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</si>
  <si>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</si>
  <si>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</si>
  <si>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</si>
  <si>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</si>
  <si>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</si>
  <si>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</si>
  <si>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</si>
  <si>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</si>
  <si>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</si>
  <si>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</si>
  <si>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</si>
  <si>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</si>
  <si>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</si>
  <si>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</si>
  <si>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</si>
  <si>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</si>
  <si>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</si>
  <si>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</si>
  <si>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</si>
  <si>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</si>
  <si>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</si>
  <si>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</si>
  <si>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</si>
  <si>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</si>
  <si>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</si>
  <si>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</si>
  <si>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</si>
  <si>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</si>
  <si>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</si>
  <si>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</si>
  <si>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</si>
  <si>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</si>
  <si>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</si>
  <si>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</si>
  <si>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</si>
  <si>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</si>
  <si>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</si>
  <si>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</si>
  <si>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</si>
  <si>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</si>
  <si>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</si>
  <si>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</si>
  <si>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</si>
  <si>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</si>
  <si>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</si>
  <si>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</si>
  <si>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</si>
  <si>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</si>
  <si>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</si>
  <si>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</si>
  <si>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</si>
  <si>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</si>
  <si>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</si>
  <si>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</si>
  <si>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</si>
  <si>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</si>
  <si>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</si>
  <si>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</si>
  <si>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</si>
  <si>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</si>
  <si>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</si>
  <si>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</si>
  <si>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</si>
  <si>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</si>
  <si>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</si>
  <si>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</si>
  <si>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</si>
  <si>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</si>
  <si>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</si>
  <si>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</si>
  <si>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</si>
  <si>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</si>
  <si>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</si>
  <si>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</si>
  <si>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</si>
  <si>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</si>
  <si>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</si>
  <si>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</si>
  <si>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</si>
  <si>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</si>
  <si>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</si>
  <si>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</si>
  <si>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</si>
  <si>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</si>
  <si>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</si>
  <si>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</si>
  <si>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</si>
  <si>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</si>
  <si>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</si>
  <si>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</si>
  <si>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</si>
  <si>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</si>
  <si>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</si>
  <si>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</si>
  <si>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</si>
  <si>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</si>
  <si>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</si>
  <si>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</si>
  <si>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</si>
  <si>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</si>
  <si>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</si>
  <si>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</si>
  <si>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</si>
  <si>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</si>
  <si>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</si>
  <si>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</si>
  <si>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</si>
  <si>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</si>
  <si>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</si>
  <si>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</si>
  <si>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</si>
  <si>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</si>
  <si>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</si>
  <si>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</si>
  <si>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</si>
  <si>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</si>
  <si>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</si>
  <si>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</si>
  <si>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</si>
  <si>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</si>
  <si>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</si>
  <si>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</si>
  <si>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</si>
  <si>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</si>
  <si>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</si>
  <si>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</si>
  <si>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</si>
  <si>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</si>
  <si>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</si>
  <si>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</si>
  <si>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</si>
  <si>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</si>
  <si>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</si>
  <si>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</si>
  <si>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</si>
  <si>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</si>
  <si>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</si>
  <si>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</si>
  <si>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</si>
  <si>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</si>
  <si>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</si>
  <si>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</si>
  <si>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</si>
  <si>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</si>
  <si>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</si>
  <si>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</si>
  <si>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</si>
  <si>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</si>
  <si>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</si>
  <si>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</si>
  <si>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</si>
  <si>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</si>
  <si>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</si>
  <si>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</si>
  <si>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</si>
  <si>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</si>
  <si>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</si>
  <si>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</si>
  <si>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</si>
  <si>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</si>
  <si>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</si>
  <si>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</si>
  <si>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</si>
  <si>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</si>
  <si>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</si>
  <si>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</si>
  <si>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</si>
  <si>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</si>
  <si>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</si>
  <si>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</si>
  <si>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</si>
  <si>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</si>
  <si>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</si>
  <si>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</si>
  <si>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</si>
  <si>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</si>
  <si>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</si>
  <si>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</si>
  <si>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</si>
  <si>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</si>
  <si>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</si>
  <si>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</si>
  <si>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</si>
  <si>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</si>
  <si>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</si>
  <si>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</si>
  <si>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</si>
  <si>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</si>
  <si>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</si>
  <si>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</si>
  <si>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</si>
  <si>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</si>
  <si>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</si>
  <si>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</si>
  <si>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</si>
  <si>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</si>
  <si>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</si>
  <si>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</si>
  <si>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</si>
  <si>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</si>
  <si>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</si>
  <si>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</si>
  <si>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</si>
  <si>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</si>
  <si>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</si>
  <si>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</si>
  <si>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</si>
  <si>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</si>
  <si>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</si>
  <si>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</si>
  <si>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</si>
  <si>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</si>
  <si>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</si>
  <si>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</si>
  <si>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</si>
  <si>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</si>
  <si>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</si>
  <si>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</si>
  <si>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</si>
  <si>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</si>
  <si>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</si>
  <si>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</si>
  <si>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</si>
  <si>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</si>
  <si>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</si>
  <si>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</si>
  <si>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</si>
  <si>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</si>
  <si>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</si>
  <si>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</si>
  <si>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</si>
  <si>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</si>
  <si>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</si>
  <si>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</si>
  <si>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</si>
  <si>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</si>
  <si>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</si>
  <si>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</si>
  <si>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</si>
  <si>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</si>
  <si>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</si>
  <si>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</si>
  <si>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</si>
  <si>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</si>
  <si>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</si>
  <si>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</si>
  <si>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</si>
  <si>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</si>
  <si>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</si>
  <si>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</si>
  <si>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</si>
  <si>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</si>
  <si>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</si>
  <si>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</si>
  <si>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</si>
  <si>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</si>
  <si>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</si>
  <si>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</si>
  <si>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</si>
  <si>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</si>
  <si>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</si>
  <si>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</si>
  <si>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</si>
  <si>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</si>
  <si>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</si>
  <si>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</si>
  <si>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</si>
  <si>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</si>
  <si>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</si>
  <si>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</si>
  <si>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</si>
  <si>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</si>
  <si>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</si>
  <si>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</si>
  <si>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</si>
  <si>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</si>
  <si>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</si>
  <si>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</si>
  <si>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</si>
  <si>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</si>
  <si>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</si>
  <si>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</si>
  <si>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</si>
  <si>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</si>
  <si>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</si>
  <si>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</si>
  <si>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</si>
  <si>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</si>
  <si>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</si>
  <si>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</si>
  <si>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</si>
  <si>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</si>
  <si>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</si>
  <si>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</si>
  <si>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</si>
  <si>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</si>
  <si>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</si>
  <si>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</si>
  <si>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</si>
  <si>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</si>
  <si>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</si>
  <si>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</si>
  <si>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</si>
  <si>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</si>
  <si>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</si>
  <si>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</si>
  <si>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</si>
  <si>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</si>
  <si>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</si>
  <si>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</si>
  <si>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</si>
  <si>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</si>
  <si>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</si>
  <si>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</si>
  <si>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</si>
  <si>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</si>
  <si>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</si>
  <si>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</si>
  <si>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</si>
  <si>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</si>
  <si>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</si>
  <si>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</si>
  <si>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</si>
  <si>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</si>
  <si>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</si>
  <si>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</si>
  <si>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</si>
  <si>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</si>
  <si>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</si>
  <si>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</si>
  <si>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</si>
  <si>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</si>
  <si>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</si>
  <si>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</si>
  <si>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</si>
  <si>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</si>
  <si>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</si>
  <si>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</si>
  <si>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</si>
  <si>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</si>
  <si>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</si>
  <si>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</si>
  <si>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</si>
  <si>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</si>
  <si>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</si>
  <si>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</si>
  <si>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</si>
  <si>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</si>
  <si>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</si>
  <si>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</si>
  <si>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</si>
  <si>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</si>
  <si>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</si>
  <si>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</si>
  <si>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</si>
  <si>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</si>
  <si>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</si>
  <si>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</si>
  <si>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</si>
  <si>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</si>
  <si>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</si>
  <si>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</si>
  <si>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</si>
  <si>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</si>
  <si>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</si>
  <si>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</si>
  <si>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</si>
  <si>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</si>
  <si>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</si>
  <si>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</si>
  <si>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</si>
  <si>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</si>
  <si>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</si>
  <si>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</si>
  <si>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</si>
  <si>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</si>
  <si>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</si>
  <si>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</si>
  <si>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</si>
  <si>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</si>
  <si>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</si>
  <si>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</si>
  <si>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</si>
  <si>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</si>
  <si>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</si>
  <si>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</si>
  <si>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</si>
  <si>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</si>
  <si>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</si>
  <si>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</si>
  <si>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</si>
  <si>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</si>
  <si>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</si>
  <si>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</si>
  <si>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</si>
  <si>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</si>
  <si>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</si>
  <si>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</si>
  <si>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</si>
  <si>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</si>
  <si>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</si>
  <si>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</si>
  <si>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</si>
  <si>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</si>
  <si>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</si>
  <si>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</si>
  <si>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</si>
  <si>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</si>
  <si>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</si>
  <si>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</si>
  <si>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</si>
  <si>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</si>
  <si>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</si>
  <si>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</si>
  <si>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</si>
  <si>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</si>
  <si>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</si>
  <si>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</si>
  <si>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</si>
  <si>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</si>
  <si>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</si>
  <si>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</si>
  <si>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</si>
  <si>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</si>
  <si>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</si>
  <si>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</si>
  <si>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</si>
  <si>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</si>
  <si>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</si>
  <si>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</si>
  <si>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</si>
  <si>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</si>
  <si>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</si>
  <si>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</si>
  <si>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</si>
  <si>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</si>
  <si>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</si>
  <si>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</si>
  <si>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</si>
  <si>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</si>
  <si>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</si>
  <si>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</si>
  <si>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</si>
  <si>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</si>
  <si>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</si>
  <si>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</si>
  <si>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</si>
  <si>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</si>
  <si>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</si>
  <si>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</si>
  <si>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</si>
  <si>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</si>
  <si>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</si>
  <si>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</si>
  <si>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</si>
  <si>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</si>
  <si>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</si>
  <si>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</si>
  <si>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</si>
  <si>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</si>
  <si>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</si>
  <si>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</si>
  <si>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</si>
  <si>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</si>
  <si>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</si>
  <si>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</si>
  <si>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</si>
  <si>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</si>
  <si>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</si>
  <si>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</si>
  <si>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</si>
  <si>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</si>
  <si>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</si>
  <si>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</si>
  <si>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</si>
  <si>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</si>
  <si>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</si>
  <si>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</si>
  <si>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</si>
  <si>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</si>
  <si>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</si>
  <si>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</si>
  <si>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</si>
  <si>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</si>
  <si>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</si>
  <si>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</si>
  <si>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</si>
  <si>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</si>
  <si>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</si>
  <si>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</si>
  <si>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</si>
  <si>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</si>
  <si>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</si>
  <si>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</si>
  <si>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</si>
  <si>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</si>
  <si>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</si>
  <si>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</si>
  <si>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</si>
  <si>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</si>
  <si>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</si>
  <si>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</si>
  <si>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</si>
  <si>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</si>
  <si>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</si>
  <si>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</si>
  <si>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</si>
  <si>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</si>
  <si>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</si>
  <si>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</si>
  <si>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</si>
  <si>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</si>
  <si>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</si>
  <si>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</si>
  <si>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</si>
  <si>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</si>
  <si>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</si>
  <si>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</si>
  <si>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</si>
  <si>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</si>
  <si>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</si>
  <si>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</si>
  <si>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</si>
  <si>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</si>
  <si>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</si>
  <si>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</si>
  <si>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</si>
  <si>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</si>
  <si>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</si>
  <si>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</si>
  <si>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</si>
  <si>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</si>
  <si>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</si>
  <si>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</si>
  <si>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</si>
  <si>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</si>
  <si>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</si>
  <si>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</si>
  <si>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</si>
  <si>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</si>
  <si>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</si>
  <si>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</si>
  <si>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</si>
  <si>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</si>
  <si>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</si>
  <si>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</si>
  <si>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</si>
  <si>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</si>
  <si>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</si>
  <si>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</si>
  <si>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</si>
  <si>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</si>
  <si>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</si>
  <si>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</si>
  <si>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</si>
  <si>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</si>
  <si>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</si>
  <si>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</si>
  <si>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</si>
  <si>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</si>
  <si>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</si>
  <si>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</si>
  <si>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</si>
  <si>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</si>
  <si>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</si>
  <si>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</si>
  <si>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</si>
  <si>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</si>
  <si>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</si>
  <si>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</si>
  <si>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</si>
  <si>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</si>
  <si>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</si>
  <si>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</si>
  <si>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</si>
  <si>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</si>
  <si>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</si>
  <si>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</si>
  <si>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</si>
  <si>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</si>
  <si>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</si>
  <si>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</si>
  <si>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</si>
  <si>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</si>
  <si>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</si>
  <si>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</si>
  <si>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</si>
  <si>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</si>
  <si>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</si>
  <si>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</si>
  <si>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</si>
  <si>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</si>
  <si>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</si>
  <si>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</si>
  <si>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</si>
  <si>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</si>
  <si>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</si>
  <si>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</si>
  <si>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</si>
  <si>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</si>
  <si>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</si>
  <si>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</si>
  <si>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</si>
  <si>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</si>
  <si>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</si>
  <si>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</si>
  <si>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</si>
  <si>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</si>
  <si>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</si>
  <si>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</si>
  <si>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</si>
  <si>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</si>
  <si>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</si>
  <si>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</si>
  <si>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</si>
  <si>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</si>
  <si>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</si>
  <si>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</si>
  <si>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</si>
  <si>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</si>
  <si>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</si>
  <si>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</si>
  <si>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</si>
  <si>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</si>
  <si>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</si>
  <si>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</si>
  <si>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</si>
  <si>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</si>
  <si>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</si>
  <si>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</si>
  <si>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</si>
  <si>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</si>
  <si>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</si>
  <si>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</si>
  <si>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</si>
  <si>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</si>
  <si>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</si>
  <si>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</si>
  <si>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</si>
  <si>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</si>
  <si>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</si>
  <si>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</si>
  <si>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</si>
  <si>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</si>
  <si>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</si>
  <si>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</si>
  <si>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</si>
  <si>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</si>
  <si>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</si>
  <si>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</si>
  <si>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</si>
  <si>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</si>
  <si>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</si>
  <si>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</si>
  <si>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</si>
  <si>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</si>
  <si>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</si>
  <si>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</si>
  <si>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</si>
  <si>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</si>
  <si>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</si>
  <si>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</si>
  <si>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</si>
  <si>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</si>
  <si>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</si>
  <si>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</si>
  <si>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</si>
  <si>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</si>
  <si>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</si>
  <si>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</si>
  <si>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</si>
  <si>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</si>
  <si>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</si>
  <si>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</si>
  <si>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</si>
  <si>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</si>
  <si>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</si>
  <si>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</si>
  <si>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</si>
  <si>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</si>
  <si>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</si>
  <si>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</si>
  <si>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</si>
  <si>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</si>
  <si>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</si>
  <si>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</si>
  <si>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</si>
  <si>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</si>
  <si>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</si>
  <si>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</si>
  <si>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</si>
  <si>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</si>
  <si>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</si>
  <si>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</si>
  <si>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</si>
  <si>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</si>
  <si>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</si>
  <si>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</si>
  <si>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</si>
  <si>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</si>
  <si>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</si>
  <si>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</si>
  <si>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</si>
  <si>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</si>
  <si>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</si>
  <si>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</si>
  <si>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</si>
  <si>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</si>
  <si>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</si>
  <si>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</si>
  <si>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</si>
  <si>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</si>
  <si>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</si>
  <si>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</si>
  <si>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</si>
  <si>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</si>
  <si>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</si>
  <si>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</si>
  <si>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</si>
  <si>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</si>
  <si>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</si>
  <si>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</si>
  <si>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</si>
  <si>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</si>
  <si>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</si>
  <si>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</si>
  <si>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</si>
  <si>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</si>
  <si>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</si>
  <si>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</si>
  <si>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</si>
  <si>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</si>
  <si>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</si>
  <si>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</si>
  <si>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</si>
  <si>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</si>
  <si>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</si>
  <si>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</si>
  <si>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</si>
  <si>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</si>
  <si>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</si>
  <si>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</si>
  <si>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</si>
  <si>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</si>
  <si>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</si>
  <si>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</si>
  <si>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</si>
  <si>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</si>
  <si>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</si>
  <si>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</si>
  <si>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</si>
  <si>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</si>
  <si>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</si>
  <si>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</si>
  <si>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</si>
  <si>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</si>
  <si>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</si>
  <si>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</si>
  <si>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</si>
  <si>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</si>
  <si>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</si>
  <si>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</si>
  <si>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</si>
  <si>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</si>
  <si>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</si>
  <si>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</si>
  <si>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</si>
  <si>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</si>
  <si>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</si>
  <si>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</si>
  <si>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</si>
  <si>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</si>
  <si>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</si>
  <si>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</si>
  <si>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</si>
  <si>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</si>
  <si>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</si>
  <si>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</si>
  <si>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</si>
  <si>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</si>
  <si>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</si>
  <si>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</si>
  <si>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</si>
  <si>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</si>
  <si>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</si>
  <si>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</si>
  <si>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</si>
  <si>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</si>
  <si>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</si>
  <si>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</si>
  <si>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</si>
  <si>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</si>
  <si>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</si>
  <si>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</si>
  <si>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</si>
  <si>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</si>
  <si>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</si>
  <si>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</si>
  <si>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</si>
  <si>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</si>
  <si>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</si>
  <si>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</si>
  <si>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</si>
  <si>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</si>
  <si>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</si>
  <si>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</si>
  <si>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</si>
  <si>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</si>
  <si>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</si>
  <si>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</si>
  <si>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</si>
  <si>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</si>
  <si>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</si>
  <si>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</si>
  <si>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</si>
  <si>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</si>
  <si>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</si>
  <si>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</si>
  <si>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</si>
  <si>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</si>
  <si>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</si>
  <si>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</si>
  <si>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</si>
  <si>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</si>
  <si>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</si>
  <si>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</si>
  <si>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</si>
  <si>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</si>
  <si>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</si>
  <si>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</si>
  <si>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</si>
  <si>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</si>
  <si>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</si>
  <si>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</si>
  <si>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</si>
  <si>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</si>
  <si>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</si>
  <si>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</si>
  <si>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</si>
  <si>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</si>
  <si>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</si>
  <si>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</si>
  <si>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</si>
  <si>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</si>
  <si>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</si>
  <si>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</si>
  <si>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</si>
  <si>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</si>
  <si>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</si>
  <si>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</si>
  <si>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</si>
  <si>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</si>
  <si>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</si>
  <si>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</si>
  <si>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</si>
  <si>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</si>
  <si>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</si>
  <si>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</si>
  <si>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</si>
  <si>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</si>
  <si>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</si>
  <si>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</si>
  <si>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</si>
  <si>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</si>
  <si>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</si>
  <si>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</si>
  <si>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</si>
  <si>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</si>
  <si>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</si>
  <si>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</si>
  <si>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</si>
  <si>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</si>
  <si>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</si>
  <si>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</si>
  <si>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</si>
  <si>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</si>
  <si>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</si>
  <si>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</si>
  <si>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</si>
  <si>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</si>
  <si>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</si>
  <si>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</si>
  <si>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</si>
  <si>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</si>
  <si>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</si>
  <si>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</si>
  <si>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</si>
  <si>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</si>
  <si>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</si>
  <si>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</si>
  <si>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</si>
  <si>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</si>
  <si>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</si>
  <si>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</si>
  <si>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</si>
  <si>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</si>
  <si>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</si>
  <si>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</si>
  <si>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</si>
  <si>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</si>
  <si>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</si>
  <si>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</si>
  <si>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</si>
  <si>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</si>
  <si>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</si>
  <si>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</si>
  <si>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</si>
  <si>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</si>
  <si>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</si>
  <si>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</si>
  <si>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</si>
  <si>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</si>
  <si>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</si>
  <si>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</si>
  <si>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</si>
  <si>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</si>
  <si>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</si>
  <si>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</si>
  <si>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</si>
  <si>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</si>
  <si>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</si>
  <si>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</si>
  <si>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</si>
  <si>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</si>
  <si>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</si>
  <si>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</si>
  <si>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</si>
  <si>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</si>
  <si>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</si>
  <si>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</si>
  <si>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</si>
  <si>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</si>
  <si>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</si>
  <si>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</si>
  <si>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</si>
  <si>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</si>
  <si>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</si>
  <si>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</si>
  <si>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</si>
  <si>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</si>
  <si>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</si>
  <si>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</si>
  <si>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</si>
  <si>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</si>
  <si>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</si>
  <si>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</si>
  <si>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</si>
  <si>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</si>
  <si>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</si>
  <si>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</si>
  <si>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</si>
  <si>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</si>
  <si>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</si>
  <si>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</si>
  <si>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</si>
  <si>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</si>
  <si>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</si>
  <si>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</si>
  <si>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</si>
  <si>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</si>
  <si>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</si>
  <si>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</si>
  <si>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</si>
  <si>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</si>
  <si>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</si>
  <si>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</si>
  <si>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</si>
  <si>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</si>
  <si>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</si>
  <si>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</si>
  <si>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</si>
  <si>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</si>
  <si>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</si>
  <si>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</si>
  <si>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</si>
  <si>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</si>
  <si>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</si>
  <si>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</si>
  <si>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</si>
  <si>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</si>
  <si>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</si>
  <si>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</si>
  <si>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</si>
  <si>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</si>
  <si>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</si>
  <si>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</si>
  <si>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</si>
  <si>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</si>
  <si>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</si>
  <si>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</si>
  <si>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</si>
  <si>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</si>
  <si>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</si>
  <si>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</si>
  <si>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</si>
  <si>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</si>
  <si>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</si>
  <si>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</si>
  <si>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</si>
  <si>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</si>
  <si>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</si>
  <si>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</si>
  <si>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</si>
  <si>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</si>
  <si>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</si>
  <si>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</si>
  <si>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</si>
  <si>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</si>
  <si>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</si>
  <si>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</si>
  <si>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</si>
  <si>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</si>
  <si>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</si>
  <si>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</si>
  <si>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</si>
  <si>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</si>
  <si>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</si>
  <si>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</si>
  <si>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</si>
  <si>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</si>
  <si>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</si>
  <si>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</si>
  <si>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</si>
  <si>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</si>
  <si>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</si>
  <si>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</si>
  <si>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</si>
  <si>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</si>
  <si>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</si>
  <si>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</si>
  <si>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</si>
  <si>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</si>
  <si>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</si>
  <si>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</si>
  <si>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</si>
  <si>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</si>
  <si>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</si>
  <si>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</si>
  <si>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</si>
  <si>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</si>
  <si>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</si>
  <si>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</si>
  <si>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</si>
  <si>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</si>
  <si>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</si>
  <si>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</si>
  <si>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</si>
  <si>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</si>
  <si>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</si>
  <si>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</si>
  <si>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</si>
  <si>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</si>
  <si>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</si>
  <si>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</si>
  <si>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</si>
  <si>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</si>
  <si>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</si>
  <si>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</si>
  <si>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</si>
  <si>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</si>
  <si>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</si>
  <si>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</si>
  <si>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</si>
  <si>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</si>
  <si>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</si>
  <si>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</si>
  <si>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</si>
  <si>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</si>
  <si>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</si>
  <si>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</si>
  <si>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</si>
  <si>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</si>
  <si>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</si>
  <si>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</si>
  <si>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</si>
  <si>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</si>
  <si>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</si>
  <si>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</si>
  <si>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</si>
  <si>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</si>
  <si>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</si>
  <si>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</si>
  <si>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</si>
  <si>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</si>
  <si>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</si>
  <si>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</si>
  <si>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</si>
  <si>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</si>
  <si>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</si>
  <si>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</si>
  <si>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</si>
  <si>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</si>
  <si>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</si>
  <si>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</si>
  <si>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</si>
  <si>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</si>
  <si>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</si>
  <si>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</si>
  <si>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</si>
  <si>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</si>
  <si>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</si>
  <si>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</si>
  <si>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</si>
  <si>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</si>
  <si>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</si>
  <si>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</si>
  <si>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</si>
  <si>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</si>
  <si>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</si>
  <si>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</si>
  <si>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</si>
  <si>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</si>
  <si>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</si>
  <si>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</si>
  <si>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</si>
  <si>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</si>
  <si>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</si>
  <si>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</si>
  <si>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</si>
  <si>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</si>
  <si>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</si>
  <si>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</si>
  <si>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</si>
  <si>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</si>
  <si>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</si>
  <si>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</si>
  <si>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</si>
  <si>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</si>
  <si>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</si>
  <si>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</si>
  <si>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</si>
  <si>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</si>
  <si>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</si>
  <si>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</si>
  <si>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</si>
  <si>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</si>
  <si>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</si>
  <si>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</si>
  <si>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</si>
  <si>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</si>
  <si>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</si>
  <si>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</si>
  <si>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</si>
  <si>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</si>
  <si>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</si>
  <si>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</si>
  <si>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</si>
  <si>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</si>
  <si>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</si>
  <si>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</si>
  <si>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</si>
  <si>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</si>
  <si>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</si>
  <si>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</si>
  <si>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</si>
  <si>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</si>
  <si>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</si>
  <si>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</si>
  <si>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</si>
  <si>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</si>
  <si>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</si>
  <si>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</si>
  <si>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</si>
  <si>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</si>
  <si>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</si>
  <si>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</si>
  <si>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</si>
  <si>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</si>
  <si>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</si>
  <si>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</si>
  <si>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</si>
  <si>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</si>
  <si>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</si>
  <si>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</si>
  <si>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</si>
  <si>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</si>
  <si>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</si>
  <si>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</si>
  <si>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</si>
  <si>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</si>
  <si>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</si>
  <si>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</si>
  <si>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</si>
  <si>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</si>
  <si>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</si>
  <si>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</si>
  <si>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</si>
  <si>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</si>
  <si>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</si>
  <si>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</si>
  <si>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</si>
  <si>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</si>
  <si>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</si>
  <si>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</si>
  <si>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</si>
  <si>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</si>
  <si>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</si>
  <si>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</si>
  <si>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</si>
  <si>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</si>
  <si>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</si>
  <si>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</si>
  <si>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</si>
  <si>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</si>
  <si>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</si>
  <si>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</si>
  <si>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</si>
  <si>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</si>
  <si>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</si>
  <si>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</si>
  <si>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</si>
  <si>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</si>
  <si>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</si>
  <si>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</si>
  <si>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</si>
  <si>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</si>
  <si>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</si>
  <si>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</si>
  <si>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</si>
  <si>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</si>
  <si>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</si>
  <si>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</si>
  <si>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</si>
  <si>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</si>
  <si>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</si>
  <si>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</si>
  <si>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</si>
  <si>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</si>
  <si>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</si>
  <si>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</si>
  <si>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</si>
  <si>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</si>
  <si>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</si>
  <si>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</si>
  <si>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</si>
  <si>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</si>
  <si>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</si>
  <si>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</si>
  <si>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</si>
  <si>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</si>
  <si>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</si>
  <si>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</si>
  <si>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</si>
  <si>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</si>
  <si>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</si>
  <si>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</si>
  <si>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</si>
  <si>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</si>
  <si>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</si>
  <si>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</si>
  <si>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</si>
  <si>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</si>
  <si>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</si>
  <si>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</si>
  <si>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</si>
  <si>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</si>
  <si>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</si>
  <si>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</si>
  <si>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</si>
  <si>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</si>
  <si>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</si>
  <si>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</si>
  <si>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</si>
  <si>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</si>
  <si>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</si>
  <si>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</si>
  <si>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</si>
  <si>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</si>
  <si>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</si>
  <si>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</si>
  <si>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</si>
  <si>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</si>
  <si>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</si>
  <si>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</si>
  <si>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</si>
  <si>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</si>
  <si>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</si>
  <si>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</si>
  <si>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</si>
  <si>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</si>
  <si>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</si>
  <si>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</si>
  <si>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</si>
  <si>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</si>
  <si>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</si>
  <si>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</si>
  <si>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</si>
  <si>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</si>
  <si>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</si>
  <si>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</si>
  <si>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</si>
  <si>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</si>
  <si>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</si>
  <si>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</si>
  <si>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</si>
  <si>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</si>
  <si>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</si>
  <si>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</si>
  <si>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</si>
  <si>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</si>
  <si>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</si>
  <si>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</si>
  <si>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</si>
  <si>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</si>
  <si>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</si>
  <si>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</si>
  <si>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</si>
  <si>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</si>
  <si>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</si>
  <si>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</si>
  <si>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</si>
  <si>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</si>
  <si>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</si>
  <si>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</si>
  <si>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</si>
  <si>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</si>
  <si>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</si>
  <si>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</si>
  <si>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</si>
  <si>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</si>
  <si>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</si>
  <si>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</si>
  <si>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</si>
  <si>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</si>
  <si>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</si>
  <si>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</si>
  <si>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</si>
  <si>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</si>
  <si>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</si>
  <si>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</si>
  <si>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</si>
  <si>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</si>
  <si>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</si>
  <si>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</si>
  <si>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</si>
  <si>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</si>
  <si>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</si>
  <si>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</si>
  <si>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</si>
  <si>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</si>
  <si>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</si>
  <si>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</si>
  <si>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</si>
  <si>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</si>
  <si>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</si>
  <si>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</si>
  <si>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</si>
  <si>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</si>
  <si>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</si>
  <si>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</si>
  <si>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</si>
  <si>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</si>
  <si>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</si>
  <si>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</si>
  <si>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</si>
  <si>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</si>
  <si>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</si>
  <si>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</si>
  <si>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</si>
  <si>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</si>
  <si>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</si>
  <si>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</si>
  <si>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</si>
  <si>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</si>
  <si>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</si>
  <si>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</si>
  <si>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</si>
  <si>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</si>
  <si>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</si>
  <si>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</si>
  <si>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</si>
  <si>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</si>
  <si>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</si>
  <si>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</si>
  <si>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</si>
  <si>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</si>
  <si>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</si>
  <si>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</si>
  <si>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</si>
  <si>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</si>
  <si>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</si>
  <si>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</si>
  <si>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</si>
  <si>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</si>
  <si>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</si>
  <si>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</si>
  <si>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</si>
  <si>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</si>
  <si>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</si>
  <si>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</si>
  <si>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</si>
  <si>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</si>
  <si>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</si>
  <si>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</si>
  <si>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</si>
  <si>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</si>
  <si>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</si>
  <si>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</si>
  <si>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</si>
  <si>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</si>
  <si>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</si>
  <si>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</si>
  <si>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</si>
  <si>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</si>
  <si>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</si>
  <si>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</si>
  <si>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</si>
  <si>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</si>
  <si>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</si>
  <si>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</si>
  <si>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</si>
  <si>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</si>
  <si>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</si>
  <si>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</si>
  <si>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</si>
  <si>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</si>
  <si>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</si>
  <si>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</si>
  <si>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</si>
  <si>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</si>
  <si>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</si>
  <si>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</si>
  <si>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</si>
  <si>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</si>
  <si>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</si>
  <si>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</si>
  <si>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</si>
  <si>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</si>
  <si>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</si>
  <si>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</si>
  <si>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</si>
  <si>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</si>
  <si>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</si>
  <si>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</si>
  <si>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</si>
  <si>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</si>
  <si>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</si>
  <si>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</si>
  <si>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</si>
  <si>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</si>
  <si>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</si>
  <si>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</si>
  <si>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</si>
  <si>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</si>
  <si>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</si>
  <si>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</si>
  <si>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</si>
  <si>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</si>
  <si>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</si>
  <si>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</si>
  <si>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</si>
  <si>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</si>
  <si>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</si>
  <si>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</si>
  <si>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</si>
  <si>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</si>
  <si>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</si>
  <si>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</si>
  <si>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</si>
  <si>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</si>
  <si>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</si>
  <si>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</si>
  <si>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</si>
  <si>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</si>
  <si>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</si>
  <si>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</si>
  <si>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</si>
  <si>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</si>
  <si>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</si>
  <si>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</si>
  <si>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</si>
  <si>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</si>
  <si>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</si>
  <si>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</si>
  <si>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</si>
  <si>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</si>
  <si>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</si>
  <si>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</si>
  <si>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</si>
  <si>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</si>
  <si>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</si>
  <si>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</si>
  <si>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</si>
  <si>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</si>
  <si>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</si>
  <si>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</si>
  <si>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</si>
  <si>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</si>
  <si>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</si>
  <si>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</si>
  <si>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</si>
  <si>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</si>
  <si>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</si>
  <si>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</si>
  <si>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</si>
  <si>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</si>
  <si>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</si>
  <si>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</si>
  <si>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</si>
  <si>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</si>
  <si>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</si>
  <si>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</si>
  <si>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</si>
  <si>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</si>
  <si>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</si>
  <si>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</si>
  <si>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</si>
  <si>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</si>
  <si>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</si>
  <si>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</si>
  <si>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</si>
  <si>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</si>
  <si>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</si>
  <si>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</si>
  <si>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</si>
  <si>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</si>
  <si>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</si>
  <si>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</si>
  <si>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</si>
  <si>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</si>
  <si>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</si>
  <si>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</si>
  <si>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</si>
  <si>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</si>
  <si>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</si>
  <si>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</si>
  <si>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</si>
  <si>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</si>
  <si>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</si>
  <si>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</si>
  <si>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</si>
  <si>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</si>
  <si>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</si>
  <si>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</si>
  <si>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</si>
  <si>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</si>
  <si>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</si>
  <si>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</si>
  <si>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</si>
  <si>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</si>
  <si>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</si>
  <si>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</si>
  <si>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</si>
  <si>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</si>
  <si>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</si>
  <si>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</si>
  <si>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</si>
  <si>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</si>
  <si>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</si>
  <si>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</si>
  <si>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</si>
  <si>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</si>
  <si>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</si>
  <si>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</si>
  <si>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</si>
  <si>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</si>
  <si>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</si>
  <si>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</si>
  <si>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</si>
  <si>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</si>
  <si>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</si>
  <si>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</si>
  <si>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</si>
  <si>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</si>
  <si>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</si>
  <si>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</si>
  <si>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</si>
  <si>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</si>
  <si>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</si>
  <si>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</si>
  <si>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</si>
  <si>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</si>
  <si>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</si>
  <si>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</si>
  <si>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</si>
  <si>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</si>
  <si>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</si>
  <si>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</si>
  <si>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</si>
  <si>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</si>
  <si>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</si>
  <si>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</si>
  <si>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</si>
  <si>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</si>
  <si>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</si>
  <si>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</si>
  <si>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</si>
  <si>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</si>
  <si>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</si>
  <si>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</si>
  <si>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</si>
  <si>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</si>
  <si>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</si>
  <si>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</si>
  <si>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</si>
  <si>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</si>
  <si>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</si>
  <si>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</si>
  <si>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</si>
  <si>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</si>
  <si>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</si>
  <si>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</si>
  <si>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</si>
  <si>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</si>
  <si>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</si>
  <si>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</si>
  <si>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</si>
  <si>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</si>
  <si>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</si>
  <si>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</si>
  <si>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</si>
  <si>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</si>
  <si>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</si>
  <si>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</si>
  <si>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</si>
  <si>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</si>
  <si>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</si>
  <si>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</si>
  <si>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</si>
  <si>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</si>
  <si>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</si>
  <si>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</si>
  <si>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</si>
  <si>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</si>
  <si>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</si>
  <si>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</si>
  <si>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</si>
  <si>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</si>
  <si>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</si>
  <si>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</si>
  <si>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</si>
  <si>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</si>
  <si>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</si>
  <si>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</si>
  <si>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</si>
  <si>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</si>
  <si>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</si>
  <si>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</si>
  <si>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</si>
  <si>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</si>
  <si>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</si>
  <si>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</si>
  <si>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</si>
  <si>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</si>
  <si>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</si>
  <si>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</si>
  <si>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</si>
  <si>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</si>
  <si>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</si>
  <si>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</si>
  <si>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</si>
  <si>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</si>
  <si>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</si>
  <si>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</si>
  <si>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</si>
  <si>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</si>
  <si>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</si>
  <si>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</si>
  <si>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</si>
  <si>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</si>
  <si>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</si>
  <si>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</si>
  <si>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</si>
  <si>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</si>
  <si>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</si>
  <si>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</si>
  <si>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</si>
  <si>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</si>
  <si>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</si>
  <si>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</si>
  <si>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</si>
  <si>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</si>
  <si>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</si>
  <si>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</si>
  <si>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</si>
  <si>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</si>
  <si>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</si>
  <si>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</si>
  <si>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</si>
  <si>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</si>
  <si>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</si>
  <si>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</si>
  <si>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</si>
  <si>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</si>
  <si>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</si>
  <si>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</si>
  <si>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</si>
  <si>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</si>
  <si>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</si>
  <si>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</si>
  <si>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</si>
  <si>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</si>
  <si>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</si>
  <si>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</si>
  <si>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</si>
  <si>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</si>
  <si>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</si>
  <si>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</si>
  <si>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</si>
  <si>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</si>
  <si>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</si>
  <si>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</si>
  <si>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</si>
  <si>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</si>
  <si>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</si>
  <si>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</si>
  <si>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</si>
  <si>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</si>
  <si>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</si>
  <si>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</si>
  <si>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</si>
  <si>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</si>
  <si>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</si>
  <si>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</si>
  <si>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</si>
  <si>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</si>
  <si>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</si>
  <si>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</si>
  <si>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</si>
  <si>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</si>
  <si>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</si>
  <si>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</si>
  <si>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</si>
  <si>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</si>
  <si>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</si>
  <si>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</si>
  <si>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</si>
  <si>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</si>
  <si>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</si>
  <si>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</si>
  <si>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</si>
  <si>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</si>
  <si>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</si>
  <si>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</si>
  <si>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</si>
  <si>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</si>
  <si>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</si>
  <si>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</si>
  <si>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</si>
  <si>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</si>
  <si>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</si>
  <si>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</si>
  <si>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</si>
  <si>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</si>
  <si>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</si>
  <si>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</si>
  <si>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</si>
  <si>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</si>
  <si>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</si>
  <si>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</si>
  <si>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</si>
  <si>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</si>
  <si>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</si>
  <si>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</si>
  <si>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</si>
  <si>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</si>
  <si>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</si>
  <si>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</si>
  <si>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</si>
  <si>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</si>
  <si>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</si>
  <si>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</si>
  <si>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</si>
  <si>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</si>
  <si>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</si>
  <si>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</si>
  <si>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</si>
  <si>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</si>
  <si>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</si>
  <si>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</si>
  <si>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</si>
  <si>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</si>
  <si>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</si>
  <si>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</si>
  <si>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</si>
  <si>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</si>
  <si>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</si>
  <si>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</si>
  <si>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</si>
  <si>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</si>
  <si>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</si>
  <si>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</si>
  <si>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</si>
  <si>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</si>
  <si>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</si>
  <si>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</si>
  <si>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</si>
  <si>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</si>
  <si>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</si>
  <si>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</si>
  <si>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</si>
  <si>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</si>
  <si>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</si>
  <si>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</si>
  <si>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</si>
  <si>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</si>
  <si>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</si>
  <si>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</si>
  <si>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</si>
  <si>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</si>
  <si>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</si>
  <si>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</si>
  <si>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</si>
  <si>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</si>
  <si>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</si>
  <si>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</si>
  <si>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</si>
  <si>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</si>
  <si>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</si>
  <si>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</si>
  <si>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</si>
  <si>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</si>
  <si>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</si>
  <si>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</si>
  <si>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</si>
  <si>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</si>
  <si>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</si>
  <si>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</si>
  <si>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</si>
  <si>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</si>
  <si>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</si>
  <si>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</si>
  <si>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</si>
  <si>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</si>
  <si>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</si>
  <si>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</si>
  <si>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</si>
  <si>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</si>
  <si>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</si>
  <si>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</si>
  <si>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</si>
  <si>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</si>
  <si>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</si>
  <si>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</si>
  <si>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</si>
  <si>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</si>
  <si>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</si>
  <si>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</si>
  <si>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</si>
  <si>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</si>
  <si>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</si>
  <si>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</si>
  <si>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</si>
  <si>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</si>
  <si>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</si>
  <si>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</si>
  <si>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</si>
  <si>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</si>
  <si>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</si>
  <si>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</si>
  <si>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</si>
  <si>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</si>
  <si>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</si>
  <si>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</si>
  <si>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</si>
  <si>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</si>
  <si>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</si>
  <si>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</si>
  <si>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</si>
  <si>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</si>
  <si>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</si>
  <si>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</si>
  <si>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</si>
  <si>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</si>
  <si>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</si>
  <si>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</si>
  <si>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</si>
  <si>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</si>
  <si>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</si>
  <si>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</si>
  <si>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</si>
  <si>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</si>
  <si>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</si>
  <si>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</si>
  <si>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</si>
  <si>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</si>
  <si>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</si>
  <si>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</si>
  <si>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</si>
  <si>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</si>
  <si>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</si>
  <si>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</si>
  <si>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</si>
  <si>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</si>
  <si>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</si>
  <si>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</si>
  <si>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</si>
  <si>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</si>
  <si>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</si>
  <si>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</si>
  <si>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</si>
  <si>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</si>
  <si>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</si>
  <si>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</si>
  <si>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</si>
  <si>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</si>
  <si>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</si>
  <si>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</si>
  <si>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</si>
  <si>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</si>
  <si>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</si>
  <si>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</si>
  <si>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</si>
  <si>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</si>
  <si>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</si>
  <si>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</si>
  <si>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</si>
  <si>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</si>
  <si>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</si>
  <si>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</si>
  <si>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</si>
  <si>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</si>
  <si>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</si>
  <si>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</si>
  <si>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</si>
  <si>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</si>
  <si>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</si>
  <si>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</si>
  <si>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</si>
  <si>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</si>
  <si>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</si>
  <si>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</si>
  <si>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</si>
  <si>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</si>
  <si>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</si>
  <si>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</si>
  <si>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</si>
  <si>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</si>
  <si>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</si>
  <si>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</si>
  <si>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</si>
  <si>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</si>
  <si>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</si>
  <si>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</si>
  <si>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</si>
  <si>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</si>
  <si>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</si>
  <si>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</si>
  <si>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</si>
  <si>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</si>
  <si>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</si>
  <si>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</si>
  <si>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</si>
  <si>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</si>
  <si>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</si>
  <si>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</si>
  <si>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</si>
  <si>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</si>
  <si>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</si>
  <si>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</si>
  <si>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</si>
  <si>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</si>
  <si>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</si>
  <si>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</si>
  <si>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</si>
  <si>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</si>
  <si>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</si>
  <si>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</si>
  <si>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</si>
  <si>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</si>
  <si>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</si>
  <si>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</si>
  <si>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</si>
  <si>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</si>
  <si>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</si>
  <si>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</si>
  <si>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</si>
  <si>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</si>
  <si>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</si>
  <si>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</si>
  <si>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</si>
  <si>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</si>
  <si>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</si>
  <si>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</si>
  <si>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</si>
  <si>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</si>
  <si>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</si>
  <si>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</si>
  <si>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</si>
  <si>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</si>
  <si>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</si>
  <si>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</si>
  <si>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</si>
  <si>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</si>
  <si>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</si>
  <si>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</si>
  <si>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</si>
  <si>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</si>
  <si>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</si>
  <si>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</si>
  <si>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</si>
  <si>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</si>
  <si>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</si>
  <si>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</si>
  <si>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</si>
  <si>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</si>
  <si>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</si>
  <si>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</si>
  <si>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</si>
  <si>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</si>
  <si>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</si>
  <si>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</si>
  <si>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</si>
  <si>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</si>
  <si>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</si>
  <si>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</si>
  <si>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</si>
  <si>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</si>
  <si>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</si>
  <si>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</si>
  <si>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</si>
  <si>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</si>
  <si>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</si>
  <si>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</si>
  <si>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</si>
  <si>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</si>
  <si>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</si>
  <si>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</si>
  <si>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</si>
  <si>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</si>
  <si>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</si>
  <si>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</si>
  <si>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</si>
  <si>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</si>
  <si>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</si>
  <si>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</si>
  <si>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</si>
  <si>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</si>
  <si>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</si>
  <si>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</si>
  <si>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</si>
  <si>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</si>
  <si>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</si>
  <si>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</si>
  <si>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</si>
  <si>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</si>
  <si>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</si>
  <si>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</si>
  <si>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</si>
  <si>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</si>
  <si>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</si>
  <si>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</si>
  <si>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</si>
  <si>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</si>
  <si>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</si>
  <si>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</si>
  <si>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</si>
  <si>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</si>
  <si>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</si>
  <si>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</si>
  <si>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</si>
  <si>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</si>
  <si>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</si>
  <si>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</si>
  <si>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</si>
  <si>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</si>
  <si>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</si>
  <si>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</si>
  <si>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</si>
  <si>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</si>
  <si>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</si>
  <si>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</si>
  <si>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</si>
  <si>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</si>
  <si>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</si>
  <si>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</si>
  <si>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</si>
  <si>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</si>
  <si>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</si>
  <si>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</si>
  <si>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</si>
  <si>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</si>
  <si>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</si>
  <si>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</si>
  <si>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</si>
  <si>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</si>
  <si>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</si>
  <si>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</si>
  <si>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</si>
  <si>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</si>
  <si>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</si>
  <si>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</si>
  <si>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</si>
  <si>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</si>
  <si>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</si>
  <si>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</si>
  <si>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</si>
  <si>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</si>
  <si>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</si>
  <si>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</si>
  <si>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</si>
  <si>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</si>
  <si>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</si>
  <si>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</si>
  <si>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</si>
  <si>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</si>
  <si>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</si>
  <si>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</si>
  <si>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</si>
  <si>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</si>
  <si>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</si>
  <si>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</si>
  <si>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</si>
  <si>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</si>
  <si>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</si>
  <si>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</si>
  <si>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</si>
  <si>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</si>
  <si>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</si>
  <si>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</si>
  <si>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</si>
  <si>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</si>
  <si>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</si>
  <si>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</si>
  <si>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</si>
  <si>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</si>
  <si>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</si>
  <si>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</si>
  <si>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</si>
  <si>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</si>
  <si>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</si>
  <si>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</si>
  <si>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</si>
  <si>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</si>
  <si>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</si>
  <si>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</si>
  <si>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</si>
  <si>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</si>
  <si>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</si>
  <si>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</si>
  <si>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</si>
  <si>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</si>
  <si>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</si>
  <si>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</si>
  <si>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</si>
  <si>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</si>
  <si>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</si>
  <si>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</si>
  <si>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</si>
  <si>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</si>
  <si>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</si>
  <si>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</si>
  <si>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</si>
  <si>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</si>
  <si>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</si>
  <si>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</si>
  <si>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</si>
  <si>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</si>
  <si>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</si>
  <si>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</si>
  <si>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</si>
  <si>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</si>
  <si>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</si>
  <si>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</si>
  <si>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</si>
  <si>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</si>
  <si>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</si>
  <si>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</si>
  <si>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</si>
  <si>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</si>
  <si>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</si>
  <si>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</si>
  <si>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</si>
  <si>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</si>
  <si>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</si>
  <si>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</si>
  <si>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</si>
  <si>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</si>
  <si>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</si>
  <si>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</si>
  <si>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</si>
  <si>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</si>
  <si>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</si>
  <si>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</si>
  <si>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</si>
  <si>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</si>
  <si>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</si>
  <si>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</si>
  <si>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</si>
  <si>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</si>
  <si>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</si>
  <si>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</si>
  <si>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</si>
  <si>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</si>
  <si>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</si>
  <si>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</si>
  <si>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</si>
  <si>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</si>
  <si>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</si>
  <si>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</si>
  <si>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</si>
  <si>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</si>
  <si>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</si>
  <si>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</si>
  <si>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</si>
  <si>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</si>
  <si>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</si>
  <si>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</si>
  <si>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</si>
  <si>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</si>
  <si>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</si>
  <si>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</si>
  <si>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</si>
  <si>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</si>
  <si>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</si>
  <si>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</si>
  <si>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</si>
  <si>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</si>
  <si>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</si>
  <si>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</si>
  <si>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</si>
  <si>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</si>
  <si>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</si>
  <si>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</si>
  <si>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</si>
  <si>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</si>
  <si>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</si>
  <si>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</si>
  <si>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</si>
  <si>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</si>
  <si>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</si>
  <si>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</si>
  <si>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</si>
  <si>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</si>
  <si>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</si>
  <si>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</si>
  <si>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</si>
  <si>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</si>
  <si>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</si>
  <si>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</si>
  <si>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</si>
  <si>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</si>
  <si>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</si>
  <si>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</si>
  <si>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</si>
  <si>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</si>
  <si>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</si>
  <si>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</si>
  <si>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</si>
  <si>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</si>
  <si>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</si>
  <si>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</si>
  <si>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</si>
  <si>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</si>
  <si>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</si>
  <si>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</si>
  <si>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</si>
  <si>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</si>
  <si>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</si>
  <si>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</si>
  <si>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</si>
  <si>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</si>
  <si>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</si>
  <si>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</si>
  <si>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</si>
  <si>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</si>
  <si>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</si>
  <si>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</si>
  <si>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</si>
  <si>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</si>
  <si>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</si>
  <si>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</si>
  <si>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</si>
  <si>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</si>
  <si>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</si>
  <si>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</si>
  <si>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</si>
  <si>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</si>
  <si>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</si>
  <si>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</si>
  <si>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</si>
  <si>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</si>
  <si>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</si>
  <si>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</si>
  <si>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</si>
  <si>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</si>
  <si>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</si>
  <si>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</si>
  <si>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</si>
  <si>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</si>
  <si>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</si>
  <si>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</si>
  <si>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</si>
  <si>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</si>
  <si>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</si>
  <si>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</si>
  <si>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</si>
  <si>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</si>
  <si>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</si>
  <si>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</si>
  <si>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</si>
  <si>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</si>
  <si>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</si>
  <si>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</si>
  <si>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</si>
  <si>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</si>
  <si>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</si>
  <si>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</si>
  <si>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</si>
  <si>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</si>
  <si>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</si>
  <si>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</si>
  <si>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</si>
  <si>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</si>
  <si>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</si>
  <si>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</si>
  <si>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</si>
  <si>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</si>
  <si>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</si>
  <si>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</si>
  <si>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</si>
  <si>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</si>
  <si>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</si>
  <si>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</si>
  <si>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</si>
  <si>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</si>
  <si>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</si>
  <si>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</si>
  <si>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</si>
  <si>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</si>
  <si>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</si>
  <si>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</si>
  <si>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</si>
  <si>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</si>
  <si>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</si>
  <si>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</si>
  <si>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</si>
  <si>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</si>
  <si>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</si>
  <si>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</si>
  <si>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</si>
  <si>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</si>
  <si>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</si>
  <si>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</si>
  <si>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</si>
  <si>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</si>
  <si>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</si>
  <si>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</si>
  <si>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</si>
  <si>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</si>
  <si>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</si>
  <si>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</si>
  <si>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</si>
  <si>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</si>
  <si>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</si>
  <si>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</si>
  <si>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</si>
  <si>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</si>
  <si>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</si>
  <si>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</si>
  <si>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</si>
  <si>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</si>
  <si>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</si>
  <si>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</si>
  <si>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</si>
  <si>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</si>
  <si>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</si>
  <si>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</si>
  <si>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</si>
  <si>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</si>
  <si>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</si>
  <si>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</si>
  <si>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</si>
  <si>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</si>
  <si>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</si>
  <si>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</si>
  <si>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</si>
  <si>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</si>
  <si>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</si>
  <si>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</si>
  <si>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</si>
  <si>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</si>
  <si>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</si>
  <si>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</si>
  <si>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</si>
  <si>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</si>
  <si>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</si>
  <si>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</si>
  <si>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</si>
  <si>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</si>
  <si>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</si>
  <si>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</si>
  <si>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</si>
  <si>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</si>
  <si>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</si>
  <si>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</si>
  <si>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</si>
  <si>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</si>
  <si>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</si>
  <si>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</si>
  <si>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</si>
  <si>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</si>
  <si>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</si>
  <si>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</si>
  <si>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</si>
  <si>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</si>
  <si>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</si>
  <si>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</si>
  <si>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</si>
  <si>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</si>
  <si>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</si>
  <si>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</si>
  <si>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</si>
  <si>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</si>
  <si>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</si>
  <si>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</si>
  <si>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</si>
  <si>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</si>
  <si>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</si>
  <si>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</si>
  <si>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</si>
  <si>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</si>
  <si>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</si>
  <si>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</si>
  <si>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</si>
  <si>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</si>
  <si>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</si>
  <si>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</si>
  <si>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</si>
  <si>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</si>
  <si>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</si>
  <si>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</si>
  <si>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</si>
  <si>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</si>
  <si>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</si>
  <si>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</si>
  <si>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</si>
  <si>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</si>
  <si>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</si>
  <si>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</si>
  <si>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</si>
  <si>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</si>
  <si>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</si>
  <si>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</si>
  <si>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</si>
  <si>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</si>
  <si>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</si>
  <si>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</si>
  <si>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</si>
  <si>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</si>
  <si>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</si>
  <si>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</si>
  <si>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</si>
  <si>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</si>
  <si>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</si>
  <si>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</si>
  <si>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</si>
  <si>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</si>
  <si>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</si>
  <si>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</si>
  <si>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</si>
  <si>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</si>
  <si>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</si>
  <si>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</si>
  <si>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</si>
  <si>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</si>
  <si>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</si>
  <si>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</si>
  <si>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</si>
  <si>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</si>
  <si>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</si>
  <si>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</si>
  <si>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</si>
  <si>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</si>
  <si>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</si>
  <si>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</si>
  <si>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</si>
  <si>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</si>
  <si>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</si>
  <si>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</si>
  <si>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</si>
  <si>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</si>
  <si>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</si>
  <si>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</si>
  <si>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</si>
  <si>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</si>
  <si>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</si>
  <si>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</si>
  <si>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</si>
  <si>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</si>
  <si>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</si>
  <si>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</si>
  <si>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</si>
  <si>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</si>
  <si>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</si>
  <si>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</si>
  <si>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</si>
  <si>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</si>
  <si>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</si>
  <si>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</si>
  <si>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</si>
  <si>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</si>
  <si>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</si>
  <si>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</si>
  <si>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</si>
  <si>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</si>
  <si>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</si>
  <si>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</si>
  <si>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</si>
  <si>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</si>
  <si>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</si>
  <si>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</si>
  <si>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</si>
  <si>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</si>
  <si>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</si>
  <si>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</si>
  <si>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</si>
  <si>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</si>
  <si>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</si>
  <si>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</si>
  <si>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</si>
  <si>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</si>
  <si>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</si>
  <si>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</si>
  <si>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</si>
  <si>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</si>
  <si>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</si>
  <si>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</si>
  <si>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</si>
  <si>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</si>
  <si>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</si>
  <si>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</si>
  <si>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</si>
  <si>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</si>
  <si>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</si>
  <si>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</si>
  <si>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</si>
  <si>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</si>
  <si>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</si>
  <si>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</si>
  <si>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</si>
  <si>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</si>
  <si>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</si>
  <si>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</si>
  <si>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</si>
  <si>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</si>
  <si>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</si>
  <si>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</si>
  <si>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</si>
  <si>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</si>
  <si>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</si>
  <si>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</si>
  <si>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</si>
  <si>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</si>
  <si>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</si>
  <si>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</si>
  <si>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</si>
  <si>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</si>
  <si>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</si>
  <si>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</si>
  <si>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</si>
  <si>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</si>
  <si>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</si>
  <si>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</si>
  <si>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</si>
  <si>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</si>
  <si>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</si>
  <si>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</si>
  <si>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</si>
  <si>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</si>
  <si>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</si>
  <si>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</si>
  <si>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</si>
  <si>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</si>
  <si>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</si>
  <si>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</si>
  <si>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</si>
  <si>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</si>
  <si>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</si>
  <si>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</si>
  <si>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</si>
  <si>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</si>
  <si>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</si>
  <si>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</si>
  <si>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</si>
  <si>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</si>
  <si>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</si>
  <si>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</si>
  <si>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</si>
  <si>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TBA</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</si>
  <si>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</si>
  <si>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</si>
  <si>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</si>
  <si>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</si>
  <si>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</si>
  <si>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</si>
  <si>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</si>
  <si>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</si>
  <si>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</si>
  <si>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</si>
  <si>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</si>
  <si>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</si>
  <si>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</si>
  <si>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</si>
  <si>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</si>
  <si>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</si>
  <si>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</si>
  <si>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</si>
  <si>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</si>
  <si>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</si>
  <si>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</si>
  <si>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</si>
  <si>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</si>
  <si>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</si>
  <si>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</si>
  <si>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</si>
  <si>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</si>
  <si>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</si>
  <si>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</si>
  <si>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</si>
  <si>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</si>
  <si>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</si>
  <si>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</si>
  <si>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</si>
  <si>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</si>
  <si>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</si>
  <si>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</si>
  <si>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</si>
  <si>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</si>
  <si>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</si>
  <si>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</si>
  <si>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</si>
  <si>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</si>
  <si>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</si>
  <si>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</si>
  <si>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</si>
  <si>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</si>
  <si>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</si>
  <si>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</si>
  <si>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</si>
  <si>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</si>
  <si>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</si>
  <si>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</si>
  <si>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</si>
  <si>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</si>
  <si>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</si>
  <si>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</si>
  <si>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</si>
  <si>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</si>
  <si>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</si>
  <si>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</si>
  <si>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</si>
  <si>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</si>
  <si>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</si>
  <si>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</si>
  <si>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</si>
  <si>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</si>
  <si>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</si>
  <si>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</si>
  <si>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</si>
  <si>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</si>
  <si>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The American Economic Review</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</si>
  <si>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</si>
  <si>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</si>
  <si>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</si>
  <si>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</si>
  <si>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</si>
  <si>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</si>
  <si>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</si>
  <si>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</si>
  <si>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</si>
  <si>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</si>
  <si>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</si>
  <si>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</si>
  <si>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</si>
  <si>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</si>
  <si>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</si>
  <si>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</si>
  <si>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</si>
  <si>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</si>
  <si>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</si>
  <si>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</si>
  <si>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</si>
  <si>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</si>
  <si>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</si>
  <si>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</si>
  <si>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</si>
  <si>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</si>
  <si>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</si>
  <si>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</si>
  <si>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</si>
  <si>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</si>
  <si>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</si>
  <si>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</si>
  <si>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</si>
  <si>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</si>
  <si>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</si>
  <si>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</si>
  <si>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</si>
  <si>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</si>
  <si>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</si>
  <si>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</si>
  <si>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</si>
  <si>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</si>
  <si>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</si>
  <si>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</si>
  <si>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</si>
  <si>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</si>
  <si>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</si>
  <si>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</si>
  <si>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</si>
  <si>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The Journal of Human Resources</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</si>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</sst>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0\ &quot;Kč&quot;;[Red]\-#,##0\ &quot;Kč&quot;"/>
    <numFmt numFmtId="44" formatCode="_-* #,##0.00\ &quot;Kč&quot;_-;\-* #,##0.00\ &quot;Kč&quot;_-;_-* &quot;-&quot;??\ &quot;Kč&quot;_-;_-@_-"/>
    <numFmt numFmtId="164" formatCode="_(&quot;$&quot;* #,##0.00_);_(&quot;$&quot;* \(#,##0.00\);_(&quot;$&quot;* &quot;-&quot;??_);_(@_)"/>
    <numFmt numFmtId="165" formatCode="0.000"/>
    <numFmt numFmtId="166" formatCode="0.0000"/>
    <numFmt numFmtId="167" formatCode="&quot;Kč&quot;#,##0.00"/>
    <numFmt numFmtId="168" formatCode="&quot;Kč&quot;#,##0"/>
  </numFmts>
  <fonts count="15"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44" fontId="8" fillId="0" borderId="0" applyFont="0" applyFill="0" applyBorder="0" applyAlignment="0" applyProtection="0"/>
    <xf numFmtId="0" fontId="10" fillId="0" borderId="0" applyNumberFormat="0" applyFill="0" applyBorder="0" applyAlignment="0" applyProtection="0"/>
    <xf numFmtId="164" fontId="8" fillId="0" borderId="0" applyFont="0" applyFill="0" applyBorder="0" applyAlignment="0" applyProtection="0"/>
  </cellStyleXfs>
  <cellXfs count="18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0" fontId="0" fillId="0" borderId="12" xfId="0"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5"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5" fontId="0" fillId="0" borderId="21" xfId="0" applyNumberFormat="1" applyBorder="1" applyAlignment="1">
      <alignment horizontal="center"/>
    </xf>
    <xf numFmtId="0" fontId="0" fillId="0" borderId="20" xfId="0" applyBorder="1"/>
    <xf numFmtId="0" fontId="0" fillId="0" borderId="21" xfId="0" applyBorder="1"/>
    <xf numFmtId="165" fontId="0" fillId="0" borderId="21" xfId="0" applyNumberFormat="1" applyBorder="1"/>
    <xf numFmtId="0" fontId="0" fillId="0" borderId="22" xfId="0" applyBorder="1"/>
    <xf numFmtId="165"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5"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5" fontId="0" fillId="0" borderId="27" xfId="0" applyNumberFormat="1" applyBorder="1" applyAlignment="1">
      <alignment horizontal="center"/>
    </xf>
    <xf numFmtId="0" fontId="0" fillId="0" borderId="26" xfId="0" applyBorder="1"/>
    <xf numFmtId="0" fontId="0" fillId="0" borderId="27" xfId="0" applyBorder="1"/>
    <xf numFmtId="165"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5"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5" fontId="0" fillId="0" borderId="32" xfId="0" applyNumberFormat="1" applyBorder="1" applyAlignment="1">
      <alignment horizontal="center"/>
    </xf>
    <xf numFmtId="0" fontId="0" fillId="0" borderId="31" xfId="0" applyBorder="1"/>
    <xf numFmtId="0" fontId="0" fillId="0" borderId="32" xfId="0" applyBorder="1"/>
    <xf numFmtId="165"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7" fontId="0" fillId="0" borderId="0" xfId="0" applyNumberFormat="1"/>
    <xf numFmtId="168"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5"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0" fontId="0" fillId="0" borderId="0" xfId="0" applyFill="1" applyBorder="1"/>
    <xf numFmtId="0" fontId="7" fillId="18" borderId="0" xfId="0" applyFont="1" applyFill="1" applyBorder="1"/>
    <xf numFmtId="0" fontId="0" fillId="0" borderId="0" xfId="0" applyBorder="1"/>
    <xf numFmtId="0" fontId="0" fillId="0" borderId="0" xfId="0" applyFill="1"/>
    <xf numFmtId="165" fontId="0" fillId="0" borderId="0" xfId="0" applyNumberFormat="1" applyFill="1" applyBorder="1" applyAlignment="1">
      <alignment horizontal="center"/>
    </xf>
    <xf numFmtId="0" fontId="0" fillId="0" borderId="1" xfId="0" applyFill="1" applyBorder="1"/>
    <xf numFmtId="165" fontId="0" fillId="0" borderId="2" xfId="0" applyNumberFormat="1" applyBorder="1"/>
    <xf numFmtId="0" fontId="0" fillId="6" borderId="0" xfId="0" applyFill="1" applyBorder="1"/>
    <xf numFmtId="1" fontId="0" fillId="0" borderId="0" xfId="0" applyNumberFormat="1" applyBorder="1" applyAlignment="1">
      <alignment horizontal="center"/>
    </xf>
  </cellXfs>
  <cellStyles count="4">
    <cellStyle name="Currency" xfId="1" builtinId="4"/>
    <cellStyle name="Currency 2" xfId="3"/>
    <cellStyle name="Hyperlink" xfId="2" builtinId="8"/>
    <cellStyle name="Normal" xfId="0" builtinId="0"/>
  </cellStyles>
  <dxfs count="524">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border>
        <bottom style="dashed">
          <color auto="1"/>
        </bottom>
      </border>
    </dxf>
    <dxf>
      <fill>
        <patternFill>
          <bgColor theme="4" tint="0.79998168889431442"/>
        </patternFill>
      </fill>
    </dxf>
    <dxf>
      <font>
        <b val="0"/>
        <i val="0"/>
        <u val="none"/>
      </font>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id="3" name="Table3" displayName="Table3" ref="A1:C1048576" totalsRowShown="0" headerRowDxfId="523">
  <autoFilter ref="A1:C1048576"/>
  <tableColumns count="3">
    <tableColumn id="1" name="Rank"/>
    <tableColumn id="2" name="Journal"/>
    <tableColumn id="3"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X1851"/>
  <sheetViews>
    <sheetView zoomScaleNormal="100" workbookViewId="0">
      <pane xSplit="4" ySplit="1" topLeftCell="E1569" activePane="bottomRight" state="frozen"/>
      <selection activeCell="D526" sqref="D526"/>
      <selection pane="topRight" activeCell="D526" sqref="D526"/>
      <selection pane="bottomLeft" activeCell="D526" sqref="D526"/>
      <selection pane="bottomRight" activeCell="C1594" sqref="C1594"/>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2" width="8.7109375" hidden="1" customWidth="1"/>
    <col min="63" max="63" width="8.7109375" style="24" customWidth="1"/>
    <col min="64" max="70" width="8.7109375" customWidth="1"/>
    <col min="71" max="71" width="8.7109375" style="17" customWidth="1"/>
    <col min="72" max="72" width="8.5703125" customWidth="1"/>
    <col min="73" max="74" width="8.7109375" customWidth="1"/>
    <col min="75" max="75" width="8.7109375" style="17" customWidth="1"/>
    <col min="76" max="79" width="8.7109375" customWidth="1"/>
    <col min="80" max="80" width="8.7109375" style="17" customWidth="1"/>
    <col min="81" max="91" width="8.7109375" customWidth="1"/>
    <col min="92" max="96" width="8.7109375" hidden="1" customWidth="1"/>
    <col min="97" max="97" width="9.140625" style="33" hidden="1" customWidth="1"/>
    <col min="98" max="101" width="9.140625" hidden="1" customWidth="1"/>
  </cols>
  <sheetData>
    <row r="1" spans="1:102" x14ac:dyDescent="0.25">
      <c r="A1" s="1" t="s">
        <v>0</v>
      </c>
      <c r="B1" s="1" t="s">
        <v>1</v>
      </c>
      <c r="C1" s="26" t="s">
        <v>327</v>
      </c>
      <c r="D1" s="10" t="s">
        <v>4007</v>
      </c>
      <c r="E1" s="27" t="s">
        <v>147</v>
      </c>
      <c r="F1" s="28" t="s">
        <v>86</v>
      </c>
      <c r="G1" s="28" t="s">
        <v>87</v>
      </c>
      <c r="H1" s="30" t="s">
        <v>88</v>
      </c>
      <c r="I1" s="10" t="s">
        <v>4187</v>
      </c>
      <c r="J1" s="28" t="s">
        <v>4188</v>
      </c>
      <c r="K1" s="28" t="s">
        <v>4189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186"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61</v>
      </c>
      <c r="BD1" s="3" t="s">
        <v>62</v>
      </c>
      <c r="BE1" s="16" t="s">
        <v>63</v>
      </c>
      <c r="BF1" s="3" t="s">
        <v>56</v>
      </c>
      <c r="BG1" s="3" t="s">
        <v>55</v>
      </c>
      <c r="BH1" s="16" t="s">
        <v>54</v>
      </c>
      <c r="BI1" s="3" t="s">
        <v>65</v>
      </c>
      <c r="BJ1" s="3" t="s">
        <v>66</v>
      </c>
      <c r="BK1" s="23" t="s">
        <v>67</v>
      </c>
      <c r="BL1" s="4" t="s">
        <v>68</v>
      </c>
      <c r="BM1" s="4" t="s">
        <v>231</v>
      </c>
      <c r="BN1" s="4" t="s">
        <v>262</v>
      </c>
      <c r="BO1" s="4" t="s">
        <v>151</v>
      </c>
      <c r="BP1" s="4" t="s">
        <v>123</v>
      </c>
      <c r="BQ1" s="4" t="s">
        <v>133</v>
      </c>
      <c r="BR1" s="4" t="s">
        <v>132</v>
      </c>
      <c r="BS1" s="18" t="s">
        <v>69</v>
      </c>
      <c r="BT1" s="48" t="s">
        <v>70</v>
      </c>
      <c r="BU1" s="48" t="s">
        <v>71</v>
      </c>
      <c r="BV1" s="48" t="s">
        <v>117</v>
      </c>
      <c r="BW1" s="49" t="s">
        <v>118</v>
      </c>
      <c r="BX1" s="4" t="s">
        <v>126</v>
      </c>
      <c r="BY1" s="4" t="s">
        <v>136</v>
      </c>
      <c r="BZ1" s="4" t="s">
        <v>152</v>
      </c>
      <c r="CA1" s="4" t="s">
        <v>479</v>
      </c>
      <c r="CB1" s="18" t="s">
        <v>127</v>
      </c>
      <c r="CC1" s="4" t="s">
        <v>72</v>
      </c>
      <c r="CD1" s="4" t="s">
        <v>73</v>
      </c>
      <c r="CE1" s="4" t="s">
        <v>74</v>
      </c>
      <c r="CF1" s="4" t="s">
        <v>102</v>
      </c>
      <c r="CG1" s="4" t="s">
        <v>75</v>
      </c>
      <c r="CH1" s="4" t="s">
        <v>76</v>
      </c>
      <c r="CI1" s="4" t="s">
        <v>77</v>
      </c>
      <c r="CJ1" s="4" t="s">
        <v>78</v>
      </c>
      <c r="CK1" s="4" t="s">
        <v>80</v>
      </c>
      <c r="CL1" s="4" t="s">
        <v>134</v>
      </c>
      <c r="CM1" s="18" t="s">
        <v>79</v>
      </c>
      <c r="CN1" s="43" t="s">
        <v>81</v>
      </c>
      <c r="CO1" s="43" t="s">
        <v>82</v>
      </c>
      <c r="CP1" s="43" t="s">
        <v>83</v>
      </c>
      <c r="CQ1" s="43" t="s">
        <v>353</v>
      </c>
      <c r="CR1" s="43" t="s">
        <v>84</v>
      </c>
      <c r="CS1" s="123" t="s">
        <v>4008</v>
      </c>
      <c r="CT1" s="124" t="s">
        <v>4010</v>
      </c>
      <c r="CU1" s="124" t="s">
        <v>448</v>
      </c>
      <c r="CV1" s="124" t="s">
        <v>449</v>
      </c>
      <c r="CW1" s="124" t="s">
        <v>450</v>
      </c>
      <c r="CX1" s="180" t="s">
        <v>85</v>
      </c>
    </row>
    <row r="2" spans="1:102"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29">
        <v>0</v>
      </c>
      <c r="AE2" s="187">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s="17">
        <v>0</v>
      </c>
      <c r="BF2">
        <v>1</v>
      </c>
      <c r="BG2">
        <v>0</v>
      </c>
      <c r="BH2" s="17">
        <v>0</v>
      </c>
      <c r="BI2">
        <v>2538.666666666667</v>
      </c>
      <c r="BJ2">
        <v>1600</v>
      </c>
      <c r="BK2" s="24">
        <v>44.5</v>
      </c>
      <c r="BL2">
        <v>1</v>
      </c>
      <c r="BM2">
        <v>0</v>
      </c>
      <c r="BN2">
        <v>0</v>
      </c>
      <c r="BO2">
        <v>0</v>
      </c>
      <c r="BP2">
        <v>0</v>
      </c>
      <c r="BQ2">
        <v>0</v>
      </c>
      <c r="BR2">
        <v>0</v>
      </c>
      <c r="BS2" s="17">
        <v>0</v>
      </c>
      <c r="BT2">
        <v>0</v>
      </c>
      <c r="BU2">
        <v>1</v>
      </c>
      <c r="BV2">
        <v>0</v>
      </c>
      <c r="BW2" s="17">
        <v>0</v>
      </c>
      <c r="BX2">
        <v>0</v>
      </c>
      <c r="BY2">
        <v>0</v>
      </c>
      <c r="BZ2">
        <v>0</v>
      </c>
      <c r="CA2">
        <v>0</v>
      </c>
      <c r="CB2" s="17">
        <v>0</v>
      </c>
      <c r="CC2">
        <v>0</v>
      </c>
      <c r="CD2">
        <v>0</v>
      </c>
      <c r="CE2">
        <v>1</v>
      </c>
      <c r="CF2">
        <v>0</v>
      </c>
      <c r="CG2">
        <v>0</v>
      </c>
      <c r="CH2">
        <v>0</v>
      </c>
      <c r="CI2">
        <v>1</v>
      </c>
      <c r="CJ2">
        <v>0</v>
      </c>
      <c r="CK2">
        <v>0</v>
      </c>
      <c r="CL2">
        <v>0</v>
      </c>
      <c r="CM2" s="17">
        <v>0</v>
      </c>
      <c r="CN2">
        <v>0.186</v>
      </c>
      <c r="CO2">
        <v>134</v>
      </c>
      <c r="CP2">
        <v>1</v>
      </c>
      <c r="CQ2">
        <v>0</v>
      </c>
      <c r="CR2">
        <v>12</v>
      </c>
      <c r="CX2" s="33" t="s">
        <v>85</v>
      </c>
    </row>
    <row r="3" spans="1:102"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29">
        <v>1</v>
      </c>
      <c r="AE3" s="187">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s="17">
        <v>0</v>
      </c>
      <c r="BF3">
        <v>1</v>
      </c>
      <c r="BG3">
        <v>0</v>
      </c>
      <c r="BH3" s="17">
        <v>0</v>
      </c>
      <c r="BI3">
        <v>2538.666666666667</v>
      </c>
      <c r="BJ3">
        <v>1600</v>
      </c>
      <c r="BK3" s="24">
        <v>44.5</v>
      </c>
      <c r="BL3">
        <v>1</v>
      </c>
      <c r="BM3">
        <v>0</v>
      </c>
      <c r="BN3">
        <v>0</v>
      </c>
      <c r="BO3">
        <v>0</v>
      </c>
      <c r="BP3">
        <v>0</v>
      </c>
      <c r="BQ3">
        <v>0</v>
      </c>
      <c r="BR3">
        <v>0</v>
      </c>
      <c r="BS3" s="17">
        <v>0</v>
      </c>
      <c r="BT3">
        <v>0</v>
      </c>
      <c r="BU3">
        <v>1</v>
      </c>
      <c r="BV3">
        <v>0</v>
      </c>
      <c r="BW3" s="17">
        <v>0</v>
      </c>
      <c r="BX3">
        <v>0</v>
      </c>
      <c r="BY3">
        <v>0</v>
      </c>
      <c r="BZ3">
        <v>0</v>
      </c>
      <c r="CA3">
        <v>0</v>
      </c>
      <c r="CB3" s="17">
        <v>0</v>
      </c>
      <c r="CC3">
        <v>0</v>
      </c>
      <c r="CD3">
        <v>0</v>
      </c>
      <c r="CE3">
        <v>1</v>
      </c>
      <c r="CF3">
        <v>0</v>
      </c>
      <c r="CG3">
        <v>0</v>
      </c>
      <c r="CH3">
        <v>0</v>
      </c>
      <c r="CI3">
        <v>1</v>
      </c>
      <c r="CJ3">
        <v>0</v>
      </c>
      <c r="CK3">
        <v>0</v>
      </c>
      <c r="CL3">
        <v>0</v>
      </c>
      <c r="CM3" s="17">
        <v>0</v>
      </c>
      <c r="CN3">
        <v>0.186</v>
      </c>
      <c r="CO3">
        <v>134</v>
      </c>
      <c r="CP3">
        <v>1</v>
      </c>
      <c r="CQ3">
        <v>0</v>
      </c>
      <c r="CR3">
        <v>12</v>
      </c>
      <c r="CX3" s="33" t="s">
        <v>85</v>
      </c>
    </row>
    <row r="4" spans="1:102"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29">
        <v>0</v>
      </c>
      <c r="AE4" s="187">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s="17">
        <v>0</v>
      </c>
      <c r="BF4">
        <v>1</v>
      </c>
      <c r="BG4">
        <v>0</v>
      </c>
      <c r="BH4" s="17">
        <v>0</v>
      </c>
      <c r="BI4">
        <v>2538.666666666667</v>
      </c>
      <c r="BJ4">
        <v>1600</v>
      </c>
      <c r="BK4" s="24">
        <v>44.5</v>
      </c>
      <c r="BL4">
        <v>1</v>
      </c>
      <c r="BM4">
        <v>0</v>
      </c>
      <c r="BN4">
        <v>0</v>
      </c>
      <c r="BO4">
        <v>0</v>
      </c>
      <c r="BP4">
        <v>0</v>
      </c>
      <c r="BQ4">
        <v>0</v>
      </c>
      <c r="BR4">
        <v>0</v>
      </c>
      <c r="BS4" s="17">
        <v>0</v>
      </c>
      <c r="BT4">
        <v>0</v>
      </c>
      <c r="BU4">
        <v>1</v>
      </c>
      <c r="BV4">
        <v>0</v>
      </c>
      <c r="BW4" s="17">
        <v>0</v>
      </c>
      <c r="BX4">
        <v>0</v>
      </c>
      <c r="BY4">
        <v>0</v>
      </c>
      <c r="BZ4">
        <v>0</v>
      </c>
      <c r="CA4">
        <v>0</v>
      </c>
      <c r="CB4" s="17">
        <v>0</v>
      </c>
      <c r="CC4">
        <v>0</v>
      </c>
      <c r="CD4">
        <v>0</v>
      </c>
      <c r="CE4">
        <v>1</v>
      </c>
      <c r="CF4">
        <v>0</v>
      </c>
      <c r="CG4">
        <v>0</v>
      </c>
      <c r="CH4">
        <v>0</v>
      </c>
      <c r="CI4">
        <v>1</v>
      </c>
      <c r="CJ4">
        <v>0</v>
      </c>
      <c r="CK4">
        <v>0</v>
      </c>
      <c r="CL4">
        <v>0</v>
      </c>
      <c r="CM4" s="17">
        <v>0</v>
      </c>
      <c r="CN4">
        <v>0.186</v>
      </c>
      <c r="CO4">
        <v>134</v>
      </c>
      <c r="CP4">
        <v>1</v>
      </c>
      <c r="CQ4">
        <v>0</v>
      </c>
      <c r="CR4">
        <v>12</v>
      </c>
      <c r="CX4" s="33" t="s">
        <v>85</v>
      </c>
    </row>
    <row r="5" spans="1:102"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BK5-W5-6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s="64">
        <v>0</v>
      </c>
      <c r="BF5">
        <v>1</v>
      </c>
      <c r="BG5">
        <v>0</v>
      </c>
      <c r="BH5" s="64">
        <v>0</v>
      </c>
      <c r="BI5">
        <v>2538.666666666667</v>
      </c>
      <c r="BJ5">
        <v>1600</v>
      </c>
      <c r="BK5" s="51">
        <v>44.5</v>
      </c>
      <c r="BL5" s="50">
        <v>1</v>
      </c>
      <c r="BM5" s="50">
        <v>0</v>
      </c>
      <c r="BN5" s="50">
        <v>0</v>
      </c>
      <c r="BO5" s="50">
        <v>0</v>
      </c>
      <c r="BP5" s="50">
        <v>0</v>
      </c>
      <c r="BQ5" s="50">
        <v>0</v>
      </c>
      <c r="BR5" s="50">
        <v>0</v>
      </c>
      <c r="BS5" s="64">
        <v>0</v>
      </c>
      <c r="BT5" s="50">
        <v>0</v>
      </c>
      <c r="BU5" s="50">
        <v>1</v>
      </c>
      <c r="BV5" s="50">
        <v>0</v>
      </c>
      <c r="BW5" s="64">
        <v>0</v>
      </c>
      <c r="BX5" s="50">
        <v>0</v>
      </c>
      <c r="BY5" s="50">
        <v>0</v>
      </c>
      <c r="BZ5" s="50">
        <v>0</v>
      </c>
      <c r="CA5" s="50">
        <v>0</v>
      </c>
      <c r="CB5" s="64">
        <v>0</v>
      </c>
      <c r="CC5" s="50">
        <v>0</v>
      </c>
      <c r="CD5" s="50">
        <v>0</v>
      </c>
      <c r="CE5" s="50">
        <v>1</v>
      </c>
      <c r="CF5" s="50">
        <v>0</v>
      </c>
      <c r="CG5" s="50">
        <v>0</v>
      </c>
      <c r="CH5" s="50">
        <v>0</v>
      </c>
      <c r="CI5" s="50">
        <v>1</v>
      </c>
      <c r="CJ5" s="50">
        <v>0</v>
      </c>
      <c r="CK5" s="50">
        <v>0</v>
      </c>
      <c r="CL5" s="50">
        <v>0</v>
      </c>
      <c r="CM5" s="64">
        <v>0</v>
      </c>
      <c r="CN5">
        <v>0.186</v>
      </c>
      <c r="CO5">
        <v>134</v>
      </c>
      <c r="CP5">
        <v>1</v>
      </c>
      <c r="CQ5">
        <v>0</v>
      </c>
      <c r="CR5">
        <v>12</v>
      </c>
      <c r="CS5" s="66"/>
      <c r="CX5" s="33" t="s">
        <v>85</v>
      </c>
    </row>
    <row r="6" spans="1:102"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187">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s="17">
        <v>0</v>
      </c>
      <c r="BF6">
        <v>1</v>
      </c>
      <c r="BG6">
        <v>0</v>
      </c>
      <c r="BH6" s="17">
        <v>0</v>
      </c>
      <c r="BI6">
        <v>699.5</v>
      </c>
      <c r="BJ6">
        <v>462</v>
      </c>
      <c r="BK6" s="24">
        <v>38.43</v>
      </c>
      <c r="BL6">
        <v>1</v>
      </c>
      <c r="BM6">
        <v>0</v>
      </c>
      <c r="BN6">
        <v>0</v>
      </c>
      <c r="BO6">
        <v>0</v>
      </c>
      <c r="BP6">
        <v>0</v>
      </c>
      <c r="BQ6">
        <v>0</v>
      </c>
      <c r="BR6">
        <v>0</v>
      </c>
      <c r="BS6" s="17">
        <v>0</v>
      </c>
      <c r="BT6">
        <v>0</v>
      </c>
      <c r="BU6">
        <v>0</v>
      </c>
      <c r="BV6">
        <v>1</v>
      </c>
      <c r="BW6" s="17">
        <v>0</v>
      </c>
      <c r="BX6">
        <v>0</v>
      </c>
      <c r="BY6">
        <v>0</v>
      </c>
      <c r="BZ6">
        <v>0</v>
      </c>
      <c r="CA6">
        <v>0</v>
      </c>
      <c r="CB6" s="17">
        <v>0</v>
      </c>
      <c r="CC6">
        <v>0</v>
      </c>
      <c r="CD6">
        <v>0</v>
      </c>
      <c r="CE6">
        <v>1</v>
      </c>
      <c r="CF6">
        <v>1</v>
      </c>
      <c r="CG6">
        <v>0</v>
      </c>
      <c r="CH6">
        <v>0</v>
      </c>
      <c r="CI6">
        <v>0</v>
      </c>
      <c r="CJ6">
        <v>0</v>
      </c>
      <c r="CK6">
        <v>0</v>
      </c>
      <c r="CL6">
        <v>0</v>
      </c>
      <c r="CM6" s="17">
        <v>0</v>
      </c>
      <c r="CN6">
        <v>0.03</v>
      </c>
      <c r="CO6">
        <v>16</v>
      </c>
      <c r="CP6">
        <v>1</v>
      </c>
      <c r="CQ6">
        <v>0</v>
      </c>
      <c r="CR6">
        <v>17</v>
      </c>
      <c r="CX6" s="33" t="s">
        <v>85</v>
      </c>
    </row>
    <row r="7" spans="1:102"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187">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s="17">
        <v>0</v>
      </c>
      <c r="BF7">
        <v>1</v>
      </c>
      <c r="BG7">
        <v>0</v>
      </c>
      <c r="BH7" s="17">
        <v>0</v>
      </c>
      <c r="BI7">
        <v>699.5</v>
      </c>
      <c r="BJ7">
        <v>462</v>
      </c>
      <c r="BK7" s="24">
        <v>38.43</v>
      </c>
      <c r="BL7">
        <v>1</v>
      </c>
      <c r="BM7">
        <v>0</v>
      </c>
      <c r="BN7">
        <v>0</v>
      </c>
      <c r="BO7">
        <v>0</v>
      </c>
      <c r="BP7">
        <v>0</v>
      </c>
      <c r="BQ7">
        <v>0</v>
      </c>
      <c r="BR7">
        <v>0</v>
      </c>
      <c r="BS7" s="17">
        <v>0</v>
      </c>
      <c r="BT7">
        <v>0</v>
      </c>
      <c r="BU7">
        <v>0</v>
      </c>
      <c r="BV7">
        <v>1</v>
      </c>
      <c r="BW7" s="17">
        <v>0</v>
      </c>
      <c r="BX7">
        <v>0</v>
      </c>
      <c r="BY7">
        <v>0</v>
      </c>
      <c r="BZ7">
        <v>0</v>
      </c>
      <c r="CA7">
        <v>0</v>
      </c>
      <c r="CB7" s="17">
        <v>0</v>
      </c>
      <c r="CC7">
        <v>0</v>
      </c>
      <c r="CD7">
        <v>0</v>
      </c>
      <c r="CE7">
        <v>1</v>
      </c>
      <c r="CF7">
        <v>1</v>
      </c>
      <c r="CG7">
        <v>0</v>
      </c>
      <c r="CH7">
        <v>0</v>
      </c>
      <c r="CI7">
        <v>0</v>
      </c>
      <c r="CJ7">
        <v>0</v>
      </c>
      <c r="CK7">
        <v>0</v>
      </c>
      <c r="CL7">
        <v>0</v>
      </c>
      <c r="CM7" s="17">
        <v>0</v>
      </c>
      <c r="CN7">
        <v>0.03</v>
      </c>
      <c r="CO7">
        <v>16</v>
      </c>
      <c r="CP7">
        <v>1</v>
      </c>
      <c r="CQ7">
        <v>0</v>
      </c>
      <c r="CR7">
        <v>17</v>
      </c>
      <c r="CX7" s="33" t="s">
        <v>85</v>
      </c>
    </row>
    <row r="8" spans="1:102"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187">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s="17">
        <v>0</v>
      </c>
      <c r="BF8">
        <v>1</v>
      </c>
      <c r="BG8">
        <v>0</v>
      </c>
      <c r="BH8" s="17">
        <v>0</v>
      </c>
      <c r="BI8">
        <v>699.5</v>
      </c>
      <c r="BJ8">
        <v>462</v>
      </c>
      <c r="BK8" s="24">
        <v>38.43</v>
      </c>
      <c r="BL8">
        <v>1</v>
      </c>
      <c r="BM8">
        <v>0</v>
      </c>
      <c r="BN8">
        <v>0</v>
      </c>
      <c r="BO8">
        <v>0</v>
      </c>
      <c r="BP8">
        <v>0</v>
      </c>
      <c r="BQ8">
        <v>0</v>
      </c>
      <c r="BR8">
        <v>0</v>
      </c>
      <c r="BS8" s="17">
        <v>0</v>
      </c>
      <c r="BT8">
        <v>0</v>
      </c>
      <c r="BU8">
        <v>0</v>
      </c>
      <c r="BV8">
        <v>1</v>
      </c>
      <c r="BW8" s="17">
        <v>0</v>
      </c>
      <c r="BX8">
        <v>0</v>
      </c>
      <c r="BY8">
        <v>0</v>
      </c>
      <c r="BZ8">
        <v>0</v>
      </c>
      <c r="CA8">
        <v>0</v>
      </c>
      <c r="CB8" s="17">
        <v>0</v>
      </c>
      <c r="CC8">
        <v>0</v>
      </c>
      <c r="CD8">
        <v>0</v>
      </c>
      <c r="CE8">
        <v>1</v>
      </c>
      <c r="CF8">
        <v>1</v>
      </c>
      <c r="CG8">
        <v>0</v>
      </c>
      <c r="CH8">
        <v>0</v>
      </c>
      <c r="CI8">
        <v>0</v>
      </c>
      <c r="CJ8">
        <v>0</v>
      </c>
      <c r="CK8">
        <v>0</v>
      </c>
      <c r="CL8">
        <v>0</v>
      </c>
      <c r="CM8" s="17">
        <v>0</v>
      </c>
      <c r="CN8">
        <v>0.03</v>
      </c>
      <c r="CO8">
        <v>16</v>
      </c>
      <c r="CP8">
        <v>1</v>
      </c>
      <c r="CQ8">
        <v>0</v>
      </c>
      <c r="CR8">
        <v>17</v>
      </c>
      <c r="CX8" s="33" t="s">
        <v>85</v>
      </c>
    </row>
    <row r="9" spans="1:102"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187">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s="17">
        <v>0</v>
      </c>
      <c r="BF9">
        <v>1</v>
      </c>
      <c r="BG9">
        <v>0</v>
      </c>
      <c r="BH9" s="17">
        <v>0</v>
      </c>
      <c r="BI9">
        <v>699.5</v>
      </c>
      <c r="BJ9">
        <v>462</v>
      </c>
      <c r="BK9" s="24">
        <v>38.43</v>
      </c>
      <c r="BL9">
        <v>1</v>
      </c>
      <c r="BM9">
        <v>0</v>
      </c>
      <c r="BN9">
        <v>0</v>
      </c>
      <c r="BO9">
        <v>0</v>
      </c>
      <c r="BP9">
        <v>0</v>
      </c>
      <c r="BQ9">
        <v>0</v>
      </c>
      <c r="BR9">
        <v>0</v>
      </c>
      <c r="BS9" s="17">
        <v>0</v>
      </c>
      <c r="BT9">
        <v>0</v>
      </c>
      <c r="BU9">
        <v>0</v>
      </c>
      <c r="BV9">
        <v>1</v>
      </c>
      <c r="BW9" s="17">
        <v>0</v>
      </c>
      <c r="BX9">
        <v>0</v>
      </c>
      <c r="BY9">
        <v>0</v>
      </c>
      <c r="BZ9">
        <v>0</v>
      </c>
      <c r="CA9">
        <v>0</v>
      </c>
      <c r="CB9" s="17">
        <v>0</v>
      </c>
      <c r="CC9">
        <v>0</v>
      </c>
      <c r="CD9">
        <v>0</v>
      </c>
      <c r="CE9">
        <v>1</v>
      </c>
      <c r="CF9">
        <v>1</v>
      </c>
      <c r="CG9">
        <v>0</v>
      </c>
      <c r="CH9">
        <v>0</v>
      </c>
      <c r="CI9">
        <v>0</v>
      </c>
      <c r="CJ9">
        <v>0</v>
      </c>
      <c r="CK9">
        <v>0</v>
      </c>
      <c r="CL9">
        <v>0</v>
      </c>
      <c r="CM9" s="17">
        <v>0</v>
      </c>
      <c r="CN9">
        <v>0.03</v>
      </c>
      <c r="CO9">
        <v>16</v>
      </c>
      <c r="CP9">
        <v>1</v>
      </c>
      <c r="CQ9">
        <v>0</v>
      </c>
      <c r="CR9">
        <v>17</v>
      </c>
      <c r="CX9" s="33" t="s">
        <v>85</v>
      </c>
    </row>
    <row r="10" spans="1:102"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187">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s="17">
        <v>0</v>
      </c>
      <c r="BF10">
        <v>1</v>
      </c>
      <c r="BG10">
        <v>0</v>
      </c>
      <c r="BH10" s="17">
        <v>0</v>
      </c>
      <c r="BI10">
        <v>699.5</v>
      </c>
      <c r="BJ10">
        <v>462</v>
      </c>
      <c r="BK10" s="24">
        <v>38.43</v>
      </c>
      <c r="BL10">
        <v>1</v>
      </c>
      <c r="BM10">
        <v>0</v>
      </c>
      <c r="BN10">
        <v>0</v>
      </c>
      <c r="BO10">
        <v>0</v>
      </c>
      <c r="BP10">
        <v>0</v>
      </c>
      <c r="BQ10">
        <v>0</v>
      </c>
      <c r="BR10">
        <v>0</v>
      </c>
      <c r="BS10" s="17">
        <v>0</v>
      </c>
      <c r="BT10">
        <v>0</v>
      </c>
      <c r="BU10">
        <v>0</v>
      </c>
      <c r="BV10">
        <v>1</v>
      </c>
      <c r="BW10" s="17">
        <v>0</v>
      </c>
      <c r="BX10">
        <v>0</v>
      </c>
      <c r="BY10">
        <v>0</v>
      </c>
      <c r="BZ10">
        <v>0</v>
      </c>
      <c r="CA10">
        <v>0</v>
      </c>
      <c r="CB10" s="17">
        <v>0</v>
      </c>
      <c r="CC10">
        <v>0</v>
      </c>
      <c r="CD10">
        <v>0</v>
      </c>
      <c r="CE10">
        <v>1</v>
      </c>
      <c r="CF10">
        <v>1</v>
      </c>
      <c r="CG10">
        <v>0</v>
      </c>
      <c r="CH10">
        <v>0</v>
      </c>
      <c r="CI10">
        <v>0</v>
      </c>
      <c r="CJ10">
        <v>0</v>
      </c>
      <c r="CK10">
        <v>0</v>
      </c>
      <c r="CL10">
        <v>0</v>
      </c>
      <c r="CM10" s="17">
        <v>0</v>
      </c>
      <c r="CN10">
        <v>0.03</v>
      </c>
      <c r="CO10">
        <v>16</v>
      </c>
      <c r="CP10">
        <v>1</v>
      </c>
      <c r="CQ10">
        <v>0</v>
      </c>
      <c r="CR10">
        <v>17</v>
      </c>
      <c r="CX10" s="33" t="s">
        <v>85</v>
      </c>
    </row>
    <row r="11" spans="1:102"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187">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s="17">
        <v>0</v>
      </c>
      <c r="BF11">
        <v>1</v>
      </c>
      <c r="BG11">
        <v>0</v>
      </c>
      <c r="BH11" s="17">
        <v>0</v>
      </c>
      <c r="BI11">
        <v>699.5</v>
      </c>
      <c r="BJ11">
        <v>462</v>
      </c>
      <c r="BK11" s="24">
        <v>38.43</v>
      </c>
      <c r="BL11">
        <v>1</v>
      </c>
      <c r="BM11">
        <v>0</v>
      </c>
      <c r="BN11">
        <v>0</v>
      </c>
      <c r="BO11">
        <v>0</v>
      </c>
      <c r="BP11">
        <v>0</v>
      </c>
      <c r="BQ11">
        <v>0</v>
      </c>
      <c r="BR11">
        <v>0</v>
      </c>
      <c r="BS11" s="17">
        <v>0</v>
      </c>
      <c r="BT11">
        <v>0</v>
      </c>
      <c r="BU11">
        <v>0</v>
      </c>
      <c r="BV11">
        <v>1</v>
      </c>
      <c r="BW11" s="17">
        <v>0</v>
      </c>
      <c r="BX11">
        <v>0</v>
      </c>
      <c r="BY11">
        <v>0</v>
      </c>
      <c r="BZ11">
        <v>0</v>
      </c>
      <c r="CA11">
        <v>0</v>
      </c>
      <c r="CB11" s="17">
        <v>0</v>
      </c>
      <c r="CC11">
        <v>0</v>
      </c>
      <c r="CD11">
        <v>0</v>
      </c>
      <c r="CE11">
        <v>1</v>
      </c>
      <c r="CF11">
        <v>1</v>
      </c>
      <c r="CG11">
        <v>0</v>
      </c>
      <c r="CH11">
        <v>0</v>
      </c>
      <c r="CI11">
        <v>0</v>
      </c>
      <c r="CJ11">
        <v>0</v>
      </c>
      <c r="CK11">
        <v>0</v>
      </c>
      <c r="CL11">
        <v>0</v>
      </c>
      <c r="CM11" s="17">
        <v>0</v>
      </c>
      <c r="CN11">
        <v>0.03</v>
      </c>
      <c r="CO11">
        <v>16</v>
      </c>
      <c r="CP11">
        <v>1</v>
      </c>
      <c r="CQ11">
        <v>0</v>
      </c>
      <c r="CR11">
        <v>17</v>
      </c>
      <c r="CX11" s="33" t="s">
        <v>85</v>
      </c>
    </row>
    <row r="12" spans="1:102"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187">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s="17">
        <v>0</v>
      </c>
      <c r="BF12">
        <v>1</v>
      </c>
      <c r="BG12">
        <v>0</v>
      </c>
      <c r="BH12" s="17">
        <v>0</v>
      </c>
      <c r="BI12">
        <v>699.5</v>
      </c>
      <c r="BJ12">
        <v>462</v>
      </c>
      <c r="BK12" s="24">
        <v>38.43</v>
      </c>
      <c r="BL12">
        <v>1</v>
      </c>
      <c r="BM12">
        <v>0</v>
      </c>
      <c r="BN12">
        <v>0</v>
      </c>
      <c r="BO12">
        <v>0</v>
      </c>
      <c r="BP12">
        <v>0</v>
      </c>
      <c r="BQ12">
        <v>0</v>
      </c>
      <c r="BR12">
        <v>0</v>
      </c>
      <c r="BS12" s="17">
        <v>0</v>
      </c>
      <c r="BT12">
        <v>0</v>
      </c>
      <c r="BU12">
        <v>0</v>
      </c>
      <c r="BV12">
        <v>1</v>
      </c>
      <c r="BW12" s="17">
        <v>0</v>
      </c>
      <c r="BX12">
        <v>0</v>
      </c>
      <c r="BY12">
        <v>0</v>
      </c>
      <c r="BZ12">
        <v>0</v>
      </c>
      <c r="CA12">
        <v>0</v>
      </c>
      <c r="CB12" s="17">
        <v>0</v>
      </c>
      <c r="CC12">
        <v>0</v>
      </c>
      <c r="CD12">
        <v>0</v>
      </c>
      <c r="CE12">
        <v>1</v>
      </c>
      <c r="CF12">
        <v>1</v>
      </c>
      <c r="CG12">
        <v>0</v>
      </c>
      <c r="CH12">
        <v>0</v>
      </c>
      <c r="CI12">
        <v>0</v>
      </c>
      <c r="CJ12">
        <v>0</v>
      </c>
      <c r="CK12">
        <v>0</v>
      </c>
      <c r="CL12">
        <v>0</v>
      </c>
      <c r="CM12" s="17">
        <v>0</v>
      </c>
      <c r="CN12">
        <v>0.03</v>
      </c>
      <c r="CO12">
        <v>16</v>
      </c>
      <c r="CP12">
        <v>1</v>
      </c>
      <c r="CQ12">
        <v>0</v>
      </c>
      <c r="CR12">
        <v>17</v>
      </c>
      <c r="CX12" s="33" t="s">
        <v>85</v>
      </c>
    </row>
    <row r="13" spans="1:102"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187">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s="17">
        <v>0</v>
      </c>
      <c r="BF13">
        <v>1</v>
      </c>
      <c r="BG13">
        <v>0</v>
      </c>
      <c r="BH13" s="17">
        <v>0</v>
      </c>
      <c r="BI13">
        <v>699.5</v>
      </c>
      <c r="BJ13">
        <v>462</v>
      </c>
      <c r="BK13" s="24">
        <v>38.43</v>
      </c>
      <c r="BL13">
        <v>1</v>
      </c>
      <c r="BM13">
        <v>0</v>
      </c>
      <c r="BN13">
        <v>0</v>
      </c>
      <c r="BO13">
        <v>0</v>
      </c>
      <c r="BP13">
        <v>0</v>
      </c>
      <c r="BQ13">
        <v>0</v>
      </c>
      <c r="BR13">
        <v>0</v>
      </c>
      <c r="BS13" s="17">
        <v>0</v>
      </c>
      <c r="BT13">
        <v>0</v>
      </c>
      <c r="BU13">
        <v>0</v>
      </c>
      <c r="BV13">
        <v>1</v>
      </c>
      <c r="BW13" s="17">
        <v>0</v>
      </c>
      <c r="BX13">
        <v>0</v>
      </c>
      <c r="BY13">
        <v>0</v>
      </c>
      <c r="BZ13">
        <v>0</v>
      </c>
      <c r="CA13">
        <v>0</v>
      </c>
      <c r="CB13" s="17">
        <v>0</v>
      </c>
      <c r="CC13">
        <v>0</v>
      </c>
      <c r="CD13">
        <v>0</v>
      </c>
      <c r="CE13">
        <v>1</v>
      </c>
      <c r="CF13">
        <v>1</v>
      </c>
      <c r="CG13">
        <v>0</v>
      </c>
      <c r="CH13">
        <v>0</v>
      </c>
      <c r="CI13">
        <v>0</v>
      </c>
      <c r="CJ13">
        <v>0</v>
      </c>
      <c r="CK13">
        <v>0</v>
      </c>
      <c r="CL13">
        <v>0</v>
      </c>
      <c r="CM13" s="17">
        <v>0</v>
      </c>
      <c r="CN13">
        <v>0.03</v>
      </c>
      <c r="CO13">
        <v>16</v>
      </c>
      <c r="CP13">
        <v>1</v>
      </c>
      <c r="CQ13">
        <v>0</v>
      </c>
      <c r="CR13">
        <v>17</v>
      </c>
      <c r="CX13" s="33" t="s">
        <v>85</v>
      </c>
    </row>
    <row r="14" spans="1:102"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187">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s="17">
        <v>0</v>
      </c>
      <c r="BF14">
        <v>1</v>
      </c>
      <c r="BG14">
        <v>0</v>
      </c>
      <c r="BH14" s="17">
        <v>0</v>
      </c>
      <c r="BI14">
        <v>699.5</v>
      </c>
      <c r="BJ14">
        <v>462</v>
      </c>
      <c r="BK14" s="24">
        <v>38.43</v>
      </c>
      <c r="BL14">
        <v>1</v>
      </c>
      <c r="BM14">
        <v>0</v>
      </c>
      <c r="BN14">
        <v>0</v>
      </c>
      <c r="BO14">
        <v>0</v>
      </c>
      <c r="BP14">
        <v>0</v>
      </c>
      <c r="BQ14">
        <v>0</v>
      </c>
      <c r="BR14">
        <v>0</v>
      </c>
      <c r="BS14" s="17">
        <v>0</v>
      </c>
      <c r="BT14">
        <v>0</v>
      </c>
      <c r="BU14">
        <v>0</v>
      </c>
      <c r="BV14">
        <v>1</v>
      </c>
      <c r="BW14" s="17">
        <v>0</v>
      </c>
      <c r="BX14">
        <v>0</v>
      </c>
      <c r="BY14">
        <v>0</v>
      </c>
      <c r="BZ14">
        <v>0</v>
      </c>
      <c r="CA14">
        <v>0</v>
      </c>
      <c r="CB14" s="17">
        <v>0</v>
      </c>
      <c r="CC14">
        <v>0</v>
      </c>
      <c r="CD14">
        <v>0</v>
      </c>
      <c r="CE14">
        <v>1</v>
      </c>
      <c r="CF14">
        <v>1</v>
      </c>
      <c r="CG14">
        <v>0</v>
      </c>
      <c r="CH14">
        <v>0</v>
      </c>
      <c r="CI14">
        <v>0</v>
      </c>
      <c r="CJ14">
        <v>0</v>
      </c>
      <c r="CK14">
        <v>0</v>
      </c>
      <c r="CL14">
        <v>0</v>
      </c>
      <c r="CM14" s="17">
        <v>0</v>
      </c>
      <c r="CN14">
        <v>0.03</v>
      </c>
      <c r="CO14">
        <v>16</v>
      </c>
      <c r="CP14">
        <v>1</v>
      </c>
      <c r="CQ14">
        <v>0</v>
      </c>
      <c r="CR14">
        <v>17</v>
      </c>
      <c r="CX14" s="33" t="s">
        <v>85</v>
      </c>
    </row>
    <row r="15" spans="1:102"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187">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s="17">
        <v>0</v>
      </c>
      <c r="BF15">
        <v>1</v>
      </c>
      <c r="BG15">
        <v>0</v>
      </c>
      <c r="BH15" s="17">
        <v>0</v>
      </c>
      <c r="BI15">
        <v>699.5</v>
      </c>
      <c r="BJ15">
        <v>462</v>
      </c>
      <c r="BK15" s="24">
        <v>38.43</v>
      </c>
      <c r="BL15">
        <v>1</v>
      </c>
      <c r="BM15">
        <v>0</v>
      </c>
      <c r="BN15">
        <v>0</v>
      </c>
      <c r="BO15">
        <v>0</v>
      </c>
      <c r="BP15">
        <v>0</v>
      </c>
      <c r="BQ15">
        <v>0</v>
      </c>
      <c r="BR15">
        <v>0</v>
      </c>
      <c r="BS15" s="17">
        <v>0</v>
      </c>
      <c r="BT15">
        <v>0</v>
      </c>
      <c r="BU15">
        <v>0</v>
      </c>
      <c r="BV15">
        <v>1</v>
      </c>
      <c r="BW15" s="17">
        <v>0</v>
      </c>
      <c r="BX15">
        <v>0</v>
      </c>
      <c r="BY15">
        <v>0</v>
      </c>
      <c r="BZ15">
        <v>0</v>
      </c>
      <c r="CA15">
        <v>0</v>
      </c>
      <c r="CB15" s="17">
        <v>0</v>
      </c>
      <c r="CC15">
        <v>0</v>
      </c>
      <c r="CD15">
        <v>0</v>
      </c>
      <c r="CE15">
        <v>1</v>
      </c>
      <c r="CF15">
        <v>1</v>
      </c>
      <c r="CG15">
        <v>0</v>
      </c>
      <c r="CH15">
        <v>0</v>
      </c>
      <c r="CI15">
        <v>0</v>
      </c>
      <c r="CJ15">
        <v>0</v>
      </c>
      <c r="CK15">
        <v>0</v>
      </c>
      <c r="CL15">
        <v>0</v>
      </c>
      <c r="CM15" s="17">
        <v>0</v>
      </c>
      <c r="CN15">
        <v>0.03</v>
      </c>
      <c r="CO15">
        <v>16</v>
      </c>
      <c r="CP15">
        <v>1</v>
      </c>
      <c r="CQ15">
        <v>0</v>
      </c>
      <c r="CR15">
        <v>17</v>
      </c>
      <c r="CX15" s="33" t="s">
        <v>85</v>
      </c>
    </row>
    <row r="16" spans="1:102"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187">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s="17">
        <v>0</v>
      </c>
      <c r="BF16">
        <v>1</v>
      </c>
      <c r="BG16">
        <v>0</v>
      </c>
      <c r="BH16" s="17">
        <v>0</v>
      </c>
      <c r="BI16">
        <v>699.5</v>
      </c>
      <c r="BJ16">
        <v>462</v>
      </c>
      <c r="BK16" s="24">
        <v>38.43</v>
      </c>
      <c r="BL16">
        <v>1</v>
      </c>
      <c r="BM16">
        <v>0</v>
      </c>
      <c r="BN16">
        <v>0</v>
      </c>
      <c r="BO16">
        <v>0</v>
      </c>
      <c r="BP16">
        <v>0</v>
      </c>
      <c r="BQ16">
        <v>0</v>
      </c>
      <c r="BR16">
        <v>0</v>
      </c>
      <c r="BS16" s="17">
        <v>0</v>
      </c>
      <c r="BT16">
        <v>0</v>
      </c>
      <c r="BU16">
        <v>0</v>
      </c>
      <c r="BV16">
        <v>1</v>
      </c>
      <c r="BW16" s="17">
        <v>0</v>
      </c>
      <c r="BX16">
        <v>0</v>
      </c>
      <c r="BY16">
        <v>0</v>
      </c>
      <c r="BZ16">
        <v>0</v>
      </c>
      <c r="CA16">
        <v>0</v>
      </c>
      <c r="CB16" s="17">
        <v>0</v>
      </c>
      <c r="CC16">
        <v>0</v>
      </c>
      <c r="CD16">
        <v>0</v>
      </c>
      <c r="CE16">
        <v>1</v>
      </c>
      <c r="CF16">
        <v>1</v>
      </c>
      <c r="CG16">
        <v>0</v>
      </c>
      <c r="CH16">
        <v>0</v>
      </c>
      <c r="CI16">
        <v>0</v>
      </c>
      <c r="CJ16">
        <v>0</v>
      </c>
      <c r="CK16">
        <v>0</v>
      </c>
      <c r="CL16">
        <v>0</v>
      </c>
      <c r="CM16" s="17">
        <v>0</v>
      </c>
      <c r="CN16">
        <v>0.03</v>
      </c>
      <c r="CO16">
        <v>16</v>
      </c>
      <c r="CP16">
        <v>1</v>
      </c>
      <c r="CQ16">
        <v>0</v>
      </c>
      <c r="CR16">
        <v>17</v>
      </c>
      <c r="CX16" s="33" t="s">
        <v>85</v>
      </c>
    </row>
    <row r="17" spans="1:102"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187">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s="17">
        <v>0</v>
      </c>
      <c r="BF17">
        <v>1</v>
      </c>
      <c r="BG17">
        <v>0</v>
      </c>
      <c r="BH17" s="17">
        <v>0</v>
      </c>
      <c r="BI17">
        <v>699.5</v>
      </c>
      <c r="BJ17">
        <v>462</v>
      </c>
      <c r="BK17" s="24">
        <v>38.43</v>
      </c>
      <c r="BL17">
        <v>1</v>
      </c>
      <c r="BM17">
        <v>0</v>
      </c>
      <c r="BN17">
        <v>0</v>
      </c>
      <c r="BO17">
        <v>0</v>
      </c>
      <c r="BP17">
        <v>0</v>
      </c>
      <c r="BQ17">
        <v>0</v>
      </c>
      <c r="BR17">
        <v>0</v>
      </c>
      <c r="BS17" s="17">
        <v>0</v>
      </c>
      <c r="BT17">
        <v>0</v>
      </c>
      <c r="BU17">
        <v>0</v>
      </c>
      <c r="BV17">
        <v>1</v>
      </c>
      <c r="BW17" s="17">
        <v>0</v>
      </c>
      <c r="BX17">
        <v>0</v>
      </c>
      <c r="BY17">
        <v>0</v>
      </c>
      <c r="BZ17">
        <v>0</v>
      </c>
      <c r="CA17">
        <v>0</v>
      </c>
      <c r="CB17" s="17">
        <v>0</v>
      </c>
      <c r="CC17">
        <v>0</v>
      </c>
      <c r="CD17">
        <v>0</v>
      </c>
      <c r="CE17">
        <v>1</v>
      </c>
      <c r="CF17">
        <v>1</v>
      </c>
      <c r="CG17">
        <v>0</v>
      </c>
      <c r="CH17">
        <v>0</v>
      </c>
      <c r="CI17">
        <v>0</v>
      </c>
      <c r="CJ17">
        <v>0</v>
      </c>
      <c r="CK17">
        <v>0</v>
      </c>
      <c r="CL17">
        <v>0</v>
      </c>
      <c r="CM17" s="17">
        <v>0</v>
      </c>
      <c r="CN17">
        <v>0.03</v>
      </c>
      <c r="CO17">
        <v>16</v>
      </c>
      <c r="CP17">
        <v>1</v>
      </c>
      <c r="CQ17">
        <v>0</v>
      </c>
      <c r="CR17">
        <v>17</v>
      </c>
      <c r="CX17" s="33" t="s">
        <v>85</v>
      </c>
    </row>
    <row r="18" spans="1:102"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187">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s="17">
        <v>0</v>
      </c>
      <c r="BF18">
        <v>1</v>
      </c>
      <c r="BG18">
        <v>0</v>
      </c>
      <c r="BH18" s="17">
        <v>0</v>
      </c>
      <c r="BI18">
        <v>699.5</v>
      </c>
      <c r="BJ18">
        <v>462</v>
      </c>
      <c r="BK18" s="24">
        <v>38.43</v>
      </c>
      <c r="BL18">
        <v>1</v>
      </c>
      <c r="BM18">
        <v>0</v>
      </c>
      <c r="BN18">
        <v>0</v>
      </c>
      <c r="BO18">
        <v>0</v>
      </c>
      <c r="BP18">
        <v>0</v>
      </c>
      <c r="BQ18">
        <v>0</v>
      </c>
      <c r="BR18">
        <v>0</v>
      </c>
      <c r="BS18" s="17">
        <v>0</v>
      </c>
      <c r="BT18">
        <v>0</v>
      </c>
      <c r="BU18">
        <v>0</v>
      </c>
      <c r="BV18">
        <v>1</v>
      </c>
      <c r="BW18" s="17">
        <v>0</v>
      </c>
      <c r="BX18">
        <v>0</v>
      </c>
      <c r="BY18">
        <v>0</v>
      </c>
      <c r="BZ18">
        <v>0</v>
      </c>
      <c r="CA18">
        <v>0</v>
      </c>
      <c r="CB18" s="17">
        <v>0</v>
      </c>
      <c r="CC18">
        <v>0</v>
      </c>
      <c r="CD18">
        <v>0</v>
      </c>
      <c r="CE18">
        <v>1</v>
      </c>
      <c r="CF18">
        <v>1</v>
      </c>
      <c r="CG18">
        <v>0</v>
      </c>
      <c r="CH18">
        <v>0</v>
      </c>
      <c r="CI18">
        <v>0</v>
      </c>
      <c r="CJ18">
        <v>0</v>
      </c>
      <c r="CK18">
        <v>0</v>
      </c>
      <c r="CL18">
        <v>0</v>
      </c>
      <c r="CM18" s="17">
        <v>0</v>
      </c>
      <c r="CN18">
        <v>0.03</v>
      </c>
      <c r="CO18">
        <v>16</v>
      </c>
      <c r="CP18">
        <v>1</v>
      </c>
      <c r="CQ18">
        <v>0</v>
      </c>
      <c r="CR18">
        <v>17</v>
      </c>
      <c r="CX18" s="33" t="s">
        <v>85</v>
      </c>
    </row>
    <row r="19" spans="1:102"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187">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s="17">
        <v>0</v>
      </c>
      <c r="BF19">
        <v>1</v>
      </c>
      <c r="BG19">
        <v>0</v>
      </c>
      <c r="BH19" s="17">
        <v>0</v>
      </c>
      <c r="BI19">
        <v>699.5</v>
      </c>
      <c r="BJ19">
        <v>462</v>
      </c>
      <c r="BK19" s="24">
        <v>38.43</v>
      </c>
      <c r="BL19">
        <v>1</v>
      </c>
      <c r="BM19">
        <v>0</v>
      </c>
      <c r="BN19">
        <v>0</v>
      </c>
      <c r="BO19">
        <v>0</v>
      </c>
      <c r="BP19">
        <v>0</v>
      </c>
      <c r="BQ19">
        <v>0</v>
      </c>
      <c r="BR19">
        <v>0</v>
      </c>
      <c r="BS19" s="17">
        <v>0</v>
      </c>
      <c r="BT19">
        <v>0</v>
      </c>
      <c r="BU19">
        <v>0</v>
      </c>
      <c r="BV19">
        <v>1</v>
      </c>
      <c r="BW19" s="17">
        <v>0</v>
      </c>
      <c r="BX19">
        <v>0</v>
      </c>
      <c r="BY19">
        <v>0</v>
      </c>
      <c r="BZ19">
        <v>0</v>
      </c>
      <c r="CA19">
        <v>0</v>
      </c>
      <c r="CB19" s="17">
        <v>0</v>
      </c>
      <c r="CC19">
        <v>0</v>
      </c>
      <c r="CD19">
        <v>0</v>
      </c>
      <c r="CE19">
        <v>1</v>
      </c>
      <c r="CF19">
        <v>1</v>
      </c>
      <c r="CG19">
        <v>0</v>
      </c>
      <c r="CH19">
        <v>0</v>
      </c>
      <c r="CI19">
        <v>0</v>
      </c>
      <c r="CJ19">
        <v>0</v>
      </c>
      <c r="CK19">
        <v>0</v>
      </c>
      <c r="CL19">
        <v>0</v>
      </c>
      <c r="CM19" s="17">
        <v>0</v>
      </c>
      <c r="CN19">
        <v>0.03</v>
      </c>
      <c r="CO19">
        <v>16</v>
      </c>
      <c r="CP19">
        <v>1</v>
      </c>
      <c r="CQ19">
        <v>0</v>
      </c>
      <c r="CR19">
        <v>17</v>
      </c>
      <c r="CX19" s="33" t="s">
        <v>85</v>
      </c>
    </row>
    <row r="20" spans="1:102"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187">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s="17">
        <v>0</v>
      </c>
      <c r="BF20">
        <v>1</v>
      </c>
      <c r="BG20">
        <v>0</v>
      </c>
      <c r="BH20" s="17">
        <v>0</v>
      </c>
      <c r="BI20">
        <v>699.5</v>
      </c>
      <c r="BJ20">
        <v>462</v>
      </c>
      <c r="BK20" s="24">
        <v>38.43</v>
      </c>
      <c r="BL20">
        <v>1</v>
      </c>
      <c r="BM20">
        <v>0</v>
      </c>
      <c r="BN20">
        <v>0</v>
      </c>
      <c r="BO20">
        <v>0</v>
      </c>
      <c r="BP20">
        <v>0</v>
      </c>
      <c r="BQ20">
        <v>0</v>
      </c>
      <c r="BR20">
        <v>0</v>
      </c>
      <c r="BS20" s="17">
        <v>0</v>
      </c>
      <c r="BT20">
        <v>0</v>
      </c>
      <c r="BU20">
        <v>0</v>
      </c>
      <c r="BV20">
        <v>1</v>
      </c>
      <c r="BW20" s="17">
        <v>0</v>
      </c>
      <c r="BX20">
        <v>0</v>
      </c>
      <c r="BY20">
        <v>0</v>
      </c>
      <c r="BZ20">
        <v>0</v>
      </c>
      <c r="CA20">
        <v>0</v>
      </c>
      <c r="CB20" s="17">
        <v>0</v>
      </c>
      <c r="CC20">
        <v>0</v>
      </c>
      <c r="CD20">
        <v>0</v>
      </c>
      <c r="CE20">
        <v>1</v>
      </c>
      <c r="CF20">
        <v>1</v>
      </c>
      <c r="CG20">
        <v>0</v>
      </c>
      <c r="CH20">
        <v>0</v>
      </c>
      <c r="CI20">
        <v>0</v>
      </c>
      <c r="CJ20">
        <v>0</v>
      </c>
      <c r="CK20">
        <v>0</v>
      </c>
      <c r="CL20">
        <v>0</v>
      </c>
      <c r="CM20" s="17">
        <v>0</v>
      </c>
      <c r="CN20">
        <v>0.03</v>
      </c>
      <c r="CO20">
        <v>16</v>
      </c>
      <c r="CP20">
        <v>1</v>
      </c>
      <c r="CQ20">
        <v>0</v>
      </c>
      <c r="CR20">
        <v>17</v>
      </c>
      <c r="CX20" s="33" t="s">
        <v>85</v>
      </c>
    </row>
    <row r="21" spans="1:102"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187">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s="17">
        <v>0</v>
      </c>
      <c r="BF21">
        <v>1</v>
      </c>
      <c r="BG21">
        <v>0</v>
      </c>
      <c r="BH21" s="17">
        <v>0</v>
      </c>
      <c r="BI21">
        <v>699.5</v>
      </c>
      <c r="BJ21">
        <v>462</v>
      </c>
      <c r="BK21" s="24">
        <v>38.43</v>
      </c>
      <c r="BL21">
        <v>1</v>
      </c>
      <c r="BM21">
        <v>0</v>
      </c>
      <c r="BN21">
        <v>0</v>
      </c>
      <c r="BO21">
        <v>0</v>
      </c>
      <c r="BP21">
        <v>0</v>
      </c>
      <c r="BQ21">
        <v>0</v>
      </c>
      <c r="BR21">
        <v>0</v>
      </c>
      <c r="BS21" s="17">
        <v>0</v>
      </c>
      <c r="BT21">
        <v>0</v>
      </c>
      <c r="BU21">
        <v>0</v>
      </c>
      <c r="BV21">
        <v>1</v>
      </c>
      <c r="BW21" s="17">
        <v>0</v>
      </c>
      <c r="BX21">
        <v>0</v>
      </c>
      <c r="BY21">
        <v>0</v>
      </c>
      <c r="BZ21">
        <v>0</v>
      </c>
      <c r="CA21">
        <v>0</v>
      </c>
      <c r="CB21" s="17">
        <v>0</v>
      </c>
      <c r="CC21">
        <v>0</v>
      </c>
      <c r="CD21">
        <v>0</v>
      </c>
      <c r="CE21">
        <v>1</v>
      </c>
      <c r="CF21">
        <v>1</v>
      </c>
      <c r="CG21">
        <v>0</v>
      </c>
      <c r="CH21">
        <v>0</v>
      </c>
      <c r="CI21">
        <v>0</v>
      </c>
      <c r="CJ21">
        <v>0</v>
      </c>
      <c r="CK21">
        <v>0</v>
      </c>
      <c r="CL21">
        <v>0</v>
      </c>
      <c r="CM21" s="17">
        <v>0</v>
      </c>
      <c r="CN21">
        <v>0.03</v>
      </c>
      <c r="CO21">
        <v>16</v>
      </c>
      <c r="CP21">
        <v>1</v>
      </c>
      <c r="CQ21">
        <v>0</v>
      </c>
      <c r="CR21">
        <v>17</v>
      </c>
      <c r="CX21" s="33" t="s">
        <v>85</v>
      </c>
    </row>
    <row r="22" spans="1:102"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187">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s="17">
        <v>0</v>
      </c>
      <c r="BF22">
        <v>1</v>
      </c>
      <c r="BG22">
        <v>0</v>
      </c>
      <c r="BH22" s="17">
        <v>0</v>
      </c>
      <c r="BI22">
        <v>699.5</v>
      </c>
      <c r="BJ22">
        <v>462</v>
      </c>
      <c r="BK22" s="24">
        <v>38.43</v>
      </c>
      <c r="BL22">
        <v>1</v>
      </c>
      <c r="BM22">
        <v>0</v>
      </c>
      <c r="BN22">
        <v>0</v>
      </c>
      <c r="BO22">
        <v>0</v>
      </c>
      <c r="BP22">
        <v>0</v>
      </c>
      <c r="BQ22">
        <v>0</v>
      </c>
      <c r="BR22">
        <v>0</v>
      </c>
      <c r="BS22" s="17">
        <v>0</v>
      </c>
      <c r="BT22">
        <v>0</v>
      </c>
      <c r="BU22">
        <v>0</v>
      </c>
      <c r="BV22">
        <v>1</v>
      </c>
      <c r="BW22" s="17">
        <v>0</v>
      </c>
      <c r="BX22">
        <v>0</v>
      </c>
      <c r="BY22">
        <v>0</v>
      </c>
      <c r="BZ22">
        <v>0</v>
      </c>
      <c r="CA22">
        <v>0</v>
      </c>
      <c r="CB22" s="17">
        <v>0</v>
      </c>
      <c r="CC22">
        <v>0</v>
      </c>
      <c r="CD22">
        <v>0</v>
      </c>
      <c r="CE22">
        <v>1</v>
      </c>
      <c r="CF22">
        <v>1</v>
      </c>
      <c r="CG22">
        <v>0</v>
      </c>
      <c r="CH22">
        <v>0</v>
      </c>
      <c r="CI22">
        <v>0</v>
      </c>
      <c r="CJ22">
        <v>0</v>
      </c>
      <c r="CK22">
        <v>0</v>
      </c>
      <c r="CL22">
        <v>0</v>
      </c>
      <c r="CM22" s="17">
        <v>0</v>
      </c>
      <c r="CN22">
        <v>0.03</v>
      </c>
      <c r="CO22">
        <v>16</v>
      </c>
      <c r="CP22">
        <v>1</v>
      </c>
      <c r="CQ22">
        <v>0</v>
      </c>
      <c r="CR22">
        <v>17</v>
      </c>
      <c r="CX22" s="33" t="s">
        <v>85</v>
      </c>
    </row>
    <row r="23" spans="1:102"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187">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s="17">
        <v>0</v>
      </c>
      <c r="BF23">
        <v>1</v>
      </c>
      <c r="BG23">
        <v>0</v>
      </c>
      <c r="BH23" s="17">
        <v>0</v>
      </c>
      <c r="BI23">
        <v>699.5</v>
      </c>
      <c r="BJ23">
        <v>462</v>
      </c>
      <c r="BK23" s="24">
        <v>38.43</v>
      </c>
      <c r="BL23">
        <v>1</v>
      </c>
      <c r="BM23">
        <v>0</v>
      </c>
      <c r="BN23">
        <v>0</v>
      </c>
      <c r="BO23">
        <v>0</v>
      </c>
      <c r="BP23">
        <v>0</v>
      </c>
      <c r="BQ23">
        <v>0</v>
      </c>
      <c r="BR23">
        <v>0</v>
      </c>
      <c r="BS23" s="17">
        <v>0</v>
      </c>
      <c r="BT23">
        <v>0</v>
      </c>
      <c r="BU23">
        <v>0</v>
      </c>
      <c r="BV23">
        <v>1</v>
      </c>
      <c r="BW23" s="17">
        <v>0</v>
      </c>
      <c r="BX23">
        <v>0</v>
      </c>
      <c r="BY23">
        <v>0</v>
      </c>
      <c r="BZ23">
        <v>0</v>
      </c>
      <c r="CA23">
        <v>0</v>
      </c>
      <c r="CB23" s="17">
        <v>0</v>
      </c>
      <c r="CC23">
        <v>0</v>
      </c>
      <c r="CD23">
        <v>0</v>
      </c>
      <c r="CE23">
        <v>1</v>
      </c>
      <c r="CF23">
        <v>1</v>
      </c>
      <c r="CG23">
        <v>0</v>
      </c>
      <c r="CH23">
        <v>0</v>
      </c>
      <c r="CI23">
        <v>0</v>
      </c>
      <c r="CJ23">
        <v>0</v>
      </c>
      <c r="CK23">
        <v>0</v>
      </c>
      <c r="CL23">
        <v>0</v>
      </c>
      <c r="CM23" s="17">
        <v>0</v>
      </c>
      <c r="CN23">
        <v>0.03</v>
      </c>
      <c r="CO23">
        <v>16</v>
      </c>
      <c r="CP23">
        <v>1</v>
      </c>
      <c r="CQ23">
        <v>0</v>
      </c>
      <c r="CR23">
        <v>17</v>
      </c>
      <c r="CX23" s="33" t="s">
        <v>85</v>
      </c>
    </row>
    <row r="24" spans="1:102"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187">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s="17">
        <v>0</v>
      </c>
      <c r="BF24">
        <v>1</v>
      </c>
      <c r="BG24">
        <v>0</v>
      </c>
      <c r="BH24" s="17">
        <v>0</v>
      </c>
      <c r="BI24">
        <v>699.5</v>
      </c>
      <c r="BJ24">
        <v>462</v>
      </c>
      <c r="BK24" s="24">
        <v>38.43</v>
      </c>
      <c r="BL24">
        <v>1</v>
      </c>
      <c r="BM24">
        <v>0</v>
      </c>
      <c r="BN24">
        <v>0</v>
      </c>
      <c r="BO24">
        <v>0</v>
      </c>
      <c r="BP24">
        <v>0</v>
      </c>
      <c r="BQ24">
        <v>0</v>
      </c>
      <c r="BR24">
        <v>0</v>
      </c>
      <c r="BS24" s="17">
        <v>0</v>
      </c>
      <c r="BT24">
        <v>0</v>
      </c>
      <c r="BU24">
        <v>0</v>
      </c>
      <c r="BV24">
        <v>1</v>
      </c>
      <c r="BW24" s="17">
        <v>0</v>
      </c>
      <c r="BX24">
        <v>0</v>
      </c>
      <c r="BY24">
        <v>0</v>
      </c>
      <c r="BZ24">
        <v>0</v>
      </c>
      <c r="CA24">
        <v>0</v>
      </c>
      <c r="CB24" s="17">
        <v>0</v>
      </c>
      <c r="CC24">
        <v>0</v>
      </c>
      <c r="CD24">
        <v>0</v>
      </c>
      <c r="CE24">
        <v>1</v>
      </c>
      <c r="CF24">
        <v>1</v>
      </c>
      <c r="CG24">
        <v>0</v>
      </c>
      <c r="CH24">
        <v>0</v>
      </c>
      <c r="CI24">
        <v>0</v>
      </c>
      <c r="CJ24">
        <v>0</v>
      </c>
      <c r="CK24">
        <v>0</v>
      </c>
      <c r="CL24">
        <v>0</v>
      </c>
      <c r="CM24" s="17">
        <v>0</v>
      </c>
      <c r="CN24">
        <v>0.03</v>
      </c>
      <c r="CO24">
        <v>16</v>
      </c>
      <c r="CP24">
        <v>1</v>
      </c>
      <c r="CQ24">
        <v>0</v>
      </c>
      <c r="CR24">
        <v>17</v>
      </c>
      <c r="CX24" s="33" t="s">
        <v>85</v>
      </c>
    </row>
    <row r="25" spans="1:102"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187">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s="17">
        <v>0</v>
      </c>
      <c r="BF25">
        <v>1</v>
      </c>
      <c r="BG25">
        <v>0</v>
      </c>
      <c r="BH25" s="17">
        <v>0</v>
      </c>
      <c r="BI25">
        <v>699.5</v>
      </c>
      <c r="BJ25">
        <v>462</v>
      </c>
      <c r="BK25" s="24">
        <v>38.43</v>
      </c>
      <c r="BL25">
        <v>1</v>
      </c>
      <c r="BM25">
        <v>0</v>
      </c>
      <c r="BN25">
        <v>0</v>
      </c>
      <c r="BO25">
        <v>0</v>
      </c>
      <c r="BP25">
        <v>0</v>
      </c>
      <c r="BQ25">
        <v>0</v>
      </c>
      <c r="BR25">
        <v>0</v>
      </c>
      <c r="BS25" s="17">
        <v>0</v>
      </c>
      <c r="BT25">
        <v>0</v>
      </c>
      <c r="BU25">
        <v>0</v>
      </c>
      <c r="BV25">
        <v>1</v>
      </c>
      <c r="BW25" s="17">
        <v>0</v>
      </c>
      <c r="BX25">
        <v>0</v>
      </c>
      <c r="BY25">
        <v>0</v>
      </c>
      <c r="BZ25">
        <v>0</v>
      </c>
      <c r="CA25">
        <v>0</v>
      </c>
      <c r="CB25" s="17">
        <v>0</v>
      </c>
      <c r="CC25">
        <v>0</v>
      </c>
      <c r="CD25">
        <v>0</v>
      </c>
      <c r="CE25">
        <v>1</v>
      </c>
      <c r="CF25">
        <v>1</v>
      </c>
      <c r="CG25">
        <v>0</v>
      </c>
      <c r="CH25">
        <v>0</v>
      </c>
      <c r="CI25">
        <v>0</v>
      </c>
      <c r="CJ25">
        <v>0</v>
      </c>
      <c r="CK25">
        <v>0</v>
      </c>
      <c r="CL25">
        <v>0</v>
      </c>
      <c r="CM25" s="17">
        <v>0</v>
      </c>
      <c r="CN25">
        <v>0.03</v>
      </c>
      <c r="CO25">
        <v>16</v>
      </c>
      <c r="CP25">
        <v>1</v>
      </c>
      <c r="CQ25">
        <v>0</v>
      </c>
      <c r="CR25">
        <v>17</v>
      </c>
      <c r="CX25" s="33" t="s">
        <v>85</v>
      </c>
    </row>
    <row r="26" spans="1:102"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187">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s="17">
        <v>0</v>
      </c>
      <c r="BF26">
        <v>1</v>
      </c>
      <c r="BG26">
        <v>0</v>
      </c>
      <c r="BH26" s="17">
        <v>0</v>
      </c>
      <c r="BI26">
        <v>699.5</v>
      </c>
      <c r="BJ26">
        <v>462</v>
      </c>
      <c r="BK26" s="24">
        <v>38.43</v>
      </c>
      <c r="BL26">
        <v>1</v>
      </c>
      <c r="BM26">
        <v>0</v>
      </c>
      <c r="BN26">
        <v>0</v>
      </c>
      <c r="BO26">
        <v>0</v>
      </c>
      <c r="BP26">
        <v>0</v>
      </c>
      <c r="BQ26">
        <v>0</v>
      </c>
      <c r="BR26">
        <v>0</v>
      </c>
      <c r="BS26" s="17">
        <v>0</v>
      </c>
      <c r="BT26">
        <v>0</v>
      </c>
      <c r="BU26">
        <v>0</v>
      </c>
      <c r="BV26">
        <v>1</v>
      </c>
      <c r="BW26" s="17">
        <v>0</v>
      </c>
      <c r="BX26">
        <v>0</v>
      </c>
      <c r="BY26">
        <v>0</v>
      </c>
      <c r="BZ26">
        <v>0</v>
      </c>
      <c r="CA26">
        <v>0</v>
      </c>
      <c r="CB26" s="17">
        <v>0</v>
      </c>
      <c r="CC26">
        <v>0</v>
      </c>
      <c r="CD26">
        <v>0</v>
      </c>
      <c r="CE26">
        <v>1</v>
      </c>
      <c r="CF26">
        <v>1</v>
      </c>
      <c r="CG26">
        <v>0</v>
      </c>
      <c r="CH26">
        <v>0</v>
      </c>
      <c r="CI26">
        <v>0</v>
      </c>
      <c r="CJ26">
        <v>0</v>
      </c>
      <c r="CK26">
        <v>0</v>
      </c>
      <c r="CL26">
        <v>0</v>
      </c>
      <c r="CM26" s="17">
        <v>0</v>
      </c>
      <c r="CN26">
        <v>0.03</v>
      </c>
      <c r="CO26">
        <v>16</v>
      </c>
      <c r="CP26">
        <v>1</v>
      </c>
      <c r="CQ26">
        <v>0</v>
      </c>
      <c r="CR26">
        <v>17</v>
      </c>
      <c r="CX26" s="33" t="s">
        <v>85</v>
      </c>
    </row>
    <row r="27" spans="1:102"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187">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s="17">
        <v>0</v>
      </c>
      <c r="BF27">
        <v>1</v>
      </c>
      <c r="BG27">
        <v>0</v>
      </c>
      <c r="BH27" s="17">
        <v>0</v>
      </c>
      <c r="BI27">
        <v>699.5</v>
      </c>
      <c r="BJ27">
        <v>462</v>
      </c>
      <c r="BK27" s="24">
        <v>38.43</v>
      </c>
      <c r="BL27">
        <v>1</v>
      </c>
      <c r="BM27">
        <v>0</v>
      </c>
      <c r="BN27">
        <v>0</v>
      </c>
      <c r="BO27">
        <v>0</v>
      </c>
      <c r="BP27">
        <v>0</v>
      </c>
      <c r="BQ27">
        <v>0</v>
      </c>
      <c r="BR27">
        <v>0</v>
      </c>
      <c r="BS27" s="17">
        <v>0</v>
      </c>
      <c r="BT27">
        <v>0</v>
      </c>
      <c r="BU27">
        <v>0</v>
      </c>
      <c r="BV27">
        <v>1</v>
      </c>
      <c r="BW27" s="17">
        <v>0</v>
      </c>
      <c r="BX27">
        <v>0</v>
      </c>
      <c r="BY27">
        <v>0</v>
      </c>
      <c r="BZ27">
        <v>0</v>
      </c>
      <c r="CA27">
        <v>0</v>
      </c>
      <c r="CB27" s="17">
        <v>0</v>
      </c>
      <c r="CC27">
        <v>0</v>
      </c>
      <c r="CD27">
        <v>0</v>
      </c>
      <c r="CE27">
        <v>1</v>
      </c>
      <c r="CF27">
        <v>1</v>
      </c>
      <c r="CG27">
        <v>0</v>
      </c>
      <c r="CH27">
        <v>0</v>
      </c>
      <c r="CI27">
        <v>0</v>
      </c>
      <c r="CJ27">
        <v>0</v>
      </c>
      <c r="CK27">
        <v>0</v>
      </c>
      <c r="CL27">
        <v>0</v>
      </c>
      <c r="CM27" s="17">
        <v>0</v>
      </c>
      <c r="CN27">
        <v>0.03</v>
      </c>
      <c r="CO27">
        <v>16</v>
      </c>
      <c r="CP27">
        <v>1</v>
      </c>
      <c r="CQ27">
        <v>0</v>
      </c>
      <c r="CR27">
        <v>17</v>
      </c>
      <c r="CX27" s="33" t="s">
        <v>85</v>
      </c>
    </row>
    <row r="28" spans="1:102"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187">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s="17">
        <v>0</v>
      </c>
      <c r="BF28">
        <v>1</v>
      </c>
      <c r="BG28">
        <v>0</v>
      </c>
      <c r="BH28" s="17">
        <v>0</v>
      </c>
      <c r="BI28">
        <v>699.5</v>
      </c>
      <c r="BJ28">
        <v>462</v>
      </c>
      <c r="BK28" s="24">
        <v>38.43</v>
      </c>
      <c r="BL28">
        <v>1</v>
      </c>
      <c r="BM28">
        <v>0</v>
      </c>
      <c r="BN28">
        <v>0</v>
      </c>
      <c r="BO28">
        <v>0</v>
      </c>
      <c r="BP28">
        <v>0</v>
      </c>
      <c r="BQ28">
        <v>0</v>
      </c>
      <c r="BR28">
        <v>0</v>
      </c>
      <c r="BS28" s="17">
        <v>0</v>
      </c>
      <c r="BT28">
        <v>0</v>
      </c>
      <c r="BU28">
        <v>0</v>
      </c>
      <c r="BV28">
        <v>1</v>
      </c>
      <c r="BW28" s="17">
        <v>0</v>
      </c>
      <c r="BX28">
        <v>0</v>
      </c>
      <c r="BY28">
        <v>0</v>
      </c>
      <c r="BZ28">
        <v>0</v>
      </c>
      <c r="CA28">
        <v>0</v>
      </c>
      <c r="CB28" s="17">
        <v>0</v>
      </c>
      <c r="CC28">
        <v>0</v>
      </c>
      <c r="CD28">
        <v>0</v>
      </c>
      <c r="CE28">
        <v>1</v>
      </c>
      <c r="CF28">
        <v>1</v>
      </c>
      <c r="CG28">
        <v>0</v>
      </c>
      <c r="CH28">
        <v>0</v>
      </c>
      <c r="CI28">
        <v>0</v>
      </c>
      <c r="CJ28">
        <v>0</v>
      </c>
      <c r="CK28">
        <v>0</v>
      </c>
      <c r="CL28">
        <v>0</v>
      </c>
      <c r="CM28" s="17">
        <v>0</v>
      </c>
      <c r="CN28">
        <v>0.03</v>
      </c>
      <c r="CO28">
        <v>16</v>
      </c>
      <c r="CP28">
        <v>1</v>
      </c>
      <c r="CQ28">
        <v>0</v>
      </c>
      <c r="CR28">
        <v>17</v>
      </c>
      <c r="CX28" s="33" t="s">
        <v>85</v>
      </c>
    </row>
    <row r="29" spans="1:102"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187">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s="17">
        <v>0</v>
      </c>
      <c r="BF29">
        <v>1</v>
      </c>
      <c r="BG29">
        <v>0</v>
      </c>
      <c r="BH29" s="17">
        <v>0</v>
      </c>
      <c r="BI29">
        <v>699.5</v>
      </c>
      <c r="BJ29">
        <v>462</v>
      </c>
      <c r="BK29" s="24">
        <v>38.43</v>
      </c>
      <c r="BL29">
        <v>1</v>
      </c>
      <c r="BM29">
        <v>0</v>
      </c>
      <c r="BN29">
        <v>0</v>
      </c>
      <c r="BO29">
        <v>0</v>
      </c>
      <c r="BP29">
        <v>0</v>
      </c>
      <c r="BQ29">
        <v>0</v>
      </c>
      <c r="BR29">
        <v>0</v>
      </c>
      <c r="BS29" s="17">
        <v>0</v>
      </c>
      <c r="BT29">
        <v>0</v>
      </c>
      <c r="BU29">
        <v>0</v>
      </c>
      <c r="BV29">
        <v>1</v>
      </c>
      <c r="BW29" s="17">
        <v>0</v>
      </c>
      <c r="BX29">
        <v>0</v>
      </c>
      <c r="BY29">
        <v>0</v>
      </c>
      <c r="BZ29">
        <v>0</v>
      </c>
      <c r="CA29">
        <v>0</v>
      </c>
      <c r="CB29" s="17">
        <v>0</v>
      </c>
      <c r="CC29">
        <v>0</v>
      </c>
      <c r="CD29">
        <v>0</v>
      </c>
      <c r="CE29">
        <v>1</v>
      </c>
      <c r="CF29">
        <v>1</v>
      </c>
      <c r="CG29">
        <v>0</v>
      </c>
      <c r="CH29">
        <v>0</v>
      </c>
      <c r="CI29">
        <v>0</v>
      </c>
      <c r="CJ29">
        <v>0</v>
      </c>
      <c r="CK29">
        <v>0</v>
      </c>
      <c r="CL29">
        <v>0</v>
      </c>
      <c r="CM29" s="17">
        <v>0</v>
      </c>
      <c r="CN29">
        <v>0.03</v>
      </c>
      <c r="CO29">
        <v>16</v>
      </c>
      <c r="CP29">
        <v>1</v>
      </c>
      <c r="CQ29">
        <v>0</v>
      </c>
      <c r="CR29">
        <v>17</v>
      </c>
      <c r="CX29" s="33" t="s">
        <v>85</v>
      </c>
    </row>
    <row r="30" spans="1:102"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187">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s="17">
        <v>0</v>
      </c>
      <c r="BF30">
        <v>1</v>
      </c>
      <c r="BG30">
        <v>0</v>
      </c>
      <c r="BH30" s="17">
        <v>0</v>
      </c>
      <c r="BI30">
        <v>699.5</v>
      </c>
      <c r="BJ30">
        <v>462</v>
      </c>
      <c r="BK30" s="24">
        <v>27.56</v>
      </c>
      <c r="BL30">
        <v>1</v>
      </c>
      <c r="BM30">
        <v>0</v>
      </c>
      <c r="BN30">
        <v>0</v>
      </c>
      <c r="BO30">
        <v>0</v>
      </c>
      <c r="BP30">
        <v>0</v>
      </c>
      <c r="BQ30">
        <v>0</v>
      </c>
      <c r="BR30">
        <v>0</v>
      </c>
      <c r="BS30" s="17">
        <v>0</v>
      </c>
      <c r="BT30">
        <v>1</v>
      </c>
      <c r="BU30">
        <v>0</v>
      </c>
      <c r="BV30">
        <v>0</v>
      </c>
      <c r="BW30" s="17">
        <v>0</v>
      </c>
      <c r="BX30">
        <v>0</v>
      </c>
      <c r="BY30">
        <v>0</v>
      </c>
      <c r="BZ30">
        <v>0</v>
      </c>
      <c r="CA30">
        <v>0</v>
      </c>
      <c r="CB30" s="17">
        <v>0</v>
      </c>
      <c r="CC30">
        <v>0</v>
      </c>
      <c r="CD30">
        <v>0</v>
      </c>
      <c r="CE30">
        <v>1</v>
      </c>
      <c r="CF30">
        <v>1</v>
      </c>
      <c r="CG30">
        <v>0</v>
      </c>
      <c r="CH30">
        <v>0</v>
      </c>
      <c r="CI30">
        <v>0</v>
      </c>
      <c r="CJ30">
        <v>0</v>
      </c>
      <c r="CK30">
        <v>0</v>
      </c>
      <c r="CL30">
        <v>0</v>
      </c>
      <c r="CM30" s="17">
        <v>0</v>
      </c>
      <c r="CN30">
        <v>0.03</v>
      </c>
      <c r="CO30">
        <v>16</v>
      </c>
      <c r="CP30">
        <v>1</v>
      </c>
      <c r="CQ30">
        <v>0</v>
      </c>
      <c r="CR30">
        <v>17</v>
      </c>
      <c r="CX30" s="33" t="s">
        <v>85</v>
      </c>
    </row>
    <row r="31" spans="1:102"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187">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s="17">
        <v>0</v>
      </c>
      <c r="BF31">
        <v>1</v>
      </c>
      <c r="BG31">
        <v>0</v>
      </c>
      <c r="BH31" s="17">
        <v>0</v>
      </c>
      <c r="BI31">
        <v>699.5</v>
      </c>
      <c r="BJ31">
        <v>462</v>
      </c>
      <c r="BK31" s="24">
        <v>27.56</v>
      </c>
      <c r="BL31">
        <v>1</v>
      </c>
      <c r="BM31">
        <v>0</v>
      </c>
      <c r="BN31">
        <v>0</v>
      </c>
      <c r="BO31">
        <v>0</v>
      </c>
      <c r="BP31">
        <v>0</v>
      </c>
      <c r="BQ31">
        <v>0</v>
      </c>
      <c r="BR31">
        <v>0</v>
      </c>
      <c r="BS31" s="17">
        <v>0</v>
      </c>
      <c r="BT31">
        <v>1</v>
      </c>
      <c r="BU31">
        <v>0</v>
      </c>
      <c r="BV31">
        <v>0</v>
      </c>
      <c r="BW31" s="17">
        <v>0</v>
      </c>
      <c r="BX31">
        <v>0</v>
      </c>
      <c r="BY31">
        <v>0</v>
      </c>
      <c r="BZ31">
        <v>0</v>
      </c>
      <c r="CA31">
        <v>0</v>
      </c>
      <c r="CB31" s="17">
        <v>0</v>
      </c>
      <c r="CC31">
        <v>0</v>
      </c>
      <c r="CD31">
        <v>0</v>
      </c>
      <c r="CE31">
        <v>1</v>
      </c>
      <c r="CF31">
        <v>1</v>
      </c>
      <c r="CG31">
        <v>0</v>
      </c>
      <c r="CH31">
        <v>0</v>
      </c>
      <c r="CI31">
        <v>0</v>
      </c>
      <c r="CJ31">
        <v>0</v>
      </c>
      <c r="CK31">
        <v>0</v>
      </c>
      <c r="CL31">
        <v>0</v>
      </c>
      <c r="CM31" s="17">
        <v>0</v>
      </c>
      <c r="CN31">
        <v>0.03</v>
      </c>
      <c r="CO31">
        <v>16</v>
      </c>
      <c r="CP31">
        <v>1</v>
      </c>
      <c r="CQ31">
        <v>0</v>
      </c>
      <c r="CR31">
        <v>17</v>
      </c>
      <c r="CX31" s="33" t="s">
        <v>85</v>
      </c>
    </row>
    <row r="32" spans="1:102"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187">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s="17">
        <v>0</v>
      </c>
      <c r="BF32">
        <v>1</v>
      </c>
      <c r="BG32">
        <v>0</v>
      </c>
      <c r="BH32" s="17">
        <v>0</v>
      </c>
      <c r="BI32">
        <v>699.5</v>
      </c>
      <c r="BJ32">
        <v>462</v>
      </c>
      <c r="BK32" s="24">
        <v>27.56</v>
      </c>
      <c r="BL32">
        <v>1</v>
      </c>
      <c r="BM32">
        <v>0</v>
      </c>
      <c r="BN32">
        <v>0</v>
      </c>
      <c r="BO32">
        <v>0</v>
      </c>
      <c r="BP32">
        <v>0</v>
      </c>
      <c r="BQ32">
        <v>0</v>
      </c>
      <c r="BR32">
        <v>0</v>
      </c>
      <c r="BS32" s="17">
        <v>0</v>
      </c>
      <c r="BT32">
        <v>1</v>
      </c>
      <c r="BU32">
        <v>0</v>
      </c>
      <c r="BV32">
        <v>0</v>
      </c>
      <c r="BW32" s="17">
        <v>0</v>
      </c>
      <c r="BX32">
        <v>0</v>
      </c>
      <c r="BY32">
        <v>0</v>
      </c>
      <c r="BZ32">
        <v>0</v>
      </c>
      <c r="CA32">
        <v>0</v>
      </c>
      <c r="CB32" s="17">
        <v>0</v>
      </c>
      <c r="CC32">
        <v>0</v>
      </c>
      <c r="CD32">
        <v>0</v>
      </c>
      <c r="CE32">
        <v>1</v>
      </c>
      <c r="CF32">
        <v>1</v>
      </c>
      <c r="CG32">
        <v>0</v>
      </c>
      <c r="CH32">
        <v>0</v>
      </c>
      <c r="CI32">
        <v>0</v>
      </c>
      <c r="CJ32">
        <v>0</v>
      </c>
      <c r="CK32">
        <v>0</v>
      </c>
      <c r="CL32">
        <v>0</v>
      </c>
      <c r="CM32" s="17">
        <v>0</v>
      </c>
      <c r="CN32">
        <v>0.03</v>
      </c>
      <c r="CO32">
        <v>16</v>
      </c>
      <c r="CP32">
        <v>1</v>
      </c>
      <c r="CQ32">
        <v>0</v>
      </c>
      <c r="CR32">
        <v>17</v>
      </c>
      <c r="CX32" s="33" t="s">
        <v>85</v>
      </c>
    </row>
    <row r="33" spans="1:102"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187">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s="17">
        <v>0</v>
      </c>
      <c r="BF33">
        <v>1</v>
      </c>
      <c r="BG33">
        <v>0</v>
      </c>
      <c r="BH33" s="17">
        <v>0</v>
      </c>
      <c r="BI33">
        <v>699.5</v>
      </c>
      <c r="BJ33">
        <v>462</v>
      </c>
      <c r="BK33" s="24">
        <v>27.56</v>
      </c>
      <c r="BL33">
        <v>1</v>
      </c>
      <c r="BM33">
        <v>0</v>
      </c>
      <c r="BN33">
        <v>0</v>
      </c>
      <c r="BO33">
        <v>0</v>
      </c>
      <c r="BP33">
        <v>0</v>
      </c>
      <c r="BQ33">
        <v>0</v>
      </c>
      <c r="BR33">
        <v>0</v>
      </c>
      <c r="BS33" s="17">
        <v>0</v>
      </c>
      <c r="BT33">
        <v>1</v>
      </c>
      <c r="BU33">
        <v>0</v>
      </c>
      <c r="BV33">
        <v>0</v>
      </c>
      <c r="BW33" s="17">
        <v>0</v>
      </c>
      <c r="BX33">
        <v>0</v>
      </c>
      <c r="BY33">
        <v>0</v>
      </c>
      <c r="BZ33">
        <v>0</v>
      </c>
      <c r="CA33">
        <v>0</v>
      </c>
      <c r="CB33" s="17">
        <v>0</v>
      </c>
      <c r="CC33">
        <v>0</v>
      </c>
      <c r="CD33">
        <v>0</v>
      </c>
      <c r="CE33">
        <v>1</v>
      </c>
      <c r="CF33">
        <v>1</v>
      </c>
      <c r="CG33">
        <v>0</v>
      </c>
      <c r="CH33">
        <v>0</v>
      </c>
      <c r="CI33">
        <v>0</v>
      </c>
      <c r="CJ33">
        <v>0</v>
      </c>
      <c r="CK33">
        <v>0</v>
      </c>
      <c r="CL33">
        <v>0</v>
      </c>
      <c r="CM33" s="17">
        <v>0</v>
      </c>
      <c r="CN33">
        <v>0.03</v>
      </c>
      <c r="CO33">
        <v>16</v>
      </c>
      <c r="CP33">
        <v>1</v>
      </c>
      <c r="CQ33">
        <v>0</v>
      </c>
      <c r="CR33">
        <v>17</v>
      </c>
      <c r="CX33" s="33" t="s">
        <v>85</v>
      </c>
    </row>
    <row r="34" spans="1:102"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187">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s="17">
        <v>0</v>
      </c>
      <c r="BF34">
        <v>1</v>
      </c>
      <c r="BG34">
        <v>0</v>
      </c>
      <c r="BH34" s="17">
        <v>0</v>
      </c>
      <c r="BI34">
        <v>699.5</v>
      </c>
      <c r="BJ34">
        <v>462</v>
      </c>
      <c r="BK34" s="24">
        <v>27.56</v>
      </c>
      <c r="BL34">
        <v>1</v>
      </c>
      <c r="BM34">
        <v>0</v>
      </c>
      <c r="BN34">
        <v>0</v>
      </c>
      <c r="BO34">
        <v>0</v>
      </c>
      <c r="BP34">
        <v>0</v>
      </c>
      <c r="BQ34">
        <v>0</v>
      </c>
      <c r="BR34">
        <v>0</v>
      </c>
      <c r="BS34" s="17">
        <v>0</v>
      </c>
      <c r="BT34">
        <v>1</v>
      </c>
      <c r="BU34">
        <v>0</v>
      </c>
      <c r="BV34">
        <v>0</v>
      </c>
      <c r="BW34" s="17">
        <v>0</v>
      </c>
      <c r="BX34">
        <v>0</v>
      </c>
      <c r="BY34">
        <v>0</v>
      </c>
      <c r="BZ34">
        <v>0</v>
      </c>
      <c r="CA34">
        <v>0</v>
      </c>
      <c r="CB34" s="17">
        <v>0</v>
      </c>
      <c r="CC34">
        <v>0</v>
      </c>
      <c r="CD34">
        <v>0</v>
      </c>
      <c r="CE34">
        <v>1</v>
      </c>
      <c r="CF34">
        <v>1</v>
      </c>
      <c r="CG34">
        <v>0</v>
      </c>
      <c r="CH34">
        <v>0</v>
      </c>
      <c r="CI34">
        <v>0</v>
      </c>
      <c r="CJ34">
        <v>0</v>
      </c>
      <c r="CK34">
        <v>0</v>
      </c>
      <c r="CL34">
        <v>0</v>
      </c>
      <c r="CM34" s="17">
        <v>0</v>
      </c>
      <c r="CN34">
        <v>0.03</v>
      </c>
      <c r="CO34">
        <v>16</v>
      </c>
      <c r="CP34">
        <v>1</v>
      </c>
      <c r="CQ34">
        <v>0</v>
      </c>
      <c r="CR34">
        <v>17</v>
      </c>
      <c r="CX34" s="33" t="s">
        <v>85</v>
      </c>
    </row>
    <row r="35" spans="1:102"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187">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s="17">
        <v>0</v>
      </c>
      <c r="BF35">
        <v>1</v>
      </c>
      <c r="BG35">
        <v>0</v>
      </c>
      <c r="BH35" s="17">
        <v>0</v>
      </c>
      <c r="BI35">
        <v>699.5</v>
      </c>
      <c r="BJ35">
        <v>462</v>
      </c>
      <c r="BK35" s="24">
        <v>27.56</v>
      </c>
      <c r="BL35">
        <v>1</v>
      </c>
      <c r="BM35">
        <v>0</v>
      </c>
      <c r="BN35">
        <v>0</v>
      </c>
      <c r="BO35">
        <v>0</v>
      </c>
      <c r="BP35">
        <v>0</v>
      </c>
      <c r="BQ35">
        <v>0</v>
      </c>
      <c r="BR35">
        <v>0</v>
      </c>
      <c r="BS35" s="17">
        <v>0</v>
      </c>
      <c r="BT35">
        <v>1</v>
      </c>
      <c r="BU35">
        <v>0</v>
      </c>
      <c r="BV35">
        <v>0</v>
      </c>
      <c r="BW35" s="17">
        <v>0</v>
      </c>
      <c r="BX35">
        <v>0</v>
      </c>
      <c r="BY35">
        <v>0</v>
      </c>
      <c r="BZ35">
        <v>0</v>
      </c>
      <c r="CA35">
        <v>0</v>
      </c>
      <c r="CB35" s="17">
        <v>0</v>
      </c>
      <c r="CC35">
        <v>0</v>
      </c>
      <c r="CD35">
        <v>0</v>
      </c>
      <c r="CE35">
        <v>1</v>
      </c>
      <c r="CF35">
        <v>1</v>
      </c>
      <c r="CG35">
        <v>0</v>
      </c>
      <c r="CH35">
        <v>0</v>
      </c>
      <c r="CI35">
        <v>0</v>
      </c>
      <c r="CJ35">
        <v>0</v>
      </c>
      <c r="CK35">
        <v>0</v>
      </c>
      <c r="CL35">
        <v>0</v>
      </c>
      <c r="CM35" s="17">
        <v>0</v>
      </c>
      <c r="CN35">
        <v>0.03</v>
      </c>
      <c r="CO35">
        <v>16</v>
      </c>
      <c r="CP35">
        <v>1</v>
      </c>
      <c r="CQ35">
        <v>0</v>
      </c>
      <c r="CR35">
        <v>17</v>
      </c>
      <c r="CX35" s="33" t="s">
        <v>85</v>
      </c>
    </row>
    <row r="36" spans="1:102"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187">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s="17">
        <v>0</v>
      </c>
      <c r="BF36">
        <v>1</v>
      </c>
      <c r="BG36">
        <v>0</v>
      </c>
      <c r="BH36" s="17">
        <v>0</v>
      </c>
      <c r="BI36">
        <v>699.5</v>
      </c>
      <c r="BJ36">
        <v>462</v>
      </c>
      <c r="BK36" s="24">
        <v>27.56</v>
      </c>
      <c r="BL36">
        <v>1</v>
      </c>
      <c r="BM36">
        <v>0</v>
      </c>
      <c r="BN36">
        <v>0</v>
      </c>
      <c r="BO36">
        <v>0</v>
      </c>
      <c r="BP36">
        <v>0</v>
      </c>
      <c r="BQ36">
        <v>0</v>
      </c>
      <c r="BR36">
        <v>0</v>
      </c>
      <c r="BS36" s="17">
        <v>0</v>
      </c>
      <c r="BT36">
        <v>1</v>
      </c>
      <c r="BU36">
        <v>0</v>
      </c>
      <c r="BV36">
        <v>0</v>
      </c>
      <c r="BW36" s="17">
        <v>0</v>
      </c>
      <c r="BX36">
        <v>0</v>
      </c>
      <c r="BY36">
        <v>0</v>
      </c>
      <c r="BZ36">
        <v>0</v>
      </c>
      <c r="CA36">
        <v>0</v>
      </c>
      <c r="CB36" s="17">
        <v>0</v>
      </c>
      <c r="CC36">
        <v>0</v>
      </c>
      <c r="CD36">
        <v>0</v>
      </c>
      <c r="CE36">
        <v>1</v>
      </c>
      <c r="CF36">
        <v>1</v>
      </c>
      <c r="CG36">
        <v>0</v>
      </c>
      <c r="CH36">
        <v>0</v>
      </c>
      <c r="CI36">
        <v>0</v>
      </c>
      <c r="CJ36">
        <v>0</v>
      </c>
      <c r="CK36">
        <v>0</v>
      </c>
      <c r="CL36">
        <v>0</v>
      </c>
      <c r="CM36" s="17">
        <v>0</v>
      </c>
      <c r="CN36">
        <v>0.03</v>
      </c>
      <c r="CO36">
        <v>16</v>
      </c>
      <c r="CP36">
        <v>1</v>
      </c>
      <c r="CQ36">
        <v>0</v>
      </c>
      <c r="CR36">
        <v>17</v>
      </c>
      <c r="CX36" s="33" t="s">
        <v>85</v>
      </c>
    </row>
    <row r="37" spans="1:102"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187">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s="17">
        <v>0</v>
      </c>
      <c r="BF37">
        <v>1</v>
      </c>
      <c r="BG37">
        <v>0</v>
      </c>
      <c r="BH37" s="17">
        <v>0</v>
      </c>
      <c r="BI37">
        <v>699.5</v>
      </c>
      <c r="BJ37">
        <v>462</v>
      </c>
      <c r="BK37" s="24">
        <v>27.56</v>
      </c>
      <c r="BL37">
        <v>1</v>
      </c>
      <c r="BM37">
        <v>0</v>
      </c>
      <c r="BN37">
        <v>0</v>
      </c>
      <c r="BO37">
        <v>0</v>
      </c>
      <c r="BP37">
        <v>0</v>
      </c>
      <c r="BQ37">
        <v>0</v>
      </c>
      <c r="BR37">
        <v>0</v>
      </c>
      <c r="BS37" s="17">
        <v>0</v>
      </c>
      <c r="BT37">
        <v>1</v>
      </c>
      <c r="BU37">
        <v>0</v>
      </c>
      <c r="BV37">
        <v>0</v>
      </c>
      <c r="BW37" s="17">
        <v>0</v>
      </c>
      <c r="BX37">
        <v>0</v>
      </c>
      <c r="BY37">
        <v>0</v>
      </c>
      <c r="BZ37">
        <v>0</v>
      </c>
      <c r="CA37">
        <v>0</v>
      </c>
      <c r="CB37" s="17">
        <v>0</v>
      </c>
      <c r="CC37">
        <v>0</v>
      </c>
      <c r="CD37">
        <v>0</v>
      </c>
      <c r="CE37">
        <v>1</v>
      </c>
      <c r="CF37">
        <v>1</v>
      </c>
      <c r="CG37">
        <v>0</v>
      </c>
      <c r="CH37">
        <v>0</v>
      </c>
      <c r="CI37">
        <v>0</v>
      </c>
      <c r="CJ37">
        <v>0</v>
      </c>
      <c r="CK37">
        <v>0</v>
      </c>
      <c r="CL37">
        <v>0</v>
      </c>
      <c r="CM37" s="17">
        <v>0</v>
      </c>
      <c r="CN37">
        <v>0.03</v>
      </c>
      <c r="CO37">
        <v>16</v>
      </c>
      <c r="CP37">
        <v>1</v>
      </c>
      <c r="CQ37">
        <v>0</v>
      </c>
      <c r="CR37">
        <v>17</v>
      </c>
      <c r="CX37" s="33" t="s">
        <v>85</v>
      </c>
    </row>
    <row r="38" spans="1:102"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187">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s="17">
        <v>0</v>
      </c>
      <c r="BF38">
        <v>1</v>
      </c>
      <c r="BG38">
        <v>0</v>
      </c>
      <c r="BH38" s="17">
        <v>0</v>
      </c>
      <c r="BI38">
        <v>699.5</v>
      </c>
      <c r="BJ38">
        <v>462</v>
      </c>
      <c r="BK38" s="24">
        <v>27.56</v>
      </c>
      <c r="BL38">
        <v>1</v>
      </c>
      <c r="BM38">
        <v>0</v>
      </c>
      <c r="BN38">
        <v>0</v>
      </c>
      <c r="BO38">
        <v>0</v>
      </c>
      <c r="BP38">
        <v>0</v>
      </c>
      <c r="BQ38">
        <v>0</v>
      </c>
      <c r="BR38">
        <v>0</v>
      </c>
      <c r="BS38" s="17">
        <v>0</v>
      </c>
      <c r="BT38">
        <v>1</v>
      </c>
      <c r="BU38">
        <v>0</v>
      </c>
      <c r="BV38">
        <v>0</v>
      </c>
      <c r="BW38" s="17">
        <v>0</v>
      </c>
      <c r="BX38">
        <v>0</v>
      </c>
      <c r="BY38">
        <v>0</v>
      </c>
      <c r="BZ38">
        <v>0</v>
      </c>
      <c r="CA38">
        <v>0</v>
      </c>
      <c r="CB38" s="17">
        <v>0</v>
      </c>
      <c r="CC38">
        <v>0</v>
      </c>
      <c r="CD38">
        <v>0</v>
      </c>
      <c r="CE38">
        <v>1</v>
      </c>
      <c r="CF38">
        <v>1</v>
      </c>
      <c r="CG38">
        <v>0</v>
      </c>
      <c r="CH38">
        <v>0</v>
      </c>
      <c r="CI38">
        <v>0</v>
      </c>
      <c r="CJ38">
        <v>0</v>
      </c>
      <c r="CK38">
        <v>0</v>
      </c>
      <c r="CL38">
        <v>0</v>
      </c>
      <c r="CM38" s="17">
        <v>0</v>
      </c>
      <c r="CN38">
        <v>0.03</v>
      </c>
      <c r="CO38">
        <v>16</v>
      </c>
      <c r="CP38">
        <v>1</v>
      </c>
      <c r="CQ38">
        <v>0</v>
      </c>
      <c r="CR38">
        <v>17</v>
      </c>
      <c r="CX38" s="33" t="s">
        <v>85</v>
      </c>
    </row>
    <row r="39" spans="1:102"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187">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s="17">
        <v>0</v>
      </c>
      <c r="BF39">
        <v>1</v>
      </c>
      <c r="BG39">
        <v>0</v>
      </c>
      <c r="BH39" s="17">
        <v>0</v>
      </c>
      <c r="BI39">
        <v>699.5</v>
      </c>
      <c r="BJ39">
        <v>462</v>
      </c>
      <c r="BK39" s="24">
        <v>27.56</v>
      </c>
      <c r="BL39">
        <v>1</v>
      </c>
      <c r="BM39">
        <v>0</v>
      </c>
      <c r="BN39">
        <v>0</v>
      </c>
      <c r="BO39">
        <v>0</v>
      </c>
      <c r="BP39">
        <v>0</v>
      </c>
      <c r="BQ39">
        <v>0</v>
      </c>
      <c r="BR39">
        <v>0</v>
      </c>
      <c r="BS39" s="17">
        <v>0</v>
      </c>
      <c r="BT39">
        <v>1</v>
      </c>
      <c r="BU39">
        <v>0</v>
      </c>
      <c r="BV39">
        <v>0</v>
      </c>
      <c r="BW39" s="17">
        <v>0</v>
      </c>
      <c r="BX39">
        <v>0</v>
      </c>
      <c r="BY39">
        <v>0</v>
      </c>
      <c r="BZ39">
        <v>0</v>
      </c>
      <c r="CA39">
        <v>0</v>
      </c>
      <c r="CB39" s="17">
        <v>0</v>
      </c>
      <c r="CC39">
        <v>0</v>
      </c>
      <c r="CD39">
        <v>0</v>
      </c>
      <c r="CE39">
        <v>1</v>
      </c>
      <c r="CF39">
        <v>1</v>
      </c>
      <c r="CG39">
        <v>0</v>
      </c>
      <c r="CH39">
        <v>0</v>
      </c>
      <c r="CI39">
        <v>0</v>
      </c>
      <c r="CJ39">
        <v>0</v>
      </c>
      <c r="CK39">
        <v>0</v>
      </c>
      <c r="CL39">
        <v>0</v>
      </c>
      <c r="CM39" s="17">
        <v>0</v>
      </c>
      <c r="CN39">
        <v>0.03</v>
      </c>
      <c r="CO39">
        <v>16</v>
      </c>
      <c r="CP39">
        <v>1</v>
      </c>
      <c r="CQ39">
        <v>0</v>
      </c>
      <c r="CR39">
        <v>17</v>
      </c>
      <c r="CX39" s="33" t="s">
        <v>85</v>
      </c>
    </row>
    <row r="40" spans="1:102"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187">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s="17">
        <v>0</v>
      </c>
      <c r="BF40">
        <v>1</v>
      </c>
      <c r="BG40">
        <v>0</v>
      </c>
      <c r="BH40" s="17">
        <v>0</v>
      </c>
      <c r="BI40">
        <v>699.5</v>
      </c>
      <c r="BJ40">
        <v>462</v>
      </c>
      <c r="BK40" s="24">
        <v>27.56</v>
      </c>
      <c r="BL40">
        <v>1</v>
      </c>
      <c r="BM40">
        <v>0</v>
      </c>
      <c r="BN40">
        <v>0</v>
      </c>
      <c r="BO40">
        <v>0</v>
      </c>
      <c r="BP40">
        <v>0</v>
      </c>
      <c r="BQ40">
        <v>0</v>
      </c>
      <c r="BR40">
        <v>0</v>
      </c>
      <c r="BS40" s="17">
        <v>0</v>
      </c>
      <c r="BT40">
        <v>1</v>
      </c>
      <c r="BU40">
        <v>0</v>
      </c>
      <c r="BV40">
        <v>0</v>
      </c>
      <c r="BW40" s="17">
        <v>0</v>
      </c>
      <c r="BX40">
        <v>0</v>
      </c>
      <c r="BY40">
        <v>0</v>
      </c>
      <c r="BZ40">
        <v>0</v>
      </c>
      <c r="CA40">
        <v>0</v>
      </c>
      <c r="CB40" s="17">
        <v>0</v>
      </c>
      <c r="CC40">
        <v>0</v>
      </c>
      <c r="CD40">
        <v>0</v>
      </c>
      <c r="CE40">
        <v>1</v>
      </c>
      <c r="CF40">
        <v>1</v>
      </c>
      <c r="CG40">
        <v>0</v>
      </c>
      <c r="CH40">
        <v>0</v>
      </c>
      <c r="CI40">
        <v>0</v>
      </c>
      <c r="CJ40">
        <v>0</v>
      </c>
      <c r="CK40">
        <v>0</v>
      </c>
      <c r="CL40">
        <v>0</v>
      </c>
      <c r="CM40" s="17">
        <v>0</v>
      </c>
      <c r="CN40">
        <v>0.03</v>
      </c>
      <c r="CO40">
        <v>16</v>
      </c>
      <c r="CP40">
        <v>1</v>
      </c>
      <c r="CQ40">
        <v>0</v>
      </c>
      <c r="CR40">
        <v>17</v>
      </c>
      <c r="CX40" s="33" t="s">
        <v>85</v>
      </c>
    </row>
    <row r="41" spans="1:102"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187">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s="17">
        <v>0</v>
      </c>
      <c r="BF41">
        <v>1</v>
      </c>
      <c r="BG41">
        <v>0</v>
      </c>
      <c r="BH41" s="17">
        <v>0</v>
      </c>
      <c r="BI41">
        <v>699.5</v>
      </c>
      <c r="BJ41">
        <v>462</v>
      </c>
      <c r="BK41" s="24">
        <v>27.56</v>
      </c>
      <c r="BL41">
        <v>1</v>
      </c>
      <c r="BM41">
        <v>0</v>
      </c>
      <c r="BN41">
        <v>0</v>
      </c>
      <c r="BO41">
        <v>0</v>
      </c>
      <c r="BP41">
        <v>0</v>
      </c>
      <c r="BQ41">
        <v>0</v>
      </c>
      <c r="BR41">
        <v>0</v>
      </c>
      <c r="BS41" s="17">
        <v>0</v>
      </c>
      <c r="BT41">
        <v>1</v>
      </c>
      <c r="BU41">
        <v>0</v>
      </c>
      <c r="BV41">
        <v>0</v>
      </c>
      <c r="BW41" s="17">
        <v>0</v>
      </c>
      <c r="BX41">
        <v>0</v>
      </c>
      <c r="BY41">
        <v>0</v>
      </c>
      <c r="BZ41">
        <v>0</v>
      </c>
      <c r="CA41">
        <v>0</v>
      </c>
      <c r="CB41" s="17">
        <v>0</v>
      </c>
      <c r="CC41">
        <v>0</v>
      </c>
      <c r="CD41">
        <v>0</v>
      </c>
      <c r="CE41">
        <v>1</v>
      </c>
      <c r="CF41">
        <v>1</v>
      </c>
      <c r="CG41">
        <v>0</v>
      </c>
      <c r="CH41">
        <v>0</v>
      </c>
      <c r="CI41">
        <v>0</v>
      </c>
      <c r="CJ41">
        <v>0</v>
      </c>
      <c r="CK41">
        <v>0</v>
      </c>
      <c r="CL41">
        <v>0</v>
      </c>
      <c r="CM41" s="17">
        <v>0</v>
      </c>
      <c r="CN41">
        <v>0.03</v>
      </c>
      <c r="CO41">
        <v>16</v>
      </c>
      <c r="CP41">
        <v>1</v>
      </c>
      <c r="CQ41">
        <v>0</v>
      </c>
      <c r="CR41">
        <v>17</v>
      </c>
      <c r="CX41" s="33" t="s">
        <v>85</v>
      </c>
    </row>
    <row r="42" spans="1:102"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187">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s="17">
        <v>0</v>
      </c>
      <c r="BF42">
        <v>1</v>
      </c>
      <c r="BG42">
        <v>0</v>
      </c>
      <c r="BH42" s="17">
        <v>0</v>
      </c>
      <c r="BI42">
        <v>699.5</v>
      </c>
      <c r="BJ42">
        <v>462</v>
      </c>
      <c r="BK42" s="24">
        <v>27.56</v>
      </c>
      <c r="BL42">
        <v>1</v>
      </c>
      <c r="BM42">
        <v>0</v>
      </c>
      <c r="BN42">
        <v>0</v>
      </c>
      <c r="BO42">
        <v>0</v>
      </c>
      <c r="BP42">
        <v>0</v>
      </c>
      <c r="BQ42">
        <v>0</v>
      </c>
      <c r="BR42">
        <v>0</v>
      </c>
      <c r="BS42" s="17">
        <v>0</v>
      </c>
      <c r="BT42">
        <v>1</v>
      </c>
      <c r="BU42">
        <v>0</v>
      </c>
      <c r="BV42">
        <v>0</v>
      </c>
      <c r="BW42" s="17">
        <v>0</v>
      </c>
      <c r="BX42">
        <v>0</v>
      </c>
      <c r="BY42">
        <v>0</v>
      </c>
      <c r="BZ42">
        <v>0</v>
      </c>
      <c r="CA42">
        <v>0</v>
      </c>
      <c r="CB42" s="17">
        <v>0</v>
      </c>
      <c r="CC42">
        <v>0</v>
      </c>
      <c r="CD42">
        <v>0</v>
      </c>
      <c r="CE42">
        <v>1</v>
      </c>
      <c r="CF42">
        <v>1</v>
      </c>
      <c r="CG42">
        <v>0</v>
      </c>
      <c r="CH42">
        <v>0</v>
      </c>
      <c r="CI42">
        <v>0</v>
      </c>
      <c r="CJ42">
        <v>0</v>
      </c>
      <c r="CK42">
        <v>0</v>
      </c>
      <c r="CL42">
        <v>0</v>
      </c>
      <c r="CM42" s="17">
        <v>0</v>
      </c>
      <c r="CN42">
        <v>0.03</v>
      </c>
      <c r="CO42">
        <v>16</v>
      </c>
      <c r="CP42">
        <v>1</v>
      </c>
      <c r="CQ42">
        <v>0</v>
      </c>
      <c r="CR42">
        <v>17</v>
      </c>
      <c r="CX42" s="33" t="s">
        <v>85</v>
      </c>
    </row>
    <row r="43" spans="1:102"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187">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s="17">
        <v>0</v>
      </c>
      <c r="BF43">
        <v>1</v>
      </c>
      <c r="BG43">
        <v>0</v>
      </c>
      <c r="BH43" s="17">
        <v>0</v>
      </c>
      <c r="BI43">
        <v>699.5</v>
      </c>
      <c r="BJ43">
        <v>462</v>
      </c>
      <c r="BK43" s="24">
        <v>27.56</v>
      </c>
      <c r="BL43">
        <v>1</v>
      </c>
      <c r="BM43">
        <v>0</v>
      </c>
      <c r="BN43">
        <v>0</v>
      </c>
      <c r="BO43">
        <v>0</v>
      </c>
      <c r="BP43">
        <v>0</v>
      </c>
      <c r="BQ43">
        <v>0</v>
      </c>
      <c r="BR43">
        <v>0</v>
      </c>
      <c r="BS43" s="17">
        <v>0</v>
      </c>
      <c r="BT43">
        <v>1</v>
      </c>
      <c r="BU43">
        <v>0</v>
      </c>
      <c r="BV43">
        <v>0</v>
      </c>
      <c r="BW43" s="17">
        <v>0</v>
      </c>
      <c r="BX43">
        <v>0</v>
      </c>
      <c r="BY43">
        <v>0</v>
      </c>
      <c r="BZ43">
        <v>0</v>
      </c>
      <c r="CA43">
        <v>0</v>
      </c>
      <c r="CB43" s="17">
        <v>0</v>
      </c>
      <c r="CC43">
        <v>0</v>
      </c>
      <c r="CD43">
        <v>0</v>
      </c>
      <c r="CE43">
        <v>1</v>
      </c>
      <c r="CF43">
        <v>1</v>
      </c>
      <c r="CG43">
        <v>0</v>
      </c>
      <c r="CH43">
        <v>0</v>
      </c>
      <c r="CI43">
        <v>0</v>
      </c>
      <c r="CJ43">
        <v>0</v>
      </c>
      <c r="CK43">
        <v>0</v>
      </c>
      <c r="CL43">
        <v>0</v>
      </c>
      <c r="CM43" s="17">
        <v>0</v>
      </c>
      <c r="CN43">
        <v>0.03</v>
      </c>
      <c r="CO43">
        <v>16</v>
      </c>
      <c r="CP43">
        <v>1</v>
      </c>
      <c r="CQ43">
        <v>0</v>
      </c>
      <c r="CR43">
        <v>17</v>
      </c>
      <c r="CX43" s="33" t="s">
        <v>85</v>
      </c>
    </row>
    <row r="44" spans="1:102"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187">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s="17">
        <v>0</v>
      </c>
      <c r="BF44">
        <v>1</v>
      </c>
      <c r="BG44">
        <v>0</v>
      </c>
      <c r="BH44" s="17">
        <v>0</v>
      </c>
      <c r="BI44">
        <v>699.5</v>
      </c>
      <c r="BJ44">
        <v>462</v>
      </c>
      <c r="BK44" s="24">
        <v>27.56</v>
      </c>
      <c r="BL44">
        <v>1</v>
      </c>
      <c r="BM44">
        <v>0</v>
      </c>
      <c r="BN44">
        <v>0</v>
      </c>
      <c r="BO44">
        <v>0</v>
      </c>
      <c r="BP44">
        <v>0</v>
      </c>
      <c r="BQ44">
        <v>0</v>
      </c>
      <c r="BR44">
        <v>0</v>
      </c>
      <c r="BS44" s="17">
        <v>0</v>
      </c>
      <c r="BT44">
        <v>1</v>
      </c>
      <c r="BU44">
        <v>0</v>
      </c>
      <c r="BV44">
        <v>0</v>
      </c>
      <c r="BW44" s="17">
        <v>0</v>
      </c>
      <c r="BX44">
        <v>0</v>
      </c>
      <c r="BY44">
        <v>0</v>
      </c>
      <c r="BZ44">
        <v>0</v>
      </c>
      <c r="CA44">
        <v>0</v>
      </c>
      <c r="CB44" s="17">
        <v>0</v>
      </c>
      <c r="CC44">
        <v>0</v>
      </c>
      <c r="CD44">
        <v>0</v>
      </c>
      <c r="CE44">
        <v>1</v>
      </c>
      <c r="CF44">
        <v>1</v>
      </c>
      <c r="CG44">
        <v>0</v>
      </c>
      <c r="CH44">
        <v>0</v>
      </c>
      <c r="CI44">
        <v>0</v>
      </c>
      <c r="CJ44">
        <v>0</v>
      </c>
      <c r="CK44">
        <v>0</v>
      </c>
      <c r="CL44">
        <v>0</v>
      </c>
      <c r="CM44" s="17">
        <v>0</v>
      </c>
      <c r="CN44">
        <v>0.03</v>
      </c>
      <c r="CO44">
        <v>16</v>
      </c>
      <c r="CP44">
        <v>1</v>
      </c>
      <c r="CQ44">
        <v>0</v>
      </c>
      <c r="CR44">
        <v>17</v>
      </c>
      <c r="CX44" s="33" t="s">
        <v>85</v>
      </c>
    </row>
    <row r="45" spans="1:102"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187">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s="17">
        <v>0</v>
      </c>
      <c r="BF45">
        <v>1</v>
      </c>
      <c r="BG45">
        <v>0</v>
      </c>
      <c r="BH45" s="17">
        <v>0</v>
      </c>
      <c r="BI45">
        <v>699.5</v>
      </c>
      <c r="BJ45">
        <v>462</v>
      </c>
      <c r="BK45" s="24">
        <v>27.56</v>
      </c>
      <c r="BL45">
        <v>1</v>
      </c>
      <c r="BM45">
        <v>0</v>
      </c>
      <c r="BN45">
        <v>0</v>
      </c>
      <c r="BO45">
        <v>0</v>
      </c>
      <c r="BP45">
        <v>0</v>
      </c>
      <c r="BQ45">
        <v>0</v>
      </c>
      <c r="BR45">
        <v>0</v>
      </c>
      <c r="BS45" s="17">
        <v>0</v>
      </c>
      <c r="BT45">
        <v>1</v>
      </c>
      <c r="BU45">
        <v>0</v>
      </c>
      <c r="BV45">
        <v>0</v>
      </c>
      <c r="BW45" s="17">
        <v>0</v>
      </c>
      <c r="BX45">
        <v>0</v>
      </c>
      <c r="BY45">
        <v>0</v>
      </c>
      <c r="BZ45">
        <v>0</v>
      </c>
      <c r="CA45">
        <v>0</v>
      </c>
      <c r="CB45" s="17">
        <v>0</v>
      </c>
      <c r="CC45">
        <v>0</v>
      </c>
      <c r="CD45">
        <v>0</v>
      </c>
      <c r="CE45">
        <v>1</v>
      </c>
      <c r="CF45">
        <v>1</v>
      </c>
      <c r="CG45">
        <v>0</v>
      </c>
      <c r="CH45">
        <v>0</v>
      </c>
      <c r="CI45">
        <v>0</v>
      </c>
      <c r="CJ45">
        <v>0</v>
      </c>
      <c r="CK45">
        <v>0</v>
      </c>
      <c r="CL45">
        <v>0</v>
      </c>
      <c r="CM45" s="17">
        <v>0</v>
      </c>
      <c r="CN45">
        <v>0.03</v>
      </c>
      <c r="CO45">
        <v>16</v>
      </c>
      <c r="CP45">
        <v>1</v>
      </c>
      <c r="CQ45">
        <v>0</v>
      </c>
      <c r="CR45">
        <v>17</v>
      </c>
      <c r="CX45" s="33" t="s">
        <v>85</v>
      </c>
    </row>
    <row r="46" spans="1:102"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187">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s="17">
        <v>0</v>
      </c>
      <c r="BF46">
        <v>1</v>
      </c>
      <c r="BG46">
        <v>0</v>
      </c>
      <c r="BH46" s="17">
        <v>0</v>
      </c>
      <c r="BI46">
        <v>699.5</v>
      </c>
      <c r="BJ46">
        <v>462</v>
      </c>
      <c r="BK46" s="24">
        <v>27.56</v>
      </c>
      <c r="BL46">
        <v>1</v>
      </c>
      <c r="BM46">
        <v>0</v>
      </c>
      <c r="BN46">
        <v>0</v>
      </c>
      <c r="BO46">
        <v>0</v>
      </c>
      <c r="BP46">
        <v>0</v>
      </c>
      <c r="BQ46">
        <v>0</v>
      </c>
      <c r="BR46">
        <v>0</v>
      </c>
      <c r="BS46" s="17">
        <v>0</v>
      </c>
      <c r="BT46">
        <v>1</v>
      </c>
      <c r="BU46">
        <v>0</v>
      </c>
      <c r="BV46">
        <v>0</v>
      </c>
      <c r="BW46" s="17">
        <v>0</v>
      </c>
      <c r="BX46">
        <v>0</v>
      </c>
      <c r="BY46">
        <v>0</v>
      </c>
      <c r="BZ46">
        <v>0</v>
      </c>
      <c r="CA46">
        <v>0</v>
      </c>
      <c r="CB46" s="17">
        <v>0</v>
      </c>
      <c r="CC46">
        <v>0</v>
      </c>
      <c r="CD46">
        <v>0</v>
      </c>
      <c r="CE46">
        <v>1</v>
      </c>
      <c r="CF46">
        <v>1</v>
      </c>
      <c r="CG46">
        <v>0</v>
      </c>
      <c r="CH46">
        <v>0</v>
      </c>
      <c r="CI46">
        <v>0</v>
      </c>
      <c r="CJ46">
        <v>0</v>
      </c>
      <c r="CK46">
        <v>0</v>
      </c>
      <c r="CL46">
        <v>0</v>
      </c>
      <c r="CM46" s="17">
        <v>0</v>
      </c>
      <c r="CN46">
        <v>0.03</v>
      </c>
      <c r="CO46">
        <v>16</v>
      </c>
      <c r="CP46">
        <v>1</v>
      </c>
      <c r="CQ46">
        <v>0</v>
      </c>
      <c r="CR46">
        <v>17</v>
      </c>
      <c r="CX46" s="33" t="s">
        <v>85</v>
      </c>
    </row>
    <row r="47" spans="1:102"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187">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s="17">
        <v>0</v>
      </c>
      <c r="BF47">
        <v>1</v>
      </c>
      <c r="BG47">
        <v>0</v>
      </c>
      <c r="BH47" s="17">
        <v>0</v>
      </c>
      <c r="BI47">
        <v>699.5</v>
      </c>
      <c r="BJ47">
        <v>462</v>
      </c>
      <c r="BK47" s="24">
        <v>27.56</v>
      </c>
      <c r="BL47">
        <v>1</v>
      </c>
      <c r="BM47">
        <v>0</v>
      </c>
      <c r="BN47">
        <v>0</v>
      </c>
      <c r="BO47">
        <v>0</v>
      </c>
      <c r="BP47">
        <v>0</v>
      </c>
      <c r="BQ47">
        <v>0</v>
      </c>
      <c r="BR47">
        <v>0</v>
      </c>
      <c r="BS47" s="17">
        <v>0</v>
      </c>
      <c r="BT47">
        <v>1</v>
      </c>
      <c r="BU47">
        <v>0</v>
      </c>
      <c r="BV47">
        <v>0</v>
      </c>
      <c r="BW47" s="17">
        <v>0</v>
      </c>
      <c r="BX47">
        <v>0</v>
      </c>
      <c r="BY47">
        <v>0</v>
      </c>
      <c r="BZ47">
        <v>0</v>
      </c>
      <c r="CA47">
        <v>0</v>
      </c>
      <c r="CB47" s="17">
        <v>0</v>
      </c>
      <c r="CC47">
        <v>0</v>
      </c>
      <c r="CD47">
        <v>0</v>
      </c>
      <c r="CE47">
        <v>1</v>
      </c>
      <c r="CF47">
        <v>1</v>
      </c>
      <c r="CG47">
        <v>0</v>
      </c>
      <c r="CH47">
        <v>0</v>
      </c>
      <c r="CI47">
        <v>0</v>
      </c>
      <c r="CJ47">
        <v>0</v>
      </c>
      <c r="CK47">
        <v>0</v>
      </c>
      <c r="CL47">
        <v>0</v>
      </c>
      <c r="CM47" s="17">
        <v>0</v>
      </c>
      <c r="CN47">
        <v>0.03</v>
      </c>
      <c r="CO47">
        <v>16</v>
      </c>
      <c r="CP47">
        <v>1</v>
      </c>
      <c r="CQ47">
        <v>0</v>
      </c>
      <c r="CR47">
        <v>17</v>
      </c>
      <c r="CX47" s="33" t="s">
        <v>85</v>
      </c>
    </row>
    <row r="48" spans="1:102"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187">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s="17">
        <v>0</v>
      </c>
      <c r="BF48">
        <v>1</v>
      </c>
      <c r="BG48">
        <v>0</v>
      </c>
      <c r="BH48" s="17">
        <v>0</v>
      </c>
      <c r="BI48">
        <v>699.5</v>
      </c>
      <c r="BJ48">
        <v>462</v>
      </c>
      <c r="BK48" s="24">
        <v>27.56</v>
      </c>
      <c r="BL48">
        <v>1</v>
      </c>
      <c r="BM48">
        <v>0</v>
      </c>
      <c r="BN48">
        <v>0</v>
      </c>
      <c r="BO48">
        <v>0</v>
      </c>
      <c r="BP48">
        <v>0</v>
      </c>
      <c r="BQ48">
        <v>0</v>
      </c>
      <c r="BR48">
        <v>0</v>
      </c>
      <c r="BS48" s="17">
        <v>0</v>
      </c>
      <c r="BT48">
        <v>1</v>
      </c>
      <c r="BU48">
        <v>0</v>
      </c>
      <c r="BV48">
        <v>0</v>
      </c>
      <c r="BW48" s="17">
        <v>0</v>
      </c>
      <c r="BX48">
        <v>0</v>
      </c>
      <c r="BY48">
        <v>0</v>
      </c>
      <c r="BZ48">
        <v>0</v>
      </c>
      <c r="CA48">
        <v>0</v>
      </c>
      <c r="CB48" s="17">
        <v>0</v>
      </c>
      <c r="CC48">
        <v>0</v>
      </c>
      <c r="CD48">
        <v>0</v>
      </c>
      <c r="CE48">
        <v>1</v>
      </c>
      <c r="CF48">
        <v>1</v>
      </c>
      <c r="CG48">
        <v>0</v>
      </c>
      <c r="CH48">
        <v>0</v>
      </c>
      <c r="CI48">
        <v>0</v>
      </c>
      <c r="CJ48">
        <v>0</v>
      </c>
      <c r="CK48">
        <v>0</v>
      </c>
      <c r="CL48">
        <v>0</v>
      </c>
      <c r="CM48" s="17">
        <v>0</v>
      </c>
      <c r="CN48">
        <v>0.03</v>
      </c>
      <c r="CO48">
        <v>16</v>
      </c>
      <c r="CP48">
        <v>1</v>
      </c>
      <c r="CQ48">
        <v>0</v>
      </c>
      <c r="CR48">
        <v>17</v>
      </c>
      <c r="CX48" s="33" t="s">
        <v>85</v>
      </c>
    </row>
    <row r="49" spans="1:102"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187">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s="17">
        <v>0</v>
      </c>
      <c r="BF49">
        <v>1</v>
      </c>
      <c r="BG49">
        <v>0</v>
      </c>
      <c r="BH49" s="17">
        <v>0</v>
      </c>
      <c r="BI49">
        <v>699.5</v>
      </c>
      <c r="BJ49">
        <v>462</v>
      </c>
      <c r="BK49" s="24">
        <v>27.56</v>
      </c>
      <c r="BL49">
        <v>1</v>
      </c>
      <c r="BM49">
        <v>0</v>
      </c>
      <c r="BN49">
        <v>0</v>
      </c>
      <c r="BO49">
        <v>0</v>
      </c>
      <c r="BP49">
        <v>0</v>
      </c>
      <c r="BQ49">
        <v>0</v>
      </c>
      <c r="BR49">
        <v>0</v>
      </c>
      <c r="BS49" s="17">
        <v>0</v>
      </c>
      <c r="BT49">
        <v>1</v>
      </c>
      <c r="BU49">
        <v>0</v>
      </c>
      <c r="BV49">
        <v>0</v>
      </c>
      <c r="BW49" s="17">
        <v>0</v>
      </c>
      <c r="BX49">
        <v>0</v>
      </c>
      <c r="BY49">
        <v>0</v>
      </c>
      <c r="BZ49">
        <v>0</v>
      </c>
      <c r="CA49">
        <v>0</v>
      </c>
      <c r="CB49" s="17">
        <v>0</v>
      </c>
      <c r="CC49">
        <v>0</v>
      </c>
      <c r="CD49">
        <v>0</v>
      </c>
      <c r="CE49">
        <v>1</v>
      </c>
      <c r="CF49">
        <v>1</v>
      </c>
      <c r="CG49">
        <v>0</v>
      </c>
      <c r="CH49">
        <v>0</v>
      </c>
      <c r="CI49">
        <v>0</v>
      </c>
      <c r="CJ49">
        <v>0</v>
      </c>
      <c r="CK49">
        <v>0</v>
      </c>
      <c r="CL49">
        <v>0</v>
      </c>
      <c r="CM49" s="17">
        <v>0</v>
      </c>
      <c r="CN49">
        <v>0.03</v>
      </c>
      <c r="CO49">
        <v>16</v>
      </c>
      <c r="CP49">
        <v>1</v>
      </c>
      <c r="CQ49">
        <v>0</v>
      </c>
      <c r="CR49">
        <v>17</v>
      </c>
      <c r="CX49" s="33" t="s">
        <v>85</v>
      </c>
    </row>
    <row r="50" spans="1:102"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187">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s="17">
        <v>0</v>
      </c>
      <c r="BF50">
        <v>1</v>
      </c>
      <c r="BG50">
        <v>0</v>
      </c>
      <c r="BH50" s="17">
        <v>0</v>
      </c>
      <c r="BI50">
        <v>699.5</v>
      </c>
      <c r="BJ50">
        <v>462</v>
      </c>
      <c r="BK50" s="24">
        <v>27.56</v>
      </c>
      <c r="BL50">
        <v>1</v>
      </c>
      <c r="BM50">
        <v>0</v>
      </c>
      <c r="BN50">
        <v>0</v>
      </c>
      <c r="BO50">
        <v>0</v>
      </c>
      <c r="BP50">
        <v>0</v>
      </c>
      <c r="BQ50">
        <v>0</v>
      </c>
      <c r="BR50">
        <v>0</v>
      </c>
      <c r="BS50" s="17">
        <v>0</v>
      </c>
      <c r="BT50">
        <v>1</v>
      </c>
      <c r="BU50">
        <v>0</v>
      </c>
      <c r="BV50">
        <v>0</v>
      </c>
      <c r="BW50" s="17">
        <v>0</v>
      </c>
      <c r="BX50">
        <v>0</v>
      </c>
      <c r="BY50">
        <v>0</v>
      </c>
      <c r="BZ50">
        <v>0</v>
      </c>
      <c r="CA50">
        <v>0</v>
      </c>
      <c r="CB50" s="17">
        <v>0</v>
      </c>
      <c r="CC50">
        <v>0</v>
      </c>
      <c r="CD50">
        <v>0</v>
      </c>
      <c r="CE50">
        <v>1</v>
      </c>
      <c r="CF50">
        <v>1</v>
      </c>
      <c r="CG50">
        <v>0</v>
      </c>
      <c r="CH50">
        <v>0</v>
      </c>
      <c r="CI50">
        <v>0</v>
      </c>
      <c r="CJ50">
        <v>0</v>
      </c>
      <c r="CK50">
        <v>0</v>
      </c>
      <c r="CL50">
        <v>0</v>
      </c>
      <c r="CM50" s="17">
        <v>0</v>
      </c>
      <c r="CN50">
        <v>0.03</v>
      </c>
      <c r="CO50">
        <v>16</v>
      </c>
      <c r="CP50">
        <v>1</v>
      </c>
      <c r="CQ50">
        <v>0</v>
      </c>
      <c r="CR50">
        <v>17</v>
      </c>
      <c r="CX50" s="33" t="s">
        <v>85</v>
      </c>
    </row>
    <row r="51" spans="1:102"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187">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s="17">
        <v>0</v>
      </c>
      <c r="BF51">
        <v>1</v>
      </c>
      <c r="BG51">
        <v>0</v>
      </c>
      <c r="BH51" s="17">
        <v>0</v>
      </c>
      <c r="BI51">
        <v>699.5</v>
      </c>
      <c r="BJ51">
        <v>462</v>
      </c>
      <c r="BK51" s="24">
        <v>27.56</v>
      </c>
      <c r="BL51">
        <v>1</v>
      </c>
      <c r="BM51">
        <v>0</v>
      </c>
      <c r="BN51">
        <v>0</v>
      </c>
      <c r="BO51">
        <v>0</v>
      </c>
      <c r="BP51">
        <v>0</v>
      </c>
      <c r="BQ51">
        <v>0</v>
      </c>
      <c r="BR51">
        <v>0</v>
      </c>
      <c r="BS51" s="17">
        <v>0</v>
      </c>
      <c r="BT51">
        <v>1</v>
      </c>
      <c r="BU51">
        <v>0</v>
      </c>
      <c r="BV51">
        <v>0</v>
      </c>
      <c r="BW51" s="17">
        <v>0</v>
      </c>
      <c r="BX51">
        <v>0</v>
      </c>
      <c r="BY51">
        <v>0</v>
      </c>
      <c r="BZ51">
        <v>0</v>
      </c>
      <c r="CA51">
        <v>0</v>
      </c>
      <c r="CB51" s="17">
        <v>0</v>
      </c>
      <c r="CC51">
        <v>0</v>
      </c>
      <c r="CD51">
        <v>0</v>
      </c>
      <c r="CE51">
        <v>1</v>
      </c>
      <c r="CF51">
        <v>1</v>
      </c>
      <c r="CG51">
        <v>0</v>
      </c>
      <c r="CH51">
        <v>0</v>
      </c>
      <c r="CI51">
        <v>0</v>
      </c>
      <c r="CJ51">
        <v>0</v>
      </c>
      <c r="CK51">
        <v>0</v>
      </c>
      <c r="CL51">
        <v>0</v>
      </c>
      <c r="CM51" s="17">
        <v>0</v>
      </c>
      <c r="CN51">
        <v>0.03</v>
      </c>
      <c r="CO51">
        <v>16</v>
      </c>
      <c r="CP51">
        <v>1</v>
      </c>
      <c r="CQ51">
        <v>0</v>
      </c>
      <c r="CR51">
        <v>17</v>
      </c>
      <c r="CX51" s="33" t="s">
        <v>85</v>
      </c>
    </row>
    <row r="52" spans="1:102"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187">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s="17">
        <v>0</v>
      </c>
      <c r="BF52">
        <v>1</v>
      </c>
      <c r="BG52">
        <v>0</v>
      </c>
      <c r="BH52" s="17">
        <v>0</v>
      </c>
      <c r="BI52">
        <v>699.5</v>
      </c>
      <c r="BJ52">
        <v>462</v>
      </c>
      <c r="BK52" s="24">
        <v>27.56</v>
      </c>
      <c r="BL52">
        <v>1</v>
      </c>
      <c r="BM52">
        <v>0</v>
      </c>
      <c r="BN52">
        <v>0</v>
      </c>
      <c r="BO52">
        <v>0</v>
      </c>
      <c r="BP52">
        <v>0</v>
      </c>
      <c r="BQ52">
        <v>0</v>
      </c>
      <c r="BR52">
        <v>0</v>
      </c>
      <c r="BS52" s="17">
        <v>0</v>
      </c>
      <c r="BT52">
        <v>1</v>
      </c>
      <c r="BU52">
        <v>0</v>
      </c>
      <c r="BV52">
        <v>0</v>
      </c>
      <c r="BW52" s="17">
        <v>0</v>
      </c>
      <c r="BX52">
        <v>0</v>
      </c>
      <c r="BY52">
        <v>0</v>
      </c>
      <c r="BZ52">
        <v>0</v>
      </c>
      <c r="CA52">
        <v>0</v>
      </c>
      <c r="CB52" s="17">
        <v>0</v>
      </c>
      <c r="CC52">
        <v>0</v>
      </c>
      <c r="CD52">
        <v>0</v>
      </c>
      <c r="CE52">
        <v>1</v>
      </c>
      <c r="CF52">
        <v>1</v>
      </c>
      <c r="CG52">
        <v>0</v>
      </c>
      <c r="CH52">
        <v>0</v>
      </c>
      <c r="CI52">
        <v>0</v>
      </c>
      <c r="CJ52">
        <v>0</v>
      </c>
      <c r="CK52">
        <v>0</v>
      </c>
      <c r="CL52">
        <v>0</v>
      </c>
      <c r="CM52" s="17">
        <v>0</v>
      </c>
      <c r="CN52">
        <v>0.03</v>
      </c>
      <c r="CO52">
        <v>16</v>
      </c>
      <c r="CP52">
        <v>1</v>
      </c>
      <c r="CQ52">
        <v>0</v>
      </c>
      <c r="CR52">
        <v>17</v>
      </c>
      <c r="CX52" s="33" t="s">
        <v>85</v>
      </c>
    </row>
    <row r="53" spans="1:102"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s="64">
        <v>0</v>
      </c>
      <c r="BF53">
        <v>1</v>
      </c>
      <c r="BG53">
        <v>0</v>
      </c>
      <c r="BH53" s="64">
        <v>0</v>
      </c>
      <c r="BI53">
        <v>699.5</v>
      </c>
      <c r="BJ53">
        <v>462</v>
      </c>
      <c r="BK53" s="51">
        <v>27.56</v>
      </c>
      <c r="BL53" s="50">
        <v>1</v>
      </c>
      <c r="BM53" s="50">
        <v>0</v>
      </c>
      <c r="BN53" s="50">
        <v>0</v>
      </c>
      <c r="BO53" s="50">
        <v>0</v>
      </c>
      <c r="BP53" s="50">
        <v>0</v>
      </c>
      <c r="BQ53" s="50">
        <v>0</v>
      </c>
      <c r="BR53" s="50">
        <v>0</v>
      </c>
      <c r="BS53" s="64">
        <v>0</v>
      </c>
      <c r="BT53" s="50">
        <v>1</v>
      </c>
      <c r="BU53" s="50">
        <v>0</v>
      </c>
      <c r="BV53" s="50">
        <v>0</v>
      </c>
      <c r="BW53" s="64">
        <v>0</v>
      </c>
      <c r="BX53" s="50">
        <v>0</v>
      </c>
      <c r="BY53" s="50">
        <v>0</v>
      </c>
      <c r="BZ53" s="50">
        <v>0</v>
      </c>
      <c r="CA53" s="50">
        <v>0</v>
      </c>
      <c r="CB53" s="64">
        <v>0</v>
      </c>
      <c r="CC53" s="50">
        <v>0</v>
      </c>
      <c r="CD53" s="50">
        <v>0</v>
      </c>
      <c r="CE53" s="50">
        <v>1</v>
      </c>
      <c r="CF53" s="50">
        <v>1</v>
      </c>
      <c r="CG53" s="50">
        <v>0</v>
      </c>
      <c r="CH53" s="50">
        <v>0</v>
      </c>
      <c r="CI53" s="50">
        <v>0</v>
      </c>
      <c r="CJ53" s="50">
        <v>0</v>
      </c>
      <c r="CK53" s="50">
        <v>0</v>
      </c>
      <c r="CL53" s="50">
        <v>0</v>
      </c>
      <c r="CM53" s="64">
        <v>0</v>
      </c>
      <c r="CN53">
        <v>0.03</v>
      </c>
      <c r="CO53">
        <v>16</v>
      </c>
      <c r="CP53">
        <v>1</v>
      </c>
      <c r="CQ53">
        <v>0</v>
      </c>
      <c r="CR53">
        <v>17</v>
      </c>
      <c r="CS53" s="66"/>
      <c r="CX53" s="33" t="s">
        <v>85</v>
      </c>
    </row>
    <row r="54" spans="1:102"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187">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s="17">
        <v>0</v>
      </c>
      <c r="BF54">
        <v>1</v>
      </c>
      <c r="BG54">
        <v>0</v>
      </c>
      <c r="BH54" s="17">
        <v>0</v>
      </c>
      <c r="BI54">
        <v>1399.916666666667</v>
      </c>
      <c r="BJ54">
        <v>479</v>
      </c>
      <c r="BK54" s="92">
        <f>W54+X54+6</f>
        <v>35.172499999999999</v>
      </c>
      <c r="BL54">
        <v>1</v>
      </c>
      <c r="BM54">
        <v>0</v>
      </c>
      <c r="BN54">
        <v>0</v>
      </c>
      <c r="BO54">
        <v>0</v>
      </c>
      <c r="BP54">
        <v>0</v>
      </c>
      <c r="BQ54">
        <v>0</v>
      </c>
      <c r="BR54">
        <v>0</v>
      </c>
      <c r="BS54" s="17">
        <v>0</v>
      </c>
      <c r="BT54">
        <v>0</v>
      </c>
      <c r="BU54">
        <v>0</v>
      </c>
      <c r="BV54">
        <v>1</v>
      </c>
      <c r="BW54" s="17">
        <v>0</v>
      </c>
      <c r="BX54">
        <v>0</v>
      </c>
      <c r="BY54">
        <v>0</v>
      </c>
      <c r="BZ54">
        <v>0</v>
      </c>
      <c r="CA54">
        <v>0</v>
      </c>
      <c r="CB54" s="17">
        <v>0</v>
      </c>
      <c r="CC54">
        <v>0</v>
      </c>
      <c r="CD54">
        <v>0</v>
      </c>
      <c r="CE54">
        <v>1</v>
      </c>
      <c r="CF54">
        <v>1</v>
      </c>
      <c r="CG54">
        <v>0</v>
      </c>
      <c r="CH54">
        <v>0</v>
      </c>
      <c r="CI54">
        <v>0</v>
      </c>
      <c r="CJ54">
        <v>0</v>
      </c>
      <c r="CK54">
        <v>0</v>
      </c>
      <c r="CL54">
        <v>0</v>
      </c>
      <c r="CM54" s="17">
        <v>0</v>
      </c>
      <c r="CN54">
        <v>3.5000000000000003E-2</v>
      </c>
      <c r="CO54">
        <v>33</v>
      </c>
      <c r="CP54">
        <v>1</v>
      </c>
      <c r="CQ54">
        <v>0</v>
      </c>
      <c r="CR54">
        <v>10</v>
      </c>
      <c r="CX54" s="33" t="s">
        <v>85</v>
      </c>
    </row>
    <row r="55" spans="1:102"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187">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s="17">
        <v>0</v>
      </c>
      <c r="BF55">
        <v>1</v>
      </c>
      <c r="BG55">
        <v>0</v>
      </c>
      <c r="BH55" s="17">
        <v>0</v>
      </c>
      <c r="BI55">
        <v>1399.916666666667</v>
      </c>
      <c r="BJ55">
        <v>479</v>
      </c>
      <c r="BK55" s="92">
        <f t="shared" ref="BK55:BK76" si="14">W55+X55+6</f>
        <v>35.172499999999999</v>
      </c>
      <c r="BL55">
        <v>0</v>
      </c>
      <c r="BM55">
        <v>0</v>
      </c>
      <c r="BN55">
        <v>0</v>
      </c>
      <c r="BO55">
        <v>0</v>
      </c>
      <c r="BP55">
        <v>1</v>
      </c>
      <c r="BQ55">
        <v>0</v>
      </c>
      <c r="BR55">
        <v>0</v>
      </c>
      <c r="BS55" s="17">
        <v>0</v>
      </c>
      <c r="BT55">
        <v>0</v>
      </c>
      <c r="BU55">
        <v>0</v>
      </c>
      <c r="BV55">
        <v>1</v>
      </c>
      <c r="BW55" s="17">
        <v>0</v>
      </c>
      <c r="BX55">
        <v>1</v>
      </c>
      <c r="BY55">
        <v>0</v>
      </c>
      <c r="BZ55">
        <v>0</v>
      </c>
      <c r="CA55">
        <v>0</v>
      </c>
      <c r="CB55" s="17">
        <v>0</v>
      </c>
      <c r="CC55">
        <v>0</v>
      </c>
      <c r="CD55">
        <v>0</v>
      </c>
      <c r="CE55">
        <v>1</v>
      </c>
      <c r="CF55">
        <v>1</v>
      </c>
      <c r="CG55">
        <v>0</v>
      </c>
      <c r="CH55">
        <v>0</v>
      </c>
      <c r="CI55">
        <v>0</v>
      </c>
      <c r="CJ55">
        <v>0</v>
      </c>
      <c r="CK55">
        <v>0</v>
      </c>
      <c r="CL55">
        <v>0</v>
      </c>
      <c r="CM55" s="17">
        <v>0</v>
      </c>
      <c r="CN55">
        <v>3.5000000000000003E-2</v>
      </c>
      <c r="CO55">
        <v>33</v>
      </c>
      <c r="CP55">
        <v>1</v>
      </c>
      <c r="CQ55">
        <v>0</v>
      </c>
      <c r="CR55">
        <v>10</v>
      </c>
      <c r="CX55" s="33" t="s">
        <v>85</v>
      </c>
    </row>
    <row r="56" spans="1:102"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187">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s="17">
        <v>0</v>
      </c>
      <c r="BF56">
        <v>1</v>
      </c>
      <c r="BG56">
        <v>0</v>
      </c>
      <c r="BH56" s="17">
        <v>0</v>
      </c>
      <c r="BI56">
        <v>1399.916666666667</v>
      </c>
      <c r="BJ56">
        <v>479</v>
      </c>
      <c r="BK56" s="92">
        <f t="shared" si="14"/>
        <v>35.172499999999999</v>
      </c>
      <c r="BL56">
        <v>1</v>
      </c>
      <c r="BM56">
        <v>0</v>
      </c>
      <c r="BN56">
        <v>0</v>
      </c>
      <c r="BO56">
        <v>0</v>
      </c>
      <c r="BP56">
        <v>0</v>
      </c>
      <c r="BQ56">
        <v>0</v>
      </c>
      <c r="BR56">
        <v>0</v>
      </c>
      <c r="BS56" s="17">
        <v>0</v>
      </c>
      <c r="BT56">
        <v>0</v>
      </c>
      <c r="BU56">
        <v>0</v>
      </c>
      <c r="BV56">
        <v>1</v>
      </c>
      <c r="BW56" s="17">
        <v>0</v>
      </c>
      <c r="BX56">
        <v>0</v>
      </c>
      <c r="BY56">
        <v>0</v>
      </c>
      <c r="BZ56">
        <v>0</v>
      </c>
      <c r="CA56">
        <v>0</v>
      </c>
      <c r="CB56" s="17">
        <v>0</v>
      </c>
      <c r="CC56">
        <v>0</v>
      </c>
      <c r="CD56">
        <v>0</v>
      </c>
      <c r="CE56">
        <v>1</v>
      </c>
      <c r="CF56">
        <v>1</v>
      </c>
      <c r="CG56">
        <v>0</v>
      </c>
      <c r="CH56">
        <v>0</v>
      </c>
      <c r="CI56">
        <v>0</v>
      </c>
      <c r="CJ56">
        <v>1</v>
      </c>
      <c r="CK56">
        <v>1</v>
      </c>
      <c r="CL56">
        <v>0</v>
      </c>
      <c r="CM56" s="17">
        <v>1</v>
      </c>
      <c r="CN56">
        <v>3.5000000000000003E-2</v>
      </c>
      <c r="CO56">
        <v>33</v>
      </c>
      <c r="CP56">
        <v>1</v>
      </c>
      <c r="CQ56">
        <v>0</v>
      </c>
      <c r="CR56">
        <v>10</v>
      </c>
      <c r="CX56" s="33" t="s">
        <v>85</v>
      </c>
    </row>
    <row r="57" spans="1:102"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187">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s="17">
        <v>0</v>
      </c>
      <c r="BF57">
        <v>1</v>
      </c>
      <c r="BG57">
        <v>0</v>
      </c>
      <c r="BH57" s="17">
        <v>0</v>
      </c>
      <c r="BI57">
        <v>1399.916666666667</v>
      </c>
      <c r="BJ57">
        <v>479</v>
      </c>
      <c r="BK57" s="92">
        <f t="shared" si="14"/>
        <v>35.172499999999999</v>
      </c>
      <c r="BL57">
        <v>0</v>
      </c>
      <c r="BM57">
        <v>0</v>
      </c>
      <c r="BN57">
        <v>0</v>
      </c>
      <c r="BO57">
        <v>0</v>
      </c>
      <c r="BP57">
        <v>1</v>
      </c>
      <c r="BQ57">
        <v>0</v>
      </c>
      <c r="BR57">
        <v>0</v>
      </c>
      <c r="BS57" s="17">
        <v>0</v>
      </c>
      <c r="BT57">
        <v>0</v>
      </c>
      <c r="BU57">
        <v>0</v>
      </c>
      <c r="BV57">
        <v>1</v>
      </c>
      <c r="BW57" s="17">
        <v>0</v>
      </c>
      <c r="BX57">
        <v>1</v>
      </c>
      <c r="BY57">
        <v>0</v>
      </c>
      <c r="BZ57">
        <v>0</v>
      </c>
      <c r="CA57">
        <v>0</v>
      </c>
      <c r="CB57" s="17">
        <v>0</v>
      </c>
      <c r="CC57">
        <v>0</v>
      </c>
      <c r="CD57">
        <v>0</v>
      </c>
      <c r="CE57">
        <v>1</v>
      </c>
      <c r="CF57">
        <v>1</v>
      </c>
      <c r="CG57">
        <v>0</v>
      </c>
      <c r="CH57">
        <v>0</v>
      </c>
      <c r="CI57">
        <v>0</v>
      </c>
      <c r="CJ57">
        <v>1</v>
      </c>
      <c r="CK57">
        <v>1</v>
      </c>
      <c r="CL57">
        <v>0</v>
      </c>
      <c r="CM57" s="17">
        <v>1</v>
      </c>
      <c r="CN57">
        <v>3.5000000000000003E-2</v>
      </c>
      <c r="CO57">
        <v>33</v>
      </c>
      <c r="CP57">
        <v>1</v>
      </c>
      <c r="CQ57">
        <v>0</v>
      </c>
      <c r="CR57">
        <v>10</v>
      </c>
      <c r="CX57" s="33" t="s">
        <v>85</v>
      </c>
    </row>
    <row r="58" spans="1:102"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187">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s="17">
        <v>0</v>
      </c>
      <c r="BF58">
        <v>1</v>
      </c>
      <c r="BG58">
        <v>0</v>
      </c>
      <c r="BH58" s="17">
        <v>0</v>
      </c>
      <c r="BI58">
        <v>1399.916666666667</v>
      </c>
      <c r="BJ58">
        <v>479</v>
      </c>
      <c r="BK58" s="92">
        <f t="shared" si="14"/>
        <v>35.172499999999999</v>
      </c>
      <c r="BL58">
        <v>1</v>
      </c>
      <c r="BM58">
        <v>0</v>
      </c>
      <c r="BN58">
        <v>0</v>
      </c>
      <c r="BO58">
        <v>0</v>
      </c>
      <c r="BP58">
        <v>0</v>
      </c>
      <c r="BQ58">
        <v>0</v>
      </c>
      <c r="BR58">
        <v>0</v>
      </c>
      <c r="BS58" s="17">
        <v>0</v>
      </c>
      <c r="BT58">
        <v>0</v>
      </c>
      <c r="BU58">
        <v>0</v>
      </c>
      <c r="BV58">
        <v>0</v>
      </c>
      <c r="BW58" s="17">
        <v>0</v>
      </c>
      <c r="BX58">
        <v>0</v>
      </c>
      <c r="BY58">
        <v>0</v>
      </c>
      <c r="BZ58">
        <v>0</v>
      </c>
      <c r="CA58">
        <v>0</v>
      </c>
      <c r="CB58" s="17">
        <v>0</v>
      </c>
      <c r="CC58">
        <v>0</v>
      </c>
      <c r="CD58">
        <v>0</v>
      </c>
      <c r="CE58">
        <v>1</v>
      </c>
      <c r="CF58">
        <v>1</v>
      </c>
      <c r="CG58">
        <v>0</v>
      </c>
      <c r="CH58">
        <v>0</v>
      </c>
      <c r="CI58">
        <v>1</v>
      </c>
      <c r="CJ58">
        <v>1</v>
      </c>
      <c r="CK58">
        <v>1</v>
      </c>
      <c r="CL58">
        <v>0</v>
      </c>
      <c r="CM58" s="17">
        <v>1</v>
      </c>
      <c r="CN58">
        <v>3.5000000000000003E-2</v>
      </c>
      <c r="CO58">
        <v>33</v>
      </c>
      <c r="CP58">
        <v>1</v>
      </c>
      <c r="CQ58">
        <v>0</v>
      </c>
      <c r="CR58">
        <v>10</v>
      </c>
      <c r="CX58" s="33" t="s">
        <v>85</v>
      </c>
    </row>
    <row r="59" spans="1:102"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187">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s="17">
        <v>0</v>
      </c>
      <c r="BF59">
        <v>1</v>
      </c>
      <c r="BG59">
        <v>0</v>
      </c>
      <c r="BH59" s="17">
        <v>0</v>
      </c>
      <c r="BI59">
        <v>1399.916666666667</v>
      </c>
      <c r="BJ59">
        <v>479</v>
      </c>
      <c r="BK59" s="92">
        <f t="shared" si="14"/>
        <v>35.172499999999999</v>
      </c>
      <c r="BL59">
        <v>1</v>
      </c>
      <c r="BM59">
        <v>0</v>
      </c>
      <c r="BN59">
        <v>0</v>
      </c>
      <c r="BO59">
        <v>0</v>
      </c>
      <c r="BP59">
        <v>0</v>
      </c>
      <c r="BQ59">
        <v>0</v>
      </c>
      <c r="BR59">
        <v>0</v>
      </c>
      <c r="BS59" s="17">
        <v>0</v>
      </c>
      <c r="BT59">
        <v>0</v>
      </c>
      <c r="BU59">
        <v>0</v>
      </c>
      <c r="BV59">
        <v>0</v>
      </c>
      <c r="BW59" s="17">
        <v>0</v>
      </c>
      <c r="BX59">
        <v>0</v>
      </c>
      <c r="BY59">
        <v>0</v>
      </c>
      <c r="BZ59">
        <v>0</v>
      </c>
      <c r="CA59">
        <v>0</v>
      </c>
      <c r="CB59" s="17">
        <v>0</v>
      </c>
      <c r="CC59">
        <v>0</v>
      </c>
      <c r="CD59">
        <v>0</v>
      </c>
      <c r="CE59">
        <v>1</v>
      </c>
      <c r="CF59">
        <v>1</v>
      </c>
      <c r="CG59">
        <v>0</v>
      </c>
      <c r="CH59">
        <v>0</v>
      </c>
      <c r="CI59">
        <v>1</v>
      </c>
      <c r="CJ59">
        <v>1</v>
      </c>
      <c r="CK59">
        <v>1</v>
      </c>
      <c r="CL59">
        <v>0</v>
      </c>
      <c r="CM59" s="17">
        <v>1</v>
      </c>
      <c r="CN59">
        <v>3.5000000000000003E-2</v>
      </c>
      <c r="CO59">
        <v>33</v>
      </c>
      <c r="CP59">
        <v>1</v>
      </c>
      <c r="CQ59">
        <v>0</v>
      </c>
      <c r="CR59">
        <v>10</v>
      </c>
      <c r="CX59" s="33" t="s">
        <v>85</v>
      </c>
    </row>
    <row r="60" spans="1:102"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187">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s="17">
        <v>0</v>
      </c>
      <c r="BF60">
        <v>1</v>
      </c>
      <c r="BG60">
        <v>0</v>
      </c>
      <c r="BH60" s="17">
        <v>0</v>
      </c>
      <c r="BI60">
        <v>1399.916666666667</v>
      </c>
      <c r="BJ60">
        <v>479</v>
      </c>
      <c r="BK60" s="92">
        <f t="shared" si="14"/>
        <v>35.172499999999999</v>
      </c>
      <c r="BL60">
        <v>1</v>
      </c>
      <c r="BM60">
        <v>0</v>
      </c>
      <c r="BN60">
        <v>0</v>
      </c>
      <c r="BO60">
        <v>0</v>
      </c>
      <c r="BP60">
        <v>0</v>
      </c>
      <c r="BQ60">
        <v>0</v>
      </c>
      <c r="BR60">
        <v>0</v>
      </c>
      <c r="BS60" s="17">
        <v>0</v>
      </c>
      <c r="BT60">
        <v>0</v>
      </c>
      <c r="BU60">
        <v>1</v>
      </c>
      <c r="BV60">
        <v>0</v>
      </c>
      <c r="BW60" s="17">
        <v>0</v>
      </c>
      <c r="BX60">
        <v>0</v>
      </c>
      <c r="BY60">
        <v>0</v>
      </c>
      <c r="BZ60">
        <v>0</v>
      </c>
      <c r="CA60">
        <v>0</v>
      </c>
      <c r="CB60" s="17">
        <v>0</v>
      </c>
      <c r="CC60">
        <v>0</v>
      </c>
      <c r="CD60">
        <v>0</v>
      </c>
      <c r="CE60">
        <v>1</v>
      </c>
      <c r="CF60">
        <v>1</v>
      </c>
      <c r="CG60">
        <v>0</v>
      </c>
      <c r="CH60">
        <v>0</v>
      </c>
      <c r="CI60">
        <v>0</v>
      </c>
      <c r="CJ60">
        <v>1</v>
      </c>
      <c r="CK60">
        <v>1</v>
      </c>
      <c r="CL60">
        <v>0</v>
      </c>
      <c r="CM60" s="17">
        <v>1</v>
      </c>
      <c r="CN60">
        <v>3.5000000000000003E-2</v>
      </c>
      <c r="CO60">
        <v>33</v>
      </c>
      <c r="CP60">
        <v>1</v>
      </c>
      <c r="CQ60">
        <v>0</v>
      </c>
      <c r="CR60">
        <v>10</v>
      </c>
      <c r="CX60" s="33" t="s">
        <v>85</v>
      </c>
    </row>
    <row r="61" spans="1:102"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187">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s="17">
        <v>0</v>
      </c>
      <c r="BF61">
        <v>1</v>
      </c>
      <c r="BG61">
        <v>0</v>
      </c>
      <c r="BH61" s="17">
        <v>0</v>
      </c>
      <c r="BI61">
        <v>1399.916666666667</v>
      </c>
      <c r="BJ61">
        <v>479</v>
      </c>
      <c r="BK61" s="92">
        <f t="shared" si="14"/>
        <v>35.172499999999999</v>
      </c>
      <c r="BL61">
        <v>0</v>
      </c>
      <c r="BM61">
        <v>0</v>
      </c>
      <c r="BN61">
        <v>0</v>
      </c>
      <c r="BO61">
        <v>0</v>
      </c>
      <c r="BP61">
        <v>1</v>
      </c>
      <c r="BQ61">
        <v>0</v>
      </c>
      <c r="BR61">
        <v>0</v>
      </c>
      <c r="BS61" s="17">
        <v>0</v>
      </c>
      <c r="BT61">
        <v>0</v>
      </c>
      <c r="BU61">
        <v>1</v>
      </c>
      <c r="BV61">
        <v>0</v>
      </c>
      <c r="BW61" s="17">
        <v>0</v>
      </c>
      <c r="BX61">
        <v>1</v>
      </c>
      <c r="BY61">
        <v>0</v>
      </c>
      <c r="BZ61">
        <v>0</v>
      </c>
      <c r="CA61">
        <v>0</v>
      </c>
      <c r="CB61" s="17">
        <v>0</v>
      </c>
      <c r="CC61">
        <v>0</v>
      </c>
      <c r="CD61">
        <v>0</v>
      </c>
      <c r="CE61">
        <v>1</v>
      </c>
      <c r="CF61">
        <v>1</v>
      </c>
      <c r="CG61">
        <v>0</v>
      </c>
      <c r="CH61">
        <v>0</v>
      </c>
      <c r="CI61">
        <v>0</v>
      </c>
      <c r="CJ61">
        <v>1</v>
      </c>
      <c r="CK61">
        <v>1</v>
      </c>
      <c r="CL61">
        <v>0</v>
      </c>
      <c r="CM61" s="17">
        <v>1</v>
      </c>
      <c r="CN61">
        <v>3.5000000000000003E-2</v>
      </c>
      <c r="CO61">
        <v>33</v>
      </c>
      <c r="CP61">
        <v>1</v>
      </c>
      <c r="CQ61">
        <v>0</v>
      </c>
      <c r="CR61">
        <v>10</v>
      </c>
      <c r="CX61" s="33" t="s">
        <v>85</v>
      </c>
    </row>
    <row r="62" spans="1:102"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187">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s="17">
        <v>0</v>
      </c>
      <c r="BF62">
        <v>1</v>
      </c>
      <c r="BG62">
        <v>0</v>
      </c>
      <c r="BH62" s="17">
        <v>0</v>
      </c>
      <c r="BI62">
        <v>1399.916666666667</v>
      </c>
      <c r="BJ62">
        <v>479</v>
      </c>
      <c r="BK62" s="92">
        <f t="shared" si="14"/>
        <v>35.172499999999999</v>
      </c>
      <c r="BL62">
        <v>1</v>
      </c>
      <c r="BM62">
        <v>0</v>
      </c>
      <c r="BN62">
        <v>0</v>
      </c>
      <c r="BO62">
        <v>0</v>
      </c>
      <c r="BP62">
        <v>0</v>
      </c>
      <c r="BQ62">
        <v>0</v>
      </c>
      <c r="BR62">
        <v>0</v>
      </c>
      <c r="BS62" s="17">
        <v>0</v>
      </c>
      <c r="BT62">
        <v>0</v>
      </c>
      <c r="BU62">
        <v>1</v>
      </c>
      <c r="BV62">
        <v>0</v>
      </c>
      <c r="BW62" s="17">
        <v>0</v>
      </c>
      <c r="BX62">
        <v>0</v>
      </c>
      <c r="BY62">
        <v>0</v>
      </c>
      <c r="BZ62">
        <v>0</v>
      </c>
      <c r="CA62">
        <v>0</v>
      </c>
      <c r="CB62" s="17">
        <v>0</v>
      </c>
      <c r="CC62">
        <v>0</v>
      </c>
      <c r="CD62">
        <v>0</v>
      </c>
      <c r="CE62">
        <v>1</v>
      </c>
      <c r="CF62">
        <v>1</v>
      </c>
      <c r="CG62">
        <v>0</v>
      </c>
      <c r="CH62">
        <v>0</v>
      </c>
      <c r="CI62">
        <v>0</v>
      </c>
      <c r="CJ62">
        <v>1</v>
      </c>
      <c r="CK62">
        <v>1</v>
      </c>
      <c r="CL62">
        <v>0</v>
      </c>
      <c r="CM62" s="17">
        <v>1</v>
      </c>
      <c r="CN62">
        <v>3.5000000000000003E-2</v>
      </c>
      <c r="CO62">
        <v>33</v>
      </c>
      <c r="CP62">
        <v>1</v>
      </c>
      <c r="CQ62">
        <v>0</v>
      </c>
      <c r="CR62">
        <v>10</v>
      </c>
      <c r="CX62" s="33" t="s">
        <v>85</v>
      </c>
    </row>
    <row r="63" spans="1:102"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s="64">
        <v>0</v>
      </c>
      <c r="BF63">
        <v>1</v>
      </c>
      <c r="BG63">
        <v>0</v>
      </c>
      <c r="BH63" s="64">
        <v>0</v>
      </c>
      <c r="BI63">
        <v>1399.916666666667</v>
      </c>
      <c r="BJ63">
        <v>479</v>
      </c>
      <c r="BK63" s="92">
        <f t="shared" si="14"/>
        <v>35.172499999999999</v>
      </c>
      <c r="BL63" s="50">
        <v>0</v>
      </c>
      <c r="BM63" s="50">
        <v>0</v>
      </c>
      <c r="BN63" s="50">
        <v>0</v>
      </c>
      <c r="BO63" s="50">
        <v>0</v>
      </c>
      <c r="BP63" s="50">
        <v>1</v>
      </c>
      <c r="BQ63" s="50">
        <v>0</v>
      </c>
      <c r="BR63" s="50">
        <v>0</v>
      </c>
      <c r="BS63" s="64">
        <v>0</v>
      </c>
      <c r="BT63" s="50">
        <v>0</v>
      </c>
      <c r="BU63" s="50">
        <v>1</v>
      </c>
      <c r="BV63" s="50">
        <v>0</v>
      </c>
      <c r="BW63" s="64">
        <v>0</v>
      </c>
      <c r="BX63" s="50">
        <v>1</v>
      </c>
      <c r="BY63" s="50">
        <v>0</v>
      </c>
      <c r="BZ63" s="50">
        <v>0</v>
      </c>
      <c r="CA63" s="50">
        <v>0</v>
      </c>
      <c r="CB63" s="64">
        <v>0</v>
      </c>
      <c r="CC63" s="50">
        <v>0</v>
      </c>
      <c r="CD63" s="50">
        <v>0</v>
      </c>
      <c r="CE63" s="50">
        <v>1</v>
      </c>
      <c r="CF63" s="50">
        <v>1</v>
      </c>
      <c r="CG63" s="50">
        <v>0</v>
      </c>
      <c r="CH63" s="50">
        <v>0</v>
      </c>
      <c r="CI63" s="50">
        <v>0</v>
      </c>
      <c r="CJ63" s="50">
        <v>1</v>
      </c>
      <c r="CK63" s="50">
        <v>1</v>
      </c>
      <c r="CL63" s="50">
        <v>0</v>
      </c>
      <c r="CM63" s="64">
        <v>1</v>
      </c>
      <c r="CN63">
        <v>3.5000000000000003E-2</v>
      </c>
      <c r="CO63">
        <v>33</v>
      </c>
      <c r="CP63">
        <v>1</v>
      </c>
      <c r="CQ63">
        <v>0</v>
      </c>
      <c r="CR63">
        <v>10</v>
      </c>
      <c r="CS63" s="66"/>
      <c r="CX63" s="33" t="s">
        <v>85</v>
      </c>
    </row>
    <row r="64" spans="1:102"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187">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s="17">
        <v>0</v>
      </c>
      <c r="BF64">
        <v>1</v>
      </c>
      <c r="BG64">
        <v>0</v>
      </c>
      <c r="BH64" s="17">
        <v>0</v>
      </c>
      <c r="BI64">
        <v>1399.916666666667</v>
      </c>
      <c r="BJ64">
        <v>479</v>
      </c>
      <c r="BK64" s="92">
        <f t="shared" si="14"/>
        <v>34.450000000000003</v>
      </c>
      <c r="BL64">
        <v>0</v>
      </c>
      <c r="BM64">
        <v>0</v>
      </c>
      <c r="BN64">
        <v>0</v>
      </c>
      <c r="BO64">
        <v>0</v>
      </c>
      <c r="BP64">
        <v>0</v>
      </c>
      <c r="BQ64">
        <v>0</v>
      </c>
      <c r="BR64">
        <v>0</v>
      </c>
      <c r="BS64" s="17">
        <v>1</v>
      </c>
      <c r="BT64">
        <v>0</v>
      </c>
      <c r="BU64">
        <v>0</v>
      </c>
      <c r="BV64">
        <v>1</v>
      </c>
      <c r="BW64" s="17">
        <v>0</v>
      </c>
      <c r="BX64">
        <v>1</v>
      </c>
      <c r="BY64">
        <v>0</v>
      </c>
      <c r="BZ64">
        <v>0</v>
      </c>
      <c r="CA64">
        <v>0</v>
      </c>
      <c r="CB64" s="17">
        <v>0</v>
      </c>
      <c r="CC64">
        <v>0</v>
      </c>
      <c r="CD64">
        <v>0</v>
      </c>
      <c r="CE64">
        <v>1</v>
      </c>
      <c r="CF64">
        <v>1</v>
      </c>
      <c r="CG64">
        <v>0</v>
      </c>
      <c r="CH64">
        <v>0</v>
      </c>
      <c r="CI64">
        <v>0</v>
      </c>
      <c r="CJ64">
        <v>0</v>
      </c>
      <c r="CK64">
        <v>0</v>
      </c>
      <c r="CL64">
        <v>0</v>
      </c>
      <c r="CM64" s="17">
        <v>0</v>
      </c>
      <c r="CN64">
        <v>1.2E-2</v>
      </c>
      <c r="CO64">
        <v>36</v>
      </c>
      <c r="CP64">
        <v>1</v>
      </c>
      <c r="CQ64">
        <v>0</v>
      </c>
      <c r="CR64">
        <v>14</v>
      </c>
      <c r="CX64" s="33" t="s">
        <v>85</v>
      </c>
    </row>
    <row r="65" spans="1:102"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187">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s="17">
        <v>0</v>
      </c>
      <c r="BF65">
        <v>1</v>
      </c>
      <c r="BG65">
        <v>0</v>
      </c>
      <c r="BH65" s="17">
        <v>0</v>
      </c>
      <c r="BI65">
        <v>1399.916666666667</v>
      </c>
      <c r="BJ65">
        <v>479</v>
      </c>
      <c r="BK65" s="92">
        <f t="shared" si="14"/>
        <v>24.52</v>
      </c>
      <c r="BL65">
        <v>0</v>
      </c>
      <c r="BM65">
        <v>0</v>
      </c>
      <c r="BN65">
        <v>0</v>
      </c>
      <c r="BO65">
        <v>0</v>
      </c>
      <c r="BP65">
        <v>0</v>
      </c>
      <c r="BQ65">
        <v>0</v>
      </c>
      <c r="BR65">
        <v>0</v>
      </c>
      <c r="BS65" s="17">
        <v>1</v>
      </c>
      <c r="BT65">
        <v>0</v>
      </c>
      <c r="BU65">
        <v>0</v>
      </c>
      <c r="BV65">
        <v>1</v>
      </c>
      <c r="BW65" s="17">
        <v>0</v>
      </c>
      <c r="BX65">
        <v>1</v>
      </c>
      <c r="BY65">
        <v>0</v>
      </c>
      <c r="BZ65">
        <v>0</v>
      </c>
      <c r="CA65">
        <v>0</v>
      </c>
      <c r="CB65" s="17">
        <v>0</v>
      </c>
      <c r="CC65">
        <v>0</v>
      </c>
      <c r="CD65">
        <v>0</v>
      </c>
      <c r="CE65">
        <v>1</v>
      </c>
      <c r="CF65">
        <v>1</v>
      </c>
      <c r="CG65">
        <v>0</v>
      </c>
      <c r="CH65">
        <v>0</v>
      </c>
      <c r="CI65">
        <v>0</v>
      </c>
      <c r="CJ65">
        <v>0</v>
      </c>
      <c r="CK65">
        <v>0</v>
      </c>
      <c r="CL65">
        <v>0</v>
      </c>
      <c r="CM65" s="17">
        <v>0</v>
      </c>
      <c r="CN65">
        <v>1.2E-2</v>
      </c>
      <c r="CO65">
        <v>36</v>
      </c>
      <c r="CP65">
        <v>1</v>
      </c>
      <c r="CQ65">
        <v>0</v>
      </c>
      <c r="CR65">
        <v>14</v>
      </c>
      <c r="CX65" s="33" t="s">
        <v>85</v>
      </c>
    </row>
    <row r="66" spans="1:102"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187">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s="17">
        <v>0</v>
      </c>
      <c r="BF66">
        <v>1</v>
      </c>
      <c r="BG66">
        <v>0</v>
      </c>
      <c r="BH66" s="17">
        <v>0</v>
      </c>
      <c r="BI66">
        <v>1399.916666666667</v>
      </c>
      <c r="BJ66">
        <v>479</v>
      </c>
      <c r="BK66" s="92">
        <f t="shared" si="14"/>
        <v>44.33</v>
      </c>
      <c r="BL66">
        <v>0</v>
      </c>
      <c r="BM66">
        <v>0</v>
      </c>
      <c r="BN66">
        <v>0</v>
      </c>
      <c r="BO66">
        <v>0</v>
      </c>
      <c r="BP66">
        <v>0</v>
      </c>
      <c r="BQ66">
        <v>0</v>
      </c>
      <c r="BR66">
        <v>0</v>
      </c>
      <c r="BS66" s="17">
        <v>1</v>
      </c>
      <c r="BT66">
        <v>0</v>
      </c>
      <c r="BU66">
        <v>0</v>
      </c>
      <c r="BV66">
        <v>1</v>
      </c>
      <c r="BW66" s="17">
        <v>0</v>
      </c>
      <c r="BX66">
        <v>1</v>
      </c>
      <c r="BY66">
        <v>0</v>
      </c>
      <c r="BZ66">
        <v>0</v>
      </c>
      <c r="CA66">
        <v>0</v>
      </c>
      <c r="CB66" s="17">
        <v>0</v>
      </c>
      <c r="CC66">
        <v>0</v>
      </c>
      <c r="CD66">
        <v>0</v>
      </c>
      <c r="CE66">
        <v>1</v>
      </c>
      <c r="CF66">
        <v>1</v>
      </c>
      <c r="CG66">
        <v>0</v>
      </c>
      <c r="CH66">
        <v>0</v>
      </c>
      <c r="CI66">
        <v>0</v>
      </c>
      <c r="CJ66">
        <v>0</v>
      </c>
      <c r="CK66">
        <v>0</v>
      </c>
      <c r="CL66">
        <v>0</v>
      </c>
      <c r="CM66" s="17">
        <v>0</v>
      </c>
      <c r="CN66">
        <v>1.2E-2</v>
      </c>
      <c r="CO66">
        <v>36</v>
      </c>
      <c r="CP66">
        <v>1</v>
      </c>
      <c r="CQ66">
        <v>0</v>
      </c>
      <c r="CR66">
        <v>14</v>
      </c>
      <c r="CX66" s="33" t="s">
        <v>85</v>
      </c>
    </row>
    <row r="67" spans="1:102"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187">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s="17">
        <v>0</v>
      </c>
      <c r="BF67">
        <v>1</v>
      </c>
      <c r="BG67">
        <v>0</v>
      </c>
      <c r="BH67" s="17">
        <v>0</v>
      </c>
      <c r="BI67">
        <v>1399.916666666667</v>
      </c>
      <c r="BJ67">
        <v>479</v>
      </c>
      <c r="BK67" s="92">
        <f t="shared" si="14"/>
        <v>34.01</v>
      </c>
      <c r="BL67">
        <v>0</v>
      </c>
      <c r="BM67">
        <v>0</v>
      </c>
      <c r="BN67">
        <v>0</v>
      </c>
      <c r="BO67">
        <v>0</v>
      </c>
      <c r="BP67">
        <v>0</v>
      </c>
      <c r="BQ67">
        <v>0</v>
      </c>
      <c r="BR67">
        <v>0</v>
      </c>
      <c r="BS67" s="17">
        <v>1</v>
      </c>
      <c r="BT67">
        <v>0</v>
      </c>
      <c r="BU67">
        <v>0</v>
      </c>
      <c r="BV67">
        <v>1</v>
      </c>
      <c r="BW67" s="17">
        <v>0</v>
      </c>
      <c r="BX67">
        <v>1</v>
      </c>
      <c r="BY67">
        <v>0</v>
      </c>
      <c r="BZ67">
        <v>0</v>
      </c>
      <c r="CA67">
        <v>0</v>
      </c>
      <c r="CB67" s="17">
        <v>0</v>
      </c>
      <c r="CC67">
        <v>0</v>
      </c>
      <c r="CD67">
        <v>0</v>
      </c>
      <c r="CE67">
        <v>1</v>
      </c>
      <c r="CF67">
        <v>1</v>
      </c>
      <c r="CG67">
        <v>0</v>
      </c>
      <c r="CH67">
        <v>0</v>
      </c>
      <c r="CI67">
        <v>0</v>
      </c>
      <c r="CJ67">
        <v>0</v>
      </c>
      <c r="CK67">
        <v>0</v>
      </c>
      <c r="CL67">
        <v>0</v>
      </c>
      <c r="CM67" s="17">
        <v>0</v>
      </c>
      <c r="CN67">
        <v>1.2E-2</v>
      </c>
      <c r="CO67">
        <v>36</v>
      </c>
      <c r="CP67">
        <v>1</v>
      </c>
      <c r="CQ67">
        <v>0</v>
      </c>
      <c r="CR67">
        <v>14</v>
      </c>
      <c r="CX67" s="33" t="s">
        <v>85</v>
      </c>
    </row>
    <row r="68" spans="1:102"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s="64">
        <v>0</v>
      </c>
      <c r="BF68">
        <v>1</v>
      </c>
      <c r="BG68">
        <v>0</v>
      </c>
      <c r="BH68" s="64">
        <v>0</v>
      </c>
      <c r="BI68">
        <v>1399.916666666667</v>
      </c>
      <c r="BJ68">
        <v>479</v>
      </c>
      <c r="BK68" s="92">
        <f t="shared" si="14"/>
        <v>35.21</v>
      </c>
      <c r="BL68" s="50">
        <v>0</v>
      </c>
      <c r="BM68" s="50">
        <v>0</v>
      </c>
      <c r="BN68" s="50">
        <v>0</v>
      </c>
      <c r="BO68" s="50">
        <v>0</v>
      </c>
      <c r="BP68" s="50">
        <v>0</v>
      </c>
      <c r="BQ68" s="50">
        <v>0</v>
      </c>
      <c r="BR68" s="50">
        <v>0</v>
      </c>
      <c r="BS68" s="64">
        <v>1</v>
      </c>
      <c r="BT68" s="50">
        <v>0</v>
      </c>
      <c r="BU68" s="50">
        <v>0</v>
      </c>
      <c r="BV68" s="50">
        <v>1</v>
      </c>
      <c r="BW68" s="64">
        <v>0</v>
      </c>
      <c r="BX68" s="50">
        <v>1</v>
      </c>
      <c r="BY68" s="50">
        <v>0</v>
      </c>
      <c r="BZ68" s="50">
        <v>0</v>
      </c>
      <c r="CA68" s="50">
        <v>0</v>
      </c>
      <c r="CB68" s="64">
        <v>0</v>
      </c>
      <c r="CC68" s="50">
        <v>0</v>
      </c>
      <c r="CD68" s="50">
        <v>0</v>
      </c>
      <c r="CE68" s="50">
        <v>1</v>
      </c>
      <c r="CF68" s="50">
        <v>1</v>
      </c>
      <c r="CG68" s="50">
        <v>0</v>
      </c>
      <c r="CH68" s="50">
        <v>0</v>
      </c>
      <c r="CI68" s="50">
        <v>0</v>
      </c>
      <c r="CJ68" s="50">
        <v>0</v>
      </c>
      <c r="CK68" s="50">
        <v>0</v>
      </c>
      <c r="CL68" s="50">
        <v>0</v>
      </c>
      <c r="CM68" s="64">
        <v>0</v>
      </c>
      <c r="CN68">
        <v>1.2E-2</v>
      </c>
      <c r="CO68">
        <v>36</v>
      </c>
      <c r="CP68">
        <v>1</v>
      </c>
      <c r="CQ68">
        <v>0</v>
      </c>
      <c r="CR68">
        <v>14</v>
      </c>
      <c r="CS68" s="66"/>
      <c r="CX68" s="33" t="s">
        <v>85</v>
      </c>
    </row>
    <row r="69" spans="1:102"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187">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s="17">
        <v>0</v>
      </c>
      <c r="BF69">
        <v>1</v>
      </c>
      <c r="BG69">
        <v>0</v>
      </c>
      <c r="BH69" s="17">
        <v>0</v>
      </c>
      <c r="BI69">
        <v>260.33333333333331</v>
      </c>
      <c r="BJ69">
        <v>186</v>
      </c>
      <c r="BK69" s="92">
        <f t="shared" si="14"/>
        <v>45.205478260869569</v>
      </c>
      <c r="BL69">
        <v>1</v>
      </c>
      <c r="BM69">
        <v>0</v>
      </c>
      <c r="BN69">
        <v>0</v>
      </c>
      <c r="BO69">
        <v>0</v>
      </c>
      <c r="BP69">
        <v>0</v>
      </c>
      <c r="BQ69">
        <v>0</v>
      </c>
      <c r="BR69">
        <v>0</v>
      </c>
      <c r="BS69" s="17">
        <v>0</v>
      </c>
      <c r="BT69">
        <v>0</v>
      </c>
      <c r="BU69">
        <v>0</v>
      </c>
      <c r="BV69">
        <v>1</v>
      </c>
      <c r="BW69" s="17">
        <v>0</v>
      </c>
      <c r="BX69">
        <v>0</v>
      </c>
      <c r="BY69">
        <v>0</v>
      </c>
      <c r="BZ69">
        <v>0</v>
      </c>
      <c r="CA69">
        <v>0</v>
      </c>
      <c r="CB69" s="17">
        <v>0</v>
      </c>
      <c r="CC69">
        <v>0</v>
      </c>
      <c r="CD69">
        <v>0</v>
      </c>
      <c r="CE69">
        <v>1</v>
      </c>
      <c r="CF69">
        <v>1</v>
      </c>
      <c r="CG69">
        <v>0</v>
      </c>
      <c r="CH69">
        <v>0</v>
      </c>
      <c r="CI69">
        <v>1</v>
      </c>
      <c r="CJ69">
        <v>1</v>
      </c>
      <c r="CK69">
        <v>1</v>
      </c>
      <c r="CL69">
        <v>0</v>
      </c>
      <c r="CM69" s="17">
        <v>1</v>
      </c>
      <c r="CN69">
        <v>9.7000000000000003E-2</v>
      </c>
      <c r="CO69">
        <v>2</v>
      </c>
      <c r="CP69">
        <v>1</v>
      </c>
      <c r="CQ69">
        <v>0</v>
      </c>
      <c r="CR69">
        <v>24</v>
      </c>
      <c r="CX69" s="33" t="s">
        <v>85</v>
      </c>
    </row>
    <row r="70" spans="1:102"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187">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s="17">
        <v>0</v>
      </c>
      <c r="BF70">
        <v>1</v>
      </c>
      <c r="BG70">
        <v>0</v>
      </c>
      <c r="BH70" s="17">
        <v>0</v>
      </c>
      <c r="BI70">
        <v>260.33333333333331</v>
      </c>
      <c r="BJ70">
        <v>186</v>
      </c>
      <c r="BK70" s="92">
        <f t="shared" si="14"/>
        <v>45.205478260869569</v>
      </c>
      <c r="BL70">
        <v>1</v>
      </c>
      <c r="BM70">
        <v>0</v>
      </c>
      <c r="BN70">
        <v>0</v>
      </c>
      <c r="BO70">
        <v>0</v>
      </c>
      <c r="BP70">
        <v>0</v>
      </c>
      <c r="BQ70">
        <v>0</v>
      </c>
      <c r="BR70">
        <v>0</v>
      </c>
      <c r="BS70" s="17">
        <v>0</v>
      </c>
      <c r="BT70">
        <v>0</v>
      </c>
      <c r="BU70">
        <v>0</v>
      </c>
      <c r="BV70">
        <v>1</v>
      </c>
      <c r="BW70" s="17">
        <v>0</v>
      </c>
      <c r="BX70">
        <v>0</v>
      </c>
      <c r="BY70">
        <v>0</v>
      </c>
      <c r="BZ70">
        <v>0</v>
      </c>
      <c r="CA70">
        <v>0</v>
      </c>
      <c r="CB70" s="17">
        <v>0</v>
      </c>
      <c r="CC70">
        <v>0</v>
      </c>
      <c r="CD70">
        <v>0</v>
      </c>
      <c r="CE70">
        <v>1</v>
      </c>
      <c r="CF70">
        <v>1</v>
      </c>
      <c r="CG70">
        <v>0</v>
      </c>
      <c r="CH70">
        <v>0</v>
      </c>
      <c r="CI70">
        <v>1</v>
      </c>
      <c r="CJ70">
        <v>1</v>
      </c>
      <c r="CK70">
        <v>1</v>
      </c>
      <c r="CL70">
        <v>0</v>
      </c>
      <c r="CM70" s="17">
        <v>1</v>
      </c>
      <c r="CN70">
        <v>9.7000000000000003E-2</v>
      </c>
      <c r="CO70">
        <v>2</v>
      </c>
      <c r="CP70">
        <v>1</v>
      </c>
      <c r="CQ70">
        <v>0</v>
      </c>
      <c r="CR70">
        <v>24</v>
      </c>
      <c r="CX70" s="33" t="s">
        <v>85</v>
      </c>
    </row>
    <row r="71" spans="1:102"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187">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s="17">
        <v>0</v>
      </c>
      <c r="BF71">
        <v>1</v>
      </c>
      <c r="BG71">
        <v>0</v>
      </c>
      <c r="BH71" s="17">
        <v>0</v>
      </c>
      <c r="BI71">
        <v>260.33333333333331</v>
      </c>
      <c r="BJ71">
        <v>186</v>
      </c>
      <c r="BK71" s="92">
        <f t="shared" si="14"/>
        <v>45.205478260869569</v>
      </c>
      <c r="BL71">
        <v>1</v>
      </c>
      <c r="BM71">
        <v>0</v>
      </c>
      <c r="BN71">
        <v>0</v>
      </c>
      <c r="BO71">
        <v>0</v>
      </c>
      <c r="BP71">
        <v>0</v>
      </c>
      <c r="BQ71">
        <v>0</v>
      </c>
      <c r="BR71">
        <v>0</v>
      </c>
      <c r="BS71" s="17">
        <v>0</v>
      </c>
      <c r="BT71">
        <v>0</v>
      </c>
      <c r="BU71">
        <v>0</v>
      </c>
      <c r="BV71">
        <v>1</v>
      </c>
      <c r="BW71" s="17">
        <v>0</v>
      </c>
      <c r="BX71">
        <v>0</v>
      </c>
      <c r="BY71">
        <v>0</v>
      </c>
      <c r="BZ71">
        <v>0</v>
      </c>
      <c r="CA71">
        <v>0</v>
      </c>
      <c r="CB71" s="17">
        <v>0</v>
      </c>
      <c r="CC71">
        <v>0</v>
      </c>
      <c r="CD71">
        <v>0</v>
      </c>
      <c r="CE71">
        <v>1</v>
      </c>
      <c r="CF71">
        <v>1</v>
      </c>
      <c r="CG71">
        <v>0</v>
      </c>
      <c r="CH71">
        <v>0</v>
      </c>
      <c r="CI71">
        <v>1</v>
      </c>
      <c r="CJ71">
        <v>1</v>
      </c>
      <c r="CK71">
        <v>1</v>
      </c>
      <c r="CL71">
        <v>0</v>
      </c>
      <c r="CM71" s="17">
        <v>0</v>
      </c>
      <c r="CN71">
        <v>9.7000000000000003E-2</v>
      </c>
      <c r="CO71">
        <v>2</v>
      </c>
      <c r="CP71">
        <v>1</v>
      </c>
      <c r="CQ71">
        <v>0</v>
      </c>
      <c r="CR71">
        <v>24</v>
      </c>
      <c r="CX71" s="33" t="s">
        <v>85</v>
      </c>
    </row>
    <row r="72" spans="1:102"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187">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s="17">
        <v>0</v>
      </c>
      <c r="BF72">
        <v>1</v>
      </c>
      <c r="BG72">
        <v>0</v>
      </c>
      <c r="BH72" s="17">
        <v>0</v>
      </c>
      <c r="BI72">
        <v>260.33333333333331</v>
      </c>
      <c r="BJ72">
        <v>186</v>
      </c>
      <c r="BK72" s="92">
        <f t="shared" si="14"/>
        <v>45.205478260869569</v>
      </c>
      <c r="BL72">
        <v>1</v>
      </c>
      <c r="BM72">
        <v>0</v>
      </c>
      <c r="BN72">
        <v>0</v>
      </c>
      <c r="BO72">
        <v>0</v>
      </c>
      <c r="BP72">
        <v>0</v>
      </c>
      <c r="BQ72">
        <v>0</v>
      </c>
      <c r="BR72">
        <v>0</v>
      </c>
      <c r="BS72" s="17">
        <v>0</v>
      </c>
      <c r="BT72">
        <v>0</v>
      </c>
      <c r="BU72">
        <v>0</v>
      </c>
      <c r="BV72">
        <v>1</v>
      </c>
      <c r="BW72" s="17">
        <v>0</v>
      </c>
      <c r="BX72">
        <v>0</v>
      </c>
      <c r="BY72">
        <v>0</v>
      </c>
      <c r="BZ72">
        <v>0</v>
      </c>
      <c r="CA72">
        <v>0</v>
      </c>
      <c r="CB72" s="17">
        <v>0</v>
      </c>
      <c r="CC72">
        <v>0</v>
      </c>
      <c r="CD72">
        <v>0</v>
      </c>
      <c r="CE72">
        <v>1</v>
      </c>
      <c r="CF72">
        <v>1</v>
      </c>
      <c r="CG72">
        <v>0</v>
      </c>
      <c r="CH72">
        <v>0</v>
      </c>
      <c r="CI72">
        <v>1</v>
      </c>
      <c r="CJ72">
        <v>1</v>
      </c>
      <c r="CK72">
        <v>1</v>
      </c>
      <c r="CL72">
        <v>0</v>
      </c>
      <c r="CM72" s="17">
        <v>0</v>
      </c>
      <c r="CN72">
        <v>9.7000000000000003E-2</v>
      </c>
      <c r="CO72">
        <v>2</v>
      </c>
      <c r="CP72">
        <v>1</v>
      </c>
      <c r="CQ72">
        <v>0</v>
      </c>
      <c r="CR72">
        <v>24</v>
      </c>
      <c r="CX72" s="33" t="s">
        <v>85</v>
      </c>
    </row>
    <row r="73" spans="1:102"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187">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s="17">
        <v>0</v>
      </c>
      <c r="BF73">
        <v>1</v>
      </c>
      <c r="BG73">
        <v>0</v>
      </c>
      <c r="BH73" s="17">
        <v>0</v>
      </c>
      <c r="BI73">
        <v>260.33333333333331</v>
      </c>
      <c r="BJ73">
        <v>186</v>
      </c>
      <c r="BK73" s="92">
        <f t="shared" si="14"/>
        <v>45.205478260869569</v>
      </c>
      <c r="BL73">
        <v>1</v>
      </c>
      <c r="BM73">
        <v>0</v>
      </c>
      <c r="BN73">
        <v>0</v>
      </c>
      <c r="BO73">
        <v>0</v>
      </c>
      <c r="BP73">
        <v>0</v>
      </c>
      <c r="BQ73">
        <v>0</v>
      </c>
      <c r="BR73">
        <v>0</v>
      </c>
      <c r="BS73" s="17">
        <v>0</v>
      </c>
      <c r="BT73">
        <v>0</v>
      </c>
      <c r="BU73">
        <v>0</v>
      </c>
      <c r="BV73">
        <v>1</v>
      </c>
      <c r="BW73" s="17">
        <v>0</v>
      </c>
      <c r="BX73">
        <v>0</v>
      </c>
      <c r="BY73">
        <v>0</v>
      </c>
      <c r="BZ73">
        <v>0</v>
      </c>
      <c r="CA73">
        <v>0</v>
      </c>
      <c r="CB73" s="17">
        <v>0</v>
      </c>
      <c r="CC73">
        <v>0</v>
      </c>
      <c r="CD73">
        <v>0</v>
      </c>
      <c r="CE73">
        <v>1</v>
      </c>
      <c r="CF73">
        <v>1</v>
      </c>
      <c r="CG73">
        <v>0</v>
      </c>
      <c r="CH73">
        <v>0</v>
      </c>
      <c r="CI73">
        <v>1</v>
      </c>
      <c r="CJ73">
        <v>0</v>
      </c>
      <c r="CK73">
        <v>0</v>
      </c>
      <c r="CL73">
        <v>0</v>
      </c>
      <c r="CM73" s="17">
        <v>0</v>
      </c>
      <c r="CN73">
        <v>9.7000000000000003E-2</v>
      </c>
      <c r="CO73">
        <v>2</v>
      </c>
      <c r="CP73">
        <v>1</v>
      </c>
      <c r="CQ73">
        <v>0</v>
      </c>
      <c r="CR73">
        <v>24</v>
      </c>
      <c r="CX73" s="33" t="s">
        <v>85</v>
      </c>
    </row>
    <row r="74" spans="1:102"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187">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s="17">
        <v>0</v>
      </c>
      <c r="BF74">
        <v>1</v>
      </c>
      <c r="BG74">
        <v>0</v>
      </c>
      <c r="BH74" s="17">
        <v>0</v>
      </c>
      <c r="BI74">
        <v>260.33333333333331</v>
      </c>
      <c r="BJ74">
        <v>186</v>
      </c>
      <c r="BK74" s="92">
        <f t="shared" si="14"/>
        <v>45.205478260869569</v>
      </c>
      <c r="BL74">
        <v>1</v>
      </c>
      <c r="BM74">
        <v>0</v>
      </c>
      <c r="BN74">
        <v>0</v>
      </c>
      <c r="BO74">
        <v>0</v>
      </c>
      <c r="BP74">
        <v>0</v>
      </c>
      <c r="BQ74">
        <v>0</v>
      </c>
      <c r="BR74">
        <v>0</v>
      </c>
      <c r="BS74" s="17">
        <v>0</v>
      </c>
      <c r="BT74">
        <v>0</v>
      </c>
      <c r="BU74">
        <v>0</v>
      </c>
      <c r="BV74">
        <v>1</v>
      </c>
      <c r="BW74" s="17">
        <v>0</v>
      </c>
      <c r="BX74">
        <v>0</v>
      </c>
      <c r="BY74">
        <v>0</v>
      </c>
      <c r="BZ74">
        <v>0</v>
      </c>
      <c r="CA74">
        <v>0</v>
      </c>
      <c r="CB74" s="17">
        <v>0</v>
      </c>
      <c r="CC74">
        <v>0</v>
      </c>
      <c r="CD74">
        <v>0</v>
      </c>
      <c r="CE74">
        <v>1</v>
      </c>
      <c r="CF74">
        <v>1</v>
      </c>
      <c r="CG74">
        <v>0</v>
      </c>
      <c r="CH74">
        <v>0</v>
      </c>
      <c r="CI74">
        <v>1</v>
      </c>
      <c r="CJ74">
        <v>1</v>
      </c>
      <c r="CK74">
        <v>1</v>
      </c>
      <c r="CL74">
        <v>0</v>
      </c>
      <c r="CM74" s="17">
        <v>0</v>
      </c>
      <c r="CN74">
        <v>9.7000000000000003E-2</v>
      </c>
      <c r="CO74">
        <v>2</v>
      </c>
      <c r="CP74">
        <v>1</v>
      </c>
      <c r="CQ74">
        <v>0</v>
      </c>
      <c r="CR74">
        <v>24</v>
      </c>
      <c r="CX74" s="33" t="s">
        <v>85</v>
      </c>
    </row>
    <row r="75" spans="1:102"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187">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s="17">
        <v>0</v>
      </c>
      <c r="BF75">
        <v>1</v>
      </c>
      <c r="BG75">
        <v>0</v>
      </c>
      <c r="BH75" s="17">
        <v>0</v>
      </c>
      <c r="BI75">
        <v>260.33333333333331</v>
      </c>
      <c r="BJ75">
        <v>186</v>
      </c>
      <c r="BK75" s="92">
        <f t="shared" si="14"/>
        <v>45.205478260869569</v>
      </c>
      <c r="BL75">
        <v>1</v>
      </c>
      <c r="BM75">
        <v>0</v>
      </c>
      <c r="BN75">
        <v>0</v>
      </c>
      <c r="BO75">
        <v>0</v>
      </c>
      <c r="BP75">
        <v>0</v>
      </c>
      <c r="BQ75">
        <v>0</v>
      </c>
      <c r="BR75">
        <v>0</v>
      </c>
      <c r="BS75" s="17">
        <v>0</v>
      </c>
      <c r="BT75">
        <v>0</v>
      </c>
      <c r="BU75">
        <v>0</v>
      </c>
      <c r="BV75">
        <v>1</v>
      </c>
      <c r="BW75" s="17">
        <v>0</v>
      </c>
      <c r="BX75">
        <v>0</v>
      </c>
      <c r="BY75">
        <v>0</v>
      </c>
      <c r="BZ75">
        <v>0</v>
      </c>
      <c r="CA75">
        <v>0</v>
      </c>
      <c r="CB75" s="17">
        <v>0</v>
      </c>
      <c r="CC75">
        <v>0</v>
      </c>
      <c r="CD75">
        <v>0</v>
      </c>
      <c r="CE75">
        <v>1</v>
      </c>
      <c r="CF75">
        <v>1</v>
      </c>
      <c r="CG75">
        <v>0</v>
      </c>
      <c r="CH75">
        <v>0</v>
      </c>
      <c r="CI75">
        <v>1</v>
      </c>
      <c r="CJ75">
        <v>1</v>
      </c>
      <c r="CK75">
        <v>1</v>
      </c>
      <c r="CL75">
        <v>0</v>
      </c>
      <c r="CM75" s="17">
        <v>0</v>
      </c>
      <c r="CN75">
        <v>9.7000000000000003E-2</v>
      </c>
      <c r="CO75">
        <v>2</v>
      </c>
      <c r="CP75">
        <v>1</v>
      </c>
      <c r="CQ75">
        <v>0</v>
      </c>
      <c r="CR75">
        <v>24</v>
      </c>
      <c r="CX75" s="33" t="s">
        <v>85</v>
      </c>
    </row>
    <row r="76" spans="1:102"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s="64">
        <v>0</v>
      </c>
      <c r="BF76">
        <v>1</v>
      </c>
      <c r="BG76">
        <v>0</v>
      </c>
      <c r="BH76" s="64">
        <v>0</v>
      </c>
      <c r="BI76">
        <v>260.33333333333331</v>
      </c>
      <c r="BJ76">
        <v>186</v>
      </c>
      <c r="BK76" s="92">
        <f t="shared" si="14"/>
        <v>45.205478260869569</v>
      </c>
      <c r="BL76" s="50">
        <v>1</v>
      </c>
      <c r="BM76" s="50">
        <v>0</v>
      </c>
      <c r="BN76" s="50">
        <v>0</v>
      </c>
      <c r="BO76" s="50">
        <v>0</v>
      </c>
      <c r="BP76" s="50">
        <v>0</v>
      </c>
      <c r="BQ76" s="50">
        <v>0</v>
      </c>
      <c r="BR76" s="50">
        <v>0</v>
      </c>
      <c r="BS76" s="64">
        <v>0</v>
      </c>
      <c r="BT76" s="50">
        <v>0</v>
      </c>
      <c r="BU76" s="50">
        <v>0</v>
      </c>
      <c r="BV76" s="50">
        <v>1</v>
      </c>
      <c r="BW76" s="64">
        <v>0</v>
      </c>
      <c r="BX76" s="50">
        <v>0</v>
      </c>
      <c r="BY76" s="50">
        <v>0</v>
      </c>
      <c r="BZ76" s="50">
        <v>0</v>
      </c>
      <c r="CA76" s="50">
        <v>0</v>
      </c>
      <c r="CB76" s="64">
        <v>0</v>
      </c>
      <c r="CC76" s="50">
        <v>0</v>
      </c>
      <c r="CD76" s="50">
        <v>0</v>
      </c>
      <c r="CE76" s="50">
        <v>1</v>
      </c>
      <c r="CF76" s="50">
        <v>1</v>
      </c>
      <c r="CG76" s="50">
        <v>0</v>
      </c>
      <c r="CH76" s="50">
        <v>0</v>
      </c>
      <c r="CI76" s="50">
        <v>1</v>
      </c>
      <c r="CJ76" s="50">
        <v>1</v>
      </c>
      <c r="CK76" s="50">
        <v>1</v>
      </c>
      <c r="CL76" s="50">
        <v>0</v>
      </c>
      <c r="CM76" s="64">
        <v>1</v>
      </c>
      <c r="CN76">
        <v>9.7000000000000003E-2</v>
      </c>
      <c r="CO76">
        <v>2</v>
      </c>
      <c r="CP76">
        <v>1</v>
      </c>
      <c r="CQ76">
        <v>0</v>
      </c>
      <c r="CR76">
        <v>24</v>
      </c>
      <c r="CS76" s="66"/>
      <c r="CX76" s="33" t="s">
        <v>85</v>
      </c>
    </row>
    <row r="77" spans="1:102" x14ac:dyDescent="0.25">
      <c r="A77">
        <v>76</v>
      </c>
      <c r="B77">
        <v>6</v>
      </c>
      <c r="C77" s="24" t="s">
        <v>129</v>
      </c>
      <c r="D77" s="12">
        <v>1.6</v>
      </c>
      <c r="E77" s="13">
        <f t="shared" ref="E77:E80" si="24">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187">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s="17">
        <v>1</v>
      </c>
      <c r="BF77">
        <v>0</v>
      </c>
      <c r="BG77">
        <v>1</v>
      </c>
      <c r="BH77" s="17">
        <v>0</v>
      </c>
      <c r="BI77">
        <v>100</v>
      </c>
      <c r="BJ77">
        <v>53.91</v>
      </c>
      <c r="BK77" s="24">
        <v>30</v>
      </c>
      <c r="BL77">
        <v>1</v>
      </c>
      <c r="BM77">
        <v>0</v>
      </c>
      <c r="BN77">
        <v>0</v>
      </c>
      <c r="BO77">
        <v>0</v>
      </c>
      <c r="BP77">
        <v>0</v>
      </c>
      <c r="BQ77">
        <v>0</v>
      </c>
      <c r="BR77">
        <v>0</v>
      </c>
      <c r="BS77" s="17">
        <v>0</v>
      </c>
      <c r="BT77">
        <v>0</v>
      </c>
      <c r="BU77">
        <v>0</v>
      </c>
      <c r="BV77">
        <v>0</v>
      </c>
      <c r="BW77" s="17">
        <v>1</v>
      </c>
      <c r="BX77">
        <v>0</v>
      </c>
      <c r="BY77">
        <v>0</v>
      </c>
      <c r="BZ77">
        <v>0</v>
      </c>
      <c r="CA77">
        <v>0</v>
      </c>
      <c r="CB77" s="17">
        <v>0</v>
      </c>
      <c r="CC77">
        <v>0</v>
      </c>
      <c r="CD77">
        <v>0</v>
      </c>
      <c r="CE77">
        <v>1</v>
      </c>
      <c r="CF77">
        <v>1</v>
      </c>
      <c r="CG77">
        <v>0</v>
      </c>
      <c r="CH77">
        <v>0</v>
      </c>
      <c r="CI77">
        <v>0</v>
      </c>
      <c r="CJ77">
        <v>0</v>
      </c>
      <c r="CK77">
        <v>0</v>
      </c>
      <c r="CL77">
        <v>0</v>
      </c>
      <c r="CM77" s="17">
        <v>0</v>
      </c>
      <c r="CN77">
        <v>0</v>
      </c>
      <c r="CO77">
        <v>65</v>
      </c>
      <c r="CP77">
        <v>1</v>
      </c>
      <c r="CQ77">
        <v>0</v>
      </c>
      <c r="CR77">
        <v>8</v>
      </c>
      <c r="CX77" s="33" t="s">
        <v>85</v>
      </c>
    </row>
    <row r="78" spans="1:102" x14ac:dyDescent="0.25">
      <c r="A78">
        <v>77</v>
      </c>
      <c r="B78">
        <v>6</v>
      </c>
      <c r="C78" s="24" t="s">
        <v>129</v>
      </c>
      <c r="D78" s="12">
        <v>12.7</v>
      </c>
      <c r="E78" s="13">
        <f t="shared" si="24"/>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187">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s="17">
        <v>1</v>
      </c>
      <c r="BF78">
        <v>0</v>
      </c>
      <c r="BG78">
        <v>1</v>
      </c>
      <c r="BH78" s="17">
        <v>0</v>
      </c>
      <c r="BI78">
        <v>100</v>
      </c>
      <c r="BJ78">
        <v>53.91</v>
      </c>
      <c r="BK78" s="24">
        <v>37.799999999999997</v>
      </c>
      <c r="BL78">
        <v>1</v>
      </c>
      <c r="BM78">
        <v>0</v>
      </c>
      <c r="BN78">
        <v>0</v>
      </c>
      <c r="BO78">
        <v>0</v>
      </c>
      <c r="BP78">
        <v>0</v>
      </c>
      <c r="BQ78">
        <v>0</v>
      </c>
      <c r="BR78">
        <v>0</v>
      </c>
      <c r="BS78" s="17">
        <v>0</v>
      </c>
      <c r="BT78">
        <v>0</v>
      </c>
      <c r="BU78">
        <v>0</v>
      </c>
      <c r="BV78">
        <v>0</v>
      </c>
      <c r="BW78" s="17">
        <v>1</v>
      </c>
      <c r="BX78">
        <v>0</v>
      </c>
      <c r="BY78">
        <v>0</v>
      </c>
      <c r="BZ78">
        <v>0</v>
      </c>
      <c r="CA78">
        <v>0</v>
      </c>
      <c r="CB78" s="17">
        <v>0</v>
      </c>
      <c r="CC78">
        <v>0</v>
      </c>
      <c r="CD78">
        <v>0</v>
      </c>
      <c r="CE78">
        <v>1</v>
      </c>
      <c r="CF78">
        <v>1</v>
      </c>
      <c r="CG78">
        <v>0</v>
      </c>
      <c r="CH78">
        <v>0</v>
      </c>
      <c r="CI78">
        <v>0</v>
      </c>
      <c r="CJ78">
        <v>0</v>
      </c>
      <c r="CK78">
        <v>0</v>
      </c>
      <c r="CL78">
        <v>0</v>
      </c>
      <c r="CM78" s="17">
        <v>0</v>
      </c>
      <c r="CN78">
        <v>0</v>
      </c>
      <c r="CO78">
        <v>65</v>
      </c>
      <c r="CP78">
        <v>1</v>
      </c>
      <c r="CQ78">
        <v>0</v>
      </c>
      <c r="CR78">
        <v>8</v>
      </c>
      <c r="CX78" s="33" t="s">
        <v>85</v>
      </c>
    </row>
    <row r="79" spans="1:102" x14ac:dyDescent="0.25">
      <c r="A79">
        <v>78</v>
      </c>
      <c r="B79">
        <v>6</v>
      </c>
      <c r="C79" s="24" t="s">
        <v>129</v>
      </c>
      <c r="D79" s="12">
        <v>10.7</v>
      </c>
      <c r="E79" s="13">
        <f t="shared" si="24"/>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187">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s="17">
        <v>1</v>
      </c>
      <c r="BF79">
        <v>0</v>
      </c>
      <c r="BG79">
        <v>1</v>
      </c>
      <c r="BH79" s="17">
        <v>0</v>
      </c>
      <c r="BI79">
        <v>100</v>
      </c>
      <c r="BJ79">
        <v>53.91</v>
      </c>
      <c r="BK79" s="24">
        <v>37.799999999999997</v>
      </c>
      <c r="BL79">
        <v>1</v>
      </c>
      <c r="BM79">
        <v>0</v>
      </c>
      <c r="BN79">
        <v>0</v>
      </c>
      <c r="BO79">
        <v>0</v>
      </c>
      <c r="BP79">
        <v>0</v>
      </c>
      <c r="BQ79">
        <v>0</v>
      </c>
      <c r="BR79">
        <v>0</v>
      </c>
      <c r="BS79" s="17">
        <v>0</v>
      </c>
      <c r="BT79">
        <v>0</v>
      </c>
      <c r="BU79">
        <v>0</v>
      </c>
      <c r="BV79">
        <v>0</v>
      </c>
      <c r="BW79" s="17">
        <v>1</v>
      </c>
      <c r="BX79">
        <v>0</v>
      </c>
      <c r="BY79">
        <v>0</v>
      </c>
      <c r="BZ79">
        <v>0</v>
      </c>
      <c r="CA79">
        <v>0</v>
      </c>
      <c r="CB79" s="17">
        <v>0</v>
      </c>
      <c r="CC79">
        <v>0</v>
      </c>
      <c r="CD79">
        <v>0</v>
      </c>
      <c r="CE79">
        <v>1</v>
      </c>
      <c r="CF79">
        <v>1</v>
      </c>
      <c r="CG79">
        <v>0</v>
      </c>
      <c r="CH79">
        <v>0</v>
      </c>
      <c r="CI79">
        <v>0</v>
      </c>
      <c r="CJ79">
        <v>0</v>
      </c>
      <c r="CK79">
        <v>0</v>
      </c>
      <c r="CL79">
        <v>0</v>
      </c>
      <c r="CM79" s="17">
        <v>0</v>
      </c>
      <c r="CN79">
        <v>0</v>
      </c>
      <c r="CO79">
        <v>65</v>
      </c>
      <c r="CP79">
        <v>1</v>
      </c>
      <c r="CQ79">
        <v>0</v>
      </c>
      <c r="CR79">
        <v>8</v>
      </c>
      <c r="CX79" s="33" t="s">
        <v>85</v>
      </c>
    </row>
    <row r="80" spans="1:102" s="50" customFormat="1" x14ac:dyDescent="0.25">
      <c r="A80" s="50">
        <v>79</v>
      </c>
      <c r="B80" s="50">
        <v>6</v>
      </c>
      <c r="C80" s="51" t="s">
        <v>129</v>
      </c>
      <c r="D80" s="52">
        <v>16.7</v>
      </c>
      <c r="E80" s="53">
        <f t="shared" si="24"/>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s="64">
        <v>1</v>
      </c>
      <c r="BF80">
        <v>0</v>
      </c>
      <c r="BG80">
        <v>1</v>
      </c>
      <c r="BH80" s="64">
        <v>0</v>
      </c>
      <c r="BI80">
        <v>100</v>
      </c>
      <c r="BJ80">
        <v>53.91</v>
      </c>
      <c r="BK80" s="51">
        <v>37.799999999999997</v>
      </c>
      <c r="BL80" s="50">
        <v>1</v>
      </c>
      <c r="BM80" s="50">
        <v>0</v>
      </c>
      <c r="BN80" s="50">
        <v>0</v>
      </c>
      <c r="BO80" s="50">
        <v>0</v>
      </c>
      <c r="BP80" s="50">
        <v>0</v>
      </c>
      <c r="BQ80" s="50">
        <v>0</v>
      </c>
      <c r="BR80" s="50">
        <v>0</v>
      </c>
      <c r="BS80" s="64">
        <v>0</v>
      </c>
      <c r="BT80" s="50">
        <v>0</v>
      </c>
      <c r="BU80" s="50">
        <v>0</v>
      </c>
      <c r="BV80" s="50">
        <v>0</v>
      </c>
      <c r="BW80" s="64">
        <v>1</v>
      </c>
      <c r="BX80" s="50">
        <v>0</v>
      </c>
      <c r="BY80" s="50">
        <v>0</v>
      </c>
      <c r="BZ80" s="50">
        <v>0</v>
      </c>
      <c r="CA80" s="50">
        <v>0</v>
      </c>
      <c r="CB80" s="64">
        <v>0</v>
      </c>
      <c r="CC80" s="50">
        <v>0</v>
      </c>
      <c r="CD80" s="50">
        <v>0</v>
      </c>
      <c r="CE80" s="50">
        <v>1</v>
      </c>
      <c r="CF80" s="50">
        <v>1</v>
      </c>
      <c r="CG80" s="50">
        <v>0</v>
      </c>
      <c r="CH80" s="50">
        <v>0</v>
      </c>
      <c r="CI80" s="50">
        <v>0</v>
      </c>
      <c r="CJ80" s="50">
        <v>0</v>
      </c>
      <c r="CK80" s="50">
        <v>0</v>
      </c>
      <c r="CL80" s="50">
        <v>0</v>
      </c>
      <c r="CM80" s="64">
        <v>0</v>
      </c>
      <c r="CN80">
        <v>0</v>
      </c>
      <c r="CO80">
        <v>65</v>
      </c>
      <c r="CP80">
        <v>1</v>
      </c>
      <c r="CQ80">
        <v>0</v>
      </c>
      <c r="CR80">
        <v>8</v>
      </c>
      <c r="CS80" s="66"/>
      <c r="CX80" s="33" t="s">
        <v>85</v>
      </c>
    </row>
    <row r="81" spans="1:102"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187">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s="17">
        <v>0</v>
      </c>
      <c r="BF81">
        <v>1</v>
      </c>
      <c r="BG81">
        <v>0</v>
      </c>
      <c r="BH81" s="17">
        <v>0</v>
      </c>
      <c r="BI81">
        <v>2361.583333333333</v>
      </c>
      <c r="BJ81">
        <v>1508.8</v>
      </c>
      <c r="BK81" s="24">
        <v>34.975000000000001</v>
      </c>
      <c r="BL81">
        <v>1</v>
      </c>
      <c r="BM81">
        <v>0</v>
      </c>
      <c r="BN81">
        <v>0</v>
      </c>
      <c r="BO81">
        <v>0</v>
      </c>
      <c r="BP81">
        <v>0</v>
      </c>
      <c r="BQ81">
        <v>0</v>
      </c>
      <c r="BR81">
        <v>0</v>
      </c>
      <c r="BS81" s="17">
        <v>0</v>
      </c>
      <c r="BT81">
        <v>0</v>
      </c>
      <c r="BU81">
        <v>0</v>
      </c>
      <c r="BV81">
        <v>1</v>
      </c>
      <c r="BW81" s="17">
        <v>0</v>
      </c>
      <c r="BX81">
        <v>0</v>
      </c>
      <c r="BY81">
        <v>0</v>
      </c>
      <c r="BZ81">
        <v>0</v>
      </c>
      <c r="CA81">
        <v>0</v>
      </c>
      <c r="CB81" s="17">
        <v>0</v>
      </c>
      <c r="CC81">
        <v>1</v>
      </c>
      <c r="CD81">
        <v>1</v>
      </c>
      <c r="CE81">
        <v>1</v>
      </c>
      <c r="CF81">
        <v>1</v>
      </c>
      <c r="CG81">
        <v>0</v>
      </c>
      <c r="CH81">
        <v>0</v>
      </c>
      <c r="CI81">
        <v>1</v>
      </c>
      <c r="CJ81">
        <v>0</v>
      </c>
      <c r="CK81">
        <v>0</v>
      </c>
      <c r="CL81">
        <v>0</v>
      </c>
      <c r="CM81" s="17">
        <v>0</v>
      </c>
      <c r="CN81">
        <v>0</v>
      </c>
      <c r="CO81">
        <v>0</v>
      </c>
      <c r="CP81">
        <v>0</v>
      </c>
      <c r="CQ81">
        <v>1</v>
      </c>
      <c r="CR81">
        <v>8</v>
      </c>
      <c r="CX81" s="33" t="s">
        <v>85</v>
      </c>
    </row>
    <row r="82" spans="1:102" x14ac:dyDescent="0.25">
      <c r="A82">
        <v>81</v>
      </c>
      <c r="B82">
        <v>7</v>
      </c>
      <c r="C82" s="24" t="s">
        <v>131</v>
      </c>
      <c r="D82" s="12">
        <v>4.6028263992595297</v>
      </c>
      <c r="E82" s="13">
        <v>7.7750445933438009E-2</v>
      </c>
      <c r="F82" s="7">
        <v>59.199999999999996</v>
      </c>
      <c r="G82" s="7">
        <f t="shared" si="16"/>
        <v>4.525075953326092</v>
      </c>
      <c r="H82" s="15">
        <f t="shared" si="17"/>
        <v>4.6805768451929675</v>
      </c>
      <c r="I82" s="11">
        <f t="shared" si="18"/>
        <v>0.28123074336448523</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187">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s="17">
        <v>0</v>
      </c>
      <c r="BF82">
        <v>1</v>
      </c>
      <c r="BG82">
        <v>0</v>
      </c>
      <c r="BH82" s="17">
        <v>0</v>
      </c>
      <c r="BI82">
        <v>2361.583333333333</v>
      </c>
      <c r="BJ82">
        <v>1508.8</v>
      </c>
      <c r="BK82" s="24">
        <v>34.975000000000001</v>
      </c>
      <c r="BL82">
        <v>1</v>
      </c>
      <c r="BM82">
        <v>0</v>
      </c>
      <c r="BN82">
        <v>0</v>
      </c>
      <c r="BO82">
        <v>0</v>
      </c>
      <c r="BP82">
        <v>0</v>
      </c>
      <c r="BQ82">
        <v>0</v>
      </c>
      <c r="BR82">
        <v>0</v>
      </c>
      <c r="BS82" s="17">
        <v>0</v>
      </c>
      <c r="BT82">
        <v>0</v>
      </c>
      <c r="BU82">
        <v>0</v>
      </c>
      <c r="BV82">
        <v>1</v>
      </c>
      <c r="BW82" s="17">
        <v>0</v>
      </c>
      <c r="BX82">
        <v>0</v>
      </c>
      <c r="BY82">
        <v>0</v>
      </c>
      <c r="BZ82">
        <v>0</v>
      </c>
      <c r="CA82">
        <v>0</v>
      </c>
      <c r="CB82" s="17">
        <v>0</v>
      </c>
      <c r="CC82">
        <v>1</v>
      </c>
      <c r="CD82">
        <v>1</v>
      </c>
      <c r="CE82">
        <v>1</v>
      </c>
      <c r="CF82">
        <v>1</v>
      </c>
      <c r="CG82">
        <v>0</v>
      </c>
      <c r="CH82">
        <v>0</v>
      </c>
      <c r="CI82">
        <v>1</v>
      </c>
      <c r="CJ82">
        <v>0</v>
      </c>
      <c r="CK82">
        <v>0</v>
      </c>
      <c r="CL82">
        <v>0</v>
      </c>
      <c r="CM82" s="17">
        <v>0</v>
      </c>
      <c r="CN82">
        <v>0</v>
      </c>
      <c r="CO82">
        <v>0</v>
      </c>
      <c r="CP82">
        <v>0</v>
      </c>
      <c r="CQ82">
        <v>1</v>
      </c>
      <c r="CR82">
        <v>8</v>
      </c>
      <c r="CX82" s="33" t="s">
        <v>85</v>
      </c>
    </row>
    <row r="83" spans="1:102" s="50" customFormat="1" x14ac:dyDescent="0.25">
      <c r="A83" s="50">
        <v>82</v>
      </c>
      <c r="B83" s="50">
        <v>7</v>
      </c>
      <c r="C83" s="51" t="s">
        <v>131</v>
      </c>
      <c r="D83" s="52">
        <v>4.6028263992595297</v>
      </c>
      <c r="E83" s="53">
        <v>9.2210211671309453E-2</v>
      </c>
      <c r="F83" s="54">
        <v>49.916666666666664</v>
      </c>
      <c r="G83" s="54">
        <f t="shared" si="16"/>
        <v>4.5106161875882202</v>
      </c>
      <c r="H83" s="55">
        <f t="shared" si="17"/>
        <v>4.6950366109308392</v>
      </c>
      <c r="I83" s="56">
        <f t="shared" si="18"/>
        <v>0.31487260047577159</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s="64">
        <v>0</v>
      </c>
      <c r="BF83">
        <v>1</v>
      </c>
      <c r="BG83">
        <v>0</v>
      </c>
      <c r="BH83" s="64">
        <v>0</v>
      </c>
      <c r="BI83">
        <v>2361.583333333333</v>
      </c>
      <c r="BJ83">
        <v>1508.8</v>
      </c>
      <c r="BK83" s="51">
        <v>34.975000000000001</v>
      </c>
      <c r="BL83" s="50">
        <v>1</v>
      </c>
      <c r="BM83" s="50">
        <v>0</v>
      </c>
      <c r="BN83" s="50">
        <v>0</v>
      </c>
      <c r="BO83" s="50">
        <v>0</v>
      </c>
      <c r="BP83" s="50">
        <v>0</v>
      </c>
      <c r="BQ83" s="50">
        <v>0</v>
      </c>
      <c r="BR83" s="50">
        <v>0</v>
      </c>
      <c r="BS83" s="64">
        <v>0</v>
      </c>
      <c r="BT83" s="50">
        <v>0</v>
      </c>
      <c r="BU83" s="50">
        <v>0</v>
      </c>
      <c r="BV83" s="50">
        <v>1</v>
      </c>
      <c r="BW83" s="64">
        <v>0</v>
      </c>
      <c r="BX83" s="50">
        <v>0</v>
      </c>
      <c r="BY83" s="50">
        <v>0</v>
      </c>
      <c r="BZ83" s="50">
        <v>0</v>
      </c>
      <c r="CA83" s="50">
        <v>0</v>
      </c>
      <c r="CB83" s="64">
        <v>0</v>
      </c>
      <c r="CC83" s="50">
        <v>1</v>
      </c>
      <c r="CD83" s="50">
        <v>1</v>
      </c>
      <c r="CE83" s="50">
        <v>1</v>
      </c>
      <c r="CF83" s="50">
        <v>1</v>
      </c>
      <c r="CG83" s="50">
        <v>0</v>
      </c>
      <c r="CH83" s="50">
        <v>0</v>
      </c>
      <c r="CI83" s="50">
        <v>1</v>
      </c>
      <c r="CJ83" s="50">
        <v>0</v>
      </c>
      <c r="CK83" s="50">
        <v>0</v>
      </c>
      <c r="CL83" s="50">
        <v>0</v>
      </c>
      <c r="CM83" s="64">
        <v>0</v>
      </c>
      <c r="CN83">
        <v>0</v>
      </c>
      <c r="CO83">
        <v>0</v>
      </c>
      <c r="CP83">
        <v>0</v>
      </c>
      <c r="CQ83">
        <v>1</v>
      </c>
      <c r="CR83">
        <v>8</v>
      </c>
      <c r="CS83" s="66"/>
      <c r="CX83" s="33" t="s">
        <v>85</v>
      </c>
    </row>
    <row r="84" spans="1:102" x14ac:dyDescent="0.25">
      <c r="A84">
        <v>83</v>
      </c>
      <c r="B84">
        <v>8</v>
      </c>
      <c r="C84" s="24" t="s">
        <v>17</v>
      </c>
      <c r="D84" s="12">
        <v>12.1</v>
      </c>
      <c r="E84" s="13">
        <v>0.1</v>
      </c>
      <c r="F84" s="7">
        <f t="shared" ref="F84:F99" si="25">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187">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6">1-AW84</f>
        <v>0.41849999999999998</v>
      </c>
      <c r="AY84" s="17" t="s">
        <v>16</v>
      </c>
      <c r="AZ84">
        <v>0</v>
      </c>
      <c r="BA84">
        <v>1</v>
      </c>
      <c r="BB84">
        <v>0</v>
      </c>
      <c r="BC84">
        <v>0</v>
      </c>
      <c r="BD84">
        <v>0</v>
      </c>
      <c r="BE84" s="17">
        <v>0</v>
      </c>
      <c r="BF84">
        <v>0</v>
      </c>
      <c r="BG84">
        <v>1</v>
      </c>
      <c r="BH84" s="17">
        <v>0</v>
      </c>
      <c r="BI84">
        <v>182.08333333333329</v>
      </c>
      <c r="BJ84">
        <v>131</v>
      </c>
      <c r="BK84" s="24">
        <v>37</v>
      </c>
      <c r="BL84">
        <v>1</v>
      </c>
      <c r="BM84">
        <v>0</v>
      </c>
      <c r="BN84">
        <v>0</v>
      </c>
      <c r="BO84">
        <v>0</v>
      </c>
      <c r="BP84">
        <v>0</v>
      </c>
      <c r="BQ84">
        <v>0</v>
      </c>
      <c r="BR84">
        <v>0</v>
      </c>
      <c r="BS84" s="17">
        <v>0</v>
      </c>
      <c r="BT84">
        <v>0</v>
      </c>
      <c r="BU84">
        <v>0</v>
      </c>
      <c r="BV84">
        <v>1</v>
      </c>
      <c r="BW84" s="17">
        <v>0</v>
      </c>
      <c r="BX84">
        <v>0</v>
      </c>
      <c r="BY84">
        <v>0</v>
      </c>
      <c r="BZ84">
        <v>0</v>
      </c>
      <c r="CA84">
        <v>0</v>
      </c>
      <c r="CB84" s="17">
        <v>0</v>
      </c>
      <c r="CC84">
        <v>0</v>
      </c>
      <c r="CD84">
        <v>0</v>
      </c>
      <c r="CE84">
        <v>1</v>
      </c>
      <c r="CF84">
        <v>1</v>
      </c>
      <c r="CG84">
        <v>1</v>
      </c>
      <c r="CH84">
        <v>0</v>
      </c>
      <c r="CI84">
        <v>1</v>
      </c>
      <c r="CJ84">
        <v>0</v>
      </c>
      <c r="CK84">
        <v>0</v>
      </c>
      <c r="CL84">
        <v>0</v>
      </c>
      <c r="CM84" s="17">
        <v>1</v>
      </c>
      <c r="CN84">
        <v>2.5000000000000001E-2</v>
      </c>
      <c r="CO84">
        <v>44</v>
      </c>
      <c r="CP84">
        <v>1</v>
      </c>
      <c r="CQ84">
        <v>0</v>
      </c>
      <c r="CR84">
        <v>17</v>
      </c>
      <c r="CX84" s="33" t="s">
        <v>85</v>
      </c>
    </row>
    <row r="85" spans="1:102" x14ac:dyDescent="0.25">
      <c r="A85">
        <v>84</v>
      </c>
      <c r="B85">
        <v>8</v>
      </c>
      <c r="C85" s="24" t="s">
        <v>17</v>
      </c>
      <c r="D85" s="12">
        <v>14.5</v>
      </c>
      <c r="E85" s="13">
        <v>0.2</v>
      </c>
      <c r="F85" s="7">
        <f t="shared" si="25"/>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187">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6"/>
        <v>0.41849999999999998</v>
      </c>
      <c r="AY85" s="17" t="s">
        <v>16</v>
      </c>
      <c r="AZ85">
        <v>0</v>
      </c>
      <c r="BA85">
        <v>1</v>
      </c>
      <c r="BB85">
        <v>0</v>
      </c>
      <c r="BC85">
        <v>0</v>
      </c>
      <c r="BD85">
        <v>0</v>
      </c>
      <c r="BE85" s="17">
        <v>0</v>
      </c>
      <c r="BF85">
        <v>0</v>
      </c>
      <c r="BG85">
        <v>1</v>
      </c>
      <c r="BH85" s="17">
        <v>0</v>
      </c>
      <c r="BI85">
        <v>182.08333333333329</v>
      </c>
      <c r="BJ85">
        <v>131</v>
      </c>
      <c r="BK85" s="24">
        <v>37</v>
      </c>
      <c r="BL85">
        <v>1</v>
      </c>
      <c r="BM85">
        <v>0</v>
      </c>
      <c r="BN85">
        <v>0</v>
      </c>
      <c r="BO85">
        <v>0</v>
      </c>
      <c r="BP85">
        <v>0</v>
      </c>
      <c r="BQ85">
        <v>0</v>
      </c>
      <c r="BR85">
        <v>0</v>
      </c>
      <c r="BS85" s="17">
        <v>0</v>
      </c>
      <c r="BT85">
        <v>0</v>
      </c>
      <c r="BU85">
        <v>0</v>
      </c>
      <c r="BV85">
        <v>1</v>
      </c>
      <c r="BW85" s="17">
        <v>0</v>
      </c>
      <c r="BX85">
        <v>0</v>
      </c>
      <c r="BY85">
        <v>0</v>
      </c>
      <c r="BZ85">
        <v>0</v>
      </c>
      <c r="CA85">
        <v>0</v>
      </c>
      <c r="CB85" s="17">
        <v>0</v>
      </c>
      <c r="CC85">
        <v>0</v>
      </c>
      <c r="CD85">
        <v>0</v>
      </c>
      <c r="CE85">
        <v>1</v>
      </c>
      <c r="CF85">
        <v>1</v>
      </c>
      <c r="CG85">
        <v>1</v>
      </c>
      <c r="CH85">
        <v>0</v>
      </c>
      <c r="CI85">
        <v>1</v>
      </c>
      <c r="CJ85">
        <v>0</v>
      </c>
      <c r="CK85">
        <v>0</v>
      </c>
      <c r="CL85">
        <v>0</v>
      </c>
      <c r="CM85" s="17">
        <v>1</v>
      </c>
      <c r="CN85">
        <v>2.5000000000000001E-2</v>
      </c>
      <c r="CO85">
        <v>44</v>
      </c>
      <c r="CP85">
        <v>1</v>
      </c>
      <c r="CQ85">
        <v>0</v>
      </c>
      <c r="CR85">
        <v>17</v>
      </c>
      <c r="CX85" s="33" t="s">
        <v>85</v>
      </c>
    </row>
    <row r="86" spans="1:102" x14ac:dyDescent="0.25">
      <c r="A86">
        <v>85</v>
      </c>
      <c r="B86">
        <v>8</v>
      </c>
      <c r="C86" s="24" t="s">
        <v>17</v>
      </c>
      <c r="D86" s="12">
        <v>15.4</v>
      </c>
      <c r="E86" s="13">
        <v>0.2</v>
      </c>
      <c r="F86" s="7">
        <f t="shared" si="25"/>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187">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6"/>
        <v>0.41849999999999998</v>
      </c>
      <c r="AY86" s="17" t="s">
        <v>16</v>
      </c>
      <c r="AZ86">
        <v>0</v>
      </c>
      <c r="BA86">
        <v>1</v>
      </c>
      <c r="BB86">
        <v>0</v>
      </c>
      <c r="BC86">
        <v>0</v>
      </c>
      <c r="BD86">
        <v>0</v>
      </c>
      <c r="BE86" s="17">
        <v>0</v>
      </c>
      <c r="BF86">
        <v>0</v>
      </c>
      <c r="BG86">
        <v>1</v>
      </c>
      <c r="BH86" s="17">
        <v>0</v>
      </c>
      <c r="BI86">
        <v>182.08333333333329</v>
      </c>
      <c r="BJ86">
        <v>131</v>
      </c>
      <c r="BK86" s="24">
        <v>37</v>
      </c>
      <c r="BL86">
        <v>0</v>
      </c>
      <c r="BM86">
        <v>0</v>
      </c>
      <c r="BN86">
        <v>0</v>
      </c>
      <c r="BO86">
        <v>0</v>
      </c>
      <c r="BP86">
        <v>0</v>
      </c>
      <c r="BQ86">
        <v>1</v>
      </c>
      <c r="BR86">
        <v>0</v>
      </c>
      <c r="BS86" s="17">
        <v>0</v>
      </c>
      <c r="BT86">
        <v>0</v>
      </c>
      <c r="BU86">
        <v>0</v>
      </c>
      <c r="BV86">
        <v>1</v>
      </c>
      <c r="BW86" s="17">
        <v>0</v>
      </c>
      <c r="BX86">
        <v>0</v>
      </c>
      <c r="BY86">
        <v>0</v>
      </c>
      <c r="BZ86">
        <v>0</v>
      </c>
      <c r="CA86">
        <v>0</v>
      </c>
      <c r="CB86" s="17">
        <v>0</v>
      </c>
      <c r="CC86">
        <v>0</v>
      </c>
      <c r="CD86">
        <v>0</v>
      </c>
      <c r="CE86">
        <v>1</v>
      </c>
      <c r="CF86">
        <v>1</v>
      </c>
      <c r="CG86">
        <v>1</v>
      </c>
      <c r="CH86">
        <v>0</v>
      </c>
      <c r="CI86">
        <v>1</v>
      </c>
      <c r="CJ86">
        <v>0</v>
      </c>
      <c r="CK86">
        <v>0</v>
      </c>
      <c r="CL86">
        <v>0</v>
      </c>
      <c r="CM86" s="17">
        <v>1</v>
      </c>
      <c r="CN86">
        <v>2.5000000000000001E-2</v>
      </c>
      <c r="CO86">
        <v>44</v>
      </c>
      <c r="CP86">
        <v>1</v>
      </c>
      <c r="CQ86">
        <v>0</v>
      </c>
      <c r="CR86">
        <v>17</v>
      </c>
      <c r="CX86" s="33" t="s">
        <v>85</v>
      </c>
    </row>
    <row r="87" spans="1:102" s="50" customFormat="1" x14ac:dyDescent="0.25">
      <c r="A87" s="50">
        <v>86</v>
      </c>
      <c r="B87" s="50">
        <v>8</v>
      </c>
      <c r="C87" s="51" t="s">
        <v>17</v>
      </c>
      <c r="D87" s="52">
        <v>7.1</v>
      </c>
      <c r="E87" s="53">
        <v>0.4</v>
      </c>
      <c r="F87" s="54">
        <f t="shared" si="25"/>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6"/>
        <v>0.41849999999999998</v>
      </c>
      <c r="AY87" s="64" t="s">
        <v>16</v>
      </c>
      <c r="AZ87">
        <v>0</v>
      </c>
      <c r="BA87">
        <v>1</v>
      </c>
      <c r="BB87">
        <v>0</v>
      </c>
      <c r="BC87">
        <v>0</v>
      </c>
      <c r="BD87">
        <v>0</v>
      </c>
      <c r="BE87" s="64">
        <v>0</v>
      </c>
      <c r="BF87">
        <v>0</v>
      </c>
      <c r="BG87">
        <v>1</v>
      </c>
      <c r="BH87" s="64">
        <v>0</v>
      </c>
      <c r="BI87">
        <v>182.08333333333329</v>
      </c>
      <c r="BJ87">
        <v>131</v>
      </c>
      <c r="BK87" s="51">
        <v>37</v>
      </c>
      <c r="BL87" s="50">
        <v>0</v>
      </c>
      <c r="BM87" s="50">
        <v>0</v>
      </c>
      <c r="BN87" s="50">
        <v>0</v>
      </c>
      <c r="BO87" s="50">
        <v>0</v>
      </c>
      <c r="BP87" s="50">
        <v>0</v>
      </c>
      <c r="BQ87" s="50">
        <v>0</v>
      </c>
      <c r="BR87" s="50">
        <v>1</v>
      </c>
      <c r="BS87" s="64">
        <v>0</v>
      </c>
      <c r="BT87" s="50">
        <v>0</v>
      </c>
      <c r="BU87" s="50">
        <v>0</v>
      </c>
      <c r="BV87" s="50">
        <v>1</v>
      </c>
      <c r="BW87" s="64">
        <v>0</v>
      </c>
      <c r="BX87" s="50">
        <v>0</v>
      </c>
      <c r="BY87" s="50">
        <v>0</v>
      </c>
      <c r="BZ87" s="50">
        <v>0</v>
      </c>
      <c r="CA87" s="50">
        <v>0</v>
      </c>
      <c r="CB87" s="64">
        <v>0</v>
      </c>
      <c r="CC87" s="50">
        <v>0</v>
      </c>
      <c r="CD87" s="50">
        <v>0</v>
      </c>
      <c r="CE87" s="50">
        <v>1</v>
      </c>
      <c r="CF87" s="50">
        <v>1</v>
      </c>
      <c r="CG87" s="50">
        <v>1</v>
      </c>
      <c r="CH87" s="50">
        <v>0</v>
      </c>
      <c r="CI87" s="50">
        <v>1</v>
      </c>
      <c r="CJ87" s="50">
        <v>0</v>
      </c>
      <c r="CK87" s="50">
        <v>0</v>
      </c>
      <c r="CL87" s="50">
        <v>0</v>
      </c>
      <c r="CM87" s="64">
        <v>1</v>
      </c>
      <c r="CN87">
        <v>2.5000000000000001E-2</v>
      </c>
      <c r="CO87">
        <v>44</v>
      </c>
      <c r="CP87">
        <v>1</v>
      </c>
      <c r="CQ87">
        <v>0</v>
      </c>
      <c r="CR87">
        <v>17</v>
      </c>
      <c r="CS87" s="66"/>
      <c r="CX87" s="33" t="s">
        <v>85</v>
      </c>
    </row>
    <row r="88" spans="1:102" x14ac:dyDescent="0.25">
      <c r="A88">
        <v>87</v>
      </c>
      <c r="B88">
        <v>9</v>
      </c>
      <c r="C88" s="24" t="s">
        <v>4</v>
      </c>
      <c r="D88" s="12">
        <v>7.1</v>
      </c>
      <c r="E88" s="13">
        <v>0.2</v>
      </c>
      <c r="F88" s="7">
        <f t="shared" si="25"/>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187">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7">1-AQ88</f>
        <v>0.45589999999999997</v>
      </c>
      <c r="AS88" t="s">
        <v>98</v>
      </c>
      <c r="AT88" s="39" t="s">
        <v>98</v>
      </c>
      <c r="AU88">
        <v>0</v>
      </c>
      <c r="AV88" s="17">
        <v>1</v>
      </c>
      <c r="AW88">
        <v>0.58699999999999997</v>
      </c>
      <c r="AX88" s="17">
        <f t="shared" si="26"/>
        <v>0.41300000000000003</v>
      </c>
      <c r="AY88" s="17" t="s">
        <v>3</v>
      </c>
      <c r="AZ88">
        <v>0</v>
      </c>
      <c r="BA88">
        <v>0</v>
      </c>
      <c r="BB88">
        <v>0</v>
      </c>
      <c r="BC88">
        <v>0</v>
      </c>
      <c r="BD88">
        <v>1</v>
      </c>
      <c r="BE88" s="17">
        <v>0</v>
      </c>
      <c r="BF88">
        <v>0</v>
      </c>
      <c r="BG88">
        <v>1</v>
      </c>
      <c r="BH88" s="17">
        <v>0</v>
      </c>
      <c r="BI88">
        <v>31.083333333333329</v>
      </c>
      <c r="BJ88">
        <v>16.03</v>
      </c>
      <c r="BK88" s="24">
        <v>42</v>
      </c>
      <c r="BL88">
        <v>1</v>
      </c>
      <c r="BM88">
        <v>0</v>
      </c>
      <c r="BN88">
        <v>0</v>
      </c>
      <c r="BO88">
        <v>0</v>
      </c>
      <c r="BP88">
        <v>0</v>
      </c>
      <c r="BQ88">
        <v>0</v>
      </c>
      <c r="BR88">
        <v>0</v>
      </c>
      <c r="BS88" s="17">
        <v>0</v>
      </c>
      <c r="BT88">
        <v>0</v>
      </c>
      <c r="BU88">
        <v>0</v>
      </c>
      <c r="BV88">
        <v>0</v>
      </c>
      <c r="BW88" s="17">
        <v>1</v>
      </c>
      <c r="BX88">
        <v>0</v>
      </c>
      <c r="BY88">
        <v>0</v>
      </c>
      <c r="BZ88">
        <v>0</v>
      </c>
      <c r="CA88">
        <v>0</v>
      </c>
      <c r="CB88" s="17">
        <v>0</v>
      </c>
      <c r="CC88">
        <v>0</v>
      </c>
      <c r="CD88">
        <v>0</v>
      </c>
      <c r="CE88">
        <v>1</v>
      </c>
      <c r="CF88">
        <v>1</v>
      </c>
      <c r="CG88">
        <v>1</v>
      </c>
      <c r="CH88">
        <v>0</v>
      </c>
      <c r="CI88">
        <v>1</v>
      </c>
      <c r="CJ88">
        <v>0</v>
      </c>
      <c r="CK88">
        <v>0</v>
      </c>
      <c r="CL88">
        <v>1</v>
      </c>
      <c r="CM88" s="17">
        <v>0</v>
      </c>
      <c r="CN88">
        <v>0.14599999999999999</v>
      </c>
      <c r="CO88">
        <v>187</v>
      </c>
      <c r="CP88">
        <v>1</v>
      </c>
      <c r="CQ88">
        <v>0</v>
      </c>
      <c r="CR88">
        <v>10</v>
      </c>
      <c r="CX88" s="33" t="s">
        <v>85</v>
      </c>
    </row>
    <row r="89" spans="1:102" x14ac:dyDescent="0.25">
      <c r="A89">
        <v>88</v>
      </c>
      <c r="B89">
        <v>9</v>
      </c>
      <c r="C89" s="24" t="s">
        <v>4</v>
      </c>
      <c r="D89" s="12">
        <v>7.1</v>
      </c>
      <c r="E89" s="13">
        <v>0.2</v>
      </c>
      <c r="F89" s="7">
        <f t="shared" si="25"/>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187">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7"/>
        <v>0.45589999999999997</v>
      </c>
      <c r="AS89" t="s">
        <v>98</v>
      </c>
      <c r="AT89" s="39" t="s">
        <v>98</v>
      </c>
      <c r="AU89">
        <v>0</v>
      </c>
      <c r="AV89" s="17">
        <v>1</v>
      </c>
      <c r="AW89">
        <v>0.58699999999999997</v>
      </c>
      <c r="AX89" s="17">
        <f t="shared" si="26"/>
        <v>0.41300000000000003</v>
      </c>
      <c r="AY89" s="17" t="s">
        <v>3</v>
      </c>
      <c r="AZ89">
        <v>0</v>
      </c>
      <c r="BA89">
        <v>0</v>
      </c>
      <c r="BB89">
        <v>0</v>
      </c>
      <c r="BC89">
        <v>0</v>
      </c>
      <c r="BD89">
        <v>1</v>
      </c>
      <c r="BE89" s="17">
        <v>0</v>
      </c>
      <c r="BF89">
        <v>0</v>
      </c>
      <c r="BG89">
        <v>1</v>
      </c>
      <c r="BH89" s="17">
        <v>0</v>
      </c>
      <c r="BI89">
        <v>31.083333333333329</v>
      </c>
      <c r="BJ89">
        <v>16.03</v>
      </c>
      <c r="BK89" s="24">
        <v>42</v>
      </c>
      <c r="BL89">
        <v>1</v>
      </c>
      <c r="BM89">
        <v>0</v>
      </c>
      <c r="BN89">
        <v>0</v>
      </c>
      <c r="BO89">
        <v>0</v>
      </c>
      <c r="BP89">
        <v>0</v>
      </c>
      <c r="BQ89">
        <v>1</v>
      </c>
      <c r="BR89">
        <v>0</v>
      </c>
      <c r="BS89" s="17">
        <v>0</v>
      </c>
      <c r="BT89">
        <v>0</v>
      </c>
      <c r="BU89">
        <v>0</v>
      </c>
      <c r="BV89">
        <v>0</v>
      </c>
      <c r="BW89" s="17">
        <v>1</v>
      </c>
      <c r="BX89">
        <v>0</v>
      </c>
      <c r="BY89">
        <v>0</v>
      </c>
      <c r="BZ89">
        <v>0</v>
      </c>
      <c r="CA89">
        <v>0</v>
      </c>
      <c r="CB89" s="17">
        <v>0</v>
      </c>
      <c r="CC89">
        <v>0</v>
      </c>
      <c r="CD89">
        <v>0</v>
      </c>
      <c r="CE89">
        <v>1</v>
      </c>
      <c r="CF89">
        <v>1</v>
      </c>
      <c r="CG89">
        <v>1</v>
      </c>
      <c r="CH89">
        <v>0</v>
      </c>
      <c r="CI89">
        <v>1</v>
      </c>
      <c r="CJ89">
        <v>0</v>
      </c>
      <c r="CK89">
        <v>0</v>
      </c>
      <c r="CL89">
        <v>1</v>
      </c>
      <c r="CM89" s="17">
        <v>0</v>
      </c>
      <c r="CN89">
        <v>0.14599999999999999</v>
      </c>
      <c r="CO89">
        <v>187</v>
      </c>
      <c r="CP89">
        <v>1</v>
      </c>
      <c r="CQ89">
        <v>0</v>
      </c>
      <c r="CR89">
        <v>10</v>
      </c>
      <c r="CX89" s="33" t="s">
        <v>85</v>
      </c>
    </row>
    <row r="90" spans="1:102" x14ac:dyDescent="0.25">
      <c r="A90">
        <v>89</v>
      </c>
      <c r="B90">
        <v>9</v>
      </c>
      <c r="C90" s="24" t="s">
        <v>4</v>
      </c>
      <c r="D90" s="12">
        <v>-0.7</v>
      </c>
      <c r="E90" s="13">
        <v>0.3</v>
      </c>
      <c r="F90" s="7">
        <f t="shared" si="25"/>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187">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7"/>
        <v>0.45589999999999997</v>
      </c>
      <c r="AS90" t="s">
        <v>98</v>
      </c>
      <c r="AT90" s="39" t="s">
        <v>98</v>
      </c>
      <c r="AU90">
        <v>0</v>
      </c>
      <c r="AV90" s="17">
        <v>1</v>
      </c>
      <c r="AW90">
        <v>0.58699999999999997</v>
      </c>
      <c r="AX90" s="17">
        <f t="shared" si="26"/>
        <v>0.41300000000000003</v>
      </c>
      <c r="AY90" s="17" t="s">
        <v>3</v>
      </c>
      <c r="AZ90">
        <v>0</v>
      </c>
      <c r="BA90">
        <v>0</v>
      </c>
      <c r="BB90">
        <v>0</v>
      </c>
      <c r="BC90">
        <v>0</v>
      </c>
      <c r="BD90">
        <v>1</v>
      </c>
      <c r="BE90" s="17">
        <v>0</v>
      </c>
      <c r="BF90">
        <v>0</v>
      </c>
      <c r="BG90">
        <v>1</v>
      </c>
      <c r="BH90" s="17">
        <v>0</v>
      </c>
      <c r="BI90">
        <v>31.083333333333329</v>
      </c>
      <c r="BJ90">
        <v>16.03</v>
      </c>
      <c r="BK90" s="24">
        <v>42</v>
      </c>
      <c r="BL90">
        <v>1</v>
      </c>
      <c r="BM90">
        <v>0</v>
      </c>
      <c r="BN90">
        <v>0</v>
      </c>
      <c r="BO90">
        <v>0</v>
      </c>
      <c r="BP90">
        <v>0</v>
      </c>
      <c r="BQ90">
        <v>0</v>
      </c>
      <c r="BR90">
        <v>1</v>
      </c>
      <c r="BS90" s="17">
        <v>0</v>
      </c>
      <c r="BT90">
        <v>0</v>
      </c>
      <c r="BU90">
        <v>0</v>
      </c>
      <c r="BV90">
        <v>0</v>
      </c>
      <c r="BW90" s="17">
        <v>1</v>
      </c>
      <c r="BX90">
        <v>0</v>
      </c>
      <c r="BY90">
        <v>0</v>
      </c>
      <c r="BZ90">
        <v>0</v>
      </c>
      <c r="CA90">
        <v>0</v>
      </c>
      <c r="CB90" s="17">
        <v>0</v>
      </c>
      <c r="CC90">
        <v>0</v>
      </c>
      <c r="CD90">
        <v>0</v>
      </c>
      <c r="CE90">
        <v>1</v>
      </c>
      <c r="CF90">
        <v>1</v>
      </c>
      <c r="CG90">
        <v>1</v>
      </c>
      <c r="CH90">
        <v>0</v>
      </c>
      <c r="CI90">
        <v>1</v>
      </c>
      <c r="CJ90">
        <v>0</v>
      </c>
      <c r="CK90">
        <v>0</v>
      </c>
      <c r="CL90">
        <v>1</v>
      </c>
      <c r="CM90" s="17">
        <v>1</v>
      </c>
      <c r="CN90">
        <v>0.14599999999999999</v>
      </c>
      <c r="CO90">
        <v>187</v>
      </c>
      <c r="CP90">
        <v>1</v>
      </c>
      <c r="CQ90">
        <v>0</v>
      </c>
      <c r="CR90">
        <v>10</v>
      </c>
      <c r="CX90" s="33" t="s">
        <v>85</v>
      </c>
    </row>
    <row r="91" spans="1:102" x14ac:dyDescent="0.25">
      <c r="A91">
        <v>90</v>
      </c>
      <c r="B91">
        <v>9</v>
      </c>
      <c r="C91" s="24" t="s">
        <v>4</v>
      </c>
      <c r="D91" s="12">
        <v>8.1</v>
      </c>
      <c r="E91" s="13">
        <v>0.3</v>
      </c>
      <c r="F91" s="7">
        <f t="shared" si="25"/>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187">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7"/>
        <v>0.45589999999999997</v>
      </c>
      <c r="AS91" t="s">
        <v>98</v>
      </c>
      <c r="AT91" s="39" t="s">
        <v>98</v>
      </c>
      <c r="AU91">
        <v>0</v>
      </c>
      <c r="AV91" s="17">
        <v>1</v>
      </c>
      <c r="AW91">
        <v>0.58699999999999997</v>
      </c>
      <c r="AX91" s="17">
        <f t="shared" si="26"/>
        <v>0.41300000000000003</v>
      </c>
      <c r="AY91" s="17" t="s">
        <v>3</v>
      </c>
      <c r="AZ91">
        <v>0</v>
      </c>
      <c r="BA91">
        <v>0</v>
      </c>
      <c r="BB91">
        <v>0</v>
      </c>
      <c r="BC91">
        <v>0</v>
      </c>
      <c r="BD91">
        <v>1</v>
      </c>
      <c r="BE91" s="17">
        <v>0</v>
      </c>
      <c r="BF91">
        <v>0</v>
      </c>
      <c r="BG91">
        <v>1</v>
      </c>
      <c r="BH91" s="17">
        <v>0</v>
      </c>
      <c r="BI91">
        <v>31.083333333333329</v>
      </c>
      <c r="BJ91">
        <v>16.03</v>
      </c>
      <c r="BK91" s="24">
        <v>42</v>
      </c>
      <c r="BL91">
        <v>1</v>
      </c>
      <c r="BM91">
        <v>0</v>
      </c>
      <c r="BN91">
        <v>0</v>
      </c>
      <c r="BO91">
        <v>0</v>
      </c>
      <c r="BP91">
        <v>0</v>
      </c>
      <c r="BQ91">
        <v>0</v>
      </c>
      <c r="BR91">
        <v>0</v>
      </c>
      <c r="BS91" s="17">
        <v>0</v>
      </c>
      <c r="BT91">
        <v>0</v>
      </c>
      <c r="BU91">
        <v>0</v>
      </c>
      <c r="BV91">
        <v>0</v>
      </c>
      <c r="BW91" s="17">
        <v>1</v>
      </c>
      <c r="BX91">
        <v>0</v>
      </c>
      <c r="BY91">
        <v>0</v>
      </c>
      <c r="BZ91">
        <v>0</v>
      </c>
      <c r="CA91">
        <v>0</v>
      </c>
      <c r="CB91" s="17">
        <v>0</v>
      </c>
      <c r="CC91">
        <v>0</v>
      </c>
      <c r="CD91">
        <v>0</v>
      </c>
      <c r="CE91">
        <v>1</v>
      </c>
      <c r="CF91">
        <v>1</v>
      </c>
      <c r="CG91">
        <v>1</v>
      </c>
      <c r="CH91">
        <v>0</v>
      </c>
      <c r="CI91">
        <v>1</v>
      </c>
      <c r="CJ91">
        <v>0</v>
      </c>
      <c r="CK91">
        <v>0</v>
      </c>
      <c r="CL91">
        <v>1</v>
      </c>
      <c r="CM91" s="17">
        <v>0</v>
      </c>
      <c r="CN91">
        <v>0.14599999999999999</v>
      </c>
      <c r="CO91">
        <v>187</v>
      </c>
      <c r="CP91">
        <v>1</v>
      </c>
      <c r="CQ91">
        <v>0</v>
      </c>
      <c r="CR91">
        <v>10</v>
      </c>
      <c r="CX91" s="33" t="s">
        <v>85</v>
      </c>
    </row>
    <row r="92" spans="1:102" x14ac:dyDescent="0.25">
      <c r="A92">
        <v>91</v>
      </c>
      <c r="B92">
        <v>9</v>
      </c>
      <c r="C92" s="24" t="s">
        <v>4</v>
      </c>
      <c r="D92" s="12">
        <v>8.1</v>
      </c>
      <c r="E92" s="13">
        <v>0.3</v>
      </c>
      <c r="F92" s="7">
        <f t="shared" si="25"/>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187">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7"/>
        <v>0.45589999999999997</v>
      </c>
      <c r="AS92" t="s">
        <v>98</v>
      </c>
      <c r="AT92" s="39" t="s">
        <v>98</v>
      </c>
      <c r="AU92">
        <v>0</v>
      </c>
      <c r="AV92" s="17">
        <v>1</v>
      </c>
      <c r="AW92">
        <v>0.58699999999999997</v>
      </c>
      <c r="AX92" s="17">
        <f t="shared" si="26"/>
        <v>0.41300000000000003</v>
      </c>
      <c r="AY92" s="17" t="s">
        <v>3</v>
      </c>
      <c r="AZ92">
        <v>0</v>
      </c>
      <c r="BA92">
        <v>0</v>
      </c>
      <c r="BB92">
        <v>0</v>
      </c>
      <c r="BC92">
        <v>0</v>
      </c>
      <c r="BD92">
        <v>1</v>
      </c>
      <c r="BE92" s="17">
        <v>0</v>
      </c>
      <c r="BF92">
        <v>0</v>
      </c>
      <c r="BG92">
        <v>1</v>
      </c>
      <c r="BH92" s="17">
        <v>0</v>
      </c>
      <c r="BI92">
        <v>31.083333333333329</v>
      </c>
      <c r="BJ92">
        <v>16.03</v>
      </c>
      <c r="BK92" s="24">
        <v>42</v>
      </c>
      <c r="BL92">
        <v>0</v>
      </c>
      <c r="BM92">
        <v>0</v>
      </c>
      <c r="BN92">
        <v>0</v>
      </c>
      <c r="BO92">
        <v>0</v>
      </c>
      <c r="BP92">
        <v>0</v>
      </c>
      <c r="BQ92">
        <v>1</v>
      </c>
      <c r="BR92">
        <v>0</v>
      </c>
      <c r="BS92" s="17">
        <v>0</v>
      </c>
      <c r="BT92">
        <v>0</v>
      </c>
      <c r="BU92">
        <v>0</v>
      </c>
      <c r="BV92">
        <v>0</v>
      </c>
      <c r="BW92" s="17">
        <v>1</v>
      </c>
      <c r="BX92">
        <v>0</v>
      </c>
      <c r="BY92">
        <v>0</v>
      </c>
      <c r="BZ92">
        <v>0</v>
      </c>
      <c r="CA92">
        <v>0</v>
      </c>
      <c r="CB92" s="17">
        <v>0</v>
      </c>
      <c r="CC92">
        <v>0</v>
      </c>
      <c r="CD92">
        <v>0</v>
      </c>
      <c r="CE92">
        <v>1</v>
      </c>
      <c r="CF92">
        <v>1</v>
      </c>
      <c r="CG92">
        <v>1</v>
      </c>
      <c r="CH92">
        <v>0</v>
      </c>
      <c r="CI92">
        <v>1</v>
      </c>
      <c r="CJ92">
        <v>0</v>
      </c>
      <c r="CK92">
        <v>0</v>
      </c>
      <c r="CL92">
        <v>1</v>
      </c>
      <c r="CM92" s="17">
        <v>0</v>
      </c>
      <c r="CN92">
        <v>0.14599999999999999</v>
      </c>
      <c r="CO92">
        <v>187</v>
      </c>
      <c r="CP92">
        <v>1</v>
      </c>
      <c r="CQ92">
        <v>0</v>
      </c>
      <c r="CR92">
        <v>10</v>
      </c>
      <c r="CX92" s="33" t="s">
        <v>85</v>
      </c>
    </row>
    <row r="93" spans="1:102" x14ac:dyDescent="0.25">
      <c r="A93">
        <v>92</v>
      </c>
      <c r="B93">
        <v>9</v>
      </c>
      <c r="C93" s="24" t="s">
        <v>4</v>
      </c>
      <c r="D93" s="12">
        <v>-1.1000000000000001</v>
      </c>
      <c r="E93" s="13">
        <v>0.5</v>
      </c>
      <c r="F93" s="7">
        <f t="shared" si="25"/>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187">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7"/>
        <v>0.45589999999999997</v>
      </c>
      <c r="AS93" t="s">
        <v>98</v>
      </c>
      <c r="AT93" s="39" t="s">
        <v>98</v>
      </c>
      <c r="AU93">
        <v>0</v>
      </c>
      <c r="AV93" s="17">
        <v>1</v>
      </c>
      <c r="AW93">
        <v>0.58699999999999997</v>
      </c>
      <c r="AX93" s="17">
        <f t="shared" si="26"/>
        <v>0.41300000000000003</v>
      </c>
      <c r="AY93" s="17" t="s">
        <v>3</v>
      </c>
      <c r="AZ93">
        <v>0</v>
      </c>
      <c r="BA93">
        <v>0</v>
      </c>
      <c r="BB93">
        <v>0</v>
      </c>
      <c r="BC93">
        <v>0</v>
      </c>
      <c r="BD93">
        <v>1</v>
      </c>
      <c r="BE93" s="17">
        <v>0</v>
      </c>
      <c r="BF93">
        <v>0</v>
      </c>
      <c r="BG93">
        <v>1</v>
      </c>
      <c r="BH93" s="17">
        <v>0</v>
      </c>
      <c r="BI93">
        <v>31.083333333333329</v>
      </c>
      <c r="BJ93">
        <v>16.03</v>
      </c>
      <c r="BK93" s="24">
        <v>42</v>
      </c>
      <c r="BL93">
        <v>0</v>
      </c>
      <c r="BM93">
        <v>0</v>
      </c>
      <c r="BN93">
        <v>0</v>
      </c>
      <c r="BO93">
        <v>0</v>
      </c>
      <c r="BP93">
        <v>0</v>
      </c>
      <c r="BQ93">
        <v>0</v>
      </c>
      <c r="BR93">
        <v>1</v>
      </c>
      <c r="BS93" s="17">
        <v>0</v>
      </c>
      <c r="BT93">
        <v>0</v>
      </c>
      <c r="BU93">
        <v>0</v>
      </c>
      <c r="BV93">
        <v>0</v>
      </c>
      <c r="BW93" s="17">
        <v>1</v>
      </c>
      <c r="BX93">
        <v>0</v>
      </c>
      <c r="BY93">
        <v>0</v>
      </c>
      <c r="BZ93">
        <v>0</v>
      </c>
      <c r="CA93">
        <v>0</v>
      </c>
      <c r="CB93" s="17">
        <v>0</v>
      </c>
      <c r="CC93">
        <v>0</v>
      </c>
      <c r="CD93">
        <v>0</v>
      </c>
      <c r="CE93">
        <v>1</v>
      </c>
      <c r="CF93">
        <v>1</v>
      </c>
      <c r="CG93">
        <v>1</v>
      </c>
      <c r="CH93">
        <v>0</v>
      </c>
      <c r="CI93">
        <v>1</v>
      </c>
      <c r="CJ93">
        <v>0</v>
      </c>
      <c r="CK93">
        <v>0</v>
      </c>
      <c r="CL93">
        <v>1</v>
      </c>
      <c r="CM93" s="17">
        <v>1</v>
      </c>
      <c r="CN93">
        <v>0.14599999999999999</v>
      </c>
      <c r="CO93">
        <v>187</v>
      </c>
      <c r="CP93">
        <v>1</v>
      </c>
      <c r="CQ93">
        <v>0</v>
      </c>
      <c r="CR93">
        <v>10</v>
      </c>
      <c r="CX93" s="33" t="s">
        <v>85</v>
      </c>
    </row>
    <row r="94" spans="1:102" x14ac:dyDescent="0.25">
      <c r="A94">
        <v>93</v>
      </c>
      <c r="B94">
        <v>9</v>
      </c>
      <c r="C94" s="24" t="s">
        <v>4</v>
      </c>
      <c r="D94" s="12">
        <v>5.7</v>
      </c>
      <c r="E94" s="13">
        <v>0.4</v>
      </c>
      <c r="F94" s="7">
        <f t="shared" si="25"/>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187">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7"/>
        <v>0.45589999999999997</v>
      </c>
      <c r="AS94" t="s">
        <v>98</v>
      </c>
      <c r="AT94" s="39" t="s">
        <v>98</v>
      </c>
      <c r="AU94">
        <v>0</v>
      </c>
      <c r="AV94" s="17">
        <v>1</v>
      </c>
      <c r="AW94">
        <v>0.58699999999999997</v>
      </c>
      <c r="AX94" s="17">
        <f t="shared" si="26"/>
        <v>0.41300000000000003</v>
      </c>
      <c r="AY94" s="17" t="s">
        <v>3</v>
      </c>
      <c r="AZ94">
        <v>0</v>
      </c>
      <c r="BA94">
        <v>0</v>
      </c>
      <c r="BB94">
        <v>0</v>
      </c>
      <c r="BC94">
        <v>0</v>
      </c>
      <c r="BD94">
        <v>1</v>
      </c>
      <c r="BE94" s="17">
        <v>0</v>
      </c>
      <c r="BF94">
        <v>0</v>
      </c>
      <c r="BG94">
        <v>1</v>
      </c>
      <c r="BH94" s="17">
        <v>0</v>
      </c>
      <c r="BI94">
        <v>31.083333333333329</v>
      </c>
      <c r="BJ94">
        <v>16.03</v>
      </c>
      <c r="BK94" s="24">
        <v>42</v>
      </c>
      <c r="BL94">
        <v>1</v>
      </c>
      <c r="BM94">
        <v>0</v>
      </c>
      <c r="BN94">
        <v>0</v>
      </c>
      <c r="BO94">
        <v>0</v>
      </c>
      <c r="BP94">
        <v>0</v>
      </c>
      <c r="BQ94">
        <v>0</v>
      </c>
      <c r="BR94">
        <v>0</v>
      </c>
      <c r="BS94" s="17">
        <v>0</v>
      </c>
      <c r="BT94">
        <v>0</v>
      </c>
      <c r="BU94">
        <v>0</v>
      </c>
      <c r="BV94">
        <v>0</v>
      </c>
      <c r="BW94" s="17">
        <v>1</v>
      </c>
      <c r="BX94">
        <v>0</v>
      </c>
      <c r="BY94">
        <v>0</v>
      </c>
      <c r="BZ94">
        <v>0</v>
      </c>
      <c r="CA94">
        <v>0</v>
      </c>
      <c r="CB94" s="17">
        <v>0</v>
      </c>
      <c r="CC94">
        <v>0</v>
      </c>
      <c r="CD94">
        <v>0</v>
      </c>
      <c r="CE94">
        <v>1</v>
      </c>
      <c r="CF94">
        <v>1</v>
      </c>
      <c r="CG94">
        <v>1</v>
      </c>
      <c r="CH94">
        <v>0</v>
      </c>
      <c r="CI94">
        <v>1</v>
      </c>
      <c r="CJ94">
        <v>0</v>
      </c>
      <c r="CK94">
        <v>0</v>
      </c>
      <c r="CL94">
        <v>1</v>
      </c>
      <c r="CM94" s="17">
        <v>0</v>
      </c>
      <c r="CN94">
        <v>0.14599999999999999</v>
      </c>
      <c r="CO94">
        <v>187</v>
      </c>
      <c r="CP94">
        <v>1</v>
      </c>
      <c r="CQ94">
        <v>0</v>
      </c>
      <c r="CR94">
        <v>10</v>
      </c>
      <c r="CX94" s="33" t="s">
        <v>85</v>
      </c>
    </row>
    <row r="95" spans="1:102" x14ac:dyDescent="0.25">
      <c r="A95">
        <v>94</v>
      </c>
      <c r="B95">
        <v>9</v>
      </c>
      <c r="C95" s="24" t="s">
        <v>4</v>
      </c>
      <c r="D95" s="12">
        <v>5.7</v>
      </c>
      <c r="E95" s="13">
        <v>0.3</v>
      </c>
      <c r="F95" s="7">
        <f t="shared" si="25"/>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187">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7"/>
        <v>0.45589999999999997</v>
      </c>
      <c r="AS95" t="s">
        <v>98</v>
      </c>
      <c r="AT95" s="39" t="s">
        <v>98</v>
      </c>
      <c r="AU95">
        <v>0</v>
      </c>
      <c r="AV95" s="17">
        <v>1</v>
      </c>
      <c r="AW95">
        <v>0.58699999999999997</v>
      </c>
      <c r="AX95" s="17">
        <f t="shared" si="26"/>
        <v>0.41300000000000003</v>
      </c>
      <c r="AY95" s="17" t="s">
        <v>3</v>
      </c>
      <c r="AZ95">
        <v>0</v>
      </c>
      <c r="BA95">
        <v>0</v>
      </c>
      <c r="BB95">
        <v>0</v>
      </c>
      <c r="BC95">
        <v>0</v>
      </c>
      <c r="BD95">
        <v>1</v>
      </c>
      <c r="BE95" s="17">
        <v>0</v>
      </c>
      <c r="BF95">
        <v>0</v>
      </c>
      <c r="BG95">
        <v>1</v>
      </c>
      <c r="BH95" s="17">
        <v>0</v>
      </c>
      <c r="BI95">
        <v>31.083333333333329</v>
      </c>
      <c r="BJ95">
        <v>16.03</v>
      </c>
      <c r="BK95" s="24">
        <v>42</v>
      </c>
      <c r="BL95">
        <v>0</v>
      </c>
      <c r="BM95">
        <v>0</v>
      </c>
      <c r="BN95">
        <v>0</v>
      </c>
      <c r="BO95">
        <v>0</v>
      </c>
      <c r="BP95">
        <v>0</v>
      </c>
      <c r="BQ95">
        <v>1</v>
      </c>
      <c r="BR95">
        <v>0</v>
      </c>
      <c r="BS95" s="17">
        <v>0</v>
      </c>
      <c r="BT95">
        <v>0</v>
      </c>
      <c r="BU95">
        <v>0</v>
      </c>
      <c r="BV95">
        <v>0</v>
      </c>
      <c r="BW95" s="17">
        <v>1</v>
      </c>
      <c r="BX95">
        <v>0</v>
      </c>
      <c r="BY95">
        <v>0</v>
      </c>
      <c r="BZ95">
        <v>0</v>
      </c>
      <c r="CA95">
        <v>0</v>
      </c>
      <c r="CB95" s="17">
        <v>0</v>
      </c>
      <c r="CC95">
        <v>0</v>
      </c>
      <c r="CD95">
        <v>0</v>
      </c>
      <c r="CE95">
        <v>1</v>
      </c>
      <c r="CF95">
        <v>1</v>
      </c>
      <c r="CG95">
        <v>1</v>
      </c>
      <c r="CH95">
        <v>0</v>
      </c>
      <c r="CI95">
        <v>1</v>
      </c>
      <c r="CJ95">
        <v>0</v>
      </c>
      <c r="CK95">
        <v>0</v>
      </c>
      <c r="CL95">
        <v>1</v>
      </c>
      <c r="CM95" s="17">
        <v>0</v>
      </c>
      <c r="CN95">
        <v>0.14599999999999999</v>
      </c>
      <c r="CO95">
        <v>187</v>
      </c>
      <c r="CP95">
        <v>1</v>
      </c>
      <c r="CQ95">
        <v>0</v>
      </c>
      <c r="CR95">
        <v>10</v>
      </c>
      <c r="CX95" s="33" t="s">
        <v>85</v>
      </c>
    </row>
    <row r="96" spans="1:102" x14ac:dyDescent="0.25">
      <c r="A96">
        <v>95</v>
      </c>
      <c r="B96">
        <v>9</v>
      </c>
      <c r="C96" s="24" t="s">
        <v>4</v>
      </c>
      <c r="D96" s="12">
        <v>-1.1000000000000001</v>
      </c>
      <c r="E96" s="13">
        <v>0.4</v>
      </c>
      <c r="F96" s="7">
        <f t="shared" si="25"/>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187">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7"/>
        <v>0.45589999999999997</v>
      </c>
      <c r="AS96" t="s">
        <v>98</v>
      </c>
      <c r="AT96" s="39" t="s">
        <v>98</v>
      </c>
      <c r="AU96">
        <v>0</v>
      </c>
      <c r="AV96" s="17">
        <v>1</v>
      </c>
      <c r="AW96">
        <v>0.58699999999999997</v>
      </c>
      <c r="AX96" s="17">
        <f t="shared" si="26"/>
        <v>0.41300000000000003</v>
      </c>
      <c r="AY96" s="17" t="s">
        <v>3</v>
      </c>
      <c r="AZ96">
        <v>0</v>
      </c>
      <c r="BA96">
        <v>0</v>
      </c>
      <c r="BB96">
        <v>0</v>
      </c>
      <c r="BC96">
        <v>0</v>
      </c>
      <c r="BD96">
        <v>1</v>
      </c>
      <c r="BE96" s="17">
        <v>0</v>
      </c>
      <c r="BF96">
        <v>0</v>
      </c>
      <c r="BG96">
        <v>1</v>
      </c>
      <c r="BH96" s="17">
        <v>0</v>
      </c>
      <c r="BI96">
        <v>31.083333333333329</v>
      </c>
      <c r="BJ96">
        <v>16.03</v>
      </c>
      <c r="BK96" s="24">
        <v>42</v>
      </c>
      <c r="BL96">
        <v>0</v>
      </c>
      <c r="BM96">
        <v>0</v>
      </c>
      <c r="BN96">
        <v>0</v>
      </c>
      <c r="BO96">
        <v>0</v>
      </c>
      <c r="BP96">
        <v>0</v>
      </c>
      <c r="BQ96">
        <v>0</v>
      </c>
      <c r="BR96">
        <v>1</v>
      </c>
      <c r="BS96" s="17">
        <v>0</v>
      </c>
      <c r="BT96">
        <v>0</v>
      </c>
      <c r="BU96">
        <v>0</v>
      </c>
      <c r="BV96">
        <v>0</v>
      </c>
      <c r="BW96" s="17">
        <v>1</v>
      </c>
      <c r="BX96">
        <v>0</v>
      </c>
      <c r="BY96">
        <v>0</v>
      </c>
      <c r="BZ96">
        <v>0</v>
      </c>
      <c r="CA96">
        <v>0</v>
      </c>
      <c r="CB96" s="17">
        <v>0</v>
      </c>
      <c r="CC96">
        <v>0</v>
      </c>
      <c r="CD96">
        <v>0</v>
      </c>
      <c r="CE96">
        <v>1</v>
      </c>
      <c r="CF96">
        <v>1</v>
      </c>
      <c r="CG96">
        <v>1</v>
      </c>
      <c r="CH96">
        <v>0</v>
      </c>
      <c r="CI96">
        <v>1</v>
      </c>
      <c r="CJ96">
        <v>0</v>
      </c>
      <c r="CK96">
        <v>0</v>
      </c>
      <c r="CL96">
        <v>1</v>
      </c>
      <c r="CM96" s="17">
        <v>1</v>
      </c>
      <c r="CN96">
        <v>0.14599999999999999</v>
      </c>
      <c r="CO96">
        <v>187</v>
      </c>
      <c r="CP96">
        <v>1</v>
      </c>
      <c r="CQ96">
        <v>0</v>
      </c>
      <c r="CR96">
        <v>10</v>
      </c>
      <c r="CX96" s="33" t="s">
        <v>85</v>
      </c>
    </row>
    <row r="97" spans="1:102" x14ac:dyDescent="0.25">
      <c r="A97">
        <v>96</v>
      </c>
      <c r="B97">
        <v>9</v>
      </c>
      <c r="C97" s="24" t="s">
        <v>4</v>
      </c>
      <c r="D97" s="12">
        <v>6.2</v>
      </c>
      <c r="E97" s="13">
        <v>0.2</v>
      </c>
      <c r="F97" s="7">
        <f t="shared" si="25"/>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187">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6"/>
        <v>0.41300000000000003</v>
      </c>
      <c r="AY97" s="17" t="s">
        <v>3</v>
      </c>
      <c r="AZ97">
        <v>0</v>
      </c>
      <c r="BA97">
        <v>0</v>
      </c>
      <c r="BB97">
        <v>0</v>
      </c>
      <c r="BC97">
        <v>0</v>
      </c>
      <c r="BD97">
        <v>1</v>
      </c>
      <c r="BE97" s="17">
        <v>0</v>
      </c>
      <c r="BF97">
        <v>0</v>
      </c>
      <c r="BG97">
        <v>1</v>
      </c>
      <c r="BH97" s="17">
        <v>0</v>
      </c>
      <c r="BI97">
        <v>31.083333333333329</v>
      </c>
      <c r="BJ97">
        <v>16.03</v>
      </c>
      <c r="BK97" s="24">
        <v>42</v>
      </c>
      <c r="BL97">
        <v>1</v>
      </c>
      <c r="BM97">
        <v>0</v>
      </c>
      <c r="BN97">
        <v>0</v>
      </c>
      <c r="BO97">
        <v>0</v>
      </c>
      <c r="BP97">
        <v>0</v>
      </c>
      <c r="BQ97">
        <v>0</v>
      </c>
      <c r="BR97">
        <v>1</v>
      </c>
      <c r="BS97" s="17">
        <v>0</v>
      </c>
      <c r="BT97">
        <v>0</v>
      </c>
      <c r="BU97">
        <v>0</v>
      </c>
      <c r="BV97">
        <v>0</v>
      </c>
      <c r="BW97" s="17">
        <v>1</v>
      </c>
      <c r="BX97">
        <v>0</v>
      </c>
      <c r="BY97">
        <v>0</v>
      </c>
      <c r="BZ97">
        <v>0</v>
      </c>
      <c r="CA97">
        <v>0</v>
      </c>
      <c r="CB97" s="17">
        <v>0</v>
      </c>
      <c r="CC97">
        <v>0</v>
      </c>
      <c r="CD97">
        <v>0</v>
      </c>
      <c r="CE97">
        <v>1</v>
      </c>
      <c r="CF97">
        <v>1</v>
      </c>
      <c r="CG97">
        <v>1</v>
      </c>
      <c r="CH97">
        <v>0</v>
      </c>
      <c r="CI97">
        <v>1</v>
      </c>
      <c r="CJ97">
        <v>0</v>
      </c>
      <c r="CK97">
        <v>0</v>
      </c>
      <c r="CL97">
        <v>1</v>
      </c>
      <c r="CM97" s="17">
        <v>0</v>
      </c>
      <c r="CN97">
        <v>0.14599999999999999</v>
      </c>
      <c r="CO97">
        <v>187</v>
      </c>
      <c r="CP97">
        <v>1</v>
      </c>
      <c r="CQ97">
        <v>0</v>
      </c>
      <c r="CR97">
        <v>10</v>
      </c>
      <c r="CX97" s="33" t="s">
        <v>85</v>
      </c>
    </row>
    <row r="98" spans="1:102" x14ac:dyDescent="0.25">
      <c r="A98">
        <v>97</v>
      </c>
      <c r="B98">
        <v>9</v>
      </c>
      <c r="C98" s="24" t="s">
        <v>4</v>
      </c>
      <c r="D98" s="12">
        <v>13.2</v>
      </c>
      <c r="E98" s="13">
        <v>0.8</v>
      </c>
      <c r="F98" s="7">
        <f t="shared" si="25"/>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187">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6"/>
        <v>0.41300000000000003</v>
      </c>
      <c r="AY98" s="17" t="s">
        <v>3</v>
      </c>
      <c r="AZ98">
        <v>0</v>
      </c>
      <c r="BA98">
        <v>0</v>
      </c>
      <c r="BB98">
        <v>0</v>
      </c>
      <c r="BC98">
        <v>0</v>
      </c>
      <c r="BD98">
        <v>1</v>
      </c>
      <c r="BE98" s="17">
        <v>0</v>
      </c>
      <c r="BF98">
        <v>0</v>
      </c>
      <c r="BG98">
        <v>1</v>
      </c>
      <c r="BH98" s="17">
        <v>0</v>
      </c>
      <c r="BI98">
        <v>31.083333333333329</v>
      </c>
      <c r="BJ98">
        <v>16.03</v>
      </c>
      <c r="BK98" s="24">
        <v>42</v>
      </c>
      <c r="BL98">
        <v>1</v>
      </c>
      <c r="BM98">
        <v>0</v>
      </c>
      <c r="BN98">
        <v>0</v>
      </c>
      <c r="BO98">
        <v>0</v>
      </c>
      <c r="BP98">
        <v>0</v>
      </c>
      <c r="BQ98">
        <v>0</v>
      </c>
      <c r="BR98">
        <v>1</v>
      </c>
      <c r="BS98" s="17">
        <v>0</v>
      </c>
      <c r="BT98">
        <v>0</v>
      </c>
      <c r="BU98">
        <v>0</v>
      </c>
      <c r="BV98">
        <v>0</v>
      </c>
      <c r="BW98" s="17">
        <v>1</v>
      </c>
      <c r="BX98">
        <v>0</v>
      </c>
      <c r="BY98">
        <v>0</v>
      </c>
      <c r="BZ98">
        <v>0</v>
      </c>
      <c r="CA98">
        <v>0</v>
      </c>
      <c r="CB98" s="17">
        <v>0</v>
      </c>
      <c r="CC98">
        <v>0</v>
      </c>
      <c r="CD98">
        <v>0</v>
      </c>
      <c r="CE98">
        <v>1</v>
      </c>
      <c r="CF98">
        <v>1</v>
      </c>
      <c r="CG98">
        <v>1</v>
      </c>
      <c r="CH98">
        <v>0</v>
      </c>
      <c r="CI98">
        <v>1</v>
      </c>
      <c r="CJ98">
        <v>0</v>
      </c>
      <c r="CK98">
        <v>0</v>
      </c>
      <c r="CL98">
        <v>1</v>
      </c>
      <c r="CM98" s="17">
        <v>0</v>
      </c>
      <c r="CN98">
        <v>0.14599999999999999</v>
      </c>
      <c r="CO98">
        <v>187</v>
      </c>
      <c r="CP98">
        <v>1</v>
      </c>
      <c r="CQ98">
        <v>0</v>
      </c>
      <c r="CR98">
        <v>10</v>
      </c>
      <c r="CX98" s="33" t="s">
        <v>85</v>
      </c>
    </row>
    <row r="99" spans="1:102" s="50" customFormat="1" x14ac:dyDescent="0.25">
      <c r="A99">
        <v>98</v>
      </c>
      <c r="B99" s="50">
        <v>9</v>
      </c>
      <c r="C99" s="51" t="s">
        <v>4</v>
      </c>
      <c r="D99" s="52">
        <v>5.7</v>
      </c>
      <c r="E99" s="53">
        <v>0.3</v>
      </c>
      <c r="F99" s="54">
        <f t="shared" si="25"/>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6"/>
        <v>0.41300000000000003</v>
      </c>
      <c r="AY99" s="64" t="s">
        <v>3</v>
      </c>
      <c r="AZ99">
        <v>0</v>
      </c>
      <c r="BA99">
        <v>0</v>
      </c>
      <c r="BB99">
        <v>0</v>
      </c>
      <c r="BC99">
        <v>0</v>
      </c>
      <c r="BD99">
        <v>1</v>
      </c>
      <c r="BE99" s="64">
        <v>0</v>
      </c>
      <c r="BF99">
        <v>0</v>
      </c>
      <c r="BG99">
        <v>1</v>
      </c>
      <c r="BH99" s="64">
        <v>0</v>
      </c>
      <c r="BI99">
        <v>31.083333333333329</v>
      </c>
      <c r="BJ99">
        <v>16.03</v>
      </c>
      <c r="BK99" s="51">
        <v>42</v>
      </c>
      <c r="BL99" s="50">
        <v>1</v>
      </c>
      <c r="BM99" s="50">
        <v>0</v>
      </c>
      <c r="BN99" s="50">
        <v>0</v>
      </c>
      <c r="BO99" s="50">
        <v>0</v>
      </c>
      <c r="BP99" s="50">
        <v>0</v>
      </c>
      <c r="BQ99" s="50">
        <v>0</v>
      </c>
      <c r="BR99" s="50">
        <v>1</v>
      </c>
      <c r="BS99" s="64">
        <v>0</v>
      </c>
      <c r="BT99" s="50">
        <v>0</v>
      </c>
      <c r="BU99" s="50">
        <v>0</v>
      </c>
      <c r="BV99" s="50">
        <v>0</v>
      </c>
      <c r="BW99" s="64">
        <v>1</v>
      </c>
      <c r="BX99" s="50">
        <v>0</v>
      </c>
      <c r="BY99" s="50">
        <v>0</v>
      </c>
      <c r="BZ99" s="50">
        <v>0</v>
      </c>
      <c r="CA99" s="50">
        <v>0</v>
      </c>
      <c r="CB99" s="64">
        <v>0</v>
      </c>
      <c r="CC99" s="50">
        <v>0</v>
      </c>
      <c r="CD99" s="50">
        <v>0</v>
      </c>
      <c r="CE99" s="50">
        <v>1</v>
      </c>
      <c r="CF99" s="50">
        <v>1</v>
      </c>
      <c r="CG99" s="50">
        <v>1</v>
      </c>
      <c r="CH99" s="50">
        <v>0</v>
      </c>
      <c r="CI99" s="50">
        <v>1</v>
      </c>
      <c r="CJ99" s="50">
        <v>0</v>
      </c>
      <c r="CK99" s="50">
        <v>0</v>
      </c>
      <c r="CL99" s="50">
        <v>1</v>
      </c>
      <c r="CM99" s="64">
        <v>0</v>
      </c>
      <c r="CN99">
        <v>0.14599999999999999</v>
      </c>
      <c r="CO99">
        <v>187</v>
      </c>
      <c r="CP99">
        <v>1</v>
      </c>
      <c r="CQ99">
        <v>0</v>
      </c>
      <c r="CR99">
        <v>10</v>
      </c>
      <c r="CS99" s="66"/>
      <c r="CX99" s="33" t="s">
        <v>85</v>
      </c>
    </row>
    <row r="100" spans="1:102" x14ac:dyDescent="0.25">
      <c r="A100">
        <v>99</v>
      </c>
      <c r="B100">
        <v>10</v>
      </c>
      <c r="C100" s="24" t="s">
        <v>22</v>
      </c>
      <c r="D100" s="12">
        <v>7.3</v>
      </c>
      <c r="E100" s="13">
        <f t="shared" ref="E100:E114" si="28">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9">BK100-W100-6</f>
        <v>12.399999999999999</v>
      </c>
      <c r="Y100" s="9">
        <v>1</v>
      </c>
      <c r="Z100" s="9">
        <v>0</v>
      </c>
      <c r="AA100" s="9">
        <v>0</v>
      </c>
      <c r="AB100" s="9">
        <v>1</v>
      </c>
      <c r="AC100" s="9">
        <v>0</v>
      </c>
      <c r="AD100" s="29">
        <v>0</v>
      </c>
      <c r="AE100" s="187">
        <v>0</v>
      </c>
      <c r="AF100" s="9">
        <v>1</v>
      </c>
      <c r="AG100" s="29">
        <v>0</v>
      </c>
      <c r="AH100" s="9">
        <v>0</v>
      </c>
      <c r="AI100" s="29">
        <v>1</v>
      </c>
      <c r="AJ100" s="20">
        <v>1985</v>
      </c>
      <c r="AK100" s="32">
        <v>0.42799999999999999</v>
      </c>
      <c r="AL100" s="32">
        <f t="shared" ref="AL100:AM114" si="30">(1-$AK$100-$AN$100)/2</f>
        <v>0.16000000000000003</v>
      </c>
      <c r="AM100" s="32">
        <f t="shared" si="30"/>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s="17">
        <v>0</v>
      </c>
      <c r="BF100">
        <v>0</v>
      </c>
      <c r="BG100">
        <v>1</v>
      </c>
      <c r="BH100" s="17">
        <v>0</v>
      </c>
      <c r="BI100">
        <v>60.833333333333343</v>
      </c>
      <c r="BJ100">
        <v>90.600000000000009</v>
      </c>
      <c r="BK100" s="24">
        <v>27.3</v>
      </c>
      <c r="BL100">
        <v>1</v>
      </c>
      <c r="BM100">
        <v>0</v>
      </c>
      <c r="BN100">
        <v>0</v>
      </c>
      <c r="BO100">
        <v>0</v>
      </c>
      <c r="BP100">
        <v>0</v>
      </c>
      <c r="BQ100">
        <v>0</v>
      </c>
      <c r="BR100">
        <v>0</v>
      </c>
      <c r="BS100" s="17">
        <v>0</v>
      </c>
      <c r="BT100">
        <v>0</v>
      </c>
      <c r="BU100">
        <v>0</v>
      </c>
      <c r="BV100">
        <v>1</v>
      </c>
      <c r="BW100" s="17">
        <v>0</v>
      </c>
      <c r="BX100">
        <v>0</v>
      </c>
      <c r="BY100">
        <v>0</v>
      </c>
      <c r="BZ100">
        <v>0</v>
      </c>
      <c r="CA100">
        <v>0</v>
      </c>
      <c r="CB100" s="17">
        <v>0</v>
      </c>
      <c r="CC100">
        <v>1</v>
      </c>
      <c r="CD100">
        <v>1</v>
      </c>
      <c r="CE100">
        <v>0</v>
      </c>
      <c r="CF100">
        <v>0</v>
      </c>
      <c r="CG100">
        <v>0</v>
      </c>
      <c r="CH100">
        <v>0</v>
      </c>
      <c r="CI100">
        <v>1</v>
      </c>
      <c r="CJ100">
        <v>0</v>
      </c>
      <c r="CK100">
        <v>0</v>
      </c>
      <c r="CL100">
        <v>1</v>
      </c>
      <c r="CM100" s="17">
        <v>0</v>
      </c>
      <c r="CN100">
        <v>0</v>
      </c>
      <c r="CO100">
        <v>110</v>
      </c>
      <c r="CP100">
        <v>0</v>
      </c>
      <c r="CQ100">
        <v>1</v>
      </c>
      <c r="CR100">
        <v>2</v>
      </c>
      <c r="CX100" s="33" t="s">
        <v>85</v>
      </c>
    </row>
    <row r="101" spans="1:102" x14ac:dyDescent="0.25">
      <c r="A101">
        <v>100</v>
      </c>
      <c r="B101">
        <v>10</v>
      </c>
      <c r="C101" s="24" t="s">
        <v>22</v>
      </c>
      <c r="D101" s="12">
        <v>14.51</v>
      </c>
      <c r="E101" s="13">
        <f t="shared" si="28"/>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9"/>
        <v>13.399999999999999</v>
      </c>
      <c r="Y101" s="9">
        <v>1</v>
      </c>
      <c r="Z101" s="9">
        <v>0</v>
      </c>
      <c r="AA101" s="9">
        <v>0</v>
      </c>
      <c r="AB101" s="9">
        <v>1</v>
      </c>
      <c r="AC101" s="9">
        <v>0</v>
      </c>
      <c r="AD101" s="29">
        <v>0</v>
      </c>
      <c r="AE101" s="187">
        <v>0</v>
      </c>
      <c r="AF101" s="9">
        <v>1</v>
      </c>
      <c r="AG101" s="29">
        <v>0</v>
      </c>
      <c r="AH101" s="9">
        <v>0</v>
      </c>
      <c r="AI101" s="29">
        <v>1</v>
      </c>
      <c r="AJ101" s="20">
        <v>1985</v>
      </c>
      <c r="AK101" s="32">
        <v>0.42799999999999999</v>
      </c>
      <c r="AL101" s="32">
        <f t="shared" si="30"/>
        <v>0.16000000000000003</v>
      </c>
      <c r="AM101" s="32">
        <f t="shared" si="30"/>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s="17">
        <v>0</v>
      </c>
      <c r="BF101">
        <v>0</v>
      </c>
      <c r="BG101">
        <v>1</v>
      </c>
      <c r="BH101" s="17">
        <v>0</v>
      </c>
      <c r="BI101">
        <v>60.833333333333343</v>
      </c>
      <c r="BJ101">
        <v>90.600000000000009</v>
      </c>
      <c r="BK101" s="24">
        <v>28.3</v>
      </c>
      <c r="BL101">
        <v>0</v>
      </c>
      <c r="BM101">
        <v>0</v>
      </c>
      <c r="BN101">
        <v>0</v>
      </c>
      <c r="BO101">
        <v>0</v>
      </c>
      <c r="BP101">
        <v>1</v>
      </c>
      <c r="BQ101">
        <v>0</v>
      </c>
      <c r="BR101">
        <v>0</v>
      </c>
      <c r="BS101" s="17">
        <v>0</v>
      </c>
      <c r="BT101">
        <v>0</v>
      </c>
      <c r="BU101">
        <v>0</v>
      </c>
      <c r="BV101">
        <v>1</v>
      </c>
      <c r="BW101" s="17">
        <v>0</v>
      </c>
      <c r="BX101">
        <v>1</v>
      </c>
      <c r="BY101">
        <v>1</v>
      </c>
      <c r="BZ101">
        <v>0</v>
      </c>
      <c r="CA101">
        <v>0</v>
      </c>
      <c r="CB101" s="17">
        <v>1</v>
      </c>
      <c r="CC101">
        <v>1</v>
      </c>
      <c r="CD101">
        <v>1</v>
      </c>
      <c r="CE101">
        <v>0</v>
      </c>
      <c r="CF101">
        <v>0</v>
      </c>
      <c r="CG101">
        <v>0</v>
      </c>
      <c r="CH101">
        <v>0</v>
      </c>
      <c r="CI101">
        <v>1</v>
      </c>
      <c r="CJ101">
        <v>0</v>
      </c>
      <c r="CK101">
        <v>0</v>
      </c>
      <c r="CL101">
        <v>1</v>
      </c>
      <c r="CM101" s="17">
        <v>0</v>
      </c>
      <c r="CN101">
        <v>0</v>
      </c>
      <c r="CO101">
        <v>110</v>
      </c>
      <c r="CP101">
        <v>0</v>
      </c>
      <c r="CQ101">
        <v>1</v>
      </c>
      <c r="CR101">
        <v>2</v>
      </c>
      <c r="CX101" s="33" t="s">
        <v>85</v>
      </c>
    </row>
    <row r="102" spans="1:102" x14ac:dyDescent="0.25">
      <c r="A102">
        <v>101</v>
      </c>
      <c r="B102">
        <v>10</v>
      </c>
      <c r="C102" s="24" t="s">
        <v>22</v>
      </c>
      <c r="D102" s="12">
        <v>12.53</v>
      </c>
      <c r="E102" s="13">
        <f t="shared" si="28"/>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9"/>
        <v>14.399999999999999</v>
      </c>
      <c r="Y102" s="9">
        <v>1</v>
      </c>
      <c r="Z102" s="9">
        <v>0</v>
      </c>
      <c r="AA102" s="9">
        <v>0</v>
      </c>
      <c r="AB102" s="9">
        <v>1</v>
      </c>
      <c r="AC102" s="9">
        <v>0</v>
      </c>
      <c r="AD102" s="29">
        <v>0</v>
      </c>
      <c r="AE102" s="187">
        <v>0</v>
      </c>
      <c r="AF102" s="9">
        <v>1</v>
      </c>
      <c r="AG102" s="29">
        <v>0</v>
      </c>
      <c r="AH102" s="9">
        <v>0</v>
      </c>
      <c r="AI102" s="29">
        <v>1</v>
      </c>
      <c r="AJ102" s="20">
        <v>1985</v>
      </c>
      <c r="AK102" s="32">
        <v>0.42799999999999999</v>
      </c>
      <c r="AL102" s="32">
        <f t="shared" si="30"/>
        <v>0.16000000000000003</v>
      </c>
      <c r="AM102" s="32">
        <f t="shared" si="30"/>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s="17">
        <v>0</v>
      </c>
      <c r="BF102">
        <v>0</v>
      </c>
      <c r="BG102">
        <v>1</v>
      </c>
      <c r="BH102" s="17">
        <v>0</v>
      </c>
      <c r="BI102">
        <v>60.833333333333343</v>
      </c>
      <c r="BJ102">
        <v>90.600000000000009</v>
      </c>
      <c r="BK102" s="24">
        <v>29.3</v>
      </c>
      <c r="BL102">
        <v>0</v>
      </c>
      <c r="BM102">
        <v>0</v>
      </c>
      <c r="BN102">
        <v>0</v>
      </c>
      <c r="BO102">
        <v>0</v>
      </c>
      <c r="BP102">
        <v>1</v>
      </c>
      <c r="BQ102">
        <v>0</v>
      </c>
      <c r="BR102">
        <v>0</v>
      </c>
      <c r="BS102" s="17">
        <v>0</v>
      </c>
      <c r="BT102">
        <v>0</v>
      </c>
      <c r="BU102">
        <v>0</v>
      </c>
      <c r="BV102">
        <v>1</v>
      </c>
      <c r="BW102" s="17">
        <v>0</v>
      </c>
      <c r="BX102">
        <v>1</v>
      </c>
      <c r="BY102">
        <v>1</v>
      </c>
      <c r="BZ102">
        <v>0</v>
      </c>
      <c r="CA102">
        <v>0</v>
      </c>
      <c r="CB102" s="17">
        <v>1</v>
      </c>
      <c r="CC102">
        <v>1</v>
      </c>
      <c r="CD102">
        <v>1</v>
      </c>
      <c r="CE102">
        <v>0</v>
      </c>
      <c r="CF102">
        <v>0</v>
      </c>
      <c r="CG102">
        <v>0</v>
      </c>
      <c r="CH102">
        <v>0</v>
      </c>
      <c r="CI102">
        <v>1</v>
      </c>
      <c r="CJ102">
        <v>0</v>
      </c>
      <c r="CK102">
        <v>0</v>
      </c>
      <c r="CL102">
        <v>1</v>
      </c>
      <c r="CM102" s="17">
        <v>0</v>
      </c>
      <c r="CN102">
        <v>0</v>
      </c>
      <c r="CO102">
        <v>110</v>
      </c>
      <c r="CP102">
        <v>0</v>
      </c>
      <c r="CQ102">
        <v>1</v>
      </c>
      <c r="CR102">
        <v>2</v>
      </c>
      <c r="CX102" s="33" t="s">
        <v>85</v>
      </c>
    </row>
    <row r="103" spans="1:102" x14ac:dyDescent="0.25">
      <c r="A103">
        <v>102</v>
      </c>
      <c r="B103">
        <v>10</v>
      </c>
      <c r="C103" s="24" t="s">
        <v>22</v>
      </c>
      <c r="D103" s="12">
        <v>12.33</v>
      </c>
      <c r="E103" s="13">
        <f t="shared" si="28"/>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9"/>
        <v>15.399999999999999</v>
      </c>
      <c r="Y103" s="9">
        <v>1</v>
      </c>
      <c r="Z103" s="9">
        <v>0</v>
      </c>
      <c r="AA103" s="9">
        <v>0</v>
      </c>
      <c r="AB103" s="9">
        <v>1</v>
      </c>
      <c r="AC103" s="9">
        <v>0</v>
      </c>
      <c r="AD103" s="29">
        <v>0</v>
      </c>
      <c r="AE103" s="187">
        <v>0</v>
      </c>
      <c r="AF103" s="9">
        <v>1</v>
      </c>
      <c r="AG103" s="29">
        <v>0</v>
      </c>
      <c r="AH103" s="9">
        <v>0</v>
      </c>
      <c r="AI103" s="29">
        <v>1</v>
      </c>
      <c r="AJ103" s="20">
        <v>1985</v>
      </c>
      <c r="AK103" s="32">
        <v>0.42799999999999999</v>
      </c>
      <c r="AL103" s="32">
        <f t="shared" si="30"/>
        <v>0.16000000000000003</v>
      </c>
      <c r="AM103" s="32">
        <f t="shared" si="30"/>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s="17">
        <v>0</v>
      </c>
      <c r="BF103">
        <v>0</v>
      </c>
      <c r="BG103">
        <v>1</v>
      </c>
      <c r="BH103" s="17">
        <v>0</v>
      </c>
      <c r="BI103">
        <v>60.833333333333343</v>
      </c>
      <c r="BJ103">
        <v>90.600000000000009</v>
      </c>
      <c r="BK103" s="24">
        <v>30.3</v>
      </c>
      <c r="BL103">
        <v>0</v>
      </c>
      <c r="BM103">
        <v>0</v>
      </c>
      <c r="BN103">
        <v>0</v>
      </c>
      <c r="BO103">
        <v>0</v>
      </c>
      <c r="BP103">
        <v>1</v>
      </c>
      <c r="BQ103">
        <v>0</v>
      </c>
      <c r="BR103">
        <v>0</v>
      </c>
      <c r="BS103" s="17">
        <v>0</v>
      </c>
      <c r="BT103">
        <v>0</v>
      </c>
      <c r="BU103">
        <v>0</v>
      </c>
      <c r="BV103">
        <v>1</v>
      </c>
      <c r="BW103" s="17">
        <v>0</v>
      </c>
      <c r="BX103">
        <v>1</v>
      </c>
      <c r="BY103">
        <v>1</v>
      </c>
      <c r="BZ103">
        <v>0</v>
      </c>
      <c r="CA103">
        <v>0</v>
      </c>
      <c r="CB103" s="17">
        <v>1</v>
      </c>
      <c r="CC103">
        <v>1</v>
      </c>
      <c r="CD103">
        <v>1</v>
      </c>
      <c r="CE103">
        <v>0</v>
      </c>
      <c r="CF103">
        <v>0</v>
      </c>
      <c r="CG103">
        <v>0</v>
      </c>
      <c r="CH103">
        <v>0</v>
      </c>
      <c r="CI103">
        <v>1</v>
      </c>
      <c r="CJ103">
        <v>0</v>
      </c>
      <c r="CK103">
        <v>0</v>
      </c>
      <c r="CL103">
        <v>1</v>
      </c>
      <c r="CM103" s="17">
        <v>0</v>
      </c>
      <c r="CN103">
        <v>0</v>
      </c>
      <c r="CO103">
        <v>110</v>
      </c>
      <c r="CP103">
        <v>0</v>
      </c>
      <c r="CQ103">
        <v>1</v>
      </c>
      <c r="CR103">
        <v>2</v>
      </c>
      <c r="CX103" s="33" t="s">
        <v>85</v>
      </c>
    </row>
    <row r="104" spans="1:102" x14ac:dyDescent="0.25">
      <c r="A104">
        <v>103</v>
      </c>
      <c r="B104">
        <v>10</v>
      </c>
      <c r="C104" s="24" t="s">
        <v>22</v>
      </c>
      <c r="D104" s="12">
        <v>6.54</v>
      </c>
      <c r="E104" s="13">
        <f t="shared" si="28"/>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9"/>
        <v>16.399999999999999</v>
      </c>
      <c r="Y104" s="9">
        <v>1</v>
      </c>
      <c r="Z104" s="9">
        <v>0</v>
      </c>
      <c r="AA104" s="9">
        <v>0</v>
      </c>
      <c r="AB104" s="9">
        <v>1</v>
      </c>
      <c r="AC104" s="9">
        <v>0</v>
      </c>
      <c r="AD104" s="29">
        <v>0</v>
      </c>
      <c r="AE104" s="187">
        <v>0</v>
      </c>
      <c r="AF104" s="9">
        <v>1</v>
      </c>
      <c r="AG104" s="29">
        <v>0</v>
      </c>
      <c r="AH104" s="9">
        <v>0</v>
      </c>
      <c r="AI104" s="29">
        <v>1</v>
      </c>
      <c r="AJ104" s="20">
        <v>1985</v>
      </c>
      <c r="AK104" s="32">
        <v>0.42799999999999999</v>
      </c>
      <c r="AL104" s="32">
        <f t="shared" si="30"/>
        <v>0.16000000000000003</v>
      </c>
      <c r="AM104" s="32">
        <f t="shared" si="30"/>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s="17">
        <v>0</v>
      </c>
      <c r="BF104">
        <v>0</v>
      </c>
      <c r="BG104">
        <v>1</v>
      </c>
      <c r="BH104" s="17">
        <v>0</v>
      </c>
      <c r="BI104">
        <v>60.833333333333343</v>
      </c>
      <c r="BJ104">
        <v>90.600000000000009</v>
      </c>
      <c r="BK104" s="24">
        <v>31.3</v>
      </c>
      <c r="BL104">
        <v>1</v>
      </c>
      <c r="BM104">
        <v>0</v>
      </c>
      <c r="BN104">
        <v>0</v>
      </c>
      <c r="BO104">
        <v>0</v>
      </c>
      <c r="BP104">
        <v>1</v>
      </c>
      <c r="BQ104">
        <v>0</v>
      </c>
      <c r="BR104">
        <v>0</v>
      </c>
      <c r="BS104" s="17">
        <v>0</v>
      </c>
      <c r="BT104">
        <v>0</v>
      </c>
      <c r="BU104">
        <v>0</v>
      </c>
      <c r="BV104">
        <v>1</v>
      </c>
      <c r="BW104" s="17">
        <v>0</v>
      </c>
      <c r="BX104">
        <v>0</v>
      </c>
      <c r="BY104">
        <v>0</v>
      </c>
      <c r="BZ104">
        <v>0</v>
      </c>
      <c r="CA104">
        <v>0</v>
      </c>
      <c r="CB104" s="17">
        <v>0</v>
      </c>
      <c r="CC104">
        <v>1</v>
      </c>
      <c r="CD104">
        <v>1</v>
      </c>
      <c r="CE104">
        <v>0</v>
      </c>
      <c r="CF104">
        <v>0</v>
      </c>
      <c r="CG104">
        <v>0</v>
      </c>
      <c r="CH104">
        <v>0</v>
      </c>
      <c r="CI104">
        <v>1</v>
      </c>
      <c r="CJ104">
        <v>0</v>
      </c>
      <c r="CK104">
        <v>0</v>
      </c>
      <c r="CL104">
        <v>1</v>
      </c>
      <c r="CM104" s="17">
        <v>1</v>
      </c>
      <c r="CN104">
        <v>0</v>
      </c>
      <c r="CO104">
        <v>110</v>
      </c>
      <c r="CP104">
        <v>0</v>
      </c>
      <c r="CQ104">
        <v>1</v>
      </c>
      <c r="CR104">
        <v>2</v>
      </c>
      <c r="CX104" s="33" t="s">
        <v>85</v>
      </c>
    </row>
    <row r="105" spans="1:102" x14ac:dyDescent="0.25">
      <c r="A105">
        <v>104</v>
      </c>
      <c r="B105">
        <v>10</v>
      </c>
      <c r="C105" s="24" t="s">
        <v>22</v>
      </c>
      <c r="D105" s="12">
        <v>12.58</v>
      </c>
      <c r="E105" s="13">
        <f t="shared" si="28"/>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9"/>
        <v>17.399999999999999</v>
      </c>
      <c r="Y105" s="9">
        <v>1</v>
      </c>
      <c r="Z105" s="9">
        <v>0</v>
      </c>
      <c r="AA105" s="9">
        <v>0</v>
      </c>
      <c r="AB105" s="9">
        <v>1</v>
      </c>
      <c r="AC105" s="9">
        <v>0</v>
      </c>
      <c r="AD105" s="29">
        <v>0</v>
      </c>
      <c r="AE105" s="187">
        <v>0</v>
      </c>
      <c r="AF105" s="9">
        <v>1</v>
      </c>
      <c r="AG105" s="29">
        <v>0</v>
      </c>
      <c r="AH105" s="9">
        <v>0</v>
      </c>
      <c r="AI105" s="29">
        <v>1</v>
      </c>
      <c r="AJ105" s="20">
        <v>1985</v>
      </c>
      <c r="AK105" s="32">
        <v>0.42799999999999999</v>
      </c>
      <c r="AL105" s="32">
        <f t="shared" si="30"/>
        <v>0.16000000000000003</v>
      </c>
      <c r="AM105" s="32">
        <f t="shared" si="30"/>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s="17">
        <v>0</v>
      </c>
      <c r="BF105">
        <v>0</v>
      </c>
      <c r="BG105">
        <v>1</v>
      </c>
      <c r="BH105" s="17">
        <v>0</v>
      </c>
      <c r="BI105">
        <v>60.833333333333343</v>
      </c>
      <c r="BJ105">
        <v>90.600000000000009</v>
      </c>
      <c r="BK105" s="24">
        <v>32.299999999999997</v>
      </c>
      <c r="BL105">
        <v>1</v>
      </c>
      <c r="BM105">
        <v>0</v>
      </c>
      <c r="BN105">
        <v>0</v>
      </c>
      <c r="BO105">
        <v>0</v>
      </c>
      <c r="BP105">
        <v>0</v>
      </c>
      <c r="BQ105">
        <v>0</v>
      </c>
      <c r="BR105">
        <v>0</v>
      </c>
      <c r="BS105" s="17">
        <v>0</v>
      </c>
      <c r="BT105">
        <v>0</v>
      </c>
      <c r="BU105">
        <v>0</v>
      </c>
      <c r="BV105">
        <v>1</v>
      </c>
      <c r="BW105" s="17">
        <v>0</v>
      </c>
      <c r="BX105">
        <v>1</v>
      </c>
      <c r="BY105">
        <v>1</v>
      </c>
      <c r="BZ105">
        <v>0</v>
      </c>
      <c r="CA105">
        <v>0</v>
      </c>
      <c r="CB105" s="17">
        <v>1</v>
      </c>
      <c r="CC105">
        <v>1</v>
      </c>
      <c r="CD105">
        <v>1</v>
      </c>
      <c r="CE105">
        <v>0</v>
      </c>
      <c r="CF105">
        <v>0</v>
      </c>
      <c r="CG105">
        <v>0</v>
      </c>
      <c r="CH105">
        <v>0</v>
      </c>
      <c r="CI105">
        <v>1</v>
      </c>
      <c r="CJ105">
        <v>0</v>
      </c>
      <c r="CK105">
        <v>0</v>
      </c>
      <c r="CL105">
        <v>1</v>
      </c>
      <c r="CM105" s="17">
        <v>1</v>
      </c>
      <c r="CN105">
        <v>0</v>
      </c>
      <c r="CO105">
        <v>110</v>
      </c>
      <c r="CP105">
        <v>0</v>
      </c>
      <c r="CQ105">
        <v>1</v>
      </c>
      <c r="CR105">
        <v>2</v>
      </c>
      <c r="CX105" s="33" t="s">
        <v>85</v>
      </c>
    </row>
    <row r="106" spans="1:102" x14ac:dyDescent="0.25">
      <c r="A106">
        <v>105</v>
      </c>
      <c r="B106">
        <v>10</v>
      </c>
      <c r="C106" s="24" t="s">
        <v>22</v>
      </c>
      <c r="D106" s="12">
        <v>10</v>
      </c>
      <c r="E106" s="13">
        <f t="shared" si="28"/>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9"/>
        <v>18.399999999999999</v>
      </c>
      <c r="Y106" s="9">
        <v>1</v>
      </c>
      <c r="Z106" s="9">
        <v>0</v>
      </c>
      <c r="AA106" s="9">
        <v>0</v>
      </c>
      <c r="AB106" s="9">
        <v>1</v>
      </c>
      <c r="AC106" s="9">
        <v>0</v>
      </c>
      <c r="AD106" s="29">
        <v>0</v>
      </c>
      <c r="AE106" s="187">
        <v>0</v>
      </c>
      <c r="AF106" s="9">
        <v>1</v>
      </c>
      <c r="AG106" s="29">
        <v>0</v>
      </c>
      <c r="AH106" s="9">
        <v>0</v>
      </c>
      <c r="AI106" s="29">
        <v>1</v>
      </c>
      <c r="AJ106" s="20">
        <v>1985</v>
      </c>
      <c r="AK106" s="32">
        <v>0.42799999999999999</v>
      </c>
      <c r="AL106" s="32">
        <f t="shared" si="30"/>
        <v>0.16000000000000003</v>
      </c>
      <c r="AM106" s="32">
        <f t="shared" si="30"/>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s="17">
        <v>0</v>
      </c>
      <c r="BF106">
        <v>0</v>
      </c>
      <c r="BG106">
        <v>1</v>
      </c>
      <c r="BH106" s="17">
        <v>0</v>
      </c>
      <c r="BI106">
        <v>60.833333333333343</v>
      </c>
      <c r="BJ106">
        <v>90.600000000000009</v>
      </c>
      <c r="BK106" s="24">
        <v>33.299999999999997</v>
      </c>
      <c r="BL106">
        <v>1</v>
      </c>
      <c r="BM106">
        <v>0</v>
      </c>
      <c r="BN106">
        <v>0</v>
      </c>
      <c r="BO106">
        <v>0</v>
      </c>
      <c r="BP106">
        <v>0</v>
      </c>
      <c r="BQ106">
        <v>0</v>
      </c>
      <c r="BR106">
        <v>0</v>
      </c>
      <c r="BS106" s="17">
        <v>0</v>
      </c>
      <c r="BT106">
        <v>0</v>
      </c>
      <c r="BU106">
        <v>0</v>
      </c>
      <c r="BV106">
        <v>1</v>
      </c>
      <c r="BW106" s="17">
        <v>0</v>
      </c>
      <c r="BX106">
        <v>1</v>
      </c>
      <c r="BY106">
        <v>1</v>
      </c>
      <c r="BZ106">
        <v>0</v>
      </c>
      <c r="CA106">
        <v>0</v>
      </c>
      <c r="CB106" s="17">
        <v>1</v>
      </c>
      <c r="CC106">
        <v>1</v>
      </c>
      <c r="CD106">
        <v>1</v>
      </c>
      <c r="CE106">
        <v>0</v>
      </c>
      <c r="CF106">
        <v>0</v>
      </c>
      <c r="CG106">
        <v>0</v>
      </c>
      <c r="CH106">
        <v>0</v>
      </c>
      <c r="CI106">
        <v>1</v>
      </c>
      <c r="CJ106">
        <v>0</v>
      </c>
      <c r="CK106">
        <v>0</v>
      </c>
      <c r="CL106">
        <v>1</v>
      </c>
      <c r="CM106" s="17">
        <v>1</v>
      </c>
      <c r="CN106">
        <v>0</v>
      </c>
      <c r="CO106">
        <v>110</v>
      </c>
      <c r="CP106">
        <v>0</v>
      </c>
      <c r="CQ106">
        <v>1</v>
      </c>
      <c r="CR106">
        <v>2</v>
      </c>
      <c r="CX106" s="33" t="s">
        <v>85</v>
      </c>
    </row>
    <row r="107" spans="1:102" x14ac:dyDescent="0.25">
      <c r="A107">
        <v>106</v>
      </c>
      <c r="B107">
        <v>10</v>
      </c>
      <c r="C107" s="24" t="s">
        <v>22</v>
      </c>
      <c r="D107" s="12">
        <v>11.13</v>
      </c>
      <c r="E107" s="13">
        <f t="shared" si="28"/>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9"/>
        <v>19.399999999999999</v>
      </c>
      <c r="Y107" s="9">
        <v>1</v>
      </c>
      <c r="Z107" s="9">
        <v>0</v>
      </c>
      <c r="AA107" s="9">
        <v>0</v>
      </c>
      <c r="AB107" s="9">
        <v>1</v>
      </c>
      <c r="AC107" s="9">
        <v>0</v>
      </c>
      <c r="AD107" s="29">
        <v>0</v>
      </c>
      <c r="AE107" s="187">
        <v>0</v>
      </c>
      <c r="AF107" s="9">
        <v>1</v>
      </c>
      <c r="AG107" s="29">
        <v>0</v>
      </c>
      <c r="AH107" s="9">
        <v>0</v>
      </c>
      <c r="AI107" s="29">
        <v>1</v>
      </c>
      <c r="AJ107" s="20">
        <v>1985</v>
      </c>
      <c r="AK107" s="32">
        <v>0.42799999999999999</v>
      </c>
      <c r="AL107" s="32">
        <f t="shared" si="30"/>
        <v>0.16000000000000003</v>
      </c>
      <c r="AM107" s="32">
        <f t="shared" si="30"/>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s="17">
        <v>0</v>
      </c>
      <c r="BF107">
        <v>0</v>
      </c>
      <c r="BG107">
        <v>1</v>
      </c>
      <c r="BH107" s="17">
        <v>0</v>
      </c>
      <c r="BI107">
        <v>60.833333333333343</v>
      </c>
      <c r="BJ107">
        <v>90.600000000000009</v>
      </c>
      <c r="BK107" s="24">
        <v>34.299999999999997</v>
      </c>
      <c r="BL107">
        <v>1</v>
      </c>
      <c r="BM107">
        <v>0</v>
      </c>
      <c r="BN107">
        <v>0</v>
      </c>
      <c r="BO107">
        <v>0</v>
      </c>
      <c r="BP107">
        <v>0</v>
      </c>
      <c r="BQ107">
        <v>0</v>
      </c>
      <c r="BR107">
        <v>0</v>
      </c>
      <c r="BS107" s="17">
        <v>0</v>
      </c>
      <c r="BT107">
        <v>0</v>
      </c>
      <c r="BU107">
        <v>0</v>
      </c>
      <c r="BV107">
        <v>1</v>
      </c>
      <c r="BW107" s="17">
        <v>0</v>
      </c>
      <c r="BX107">
        <v>1</v>
      </c>
      <c r="BY107">
        <v>1</v>
      </c>
      <c r="BZ107">
        <v>0</v>
      </c>
      <c r="CA107">
        <v>0</v>
      </c>
      <c r="CB107" s="17">
        <v>1</v>
      </c>
      <c r="CC107">
        <v>1</v>
      </c>
      <c r="CD107">
        <v>1</v>
      </c>
      <c r="CE107">
        <v>0</v>
      </c>
      <c r="CF107">
        <v>0</v>
      </c>
      <c r="CG107">
        <v>0</v>
      </c>
      <c r="CH107">
        <v>0</v>
      </c>
      <c r="CI107">
        <v>1</v>
      </c>
      <c r="CJ107">
        <v>0</v>
      </c>
      <c r="CK107">
        <v>0</v>
      </c>
      <c r="CL107">
        <v>1</v>
      </c>
      <c r="CM107" s="17">
        <v>1</v>
      </c>
      <c r="CN107">
        <v>0</v>
      </c>
      <c r="CO107">
        <v>110</v>
      </c>
      <c r="CP107">
        <v>0</v>
      </c>
      <c r="CQ107">
        <v>1</v>
      </c>
      <c r="CR107">
        <v>2</v>
      </c>
      <c r="CX107" s="33" t="s">
        <v>85</v>
      </c>
    </row>
    <row r="108" spans="1:102" x14ac:dyDescent="0.25">
      <c r="A108">
        <v>107</v>
      </c>
      <c r="B108">
        <v>10</v>
      </c>
      <c r="C108" s="24" t="s">
        <v>22</v>
      </c>
      <c r="D108" s="12">
        <v>6.03</v>
      </c>
      <c r="E108" s="13">
        <f t="shared" si="28"/>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9"/>
        <v>20.399999999999999</v>
      </c>
      <c r="Y108" s="9">
        <v>1</v>
      </c>
      <c r="Z108" s="9">
        <v>0</v>
      </c>
      <c r="AA108" s="9">
        <v>0</v>
      </c>
      <c r="AB108" s="9">
        <v>1</v>
      </c>
      <c r="AC108" s="9">
        <v>0</v>
      </c>
      <c r="AD108" s="29">
        <v>0</v>
      </c>
      <c r="AE108" s="187">
        <v>0</v>
      </c>
      <c r="AF108" s="9">
        <v>1</v>
      </c>
      <c r="AG108" s="29">
        <v>0</v>
      </c>
      <c r="AH108" s="9">
        <v>0</v>
      </c>
      <c r="AI108" s="29">
        <v>1</v>
      </c>
      <c r="AJ108" s="20">
        <v>1985</v>
      </c>
      <c r="AK108" s="32">
        <v>0.42799999999999999</v>
      </c>
      <c r="AL108" s="32">
        <f t="shared" si="30"/>
        <v>0.16000000000000003</v>
      </c>
      <c r="AM108" s="32">
        <f t="shared" si="30"/>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s="17">
        <v>0</v>
      </c>
      <c r="BF108">
        <v>0</v>
      </c>
      <c r="BG108">
        <v>1</v>
      </c>
      <c r="BH108" s="17">
        <v>0</v>
      </c>
      <c r="BI108">
        <v>60.833333333333343</v>
      </c>
      <c r="BJ108">
        <v>90.600000000000009</v>
      </c>
      <c r="BK108" s="24">
        <v>35.299999999999997</v>
      </c>
      <c r="BL108">
        <v>1</v>
      </c>
      <c r="BM108">
        <v>0</v>
      </c>
      <c r="BN108">
        <v>0</v>
      </c>
      <c r="BO108">
        <v>0</v>
      </c>
      <c r="BP108">
        <v>0</v>
      </c>
      <c r="BQ108">
        <v>0</v>
      </c>
      <c r="BR108">
        <v>0</v>
      </c>
      <c r="BS108" s="17">
        <v>0</v>
      </c>
      <c r="BT108">
        <v>0</v>
      </c>
      <c r="BU108">
        <v>0</v>
      </c>
      <c r="BV108">
        <v>1</v>
      </c>
      <c r="BW108" s="17">
        <v>0</v>
      </c>
      <c r="BX108">
        <v>0</v>
      </c>
      <c r="BY108">
        <v>0</v>
      </c>
      <c r="BZ108">
        <v>0</v>
      </c>
      <c r="CA108">
        <v>0</v>
      </c>
      <c r="CB108" s="17">
        <v>0</v>
      </c>
      <c r="CC108">
        <v>1</v>
      </c>
      <c r="CD108">
        <v>1</v>
      </c>
      <c r="CE108">
        <v>0</v>
      </c>
      <c r="CF108">
        <v>0</v>
      </c>
      <c r="CG108">
        <v>0</v>
      </c>
      <c r="CH108">
        <v>0</v>
      </c>
      <c r="CI108">
        <v>1</v>
      </c>
      <c r="CJ108">
        <v>0</v>
      </c>
      <c r="CK108">
        <v>0</v>
      </c>
      <c r="CL108">
        <v>1</v>
      </c>
      <c r="CM108" s="17">
        <v>0</v>
      </c>
      <c r="CN108">
        <v>0</v>
      </c>
      <c r="CO108">
        <v>110</v>
      </c>
      <c r="CP108">
        <v>0</v>
      </c>
      <c r="CQ108">
        <v>1</v>
      </c>
      <c r="CR108">
        <v>2</v>
      </c>
      <c r="CX108" s="33" t="s">
        <v>85</v>
      </c>
    </row>
    <row r="109" spans="1:102" x14ac:dyDescent="0.25">
      <c r="A109">
        <v>108</v>
      </c>
      <c r="B109">
        <v>10</v>
      </c>
      <c r="C109" s="24" t="s">
        <v>22</v>
      </c>
      <c r="D109" s="12">
        <v>6.26</v>
      </c>
      <c r="E109" s="13">
        <f t="shared" si="28"/>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9"/>
        <v>21.4</v>
      </c>
      <c r="Y109" s="9">
        <v>1</v>
      </c>
      <c r="Z109" s="9">
        <v>0</v>
      </c>
      <c r="AA109" s="9">
        <v>0</v>
      </c>
      <c r="AB109" s="9">
        <v>1</v>
      </c>
      <c r="AC109" s="9">
        <v>0</v>
      </c>
      <c r="AD109" s="29">
        <v>0</v>
      </c>
      <c r="AE109" s="187">
        <v>0</v>
      </c>
      <c r="AF109" s="9">
        <v>1</v>
      </c>
      <c r="AG109" s="29">
        <v>0</v>
      </c>
      <c r="AH109" s="9">
        <v>0</v>
      </c>
      <c r="AI109" s="29">
        <v>1</v>
      </c>
      <c r="AJ109" s="20">
        <v>1985</v>
      </c>
      <c r="AK109" s="32">
        <v>0.42799999999999999</v>
      </c>
      <c r="AL109" s="32">
        <f t="shared" si="30"/>
        <v>0.16000000000000003</v>
      </c>
      <c r="AM109" s="32">
        <f t="shared" si="30"/>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s="17">
        <v>0</v>
      </c>
      <c r="BF109">
        <v>0</v>
      </c>
      <c r="BG109">
        <v>1</v>
      </c>
      <c r="BH109" s="17">
        <v>0</v>
      </c>
      <c r="BI109">
        <v>60.833333333333343</v>
      </c>
      <c r="BJ109">
        <v>90.600000000000009</v>
      </c>
      <c r="BK109" s="24">
        <v>36.299999999999997</v>
      </c>
      <c r="BL109">
        <v>1</v>
      </c>
      <c r="BM109">
        <v>0</v>
      </c>
      <c r="BN109">
        <v>0</v>
      </c>
      <c r="BO109">
        <v>0</v>
      </c>
      <c r="BP109">
        <v>0</v>
      </c>
      <c r="BQ109">
        <v>0</v>
      </c>
      <c r="BR109">
        <v>0</v>
      </c>
      <c r="BS109" s="17">
        <v>0</v>
      </c>
      <c r="BT109">
        <v>0</v>
      </c>
      <c r="BU109">
        <v>0</v>
      </c>
      <c r="BV109">
        <v>1</v>
      </c>
      <c r="BW109" s="17">
        <v>0</v>
      </c>
      <c r="BX109">
        <v>0</v>
      </c>
      <c r="BY109">
        <v>0</v>
      </c>
      <c r="BZ109">
        <v>0</v>
      </c>
      <c r="CA109">
        <v>0</v>
      </c>
      <c r="CB109" s="17">
        <v>0</v>
      </c>
      <c r="CC109">
        <v>1</v>
      </c>
      <c r="CD109">
        <v>1</v>
      </c>
      <c r="CE109">
        <v>0</v>
      </c>
      <c r="CF109">
        <v>0</v>
      </c>
      <c r="CG109">
        <v>0</v>
      </c>
      <c r="CH109">
        <v>1</v>
      </c>
      <c r="CI109">
        <v>1</v>
      </c>
      <c r="CJ109">
        <v>0</v>
      </c>
      <c r="CK109">
        <v>0</v>
      </c>
      <c r="CL109">
        <v>1</v>
      </c>
      <c r="CM109" s="17">
        <v>0</v>
      </c>
      <c r="CN109">
        <v>0</v>
      </c>
      <c r="CO109">
        <v>110</v>
      </c>
      <c r="CP109">
        <v>0</v>
      </c>
      <c r="CQ109">
        <v>1</v>
      </c>
      <c r="CR109">
        <v>2</v>
      </c>
      <c r="CX109" s="33" t="s">
        <v>85</v>
      </c>
    </row>
    <row r="110" spans="1:102" x14ac:dyDescent="0.25">
      <c r="A110">
        <v>109</v>
      </c>
      <c r="B110">
        <v>10</v>
      </c>
      <c r="C110" s="24" t="s">
        <v>22</v>
      </c>
      <c r="D110" s="12">
        <v>13.07</v>
      </c>
      <c r="E110" s="13">
        <f t="shared" si="28"/>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9"/>
        <v>22.4</v>
      </c>
      <c r="Y110" s="9">
        <v>1</v>
      </c>
      <c r="Z110" s="9">
        <v>0</v>
      </c>
      <c r="AA110" s="9">
        <v>0</v>
      </c>
      <c r="AB110" s="9">
        <v>1</v>
      </c>
      <c r="AC110" s="9">
        <v>0</v>
      </c>
      <c r="AD110" s="29">
        <v>0</v>
      </c>
      <c r="AE110" s="187">
        <v>0</v>
      </c>
      <c r="AF110" s="9">
        <v>1</v>
      </c>
      <c r="AG110" s="29">
        <v>0</v>
      </c>
      <c r="AH110" s="9">
        <v>0</v>
      </c>
      <c r="AI110" s="29">
        <v>1</v>
      </c>
      <c r="AJ110" s="20">
        <v>1985</v>
      </c>
      <c r="AK110" s="32">
        <v>0.42799999999999999</v>
      </c>
      <c r="AL110" s="32">
        <f t="shared" si="30"/>
        <v>0.16000000000000003</v>
      </c>
      <c r="AM110" s="32">
        <f t="shared" si="30"/>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s="17">
        <v>0</v>
      </c>
      <c r="BF110">
        <v>0</v>
      </c>
      <c r="BG110">
        <v>1</v>
      </c>
      <c r="BH110" s="17">
        <v>0</v>
      </c>
      <c r="BI110">
        <v>60.833333333333343</v>
      </c>
      <c r="BJ110">
        <v>90.600000000000009</v>
      </c>
      <c r="BK110" s="24">
        <v>37.299999999999997</v>
      </c>
      <c r="BL110">
        <v>0</v>
      </c>
      <c r="BM110">
        <v>0</v>
      </c>
      <c r="BN110">
        <v>0</v>
      </c>
      <c r="BO110">
        <v>0</v>
      </c>
      <c r="BP110">
        <v>1</v>
      </c>
      <c r="BQ110">
        <v>0</v>
      </c>
      <c r="BR110">
        <v>0</v>
      </c>
      <c r="BS110" s="17">
        <v>0</v>
      </c>
      <c r="BT110">
        <v>0</v>
      </c>
      <c r="BU110">
        <v>0</v>
      </c>
      <c r="BV110">
        <v>1</v>
      </c>
      <c r="BW110" s="17">
        <v>0</v>
      </c>
      <c r="BX110">
        <v>1</v>
      </c>
      <c r="BY110">
        <v>1</v>
      </c>
      <c r="BZ110">
        <v>0</v>
      </c>
      <c r="CA110">
        <v>0</v>
      </c>
      <c r="CB110" s="17">
        <v>1</v>
      </c>
      <c r="CC110">
        <v>1</v>
      </c>
      <c r="CD110">
        <v>1</v>
      </c>
      <c r="CE110">
        <v>0</v>
      </c>
      <c r="CF110">
        <v>0</v>
      </c>
      <c r="CG110">
        <v>0</v>
      </c>
      <c r="CH110">
        <v>0</v>
      </c>
      <c r="CI110">
        <v>1</v>
      </c>
      <c r="CJ110">
        <v>0</v>
      </c>
      <c r="CK110">
        <v>0</v>
      </c>
      <c r="CL110">
        <v>1</v>
      </c>
      <c r="CM110" s="17">
        <v>0</v>
      </c>
      <c r="CN110">
        <v>0</v>
      </c>
      <c r="CO110">
        <v>110</v>
      </c>
      <c r="CP110">
        <v>0</v>
      </c>
      <c r="CQ110">
        <v>1</v>
      </c>
      <c r="CR110">
        <v>2</v>
      </c>
      <c r="CX110" s="33" t="s">
        <v>85</v>
      </c>
    </row>
    <row r="111" spans="1:102" x14ac:dyDescent="0.25">
      <c r="A111">
        <v>110</v>
      </c>
      <c r="B111">
        <v>10</v>
      </c>
      <c r="C111" s="24" t="s">
        <v>22</v>
      </c>
      <c r="D111" s="12">
        <v>14.34</v>
      </c>
      <c r="E111" s="13">
        <f t="shared" si="28"/>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9"/>
        <v>23.4</v>
      </c>
      <c r="Y111" s="9">
        <v>1</v>
      </c>
      <c r="Z111" s="9">
        <v>0</v>
      </c>
      <c r="AA111" s="9">
        <v>0</v>
      </c>
      <c r="AB111" s="9">
        <v>1</v>
      </c>
      <c r="AC111" s="9">
        <v>0</v>
      </c>
      <c r="AD111" s="29">
        <v>0</v>
      </c>
      <c r="AE111" s="187">
        <v>0</v>
      </c>
      <c r="AF111" s="9">
        <v>1</v>
      </c>
      <c r="AG111" s="29">
        <v>0</v>
      </c>
      <c r="AH111" s="9">
        <v>0</v>
      </c>
      <c r="AI111" s="29">
        <v>1</v>
      </c>
      <c r="AJ111" s="20">
        <v>1985</v>
      </c>
      <c r="AK111" s="32">
        <v>0.42799999999999999</v>
      </c>
      <c r="AL111" s="32">
        <f t="shared" si="30"/>
        <v>0.16000000000000003</v>
      </c>
      <c r="AM111" s="32">
        <f t="shared" si="30"/>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s="17">
        <v>0</v>
      </c>
      <c r="BF111">
        <v>0</v>
      </c>
      <c r="BG111">
        <v>1</v>
      </c>
      <c r="BH111" s="17">
        <v>0</v>
      </c>
      <c r="BI111">
        <v>60.833333333333343</v>
      </c>
      <c r="BJ111">
        <v>90.600000000000009</v>
      </c>
      <c r="BK111" s="24">
        <v>38.299999999999997</v>
      </c>
      <c r="BL111">
        <v>0</v>
      </c>
      <c r="BM111">
        <v>0</v>
      </c>
      <c r="BN111">
        <v>0</v>
      </c>
      <c r="BO111">
        <v>0</v>
      </c>
      <c r="BP111">
        <v>1</v>
      </c>
      <c r="BQ111">
        <v>0</v>
      </c>
      <c r="BR111">
        <v>0</v>
      </c>
      <c r="BS111" s="17">
        <v>0</v>
      </c>
      <c r="BT111">
        <v>0</v>
      </c>
      <c r="BU111">
        <v>0</v>
      </c>
      <c r="BV111">
        <v>1</v>
      </c>
      <c r="BW111" s="17">
        <v>0</v>
      </c>
      <c r="BX111">
        <v>1</v>
      </c>
      <c r="BY111">
        <v>1</v>
      </c>
      <c r="BZ111">
        <v>0</v>
      </c>
      <c r="CA111">
        <v>0</v>
      </c>
      <c r="CB111" s="17">
        <v>1</v>
      </c>
      <c r="CC111">
        <v>1</v>
      </c>
      <c r="CD111">
        <v>1</v>
      </c>
      <c r="CE111">
        <v>0</v>
      </c>
      <c r="CF111">
        <v>0</v>
      </c>
      <c r="CG111">
        <v>0</v>
      </c>
      <c r="CH111">
        <v>1</v>
      </c>
      <c r="CI111">
        <v>1</v>
      </c>
      <c r="CJ111">
        <v>0</v>
      </c>
      <c r="CK111">
        <v>0</v>
      </c>
      <c r="CL111">
        <v>1</v>
      </c>
      <c r="CM111" s="17">
        <v>0</v>
      </c>
      <c r="CN111">
        <v>0</v>
      </c>
      <c r="CO111">
        <v>110</v>
      </c>
      <c r="CP111">
        <v>0</v>
      </c>
      <c r="CQ111">
        <v>1</v>
      </c>
      <c r="CR111">
        <v>2</v>
      </c>
      <c r="CX111" s="33" t="s">
        <v>85</v>
      </c>
    </row>
    <row r="112" spans="1:102" x14ac:dyDescent="0.25">
      <c r="A112">
        <v>111</v>
      </c>
      <c r="B112">
        <v>10</v>
      </c>
      <c r="C112" s="24" t="s">
        <v>22</v>
      </c>
      <c r="D112" s="12">
        <v>12.13</v>
      </c>
      <c r="E112" s="13">
        <f t="shared" si="28"/>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9"/>
        <v>24.4</v>
      </c>
      <c r="Y112" s="9">
        <v>1</v>
      </c>
      <c r="Z112" s="9">
        <v>0</v>
      </c>
      <c r="AA112" s="9">
        <v>0</v>
      </c>
      <c r="AB112" s="9">
        <v>1</v>
      </c>
      <c r="AC112" s="9">
        <v>0</v>
      </c>
      <c r="AD112" s="29">
        <v>0</v>
      </c>
      <c r="AE112" s="187">
        <v>0</v>
      </c>
      <c r="AF112" s="9">
        <v>1</v>
      </c>
      <c r="AG112" s="29">
        <v>0</v>
      </c>
      <c r="AH112" s="9">
        <v>0</v>
      </c>
      <c r="AI112" s="29">
        <v>1</v>
      </c>
      <c r="AJ112" s="20">
        <v>1985</v>
      </c>
      <c r="AK112" s="32">
        <v>0.42799999999999999</v>
      </c>
      <c r="AL112" s="32">
        <f t="shared" si="30"/>
        <v>0.16000000000000003</v>
      </c>
      <c r="AM112" s="32">
        <f t="shared" si="30"/>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s="17">
        <v>0</v>
      </c>
      <c r="BF112">
        <v>0</v>
      </c>
      <c r="BG112">
        <v>1</v>
      </c>
      <c r="BH112" s="17">
        <v>0</v>
      </c>
      <c r="BI112">
        <v>60.833333333333343</v>
      </c>
      <c r="BJ112">
        <v>90.600000000000009</v>
      </c>
      <c r="BK112" s="24">
        <v>39.299999999999997</v>
      </c>
      <c r="BL112">
        <v>1</v>
      </c>
      <c r="BM112">
        <v>0</v>
      </c>
      <c r="BN112">
        <v>0</v>
      </c>
      <c r="BO112">
        <v>0</v>
      </c>
      <c r="BP112">
        <v>0</v>
      </c>
      <c r="BQ112">
        <v>0</v>
      </c>
      <c r="BR112">
        <v>0</v>
      </c>
      <c r="BS112" s="17">
        <v>0</v>
      </c>
      <c r="BT112">
        <v>0</v>
      </c>
      <c r="BU112">
        <v>0</v>
      </c>
      <c r="BV112">
        <v>1</v>
      </c>
      <c r="BW112" s="17">
        <v>0</v>
      </c>
      <c r="BX112">
        <v>1</v>
      </c>
      <c r="BY112">
        <v>1</v>
      </c>
      <c r="BZ112">
        <v>0</v>
      </c>
      <c r="CA112">
        <v>0</v>
      </c>
      <c r="CB112" s="17">
        <v>1</v>
      </c>
      <c r="CC112">
        <v>1</v>
      </c>
      <c r="CD112">
        <v>1</v>
      </c>
      <c r="CE112">
        <v>0</v>
      </c>
      <c r="CF112">
        <v>0</v>
      </c>
      <c r="CG112">
        <v>0</v>
      </c>
      <c r="CH112">
        <v>0</v>
      </c>
      <c r="CI112">
        <v>1</v>
      </c>
      <c r="CJ112">
        <v>0</v>
      </c>
      <c r="CK112">
        <v>0</v>
      </c>
      <c r="CL112">
        <v>1</v>
      </c>
      <c r="CM112" s="17">
        <v>1</v>
      </c>
      <c r="CN112">
        <v>0</v>
      </c>
      <c r="CO112">
        <v>110</v>
      </c>
      <c r="CP112">
        <v>0</v>
      </c>
      <c r="CQ112">
        <v>1</v>
      </c>
      <c r="CR112">
        <v>2</v>
      </c>
      <c r="CX112" s="33" t="s">
        <v>85</v>
      </c>
    </row>
    <row r="113" spans="1:102" x14ac:dyDescent="0.25">
      <c r="A113">
        <v>112</v>
      </c>
      <c r="B113">
        <v>10</v>
      </c>
      <c r="C113" s="24" t="s">
        <v>22</v>
      </c>
      <c r="D113" s="12">
        <v>9.5299999999999994</v>
      </c>
      <c r="E113" s="13">
        <f t="shared" si="28"/>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9"/>
        <v>25.4</v>
      </c>
      <c r="Y113" s="9">
        <v>1</v>
      </c>
      <c r="Z113" s="9">
        <v>0</v>
      </c>
      <c r="AA113" s="9">
        <v>0</v>
      </c>
      <c r="AB113" s="9">
        <v>1</v>
      </c>
      <c r="AC113" s="9">
        <v>0</v>
      </c>
      <c r="AD113" s="29">
        <v>0</v>
      </c>
      <c r="AE113" s="187">
        <v>0</v>
      </c>
      <c r="AF113" s="9">
        <v>1</v>
      </c>
      <c r="AG113" s="29">
        <v>0</v>
      </c>
      <c r="AH113" s="9">
        <v>0</v>
      </c>
      <c r="AI113" s="29">
        <v>1</v>
      </c>
      <c r="AJ113" s="20">
        <v>1985</v>
      </c>
      <c r="AK113" s="32">
        <v>0.42799999999999999</v>
      </c>
      <c r="AL113" s="32">
        <f t="shared" si="30"/>
        <v>0.16000000000000003</v>
      </c>
      <c r="AM113" s="32">
        <f t="shared" si="30"/>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s="17">
        <v>0</v>
      </c>
      <c r="BF113">
        <v>0</v>
      </c>
      <c r="BG113">
        <v>1</v>
      </c>
      <c r="BH113" s="17">
        <v>0</v>
      </c>
      <c r="BI113">
        <v>60.833333333333343</v>
      </c>
      <c r="BJ113">
        <v>90.600000000000009</v>
      </c>
      <c r="BK113" s="24">
        <v>40.299999999999997</v>
      </c>
      <c r="BL113">
        <v>1</v>
      </c>
      <c r="BM113">
        <v>0</v>
      </c>
      <c r="BN113">
        <v>0</v>
      </c>
      <c r="BO113">
        <v>0</v>
      </c>
      <c r="BP113">
        <v>0</v>
      </c>
      <c r="BQ113">
        <v>0</v>
      </c>
      <c r="BR113">
        <v>0</v>
      </c>
      <c r="BS113" s="17">
        <v>0</v>
      </c>
      <c r="BT113">
        <v>0</v>
      </c>
      <c r="BU113">
        <v>0</v>
      </c>
      <c r="BV113">
        <v>1</v>
      </c>
      <c r="BW113" s="17">
        <v>0</v>
      </c>
      <c r="BX113">
        <v>1</v>
      </c>
      <c r="BY113">
        <v>1</v>
      </c>
      <c r="BZ113">
        <v>0</v>
      </c>
      <c r="CA113">
        <v>0</v>
      </c>
      <c r="CB113" s="17">
        <v>1</v>
      </c>
      <c r="CC113">
        <v>1</v>
      </c>
      <c r="CD113">
        <v>1</v>
      </c>
      <c r="CE113">
        <v>0</v>
      </c>
      <c r="CF113">
        <v>0</v>
      </c>
      <c r="CG113">
        <v>0</v>
      </c>
      <c r="CH113">
        <v>0</v>
      </c>
      <c r="CI113">
        <v>1</v>
      </c>
      <c r="CJ113">
        <v>0</v>
      </c>
      <c r="CK113">
        <v>0</v>
      </c>
      <c r="CL113">
        <v>1</v>
      </c>
      <c r="CM113" s="17">
        <v>1</v>
      </c>
      <c r="CN113">
        <v>0</v>
      </c>
      <c r="CO113">
        <v>110</v>
      </c>
      <c r="CP113">
        <v>0</v>
      </c>
      <c r="CQ113">
        <v>1</v>
      </c>
      <c r="CR113">
        <v>2</v>
      </c>
      <c r="CX113" s="33" t="s">
        <v>85</v>
      </c>
    </row>
    <row r="114" spans="1:102" s="50" customFormat="1" x14ac:dyDescent="0.25">
      <c r="A114" s="50">
        <v>113</v>
      </c>
      <c r="B114" s="50">
        <v>10</v>
      </c>
      <c r="C114" s="51" t="s">
        <v>22</v>
      </c>
      <c r="D114" s="52">
        <v>10.99</v>
      </c>
      <c r="E114" s="53">
        <f t="shared" si="28"/>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9"/>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30"/>
        <v>0.16000000000000003</v>
      </c>
      <c r="AM114" s="57">
        <f t="shared" si="30"/>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s="64">
        <v>0</v>
      </c>
      <c r="BF114">
        <v>0</v>
      </c>
      <c r="BG114">
        <v>1</v>
      </c>
      <c r="BH114" s="64">
        <v>0</v>
      </c>
      <c r="BI114">
        <v>60.833333333333343</v>
      </c>
      <c r="BJ114">
        <v>90.600000000000009</v>
      </c>
      <c r="BK114" s="51">
        <v>41.3</v>
      </c>
      <c r="BL114" s="50">
        <v>1</v>
      </c>
      <c r="BM114" s="50">
        <v>0</v>
      </c>
      <c r="BN114" s="50">
        <v>0</v>
      </c>
      <c r="BO114" s="50">
        <v>0</v>
      </c>
      <c r="BP114" s="50">
        <v>0</v>
      </c>
      <c r="BQ114" s="50">
        <v>0</v>
      </c>
      <c r="BR114" s="50">
        <v>0</v>
      </c>
      <c r="BS114" s="64">
        <v>0</v>
      </c>
      <c r="BT114" s="50">
        <v>0</v>
      </c>
      <c r="BU114" s="50">
        <v>0</v>
      </c>
      <c r="BV114" s="50">
        <v>1</v>
      </c>
      <c r="BW114" s="64">
        <v>0</v>
      </c>
      <c r="BX114" s="50">
        <v>1</v>
      </c>
      <c r="BY114" s="50">
        <v>1</v>
      </c>
      <c r="BZ114" s="50">
        <v>0</v>
      </c>
      <c r="CA114" s="50">
        <v>0</v>
      </c>
      <c r="CB114" s="64">
        <v>1</v>
      </c>
      <c r="CC114" s="50">
        <v>1</v>
      </c>
      <c r="CD114" s="50">
        <v>1</v>
      </c>
      <c r="CE114" s="50">
        <v>0</v>
      </c>
      <c r="CF114" s="50">
        <v>0</v>
      </c>
      <c r="CG114" s="50">
        <v>0</v>
      </c>
      <c r="CH114" s="50">
        <v>0</v>
      </c>
      <c r="CI114" s="50">
        <v>1</v>
      </c>
      <c r="CJ114" s="50">
        <v>0</v>
      </c>
      <c r="CK114" s="50">
        <v>0</v>
      </c>
      <c r="CL114" s="50">
        <v>1</v>
      </c>
      <c r="CM114" s="64">
        <v>1</v>
      </c>
      <c r="CN114">
        <v>0</v>
      </c>
      <c r="CO114">
        <v>110</v>
      </c>
      <c r="CP114">
        <v>0</v>
      </c>
      <c r="CQ114">
        <v>1</v>
      </c>
      <c r="CR114">
        <v>2</v>
      </c>
      <c r="CS114" s="66"/>
      <c r="CX114" s="33" t="s">
        <v>85</v>
      </c>
    </row>
    <row r="115" spans="1:102" x14ac:dyDescent="0.25">
      <c r="A115">
        <v>114</v>
      </c>
      <c r="B115">
        <v>11</v>
      </c>
      <c r="C115" s="24" t="s">
        <v>138</v>
      </c>
      <c r="D115" s="12">
        <v>11.3</v>
      </c>
      <c r="E115" s="13">
        <v>0.5</v>
      </c>
      <c r="F115" s="7">
        <f t="shared" ref="F115:F136" si="31">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9"/>
        <v>27.53</v>
      </c>
      <c r="Y115" s="9">
        <v>1</v>
      </c>
      <c r="Z115" s="9">
        <v>0</v>
      </c>
      <c r="AA115" s="9">
        <v>0</v>
      </c>
      <c r="AB115" s="9">
        <v>0</v>
      </c>
      <c r="AC115" s="9">
        <v>1</v>
      </c>
      <c r="AD115" s="29">
        <v>0</v>
      </c>
      <c r="AE115" s="187">
        <v>0</v>
      </c>
      <c r="AF115" s="9">
        <v>0</v>
      </c>
      <c r="AG115" s="29">
        <v>1</v>
      </c>
      <c r="AH115" s="9">
        <v>0</v>
      </c>
      <c r="AI115" s="29">
        <v>1</v>
      </c>
      <c r="AJ115" s="20">
        <v>2011</v>
      </c>
      <c r="AK115" s="32" t="s">
        <v>98</v>
      </c>
      <c r="AL115" s="32" t="s">
        <v>98</v>
      </c>
      <c r="AM115" s="32" t="s">
        <v>98</v>
      </c>
      <c r="AN115" s="42" t="s">
        <v>98</v>
      </c>
      <c r="AO115" s="41">
        <f t="shared" ref="AO115:AO120" si="32">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s="17">
        <v>1</v>
      </c>
      <c r="BF115">
        <v>0</v>
      </c>
      <c r="BG115">
        <v>1</v>
      </c>
      <c r="BH115" s="17">
        <v>0</v>
      </c>
      <c r="BI115">
        <v>467.91666666666669</v>
      </c>
      <c r="BJ115">
        <v>105</v>
      </c>
      <c r="BK115" s="24">
        <v>42.68</v>
      </c>
      <c r="BL115">
        <v>1</v>
      </c>
      <c r="BM115">
        <v>0</v>
      </c>
      <c r="BN115">
        <v>0</v>
      </c>
      <c r="BO115">
        <v>0</v>
      </c>
      <c r="BP115">
        <v>0</v>
      </c>
      <c r="BQ115">
        <v>0</v>
      </c>
      <c r="BR115">
        <v>0</v>
      </c>
      <c r="BS115" s="17">
        <v>0</v>
      </c>
      <c r="BT115">
        <v>0</v>
      </c>
      <c r="BU115">
        <v>0</v>
      </c>
      <c r="BV115">
        <v>0</v>
      </c>
      <c r="BW115" s="17">
        <v>0</v>
      </c>
      <c r="BX115">
        <v>1</v>
      </c>
      <c r="BY115">
        <v>0</v>
      </c>
      <c r="BZ115">
        <v>0</v>
      </c>
      <c r="CA115">
        <v>0</v>
      </c>
      <c r="CB115" s="17">
        <v>0</v>
      </c>
      <c r="CC115">
        <v>1</v>
      </c>
      <c r="CD115">
        <v>1</v>
      </c>
      <c r="CE115">
        <v>0</v>
      </c>
      <c r="CF115">
        <v>0</v>
      </c>
      <c r="CG115">
        <v>1</v>
      </c>
      <c r="CH115">
        <v>0</v>
      </c>
      <c r="CI115">
        <v>1</v>
      </c>
      <c r="CJ115">
        <v>0</v>
      </c>
      <c r="CK115">
        <v>0</v>
      </c>
      <c r="CL115">
        <v>1</v>
      </c>
      <c r="CM115" s="17">
        <v>1</v>
      </c>
      <c r="CN115">
        <v>5.0000000000000001E-3</v>
      </c>
      <c r="CO115">
        <v>12</v>
      </c>
      <c r="CP115">
        <v>1</v>
      </c>
      <c r="CQ115">
        <v>0</v>
      </c>
      <c r="CR115">
        <v>23</v>
      </c>
      <c r="CX115" s="33" t="s">
        <v>85</v>
      </c>
    </row>
    <row r="116" spans="1:102" x14ac:dyDescent="0.25">
      <c r="A116">
        <v>115</v>
      </c>
      <c r="B116">
        <v>11</v>
      </c>
      <c r="C116" s="24" t="s">
        <v>138</v>
      </c>
      <c r="D116" s="12">
        <v>18</v>
      </c>
      <c r="E116" s="13">
        <v>1.4</v>
      </c>
      <c r="F116" s="7">
        <f t="shared" si="31"/>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9"/>
        <v>27.53</v>
      </c>
      <c r="Y116" s="9">
        <v>1</v>
      </c>
      <c r="Z116" s="9">
        <v>0</v>
      </c>
      <c r="AA116" s="9">
        <v>0</v>
      </c>
      <c r="AB116" s="9">
        <v>0</v>
      </c>
      <c r="AC116" s="9">
        <v>1</v>
      </c>
      <c r="AD116" s="29">
        <v>0</v>
      </c>
      <c r="AE116" s="187">
        <v>0</v>
      </c>
      <c r="AF116" s="9">
        <v>0</v>
      </c>
      <c r="AG116" s="29">
        <v>1</v>
      </c>
      <c r="AH116" s="9">
        <v>0</v>
      </c>
      <c r="AI116" s="29">
        <v>1</v>
      </c>
      <c r="AJ116" s="20">
        <v>2011</v>
      </c>
      <c r="AK116" s="32" t="s">
        <v>98</v>
      </c>
      <c r="AL116" s="32" t="s">
        <v>98</v>
      </c>
      <c r="AM116" s="32" t="s">
        <v>98</v>
      </c>
      <c r="AN116" s="42" t="s">
        <v>98</v>
      </c>
      <c r="AO116" s="41">
        <f t="shared" si="32"/>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s="17">
        <v>1</v>
      </c>
      <c r="BF116">
        <v>0</v>
      </c>
      <c r="BG116">
        <v>1</v>
      </c>
      <c r="BH116" s="17">
        <v>0</v>
      </c>
      <c r="BI116">
        <v>467.91666666666669</v>
      </c>
      <c r="BJ116">
        <v>105</v>
      </c>
      <c r="BK116" s="24">
        <v>42.68</v>
      </c>
      <c r="BL116">
        <v>0</v>
      </c>
      <c r="BM116">
        <v>0</v>
      </c>
      <c r="BN116">
        <v>0</v>
      </c>
      <c r="BO116">
        <v>0</v>
      </c>
      <c r="BP116">
        <v>0</v>
      </c>
      <c r="BQ116">
        <v>0</v>
      </c>
      <c r="BR116">
        <v>0</v>
      </c>
      <c r="BS116" s="17">
        <v>1</v>
      </c>
      <c r="BT116">
        <v>0</v>
      </c>
      <c r="BU116">
        <v>1</v>
      </c>
      <c r="BV116">
        <v>0</v>
      </c>
      <c r="BW116" s="17">
        <v>0</v>
      </c>
      <c r="BX116">
        <v>1</v>
      </c>
      <c r="BY116">
        <v>0</v>
      </c>
      <c r="BZ116">
        <v>0</v>
      </c>
      <c r="CA116">
        <v>0</v>
      </c>
      <c r="CB116" s="17">
        <v>0</v>
      </c>
      <c r="CC116">
        <v>1</v>
      </c>
      <c r="CD116">
        <v>1</v>
      </c>
      <c r="CE116">
        <v>0</v>
      </c>
      <c r="CF116">
        <v>0</v>
      </c>
      <c r="CG116">
        <v>1</v>
      </c>
      <c r="CH116">
        <v>0</v>
      </c>
      <c r="CI116">
        <v>1</v>
      </c>
      <c r="CJ116">
        <v>0</v>
      </c>
      <c r="CK116">
        <v>0</v>
      </c>
      <c r="CL116">
        <v>1</v>
      </c>
      <c r="CM116" s="17">
        <v>1</v>
      </c>
      <c r="CN116">
        <v>5.0000000000000001E-3</v>
      </c>
      <c r="CO116">
        <v>12</v>
      </c>
      <c r="CP116">
        <v>1</v>
      </c>
      <c r="CQ116">
        <v>0</v>
      </c>
      <c r="CR116">
        <v>23</v>
      </c>
      <c r="CX116" s="33" t="s">
        <v>85</v>
      </c>
    </row>
    <row r="117" spans="1:102" x14ac:dyDescent="0.25">
      <c r="A117">
        <v>116</v>
      </c>
      <c r="B117">
        <v>11</v>
      </c>
      <c r="C117" s="24" t="s">
        <v>138</v>
      </c>
      <c r="D117" s="12">
        <v>21.2</v>
      </c>
      <c r="E117" s="13">
        <v>1.7</v>
      </c>
      <c r="F117" s="7">
        <f t="shared" si="31"/>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9"/>
        <v>27.53</v>
      </c>
      <c r="Y117" s="9">
        <v>1</v>
      </c>
      <c r="Z117" s="9">
        <v>0</v>
      </c>
      <c r="AA117" s="9">
        <v>0</v>
      </c>
      <c r="AB117" s="9">
        <v>0</v>
      </c>
      <c r="AC117" s="9">
        <v>1</v>
      </c>
      <c r="AD117" s="29">
        <v>0</v>
      </c>
      <c r="AE117" s="187">
        <v>0</v>
      </c>
      <c r="AF117" s="9">
        <v>0</v>
      </c>
      <c r="AG117" s="29">
        <v>1</v>
      </c>
      <c r="AH117" s="9">
        <v>0</v>
      </c>
      <c r="AI117" s="29">
        <v>1</v>
      </c>
      <c r="AJ117" s="20">
        <v>2011</v>
      </c>
      <c r="AK117" s="32" t="s">
        <v>98</v>
      </c>
      <c r="AL117" s="32" t="s">
        <v>98</v>
      </c>
      <c r="AM117" s="32" t="s">
        <v>98</v>
      </c>
      <c r="AN117" s="42" t="s">
        <v>98</v>
      </c>
      <c r="AO117" s="41">
        <f t="shared" si="32"/>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s="17">
        <v>1</v>
      </c>
      <c r="BF117">
        <v>0</v>
      </c>
      <c r="BG117">
        <v>1</v>
      </c>
      <c r="BH117" s="17">
        <v>0</v>
      </c>
      <c r="BI117">
        <v>467.91666666666669</v>
      </c>
      <c r="BJ117">
        <v>105</v>
      </c>
      <c r="BK117" s="24">
        <v>42.68</v>
      </c>
      <c r="BL117">
        <v>0</v>
      </c>
      <c r="BM117">
        <v>0</v>
      </c>
      <c r="BN117">
        <v>0</v>
      </c>
      <c r="BO117">
        <v>0</v>
      </c>
      <c r="BP117">
        <v>0</v>
      </c>
      <c r="BQ117">
        <v>0</v>
      </c>
      <c r="BR117">
        <v>0</v>
      </c>
      <c r="BS117" s="17">
        <v>1</v>
      </c>
      <c r="BT117">
        <v>0</v>
      </c>
      <c r="BU117">
        <v>1</v>
      </c>
      <c r="BV117">
        <v>0</v>
      </c>
      <c r="BW117" s="17">
        <v>0</v>
      </c>
      <c r="BX117">
        <v>1</v>
      </c>
      <c r="BY117">
        <v>0</v>
      </c>
      <c r="BZ117">
        <v>0</v>
      </c>
      <c r="CA117">
        <v>0</v>
      </c>
      <c r="CB117" s="17">
        <v>0</v>
      </c>
      <c r="CC117">
        <v>1</v>
      </c>
      <c r="CD117">
        <v>1</v>
      </c>
      <c r="CE117">
        <v>0</v>
      </c>
      <c r="CF117">
        <v>0</v>
      </c>
      <c r="CG117">
        <v>1</v>
      </c>
      <c r="CH117">
        <v>0</v>
      </c>
      <c r="CI117">
        <v>1</v>
      </c>
      <c r="CJ117">
        <v>0</v>
      </c>
      <c r="CK117">
        <v>0</v>
      </c>
      <c r="CL117">
        <v>1</v>
      </c>
      <c r="CM117" s="17">
        <v>1</v>
      </c>
      <c r="CN117">
        <v>5.0000000000000001E-3</v>
      </c>
      <c r="CO117">
        <v>12</v>
      </c>
      <c r="CP117">
        <v>1</v>
      </c>
      <c r="CQ117">
        <v>0</v>
      </c>
      <c r="CR117">
        <v>23</v>
      </c>
      <c r="CX117" s="33" t="s">
        <v>85</v>
      </c>
    </row>
    <row r="118" spans="1:102" x14ac:dyDescent="0.25">
      <c r="A118">
        <v>117</v>
      </c>
      <c r="B118">
        <v>11</v>
      </c>
      <c r="C118" s="24" t="s">
        <v>138</v>
      </c>
      <c r="D118" s="12">
        <v>15</v>
      </c>
      <c r="E118" s="13">
        <v>2.2999999999999998</v>
      </c>
      <c r="F118" s="7">
        <f t="shared" si="31"/>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9"/>
        <v>27.53</v>
      </c>
      <c r="Y118" s="9">
        <v>1</v>
      </c>
      <c r="Z118" s="9">
        <v>0</v>
      </c>
      <c r="AA118" s="9">
        <v>0</v>
      </c>
      <c r="AB118" s="9">
        <v>0</v>
      </c>
      <c r="AC118" s="9">
        <v>1</v>
      </c>
      <c r="AD118" s="29">
        <v>0</v>
      </c>
      <c r="AE118" s="187">
        <v>0</v>
      </c>
      <c r="AF118" s="9">
        <v>0</v>
      </c>
      <c r="AG118" s="29">
        <v>1</v>
      </c>
      <c r="AH118" s="9">
        <v>0</v>
      </c>
      <c r="AI118" s="29">
        <v>1</v>
      </c>
      <c r="AJ118" s="20">
        <v>2011</v>
      </c>
      <c r="AK118" s="32" t="s">
        <v>98</v>
      </c>
      <c r="AL118" s="32" t="s">
        <v>98</v>
      </c>
      <c r="AM118" s="32" t="s">
        <v>98</v>
      </c>
      <c r="AN118" s="42" t="s">
        <v>98</v>
      </c>
      <c r="AO118" s="41">
        <f t="shared" si="32"/>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s="17">
        <v>1</v>
      </c>
      <c r="BF118">
        <v>0</v>
      </c>
      <c r="BG118">
        <v>1</v>
      </c>
      <c r="BH118" s="17">
        <v>0</v>
      </c>
      <c r="BI118">
        <v>467.91666666666669</v>
      </c>
      <c r="BJ118">
        <v>105</v>
      </c>
      <c r="BK118" s="24">
        <v>42.68</v>
      </c>
      <c r="BL118">
        <v>0</v>
      </c>
      <c r="BM118">
        <v>0</v>
      </c>
      <c r="BN118">
        <v>0</v>
      </c>
      <c r="BO118">
        <v>0</v>
      </c>
      <c r="BP118">
        <v>0</v>
      </c>
      <c r="BQ118">
        <v>0</v>
      </c>
      <c r="BR118">
        <v>0</v>
      </c>
      <c r="BS118" s="17">
        <v>1</v>
      </c>
      <c r="BT118">
        <v>0</v>
      </c>
      <c r="BU118">
        <v>1</v>
      </c>
      <c r="BV118">
        <v>0</v>
      </c>
      <c r="BW118" s="17">
        <v>0</v>
      </c>
      <c r="BX118">
        <v>1</v>
      </c>
      <c r="BY118">
        <v>0</v>
      </c>
      <c r="BZ118">
        <v>0</v>
      </c>
      <c r="CA118">
        <v>0</v>
      </c>
      <c r="CB118" s="17">
        <v>0</v>
      </c>
      <c r="CC118">
        <v>1</v>
      </c>
      <c r="CD118">
        <v>1</v>
      </c>
      <c r="CE118">
        <v>0</v>
      </c>
      <c r="CF118">
        <v>0</v>
      </c>
      <c r="CG118">
        <v>1</v>
      </c>
      <c r="CH118">
        <v>0</v>
      </c>
      <c r="CI118">
        <v>1</v>
      </c>
      <c r="CJ118">
        <v>0</v>
      </c>
      <c r="CK118">
        <v>0</v>
      </c>
      <c r="CL118">
        <v>1</v>
      </c>
      <c r="CM118" s="17">
        <v>1</v>
      </c>
      <c r="CN118">
        <v>5.0000000000000001E-3</v>
      </c>
      <c r="CO118">
        <v>12</v>
      </c>
      <c r="CP118">
        <v>1</v>
      </c>
      <c r="CQ118">
        <v>0</v>
      </c>
      <c r="CR118">
        <v>23</v>
      </c>
      <c r="CX118" s="33" t="s">
        <v>85</v>
      </c>
    </row>
    <row r="119" spans="1:102" x14ac:dyDescent="0.25">
      <c r="A119">
        <v>118</v>
      </c>
      <c r="B119">
        <v>11</v>
      </c>
      <c r="C119" s="24" t="s">
        <v>138</v>
      </c>
      <c r="D119" s="12">
        <v>21.4</v>
      </c>
      <c r="E119" s="13">
        <v>1.8</v>
      </c>
      <c r="F119" s="7">
        <f t="shared" si="31"/>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9"/>
        <v>27.53</v>
      </c>
      <c r="Y119" s="9">
        <v>1</v>
      </c>
      <c r="Z119" s="9">
        <v>0</v>
      </c>
      <c r="AA119" s="9">
        <v>0</v>
      </c>
      <c r="AB119" s="9">
        <v>0</v>
      </c>
      <c r="AC119" s="9">
        <v>1</v>
      </c>
      <c r="AD119" s="29">
        <v>0</v>
      </c>
      <c r="AE119" s="187">
        <v>0</v>
      </c>
      <c r="AF119" s="9">
        <v>0</v>
      </c>
      <c r="AG119" s="29">
        <v>1</v>
      </c>
      <c r="AH119" s="9">
        <v>0</v>
      </c>
      <c r="AI119" s="29">
        <v>1</v>
      </c>
      <c r="AJ119" s="20">
        <v>2011</v>
      </c>
      <c r="AK119" s="32" t="s">
        <v>98</v>
      </c>
      <c r="AL119" s="32" t="s">
        <v>98</v>
      </c>
      <c r="AM119" s="32" t="s">
        <v>98</v>
      </c>
      <c r="AN119" s="42" t="s">
        <v>98</v>
      </c>
      <c r="AO119" s="41">
        <f t="shared" si="32"/>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s="17">
        <v>1</v>
      </c>
      <c r="BF119">
        <v>0</v>
      </c>
      <c r="BG119">
        <v>1</v>
      </c>
      <c r="BH119" s="17">
        <v>0</v>
      </c>
      <c r="BI119">
        <v>467.91666666666669</v>
      </c>
      <c r="BJ119">
        <v>105</v>
      </c>
      <c r="BK119" s="24">
        <v>42.68</v>
      </c>
      <c r="BL119">
        <v>0</v>
      </c>
      <c r="BM119">
        <v>0</v>
      </c>
      <c r="BN119">
        <v>0</v>
      </c>
      <c r="BO119">
        <v>0</v>
      </c>
      <c r="BP119">
        <v>0</v>
      </c>
      <c r="BQ119">
        <v>0</v>
      </c>
      <c r="BR119">
        <v>0</v>
      </c>
      <c r="BS119" s="17">
        <v>1</v>
      </c>
      <c r="BT119">
        <v>0</v>
      </c>
      <c r="BU119">
        <v>1</v>
      </c>
      <c r="BV119">
        <v>0</v>
      </c>
      <c r="BW119" s="17">
        <v>0</v>
      </c>
      <c r="BX119">
        <v>1</v>
      </c>
      <c r="BY119">
        <v>0</v>
      </c>
      <c r="BZ119">
        <v>0</v>
      </c>
      <c r="CA119">
        <v>0</v>
      </c>
      <c r="CB119" s="17">
        <v>0</v>
      </c>
      <c r="CC119">
        <v>1</v>
      </c>
      <c r="CD119">
        <v>1</v>
      </c>
      <c r="CE119">
        <v>0</v>
      </c>
      <c r="CF119">
        <v>0</v>
      </c>
      <c r="CG119">
        <v>1</v>
      </c>
      <c r="CH119">
        <v>0</v>
      </c>
      <c r="CI119">
        <v>1</v>
      </c>
      <c r="CJ119">
        <v>0</v>
      </c>
      <c r="CK119">
        <v>0</v>
      </c>
      <c r="CL119">
        <v>1</v>
      </c>
      <c r="CM119" s="17">
        <v>1</v>
      </c>
      <c r="CN119">
        <v>5.0000000000000001E-3</v>
      </c>
      <c r="CO119">
        <v>12</v>
      </c>
      <c r="CP119">
        <v>1</v>
      </c>
      <c r="CQ119">
        <v>0</v>
      </c>
      <c r="CR119">
        <v>23</v>
      </c>
      <c r="CX119" s="33" t="s">
        <v>85</v>
      </c>
    </row>
    <row r="120" spans="1:102" s="50" customFormat="1" x14ac:dyDescent="0.25">
      <c r="A120" s="50">
        <v>119</v>
      </c>
      <c r="B120" s="50">
        <v>11</v>
      </c>
      <c r="C120" s="51" t="s">
        <v>138</v>
      </c>
      <c r="D120" s="52">
        <v>13.8</v>
      </c>
      <c r="E120" s="53">
        <v>2.1</v>
      </c>
      <c r="F120" s="54">
        <f t="shared" si="31"/>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9"/>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2"/>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s="64">
        <v>1</v>
      </c>
      <c r="BF120">
        <v>0</v>
      </c>
      <c r="BG120">
        <v>1</v>
      </c>
      <c r="BH120" s="64">
        <v>0</v>
      </c>
      <c r="BI120">
        <v>467.91666666666669</v>
      </c>
      <c r="BJ120">
        <v>105</v>
      </c>
      <c r="BK120" s="51">
        <v>42.68</v>
      </c>
      <c r="BL120" s="50">
        <v>0</v>
      </c>
      <c r="BM120" s="50">
        <v>0</v>
      </c>
      <c r="BN120" s="50">
        <v>0</v>
      </c>
      <c r="BO120" s="50">
        <v>0</v>
      </c>
      <c r="BP120" s="50">
        <v>0</v>
      </c>
      <c r="BQ120" s="50">
        <v>0</v>
      </c>
      <c r="BR120" s="50">
        <v>0</v>
      </c>
      <c r="BS120" s="64">
        <v>1</v>
      </c>
      <c r="BT120" s="50">
        <v>0</v>
      </c>
      <c r="BU120" s="50">
        <v>1</v>
      </c>
      <c r="BV120" s="50">
        <v>0</v>
      </c>
      <c r="BW120" s="64">
        <v>0</v>
      </c>
      <c r="BX120" s="50">
        <v>1</v>
      </c>
      <c r="BY120" s="50">
        <v>0</v>
      </c>
      <c r="BZ120" s="50">
        <v>0</v>
      </c>
      <c r="CA120" s="50">
        <v>0</v>
      </c>
      <c r="CB120" s="64">
        <v>0</v>
      </c>
      <c r="CC120" s="50">
        <v>1</v>
      </c>
      <c r="CD120" s="50">
        <v>1</v>
      </c>
      <c r="CE120" s="50">
        <v>0</v>
      </c>
      <c r="CF120" s="50">
        <v>0</v>
      </c>
      <c r="CG120" s="50">
        <v>1</v>
      </c>
      <c r="CH120" s="50">
        <v>0</v>
      </c>
      <c r="CI120" s="50">
        <v>1</v>
      </c>
      <c r="CJ120" s="50">
        <v>0</v>
      </c>
      <c r="CK120" s="50">
        <v>0</v>
      </c>
      <c r="CL120" s="50">
        <v>1</v>
      </c>
      <c r="CM120" s="64">
        <v>1</v>
      </c>
      <c r="CN120">
        <v>5.0000000000000001E-3</v>
      </c>
      <c r="CO120">
        <v>12</v>
      </c>
      <c r="CP120">
        <v>1</v>
      </c>
      <c r="CQ120">
        <v>0</v>
      </c>
      <c r="CR120">
        <v>23</v>
      </c>
      <c r="CS120" s="66"/>
      <c r="CX120" s="33" t="s">
        <v>85</v>
      </c>
    </row>
    <row r="121" spans="1:102" x14ac:dyDescent="0.25">
      <c r="A121">
        <v>120</v>
      </c>
      <c r="B121">
        <v>12</v>
      </c>
      <c r="C121" s="24" t="s">
        <v>139</v>
      </c>
      <c r="D121" s="12">
        <v>4.7</v>
      </c>
      <c r="E121" s="13">
        <v>0.1</v>
      </c>
      <c r="F121" s="7">
        <f t="shared" si="31"/>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187">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3">1-AX121</f>
        <v>0.32399999999999995</v>
      </c>
      <c r="AX121" s="17">
        <v>0.67600000000000005</v>
      </c>
      <c r="AY121" s="17" t="s">
        <v>13</v>
      </c>
      <c r="AZ121">
        <v>0</v>
      </c>
      <c r="BA121">
        <v>1</v>
      </c>
      <c r="BB121">
        <v>0</v>
      </c>
      <c r="BC121">
        <v>0</v>
      </c>
      <c r="BD121">
        <v>0</v>
      </c>
      <c r="BE121" s="17">
        <v>0</v>
      </c>
      <c r="BF121">
        <v>0</v>
      </c>
      <c r="BG121">
        <v>1</v>
      </c>
      <c r="BH121" s="17">
        <v>0</v>
      </c>
      <c r="BI121">
        <v>29</v>
      </c>
      <c r="BJ121">
        <v>37</v>
      </c>
      <c r="BK121" s="24">
        <v>35.192</v>
      </c>
      <c r="BL121">
        <v>1</v>
      </c>
      <c r="BM121">
        <v>0</v>
      </c>
      <c r="BN121">
        <v>0</v>
      </c>
      <c r="BO121">
        <v>0</v>
      </c>
      <c r="BP121">
        <v>0</v>
      </c>
      <c r="BQ121">
        <v>0</v>
      </c>
      <c r="BR121">
        <v>0</v>
      </c>
      <c r="BS121" s="17">
        <v>0</v>
      </c>
      <c r="BT121">
        <v>0</v>
      </c>
      <c r="BU121">
        <v>0</v>
      </c>
      <c r="BV121">
        <v>1</v>
      </c>
      <c r="BW121" s="17">
        <v>0</v>
      </c>
      <c r="BX121">
        <v>0</v>
      </c>
      <c r="BY121">
        <v>0</v>
      </c>
      <c r="BZ121">
        <v>0</v>
      </c>
      <c r="CA121">
        <v>0</v>
      </c>
      <c r="CB121" s="17">
        <v>0</v>
      </c>
      <c r="CC121">
        <v>1</v>
      </c>
      <c r="CD121">
        <v>1</v>
      </c>
      <c r="CE121">
        <v>1</v>
      </c>
      <c r="CF121">
        <v>1</v>
      </c>
      <c r="CG121">
        <v>0</v>
      </c>
      <c r="CH121">
        <v>0</v>
      </c>
      <c r="CI121">
        <v>1</v>
      </c>
      <c r="CJ121">
        <v>0</v>
      </c>
      <c r="CK121">
        <v>0</v>
      </c>
      <c r="CL121">
        <v>1</v>
      </c>
      <c r="CM121" s="17">
        <v>0</v>
      </c>
      <c r="CN121">
        <v>1.7999999999999999E-2</v>
      </c>
      <c r="CO121">
        <v>23</v>
      </c>
      <c r="CP121">
        <v>1</v>
      </c>
      <c r="CQ121">
        <v>0</v>
      </c>
      <c r="CR121">
        <v>19</v>
      </c>
      <c r="CX121" s="33" t="s">
        <v>85</v>
      </c>
    </row>
    <row r="122" spans="1:102" x14ac:dyDescent="0.25">
      <c r="A122">
        <v>121</v>
      </c>
      <c r="B122">
        <v>12</v>
      </c>
      <c r="C122" s="24" t="s">
        <v>139</v>
      </c>
      <c r="D122" s="12">
        <v>4.4000000000000004</v>
      </c>
      <c r="E122" s="13">
        <v>0.2</v>
      </c>
      <c r="F122" s="7">
        <f t="shared" si="31"/>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187">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3"/>
        <v>0.35099999999999998</v>
      </c>
      <c r="AX122" s="17">
        <v>0.64900000000000002</v>
      </c>
      <c r="AY122" s="17" t="s">
        <v>13</v>
      </c>
      <c r="AZ122">
        <v>0</v>
      </c>
      <c r="BA122">
        <v>1</v>
      </c>
      <c r="BB122">
        <v>0</v>
      </c>
      <c r="BC122">
        <v>0</v>
      </c>
      <c r="BD122">
        <v>0</v>
      </c>
      <c r="BE122" s="17">
        <v>0</v>
      </c>
      <c r="BF122">
        <v>0</v>
      </c>
      <c r="BG122">
        <v>1</v>
      </c>
      <c r="BH122" s="17">
        <v>0</v>
      </c>
      <c r="BI122">
        <v>29</v>
      </c>
      <c r="BJ122">
        <v>37</v>
      </c>
      <c r="BK122" s="24">
        <v>35.417000000000002</v>
      </c>
      <c r="BL122">
        <v>1</v>
      </c>
      <c r="BM122">
        <v>0</v>
      </c>
      <c r="BN122">
        <v>0</v>
      </c>
      <c r="BO122">
        <v>0</v>
      </c>
      <c r="BP122">
        <v>0</v>
      </c>
      <c r="BQ122">
        <v>0</v>
      </c>
      <c r="BR122">
        <v>0</v>
      </c>
      <c r="BS122" s="17">
        <v>0</v>
      </c>
      <c r="BT122">
        <v>0</v>
      </c>
      <c r="BU122">
        <v>0</v>
      </c>
      <c r="BV122">
        <v>1</v>
      </c>
      <c r="BW122" s="17">
        <v>0</v>
      </c>
      <c r="BX122">
        <v>0</v>
      </c>
      <c r="BY122">
        <v>0</v>
      </c>
      <c r="BZ122">
        <v>0</v>
      </c>
      <c r="CA122">
        <v>0</v>
      </c>
      <c r="CB122" s="17">
        <v>0</v>
      </c>
      <c r="CC122">
        <v>1</v>
      </c>
      <c r="CD122">
        <v>1</v>
      </c>
      <c r="CE122">
        <v>1</v>
      </c>
      <c r="CF122">
        <v>1</v>
      </c>
      <c r="CG122">
        <v>0</v>
      </c>
      <c r="CH122">
        <v>0</v>
      </c>
      <c r="CI122">
        <v>1</v>
      </c>
      <c r="CJ122">
        <v>0</v>
      </c>
      <c r="CK122">
        <v>0</v>
      </c>
      <c r="CL122">
        <v>1</v>
      </c>
      <c r="CM122" s="17">
        <v>0</v>
      </c>
      <c r="CN122">
        <v>1.7999999999999999E-2</v>
      </c>
      <c r="CO122">
        <v>23</v>
      </c>
      <c r="CP122">
        <v>1</v>
      </c>
      <c r="CQ122">
        <v>0</v>
      </c>
      <c r="CR122">
        <v>19</v>
      </c>
      <c r="CX122" s="33" t="s">
        <v>85</v>
      </c>
    </row>
    <row r="123" spans="1:102" x14ac:dyDescent="0.25">
      <c r="A123">
        <v>122</v>
      </c>
      <c r="B123">
        <v>12</v>
      </c>
      <c r="C123" s="24" t="s">
        <v>139</v>
      </c>
      <c r="D123" s="12">
        <v>5.3</v>
      </c>
      <c r="E123" s="13">
        <v>0.3</v>
      </c>
      <c r="F123" s="7">
        <f t="shared" si="31"/>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187">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3"/>
        <v>0.27</v>
      </c>
      <c r="AX123" s="17">
        <v>0.73</v>
      </c>
      <c r="AY123" s="17" t="s">
        <v>13</v>
      </c>
      <c r="AZ123">
        <v>0</v>
      </c>
      <c r="BA123">
        <v>1</v>
      </c>
      <c r="BB123">
        <v>0</v>
      </c>
      <c r="BC123">
        <v>0</v>
      </c>
      <c r="BD123">
        <v>0</v>
      </c>
      <c r="BE123" s="17">
        <v>0</v>
      </c>
      <c r="BF123">
        <v>0</v>
      </c>
      <c r="BG123">
        <v>1</v>
      </c>
      <c r="BH123" s="17">
        <v>0</v>
      </c>
      <c r="BI123">
        <v>29</v>
      </c>
      <c r="BJ123">
        <v>37</v>
      </c>
      <c r="BK123" s="24">
        <v>34.741</v>
      </c>
      <c r="BL123">
        <v>1</v>
      </c>
      <c r="BM123">
        <v>0</v>
      </c>
      <c r="BN123">
        <v>0</v>
      </c>
      <c r="BO123">
        <v>0</v>
      </c>
      <c r="BP123">
        <v>0</v>
      </c>
      <c r="BQ123">
        <v>0</v>
      </c>
      <c r="BR123">
        <v>0</v>
      </c>
      <c r="BS123" s="17">
        <v>0</v>
      </c>
      <c r="BT123">
        <v>0</v>
      </c>
      <c r="BU123">
        <v>0</v>
      </c>
      <c r="BV123">
        <v>1</v>
      </c>
      <c r="BW123" s="17">
        <v>0</v>
      </c>
      <c r="BX123">
        <v>0</v>
      </c>
      <c r="BY123">
        <v>0</v>
      </c>
      <c r="BZ123">
        <v>0</v>
      </c>
      <c r="CA123">
        <v>0</v>
      </c>
      <c r="CB123" s="17">
        <v>0</v>
      </c>
      <c r="CC123">
        <v>1</v>
      </c>
      <c r="CD123">
        <v>1</v>
      </c>
      <c r="CE123">
        <v>1</v>
      </c>
      <c r="CF123">
        <v>1</v>
      </c>
      <c r="CG123">
        <v>0</v>
      </c>
      <c r="CH123">
        <v>0</v>
      </c>
      <c r="CI123">
        <v>1</v>
      </c>
      <c r="CJ123">
        <v>0</v>
      </c>
      <c r="CK123">
        <v>0</v>
      </c>
      <c r="CL123">
        <v>1</v>
      </c>
      <c r="CM123" s="17">
        <v>0</v>
      </c>
      <c r="CN123">
        <v>1.7999999999999999E-2</v>
      </c>
      <c r="CO123">
        <v>23</v>
      </c>
      <c r="CP123">
        <v>1</v>
      </c>
      <c r="CQ123">
        <v>0</v>
      </c>
      <c r="CR123">
        <v>19</v>
      </c>
      <c r="CX123" s="33" t="s">
        <v>85</v>
      </c>
    </row>
    <row r="124" spans="1:102" x14ac:dyDescent="0.25">
      <c r="A124">
        <v>123</v>
      </c>
      <c r="B124">
        <v>12</v>
      </c>
      <c r="C124" s="24" t="s">
        <v>139</v>
      </c>
      <c r="D124" s="12">
        <v>-4.3</v>
      </c>
      <c r="E124" s="13">
        <v>3.6</v>
      </c>
      <c r="F124" s="7">
        <f t="shared" si="31"/>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187">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3"/>
        <v>0.32399999999999995</v>
      </c>
      <c r="AX124" s="17">
        <v>0.67600000000000005</v>
      </c>
      <c r="AY124" s="17" t="s">
        <v>13</v>
      </c>
      <c r="AZ124">
        <v>0</v>
      </c>
      <c r="BA124">
        <v>1</v>
      </c>
      <c r="BB124">
        <v>0</v>
      </c>
      <c r="BC124">
        <v>0</v>
      </c>
      <c r="BD124">
        <v>0</v>
      </c>
      <c r="BE124" s="17">
        <v>0</v>
      </c>
      <c r="BF124">
        <v>0</v>
      </c>
      <c r="BG124">
        <v>1</v>
      </c>
      <c r="BH124" s="17">
        <v>0</v>
      </c>
      <c r="BI124">
        <v>29</v>
      </c>
      <c r="BJ124">
        <v>37</v>
      </c>
      <c r="BK124" s="24">
        <v>35.192</v>
      </c>
      <c r="BL124">
        <v>0</v>
      </c>
      <c r="BM124">
        <v>0</v>
      </c>
      <c r="BN124">
        <v>0</v>
      </c>
      <c r="BO124">
        <v>0</v>
      </c>
      <c r="BP124">
        <v>0</v>
      </c>
      <c r="BQ124">
        <v>0</v>
      </c>
      <c r="BR124">
        <v>0</v>
      </c>
      <c r="BS124" s="17">
        <v>1</v>
      </c>
      <c r="BT124">
        <v>0</v>
      </c>
      <c r="BU124">
        <v>1</v>
      </c>
      <c r="BV124">
        <v>0</v>
      </c>
      <c r="BW124" s="17">
        <v>0</v>
      </c>
      <c r="BX124">
        <v>0</v>
      </c>
      <c r="BY124">
        <v>0</v>
      </c>
      <c r="BZ124">
        <v>0</v>
      </c>
      <c r="CA124">
        <v>0</v>
      </c>
      <c r="CB124" s="17">
        <v>1</v>
      </c>
      <c r="CC124">
        <v>1</v>
      </c>
      <c r="CD124">
        <v>1</v>
      </c>
      <c r="CE124">
        <v>1</v>
      </c>
      <c r="CF124">
        <v>1</v>
      </c>
      <c r="CG124">
        <v>0</v>
      </c>
      <c r="CH124">
        <v>0</v>
      </c>
      <c r="CI124">
        <v>1</v>
      </c>
      <c r="CJ124">
        <v>0</v>
      </c>
      <c r="CK124">
        <v>0</v>
      </c>
      <c r="CL124">
        <v>1</v>
      </c>
      <c r="CM124" s="17">
        <v>0</v>
      </c>
      <c r="CN124">
        <v>1.7999999999999999E-2</v>
      </c>
      <c r="CO124">
        <v>23</v>
      </c>
      <c r="CP124">
        <v>1</v>
      </c>
      <c r="CQ124">
        <v>0</v>
      </c>
      <c r="CR124">
        <v>19</v>
      </c>
      <c r="CX124" s="33" t="s">
        <v>85</v>
      </c>
    </row>
    <row r="125" spans="1:102" x14ac:dyDescent="0.25">
      <c r="A125">
        <v>124</v>
      </c>
      <c r="B125">
        <v>12</v>
      </c>
      <c r="C125" s="24" t="s">
        <v>139</v>
      </c>
      <c r="D125" s="12">
        <v>-19.5</v>
      </c>
      <c r="E125" s="13">
        <v>12.6</v>
      </c>
      <c r="F125" s="7">
        <f t="shared" si="31"/>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187">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3"/>
        <v>0.35099999999999998</v>
      </c>
      <c r="AX125" s="17">
        <v>0.64900000000000002</v>
      </c>
      <c r="AY125" s="17" t="s">
        <v>13</v>
      </c>
      <c r="AZ125">
        <v>0</v>
      </c>
      <c r="BA125">
        <v>1</v>
      </c>
      <c r="BB125">
        <v>0</v>
      </c>
      <c r="BC125">
        <v>0</v>
      </c>
      <c r="BD125">
        <v>0</v>
      </c>
      <c r="BE125" s="17">
        <v>0</v>
      </c>
      <c r="BF125">
        <v>0</v>
      </c>
      <c r="BG125">
        <v>1</v>
      </c>
      <c r="BH125" s="17">
        <v>0</v>
      </c>
      <c r="BI125">
        <v>29</v>
      </c>
      <c r="BJ125">
        <v>37</v>
      </c>
      <c r="BK125" s="24">
        <v>35.417000000000002</v>
      </c>
      <c r="BL125">
        <v>0</v>
      </c>
      <c r="BM125">
        <v>0</v>
      </c>
      <c r="BN125">
        <v>0</v>
      </c>
      <c r="BO125">
        <v>0</v>
      </c>
      <c r="BP125">
        <v>0</v>
      </c>
      <c r="BQ125">
        <v>0</v>
      </c>
      <c r="BR125">
        <v>0</v>
      </c>
      <c r="BS125" s="17">
        <v>1</v>
      </c>
      <c r="BT125">
        <v>0</v>
      </c>
      <c r="BU125">
        <v>1</v>
      </c>
      <c r="BV125">
        <v>0</v>
      </c>
      <c r="BW125" s="17">
        <v>0</v>
      </c>
      <c r="BX125">
        <v>0</v>
      </c>
      <c r="BY125">
        <v>0</v>
      </c>
      <c r="BZ125">
        <v>0</v>
      </c>
      <c r="CA125">
        <v>0</v>
      </c>
      <c r="CB125" s="17">
        <v>1</v>
      </c>
      <c r="CC125">
        <v>1</v>
      </c>
      <c r="CD125">
        <v>1</v>
      </c>
      <c r="CE125">
        <v>1</v>
      </c>
      <c r="CF125">
        <v>1</v>
      </c>
      <c r="CG125">
        <v>0</v>
      </c>
      <c r="CH125">
        <v>0</v>
      </c>
      <c r="CI125">
        <v>1</v>
      </c>
      <c r="CJ125">
        <v>0</v>
      </c>
      <c r="CK125">
        <v>0</v>
      </c>
      <c r="CL125">
        <v>1</v>
      </c>
      <c r="CM125" s="17">
        <v>0</v>
      </c>
      <c r="CN125">
        <v>1.7999999999999999E-2</v>
      </c>
      <c r="CO125">
        <v>23</v>
      </c>
      <c r="CP125">
        <v>1</v>
      </c>
      <c r="CQ125">
        <v>0</v>
      </c>
      <c r="CR125">
        <v>19</v>
      </c>
      <c r="CX125" s="33" t="s">
        <v>85</v>
      </c>
    </row>
    <row r="126" spans="1:102" x14ac:dyDescent="0.25">
      <c r="A126">
        <v>125</v>
      </c>
      <c r="B126">
        <v>12</v>
      </c>
      <c r="C126" s="24" t="s">
        <v>139</v>
      </c>
      <c r="D126" s="12">
        <v>6.4</v>
      </c>
      <c r="E126" s="13">
        <v>2.6</v>
      </c>
      <c r="F126" s="7">
        <f t="shared" si="31"/>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187">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3"/>
        <v>0.27</v>
      </c>
      <c r="AX126" s="17">
        <v>0.73</v>
      </c>
      <c r="AY126" s="17" t="s">
        <v>13</v>
      </c>
      <c r="AZ126">
        <v>0</v>
      </c>
      <c r="BA126">
        <v>1</v>
      </c>
      <c r="BB126">
        <v>0</v>
      </c>
      <c r="BC126">
        <v>0</v>
      </c>
      <c r="BD126">
        <v>0</v>
      </c>
      <c r="BE126" s="17">
        <v>0</v>
      </c>
      <c r="BF126">
        <v>0</v>
      </c>
      <c r="BG126">
        <v>1</v>
      </c>
      <c r="BH126" s="17">
        <v>0</v>
      </c>
      <c r="BI126">
        <v>29</v>
      </c>
      <c r="BJ126">
        <v>37</v>
      </c>
      <c r="BK126" s="24">
        <v>34.741</v>
      </c>
      <c r="BL126">
        <v>0</v>
      </c>
      <c r="BM126">
        <v>0</v>
      </c>
      <c r="BN126">
        <v>0</v>
      </c>
      <c r="BO126">
        <v>0</v>
      </c>
      <c r="BP126">
        <v>0</v>
      </c>
      <c r="BQ126">
        <v>0</v>
      </c>
      <c r="BR126">
        <v>0</v>
      </c>
      <c r="BS126" s="17">
        <v>1</v>
      </c>
      <c r="BT126">
        <v>0</v>
      </c>
      <c r="BU126">
        <v>1</v>
      </c>
      <c r="BV126">
        <v>0</v>
      </c>
      <c r="BW126" s="17">
        <v>0</v>
      </c>
      <c r="BX126">
        <v>0</v>
      </c>
      <c r="BY126">
        <v>0</v>
      </c>
      <c r="BZ126">
        <v>0</v>
      </c>
      <c r="CA126">
        <v>0</v>
      </c>
      <c r="CB126" s="17">
        <v>1</v>
      </c>
      <c r="CC126">
        <v>1</v>
      </c>
      <c r="CD126">
        <v>1</v>
      </c>
      <c r="CE126">
        <v>1</v>
      </c>
      <c r="CF126">
        <v>1</v>
      </c>
      <c r="CG126">
        <v>0</v>
      </c>
      <c r="CH126">
        <v>0</v>
      </c>
      <c r="CI126">
        <v>1</v>
      </c>
      <c r="CJ126">
        <v>0</v>
      </c>
      <c r="CK126">
        <v>0</v>
      </c>
      <c r="CL126">
        <v>1</v>
      </c>
      <c r="CM126" s="17">
        <v>0</v>
      </c>
      <c r="CN126">
        <v>1.7999999999999999E-2</v>
      </c>
      <c r="CO126">
        <v>23</v>
      </c>
      <c r="CP126">
        <v>1</v>
      </c>
      <c r="CQ126">
        <v>0</v>
      </c>
      <c r="CR126">
        <v>19</v>
      </c>
      <c r="CX126" s="33" t="s">
        <v>85</v>
      </c>
    </row>
    <row r="127" spans="1:102" x14ac:dyDescent="0.25">
      <c r="A127">
        <v>126</v>
      </c>
      <c r="B127">
        <v>12</v>
      </c>
      <c r="C127" s="24" t="s">
        <v>139</v>
      </c>
      <c r="D127" s="12">
        <v>6.2</v>
      </c>
      <c r="E127" s="13">
        <v>5</v>
      </c>
      <c r="F127" s="7">
        <f t="shared" si="31"/>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187">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3"/>
        <v>0.32399999999999995</v>
      </c>
      <c r="AX127" s="17">
        <v>0.67600000000000005</v>
      </c>
      <c r="AY127" s="17" t="s">
        <v>13</v>
      </c>
      <c r="AZ127">
        <v>0</v>
      </c>
      <c r="BA127">
        <v>1</v>
      </c>
      <c r="BB127">
        <v>0</v>
      </c>
      <c r="BC127">
        <v>0</v>
      </c>
      <c r="BD127">
        <v>0</v>
      </c>
      <c r="BE127" s="17">
        <v>0</v>
      </c>
      <c r="BF127">
        <v>0</v>
      </c>
      <c r="BG127">
        <v>1</v>
      </c>
      <c r="BH127" s="17">
        <v>0</v>
      </c>
      <c r="BI127">
        <v>29</v>
      </c>
      <c r="BJ127">
        <v>37</v>
      </c>
      <c r="BK127" s="24">
        <v>35.192</v>
      </c>
      <c r="BL127">
        <v>0</v>
      </c>
      <c r="BM127">
        <v>0</v>
      </c>
      <c r="BN127">
        <v>0</v>
      </c>
      <c r="BO127">
        <v>0</v>
      </c>
      <c r="BP127">
        <v>0</v>
      </c>
      <c r="BQ127">
        <v>0</v>
      </c>
      <c r="BR127">
        <v>0</v>
      </c>
      <c r="BS127" s="17">
        <v>1</v>
      </c>
      <c r="BT127">
        <v>0</v>
      </c>
      <c r="BU127">
        <v>1</v>
      </c>
      <c r="BV127">
        <v>0</v>
      </c>
      <c r="BW127" s="17">
        <v>0</v>
      </c>
      <c r="BX127">
        <v>0</v>
      </c>
      <c r="BY127">
        <v>0</v>
      </c>
      <c r="BZ127">
        <v>0</v>
      </c>
      <c r="CA127">
        <v>0</v>
      </c>
      <c r="CB127" s="17">
        <v>1</v>
      </c>
      <c r="CC127">
        <v>1</v>
      </c>
      <c r="CD127">
        <v>1</v>
      </c>
      <c r="CE127">
        <v>1</v>
      </c>
      <c r="CF127">
        <v>1</v>
      </c>
      <c r="CG127">
        <v>0</v>
      </c>
      <c r="CH127">
        <v>0</v>
      </c>
      <c r="CI127">
        <v>1</v>
      </c>
      <c r="CJ127">
        <v>0</v>
      </c>
      <c r="CK127">
        <v>0</v>
      </c>
      <c r="CL127">
        <v>1</v>
      </c>
      <c r="CM127" s="17">
        <v>1</v>
      </c>
      <c r="CN127">
        <v>1.7999999999999999E-2</v>
      </c>
      <c r="CO127">
        <v>23</v>
      </c>
      <c r="CP127">
        <v>1</v>
      </c>
      <c r="CQ127">
        <v>0</v>
      </c>
      <c r="CR127">
        <v>19</v>
      </c>
      <c r="CX127" s="33" t="s">
        <v>85</v>
      </c>
    </row>
    <row r="128" spans="1:102" x14ac:dyDescent="0.25">
      <c r="A128">
        <v>127</v>
      </c>
      <c r="B128">
        <v>12</v>
      </c>
      <c r="C128" s="24" t="s">
        <v>139</v>
      </c>
      <c r="D128" s="12">
        <v>22.1</v>
      </c>
      <c r="E128" s="13">
        <v>17.7</v>
      </c>
      <c r="F128" s="7">
        <f t="shared" si="31"/>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187">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3"/>
        <v>0.35099999999999998</v>
      </c>
      <c r="AX128" s="17">
        <v>0.64900000000000002</v>
      </c>
      <c r="AY128" s="17" t="s">
        <v>13</v>
      </c>
      <c r="AZ128">
        <v>0</v>
      </c>
      <c r="BA128">
        <v>1</v>
      </c>
      <c r="BB128">
        <v>0</v>
      </c>
      <c r="BC128">
        <v>0</v>
      </c>
      <c r="BD128">
        <v>0</v>
      </c>
      <c r="BE128" s="17">
        <v>0</v>
      </c>
      <c r="BF128">
        <v>0</v>
      </c>
      <c r="BG128">
        <v>1</v>
      </c>
      <c r="BH128" s="17">
        <v>0</v>
      </c>
      <c r="BI128">
        <v>29</v>
      </c>
      <c r="BJ128">
        <v>37</v>
      </c>
      <c r="BK128" s="24">
        <v>35.417000000000002</v>
      </c>
      <c r="BL128">
        <v>0</v>
      </c>
      <c r="BM128">
        <v>0</v>
      </c>
      <c r="BN128">
        <v>0</v>
      </c>
      <c r="BO128">
        <v>0</v>
      </c>
      <c r="BP128">
        <v>0</v>
      </c>
      <c r="BQ128">
        <v>0</v>
      </c>
      <c r="BR128">
        <v>0</v>
      </c>
      <c r="BS128" s="17">
        <v>1</v>
      </c>
      <c r="BT128">
        <v>0</v>
      </c>
      <c r="BU128">
        <v>1</v>
      </c>
      <c r="BV128">
        <v>0</v>
      </c>
      <c r="BW128" s="17">
        <v>0</v>
      </c>
      <c r="BX128">
        <v>0</v>
      </c>
      <c r="BY128">
        <v>0</v>
      </c>
      <c r="BZ128">
        <v>0</v>
      </c>
      <c r="CA128">
        <v>0</v>
      </c>
      <c r="CB128" s="17">
        <v>1</v>
      </c>
      <c r="CC128">
        <v>1</v>
      </c>
      <c r="CD128">
        <v>1</v>
      </c>
      <c r="CE128">
        <v>1</v>
      </c>
      <c r="CF128">
        <v>1</v>
      </c>
      <c r="CG128">
        <v>0</v>
      </c>
      <c r="CH128">
        <v>0</v>
      </c>
      <c r="CI128">
        <v>1</v>
      </c>
      <c r="CJ128">
        <v>0</v>
      </c>
      <c r="CK128">
        <v>0</v>
      </c>
      <c r="CL128">
        <v>1</v>
      </c>
      <c r="CM128" s="17">
        <v>1</v>
      </c>
      <c r="CN128">
        <v>1.7999999999999999E-2</v>
      </c>
      <c r="CO128">
        <v>23</v>
      </c>
      <c r="CP128">
        <v>1</v>
      </c>
      <c r="CQ128">
        <v>0</v>
      </c>
      <c r="CR128">
        <v>19</v>
      </c>
      <c r="CX128" s="33" t="s">
        <v>85</v>
      </c>
    </row>
    <row r="129" spans="1:102" x14ac:dyDescent="0.25">
      <c r="A129">
        <v>128</v>
      </c>
      <c r="B129">
        <v>12</v>
      </c>
      <c r="C129" s="24" t="s">
        <v>139</v>
      </c>
      <c r="D129" s="12">
        <v>-6.4</v>
      </c>
      <c r="E129" s="13">
        <v>6.5</v>
      </c>
      <c r="F129" s="7">
        <f t="shared" si="31"/>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187">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3"/>
        <v>0.27</v>
      </c>
      <c r="AX129" s="17">
        <v>0.73</v>
      </c>
      <c r="AY129" s="17" t="s">
        <v>13</v>
      </c>
      <c r="AZ129">
        <v>0</v>
      </c>
      <c r="BA129">
        <v>1</v>
      </c>
      <c r="BB129">
        <v>0</v>
      </c>
      <c r="BC129">
        <v>0</v>
      </c>
      <c r="BD129">
        <v>0</v>
      </c>
      <c r="BE129" s="17">
        <v>0</v>
      </c>
      <c r="BF129">
        <v>0</v>
      </c>
      <c r="BG129">
        <v>1</v>
      </c>
      <c r="BH129" s="17">
        <v>0</v>
      </c>
      <c r="BI129">
        <v>29</v>
      </c>
      <c r="BJ129">
        <v>37</v>
      </c>
      <c r="BK129" s="24">
        <v>34.741</v>
      </c>
      <c r="BL129">
        <v>0</v>
      </c>
      <c r="BM129">
        <v>0</v>
      </c>
      <c r="BN129">
        <v>0</v>
      </c>
      <c r="BO129">
        <v>0</v>
      </c>
      <c r="BP129">
        <v>0</v>
      </c>
      <c r="BQ129">
        <v>0</v>
      </c>
      <c r="BR129">
        <v>0</v>
      </c>
      <c r="BS129" s="17">
        <v>1</v>
      </c>
      <c r="BT129">
        <v>0</v>
      </c>
      <c r="BU129">
        <v>1</v>
      </c>
      <c r="BV129">
        <v>0</v>
      </c>
      <c r="BW129" s="17">
        <v>0</v>
      </c>
      <c r="BX129">
        <v>0</v>
      </c>
      <c r="BY129">
        <v>0</v>
      </c>
      <c r="BZ129">
        <v>0</v>
      </c>
      <c r="CA129">
        <v>0</v>
      </c>
      <c r="CB129" s="17">
        <v>1</v>
      </c>
      <c r="CC129">
        <v>1</v>
      </c>
      <c r="CD129">
        <v>1</v>
      </c>
      <c r="CE129">
        <v>1</v>
      </c>
      <c r="CF129">
        <v>1</v>
      </c>
      <c r="CG129">
        <v>0</v>
      </c>
      <c r="CH129">
        <v>0</v>
      </c>
      <c r="CI129">
        <v>1</v>
      </c>
      <c r="CJ129">
        <v>0</v>
      </c>
      <c r="CK129">
        <v>0</v>
      </c>
      <c r="CL129">
        <v>1</v>
      </c>
      <c r="CM129" s="17">
        <v>1</v>
      </c>
      <c r="CN129">
        <v>1.7999999999999999E-2</v>
      </c>
      <c r="CO129">
        <v>23</v>
      </c>
      <c r="CP129">
        <v>1</v>
      </c>
      <c r="CQ129">
        <v>0</v>
      </c>
      <c r="CR129">
        <v>19</v>
      </c>
      <c r="CX129" s="33" t="s">
        <v>85</v>
      </c>
    </row>
    <row r="130" spans="1:102" x14ac:dyDescent="0.25">
      <c r="A130">
        <v>129</v>
      </c>
      <c r="B130">
        <v>12</v>
      </c>
      <c r="C130" s="24" t="s">
        <v>139</v>
      </c>
      <c r="D130" s="12">
        <v>6.9</v>
      </c>
      <c r="E130" s="13">
        <v>0.4</v>
      </c>
      <c r="F130" s="7">
        <f t="shared" si="31"/>
        <v>17.25</v>
      </c>
      <c r="G130" s="7">
        <f t="shared" ref="G130:G193" si="34">D130-E130</f>
        <v>6.5</v>
      </c>
      <c r="H130" s="15">
        <f t="shared" ref="H130:H193" si="35">D130+E130</f>
        <v>7.3000000000000007</v>
      </c>
      <c r="I130" s="11">
        <f t="shared" ref="I130:I193" si="36">IFERROR(F130/SQRT(F130^2+U130), "X")</f>
        <v>0.24681767895018253</v>
      </c>
      <c r="J130" s="32">
        <f t="shared" ref="J130:J193" si="37">IFERROR(SQRT((1-I130^2)/U130), "X")</f>
        <v>1.4308271243488843E-2</v>
      </c>
      <c r="K130" s="32">
        <f t="shared" ref="K130:K193" si="38">IFERROR(1/J130, "X")</f>
        <v>69.889645155773977</v>
      </c>
      <c r="L130" s="8">
        <v>1</v>
      </c>
      <c r="M130" s="9">
        <v>0</v>
      </c>
      <c r="N130" s="8">
        <v>0</v>
      </c>
      <c r="O130" s="9">
        <v>0</v>
      </c>
      <c r="P130" s="9">
        <v>1</v>
      </c>
      <c r="Q130" s="9">
        <v>0</v>
      </c>
      <c r="R130" s="9">
        <v>0</v>
      </c>
      <c r="S130" s="8">
        <v>4596</v>
      </c>
      <c r="T130" s="9">
        <v>8</v>
      </c>
      <c r="U130" s="9">
        <f t="shared" ref="U130:U193" si="39">S130-T130-1</f>
        <v>4587</v>
      </c>
      <c r="V130" s="9">
        <f t="shared" ref="V130:V193" si="40">COUNTIF(B:B,B130)</f>
        <v>15</v>
      </c>
      <c r="W130" s="7">
        <v>10.68</v>
      </c>
      <c r="X130" s="7">
        <v>7.8520000000000003</v>
      </c>
      <c r="Y130" s="9">
        <v>1</v>
      </c>
      <c r="Z130" s="9">
        <v>0</v>
      </c>
      <c r="AA130" s="9">
        <v>0</v>
      </c>
      <c r="AB130" s="9">
        <v>0</v>
      </c>
      <c r="AC130" s="9">
        <v>1</v>
      </c>
      <c r="AD130" s="29">
        <v>0</v>
      </c>
      <c r="AE130" s="187">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3"/>
        <v>0.32399999999999995</v>
      </c>
      <c r="AX130" s="17">
        <v>0.67600000000000005</v>
      </c>
      <c r="AY130" s="17" t="s">
        <v>13</v>
      </c>
      <c r="AZ130">
        <v>0</v>
      </c>
      <c r="BA130">
        <v>1</v>
      </c>
      <c r="BB130">
        <v>0</v>
      </c>
      <c r="BC130">
        <v>0</v>
      </c>
      <c r="BD130">
        <v>0</v>
      </c>
      <c r="BE130" s="17">
        <v>0</v>
      </c>
      <c r="BF130">
        <v>0</v>
      </c>
      <c r="BG130">
        <v>1</v>
      </c>
      <c r="BH130" s="17">
        <v>0</v>
      </c>
      <c r="BI130">
        <v>29</v>
      </c>
      <c r="BJ130">
        <v>37</v>
      </c>
      <c r="BK130" s="24">
        <v>35.192</v>
      </c>
      <c r="BL130">
        <v>0</v>
      </c>
      <c r="BM130">
        <v>0</v>
      </c>
      <c r="BN130">
        <v>0</v>
      </c>
      <c r="BO130">
        <v>0</v>
      </c>
      <c r="BP130">
        <v>0</v>
      </c>
      <c r="BQ130">
        <v>0</v>
      </c>
      <c r="BR130">
        <v>0</v>
      </c>
      <c r="BS130" s="17">
        <v>1</v>
      </c>
      <c r="BT130">
        <v>0</v>
      </c>
      <c r="BU130">
        <v>1</v>
      </c>
      <c r="BV130">
        <v>0</v>
      </c>
      <c r="BW130" s="17">
        <v>0</v>
      </c>
      <c r="BX130">
        <v>1</v>
      </c>
      <c r="BY130">
        <v>0</v>
      </c>
      <c r="BZ130">
        <v>0</v>
      </c>
      <c r="CA130">
        <v>0</v>
      </c>
      <c r="CB130" s="17">
        <v>0</v>
      </c>
      <c r="CC130">
        <v>1</v>
      </c>
      <c r="CD130">
        <v>1</v>
      </c>
      <c r="CE130">
        <v>1</v>
      </c>
      <c r="CF130">
        <v>1</v>
      </c>
      <c r="CG130">
        <v>0</v>
      </c>
      <c r="CH130">
        <v>0</v>
      </c>
      <c r="CI130">
        <v>1</v>
      </c>
      <c r="CJ130">
        <v>0</v>
      </c>
      <c r="CK130">
        <v>0</v>
      </c>
      <c r="CL130">
        <v>1</v>
      </c>
      <c r="CM130" s="17">
        <v>0</v>
      </c>
      <c r="CN130">
        <v>1.7999999999999999E-2</v>
      </c>
      <c r="CO130">
        <v>23</v>
      </c>
      <c r="CP130">
        <v>1</v>
      </c>
      <c r="CQ130">
        <v>0</v>
      </c>
      <c r="CR130">
        <v>19</v>
      </c>
      <c r="CX130" s="33" t="s">
        <v>85</v>
      </c>
    </row>
    <row r="131" spans="1:102" x14ac:dyDescent="0.25">
      <c r="A131">
        <v>130</v>
      </c>
      <c r="B131">
        <v>12</v>
      </c>
      <c r="C131" s="24" t="s">
        <v>139</v>
      </c>
      <c r="D131" s="12">
        <v>6.6</v>
      </c>
      <c r="E131" s="13">
        <v>0.5</v>
      </c>
      <c r="F131" s="7">
        <f t="shared" si="31"/>
        <v>13.2</v>
      </c>
      <c r="G131" s="7">
        <f t="shared" si="34"/>
        <v>6.1</v>
      </c>
      <c r="H131" s="15">
        <f t="shared" si="35"/>
        <v>7.1</v>
      </c>
      <c r="I131" s="11">
        <f t="shared" si="36"/>
        <v>0.23221449381289103</v>
      </c>
      <c r="J131" s="32">
        <f t="shared" si="37"/>
        <v>1.7592007107037198E-2</v>
      </c>
      <c r="K131" s="32">
        <f t="shared" si="38"/>
        <v>56.843997044542888</v>
      </c>
      <c r="L131" s="8">
        <v>1</v>
      </c>
      <c r="M131" s="9">
        <v>0</v>
      </c>
      <c r="N131" s="8">
        <v>0</v>
      </c>
      <c r="O131" s="9">
        <v>0</v>
      </c>
      <c r="P131" s="9">
        <v>1</v>
      </c>
      <c r="Q131" s="9">
        <v>0</v>
      </c>
      <c r="R131" s="9">
        <v>0</v>
      </c>
      <c r="S131" s="8">
        <v>3065</v>
      </c>
      <c r="T131" s="9">
        <v>7</v>
      </c>
      <c r="U131" s="9">
        <f t="shared" si="39"/>
        <v>3057</v>
      </c>
      <c r="V131" s="9">
        <f t="shared" si="40"/>
        <v>15</v>
      </c>
      <c r="W131" s="7">
        <v>10.61</v>
      </c>
      <c r="X131" s="7">
        <v>7.89</v>
      </c>
      <c r="Y131" s="9">
        <v>1</v>
      </c>
      <c r="Z131" s="9">
        <v>0</v>
      </c>
      <c r="AA131" s="9">
        <v>0</v>
      </c>
      <c r="AB131" s="9">
        <v>0</v>
      </c>
      <c r="AC131" s="9">
        <v>1</v>
      </c>
      <c r="AD131" s="29">
        <v>0</v>
      </c>
      <c r="AE131" s="187">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3"/>
        <v>0.35099999999999998</v>
      </c>
      <c r="AX131" s="17">
        <v>0.64900000000000002</v>
      </c>
      <c r="AY131" s="17" t="s">
        <v>13</v>
      </c>
      <c r="AZ131">
        <v>0</v>
      </c>
      <c r="BA131">
        <v>1</v>
      </c>
      <c r="BB131">
        <v>0</v>
      </c>
      <c r="BC131">
        <v>0</v>
      </c>
      <c r="BD131">
        <v>0</v>
      </c>
      <c r="BE131" s="17">
        <v>0</v>
      </c>
      <c r="BF131">
        <v>0</v>
      </c>
      <c r="BG131">
        <v>1</v>
      </c>
      <c r="BH131" s="17">
        <v>0</v>
      </c>
      <c r="BI131">
        <v>29</v>
      </c>
      <c r="BJ131">
        <v>37</v>
      </c>
      <c r="BK131" s="24">
        <v>35.417000000000002</v>
      </c>
      <c r="BL131">
        <v>0</v>
      </c>
      <c r="BM131">
        <v>0</v>
      </c>
      <c r="BN131">
        <v>0</v>
      </c>
      <c r="BO131">
        <v>0</v>
      </c>
      <c r="BP131">
        <v>0</v>
      </c>
      <c r="BQ131">
        <v>0</v>
      </c>
      <c r="BR131">
        <v>0</v>
      </c>
      <c r="BS131" s="17">
        <v>1</v>
      </c>
      <c r="BT131">
        <v>0</v>
      </c>
      <c r="BU131">
        <v>1</v>
      </c>
      <c r="BV131">
        <v>0</v>
      </c>
      <c r="BW131" s="17">
        <v>0</v>
      </c>
      <c r="BX131">
        <v>1</v>
      </c>
      <c r="BY131">
        <v>0</v>
      </c>
      <c r="BZ131">
        <v>0</v>
      </c>
      <c r="CA131">
        <v>0</v>
      </c>
      <c r="CB131" s="17">
        <v>0</v>
      </c>
      <c r="CC131">
        <v>1</v>
      </c>
      <c r="CD131">
        <v>1</v>
      </c>
      <c r="CE131">
        <v>1</v>
      </c>
      <c r="CF131">
        <v>1</v>
      </c>
      <c r="CG131">
        <v>0</v>
      </c>
      <c r="CH131">
        <v>0</v>
      </c>
      <c r="CI131">
        <v>1</v>
      </c>
      <c r="CJ131">
        <v>0</v>
      </c>
      <c r="CK131">
        <v>0</v>
      </c>
      <c r="CL131">
        <v>1</v>
      </c>
      <c r="CM131" s="17">
        <v>0</v>
      </c>
      <c r="CN131">
        <v>1.7999999999999999E-2</v>
      </c>
      <c r="CO131">
        <v>23</v>
      </c>
      <c r="CP131">
        <v>1</v>
      </c>
      <c r="CQ131">
        <v>0</v>
      </c>
      <c r="CR131">
        <v>19</v>
      </c>
      <c r="CX131" s="33" t="s">
        <v>85</v>
      </c>
    </row>
    <row r="132" spans="1:102" x14ac:dyDescent="0.25">
      <c r="A132">
        <v>131</v>
      </c>
      <c r="B132">
        <v>12</v>
      </c>
      <c r="C132" s="24" t="s">
        <v>139</v>
      </c>
      <c r="D132" s="12">
        <v>7.4</v>
      </c>
      <c r="E132" s="13">
        <v>0.5</v>
      </c>
      <c r="F132" s="7">
        <f t="shared" si="31"/>
        <v>14.8</v>
      </c>
      <c r="G132" s="7">
        <f t="shared" si="34"/>
        <v>6.9</v>
      </c>
      <c r="H132" s="15">
        <f t="shared" si="35"/>
        <v>7.9</v>
      </c>
      <c r="I132" s="11">
        <f t="shared" si="36"/>
        <v>0.35459503793303371</v>
      </c>
      <c r="J132" s="32">
        <f t="shared" si="37"/>
        <v>2.3959124184664435E-2</v>
      </c>
      <c r="K132" s="32">
        <f t="shared" si="38"/>
        <v>41.737752694652841</v>
      </c>
      <c r="L132" s="8">
        <v>1</v>
      </c>
      <c r="M132" s="9">
        <v>0</v>
      </c>
      <c r="N132" s="8">
        <v>0</v>
      </c>
      <c r="O132" s="9">
        <v>0</v>
      </c>
      <c r="P132" s="9">
        <v>1</v>
      </c>
      <c r="Q132" s="9">
        <v>0</v>
      </c>
      <c r="R132" s="9">
        <v>0</v>
      </c>
      <c r="S132" s="8">
        <v>1531</v>
      </c>
      <c r="T132" s="9">
        <v>7</v>
      </c>
      <c r="U132" s="9">
        <f t="shared" si="39"/>
        <v>1523</v>
      </c>
      <c r="V132" s="9">
        <f t="shared" si="40"/>
        <v>15</v>
      </c>
      <c r="W132" s="7">
        <v>10.83</v>
      </c>
      <c r="X132" s="7">
        <v>7.7789999999999999</v>
      </c>
      <c r="Y132" s="9">
        <v>1</v>
      </c>
      <c r="Z132" s="9">
        <v>0</v>
      </c>
      <c r="AA132" s="9">
        <v>0</v>
      </c>
      <c r="AB132" s="9">
        <v>0</v>
      </c>
      <c r="AC132" s="9">
        <v>1</v>
      </c>
      <c r="AD132" s="29">
        <v>0</v>
      </c>
      <c r="AE132" s="187">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3"/>
        <v>0.27</v>
      </c>
      <c r="AX132" s="17">
        <v>0.73</v>
      </c>
      <c r="AY132" s="17" t="s">
        <v>13</v>
      </c>
      <c r="AZ132">
        <v>0</v>
      </c>
      <c r="BA132">
        <v>1</v>
      </c>
      <c r="BB132">
        <v>0</v>
      </c>
      <c r="BC132">
        <v>0</v>
      </c>
      <c r="BD132">
        <v>0</v>
      </c>
      <c r="BE132" s="17">
        <v>0</v>
      </c>
      <c r="BF132">
        <v>0</v>
      </c>
      <c r="BG132">
        <v>1</v>
      </c>
      <c r="BH132" s="17">
        <v>0</v>
      </c>
      <c r="BI132">
        <v>29</v>
      </c>
      <c r="BJ132">
        <v>37</v>
      </c>
      <c r="BK132" s="24">
        <v>34.741</v>
      </c>
      <c r="BL132">
        <v>0</v>
      </c>
      <c r="BM132">
        <v>0</v>
      </c>
      <c r="BN132">
        <v>0</v>
      </c>
      <c r="BO132">
        <v>0</v>
      </c>
      <c r="BP132">
        <v>0</v>
      </c>
      <c r="BQ132">
        <v>0</v>
      </c>
      <c r="BR132">
        <v>0</v>
      </c>
      <c r="BS132" s="17">
        <v>1</v>
      </c>
      <c r="BT132">
        <v>0</v>
      </c>
      <c r="BU132">
        <v>1</v>
      </c>
      <c r="BV132">
        <v>0</v>
      </c>
      <c r="BW132" s="17">
        <v>0</v>
      </c>
      <c r="BX132">
        <v>1</v>
      </c>
      <c r="BY132">
        <v>0</v>
      </c>
      <c r="BZ132">
        <v>0</v>
      </c>
      <c r="CA132">
        <v>0</v>
      </c>
      <c r="CB132" s="17">
        <v>0</v>
      </c>
      <c r="CC132">
        <v>1</v>
      </c>
      <c r="CD132">
        <v>1</v>
      </c>
      <c r="CE132">
        <v>1</v>
      </c>
      <c r="CF132">
        <v>1</v>
      </c>
      <c r="CG132">
        <v>0</v>
      </c>
      <c r="CH132">
        <v>0</v>
      </c>
      <c r="CI132">
        <v>1</v>
      </c>
      <c r="CJ132">
        <v>0</v>
      </c>
      <c r="CK132">
        <v>0</v>
      </c>
      <c r="CL132">
        <v>1</v>
      </c>
      <c r="CM132" s="17">
        <v>0</v>
      </c>
      <c r="CN132">
        <v>1.7999999999999999E-2</v>
      </c>
      <c r="CO132">
        <v>23</v>
      </c>
      <c r="CP132">
        <v>1</v>
      </c>
      <c r="CQ132">
        <v>0</v>
      </c>
      <c r="CR132">
        <v>19</v>
      </c>
      <c r="CX132" s="33" t="s">
        <v>85</v>
      </c>
    </row>
    <row r="133" spans="1:102" x14ac:dyDescent="0.25">
      <c r="A133">
        <v>132</v>
      </c>
      <c r="B133">
        <v>12</v>
      </c>
      <c r="C133" s="24" t="s">
        <v>139</v>
      </c>
      <c r="D133" s="12">
        <v>6.2</v>
      </c>
      <c r="E133" s="13">
        <v>0.6</v>
      </c>
      <c r="F133" s="7">
        <f t="shared" si="31"/>
        <v>10.333333333333334</v>
      </c>
      <c r="G133" s="7">
        <f t="shared" si="34"/>
        <v>5.6000000000000005</v>
      </c>
      <c r="H133" s="15">
        <f t="shared" si="35"/>
        <v>6.8</v>
      </c>
      <c r="I133" s="11">
        <f t="shared" si="36"/>
        <v>0.15082702916904969</v>
      </c>
      <c r="J133" s="32">
        <f t="shared" si="37"/>
        <v>1.4596164113133841E-2</v>
      </c>
      <c r="K133" s="32">
        <f t="shared" si="38"/>
        <v>68.511150755025113</v>
      </c>
      <c r="L133" s="8">
        <v>1</v>
      </c>
      <c r="M133" s="9">
        <v>0</v>
      </c>
      <c r="N133" s="8">
        <v>0</v>
      </c>
      <c r="O133" s="9">
        <v>0</v>
      </c>
      <c r="P133" s="9">
        <v>1</v>
      </c>
      <c r="Q133" s="9">
        <v>0</v>
      </c>
      <c r="R133" s="9">
        <v>0</v>
      </c>
      <c r="S133" s="8">
        <v>4596</v>
      </c>
      <c r="T133" s="9">
        <v>8</v>
      </c>
      <c r="U133" s="9">
        <f t="shared" si="39"/>
        <v>4587</v>
      </c>
      <c r="V133" s="9">
        <f t="shared" si="40"/>
        <v>15</v>
      </c>
      <c r="W133" s="7">
        <v>10.68</v>
      </c>
      <c r="X133" s="7">
        <v>7.8520000000000003</v>
      </c>
      <c r="Y133" s="9">
        <v>1</v>
      </c>
      <c r="Z133" s="9">
        <v>0</v>
      </c>
      <c r="AA133" s="9">
        <v>0</v>
      </c>
      <c r="AB133" s="9">
        <v>0</v>
      </c>
      <c r="AC133" s="9">
        <v>1</v>
      </c>
      <c r="AD133" s="29">
        <v>0</v>
      </c>
      <c r="AE133" s="187">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3"/>
        <v>0.32399999999999995</v>
      </c>
      <c r="AX133" s="17">
        <v>0.67600000000000005</v>
      </c>
      <c r="AY133" s="17" t="s">
        <v>13</v>
      </c>
      <c r="AZ133">
        <v>0</v>
      </c>
      <c r="BA133">
        <v>1</v>
      </c>
      <c r="BB133">
        <v>0</v>
      </c>
      <c r="BC133">
        <v>0</v>
      </c>
      <c r="BD133">
        <v>0</v>
      </c>
      <c r="BE133" s="17">
        <v>0</v>
      </c>
      <c r="BF133">
        <v>0</v>
      </c>
      <c r="BG133">
        <v>1</v>
      </c>
      <c r="BH133" s="17">
        <v>0</v>
      </c>
      <c r="BI133">
        <v>29</v>
      </c>
      <c r="BJ133">
        <v>37</v>
      </c>
      <c r="BK133" s="24">
        <v>35.192</v>
      </c>
      <c r="BL133">
        <v>0</v>
      </c>
      <c r="BM133">
        <v>0</v>
      </c>
      <c r="BN133">
        <v>0</v>
      </c>
      <c r="BO133">
        <v>0</v>
      </c>
      <c r="BP133">
        <v>0</v>
      </c>
      <c r="BQ133">
        <v>0</v>
      </c>
      <c r="BR133">
        <v>0</v>
      </c>
      <c r="BS133" s="17">
        <v>1</v>
      </c>
      <c r="BT133">
        <v>0</v>
      </c>
      <c r="BU133">
        <v>1</v>
      </c>
      <c r="BV133">
        <v>0</v>
      </c>
      <c r="BW133" s="17">
        <v>0</v>
      </c>
      <c r="BX133">
        <v>0</v>
      </c>
      <c r="BY133">
        <v>0</v>
      </c>
      <c r="BZ133">
        <v>0</v>
      </c>
      <c r="CA133">
        <v>0</v>
      </c>
      <c r="CB133" s="17">
        <v>1</v>
      </c>
      <c r="CC133">
        <v>1</v>
      </c>
      <c r="CD133">
        <v>1</v>
      </c>
      <c r="CE133">
        <v>1</v>
      </c>
      <c r="CF133">
        <v>1</v>
      </c>
      <c r="CG133">
        <v>0</v>
      </c>
      <c r="CH133">
        <v>0</v>
      </c>
      <c r="CI133">
        <v>1</v>
      </c>
      <c r="CJ133">
        <v>0</v>
      </c>
      <c r="CK133">
        <v>0</v>
      </c>
      <c r="CL133">
        <v>1</v>
      </c>
      <c r="CM133" s="17">
        <v>0</v>
      </c>
      <c r="CN133">
        <v>1.7999999999999999E-2</v>
      </c>
      <c r="CO133">
        <v>23</v>
      </c>
      <c r="CP133">
        <v>1</v>
      </c>
      <c r="CQ133">
        <v>0</v>
      </c>
      <c r="CR133">
        <v>19</v>
      </c>
      <c r="CX133" s="33" t="s">
        <v>85</v>
      </c>
    </row>
    <row r="134" spans="1:102" x14ac:dyDescent="0.25">
      <c r="A134">
        <v>133</v>
      </c>
      <c r="B134">
        <v>12</v>
      </c>
      <c r="C134" s="24" t="s">
        <v>139</v>
      </c>
      <c r="D134" s="12">
        <v>6</v>
      </c>
      <c r="E134" s="13">
        <v>0.7</v>
      </c>
      <c r="F134" s="7">
        <f t="shared" si="31"/>
        <v>8.5714285714285712</v>
      </c>
      <c r="G134" s="7">
        <f t="shared" si="34"/>
        <v>5.3</v>
      </c>
      <c r="H134" s="15">
        <f t="shared" si="35"/>
        <v>6.7</v>
      </c>
      <c r="I134" s="11">
        <f t="shared" si="36"/>
        <v>0.15319637175030965</v>
      </c>
      <c r="J134" s="32">
        <f t="shared" si="37"/>
        <v>1.7872910037536129E-2</v>
      </c>
      <c r="K134" s="32">
        <f t="shared" si="38"/>
        <v>55.950597742607734</v>
      </c>
      <c r="L134" s="8">
        <v>1</v>
      </c>
      <c r="M134" s="9">
        <v>0</v>
      </c>
      <c r="N134" s="8">
        <v>0</v>
      </c>
      <c r="O134" s="9">
        <v>0</v>
      </c>
      <c r="P134" s="9">
        <v>1</v>
      </c>
      <c r="Q134" s="9">
        <v>0</v>
      </c>
      <c r="R134" s="9">
        <v>0</v>
      </c>
      <c r="S134" s="8">
        <v>3065</v>
      </c>
      <c r="T134" s="9">
        <v>7</v>
      </c>
      <c r="U134" s="9">
        <f t="shared" si="39"/>
        <v>3057</v>
      </c>
      <c r="V134" s="9">
        <f t="shared" si="40"/>
        <v>15</v>
      </c>
      <c r="W134" s="7">
        <v>10.61</v>
      </c>
      <c r="X134" s="7">
        <v>7.89</v>
      </c>
      <c r="Y134" s="9">
        <v>1</v>
      </c>
      <c r="Z134" s="9">
        <v>0</v>
      </c>
      <c r="AA134" s="9">
        <v>0</v>
      </c>
      <c r="AB134" s="9">
        <v>0</v>
      </c>
      <c r="AC134" s="9">
        <v>1</v>
      </c>
      <c r="AD134" s="29">
        <v>0</v>
      </c>
      <c r="AE134" s="187">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3"/>
        <v>0.35099999999999998</v>
      </c>
      <c r="AX134" s="17">
        <v>0.64900000000000002</v>
      </c>
      <c r="AY134" s="17" t="s">
        <v>13</v>
      </c>
      <c r="AZ134">
        <v>0</v>
      </c>
      <c r="BA134">
        <v>1</v>
      </c>
      <c r="BB134">
        <v>0</v>
      </c>
      <c r="BC134">
        <v>0</v>
      </c>
      <c r="BD134">
        <v>0</v>
      </c>
      <c r="BE134" s="17">
        <v>0</v>
      </c>
      <c r="BF134">
        <v>0</v>
      </c>
      <c r="BG134">
        <v>1</v>
      </c>
      <c r="BH134" s="17">
        <v>0</v>
      </c>
      <c r="BI134">
        <v>29</v>
      </c>
      <c r="BJ134">
        <v>37</v>
      </c>
      <c r="BK134" s="24">
        <v>35.417000000000002</v>
      </c>
      <c r="BL134">
        <v>0</v>
      </c>
      <c r="BM134">
        <v>0</v>
      </c>
      <c r="BN134">
        <v>0</v>
      </c>
      <c r="BO134">
        <v>0</v>
      </c>
      <c r="BP134">
        <v>0</v>
      </c>
      <c r="BQ134">
        <v>0</v>
      </c>
      <c r="BR134">
        <v>0</v>
      </c>
      <c r="BS134" s="17">
        <v>1</v>
      </c>
      <c r="BT134">
        <v>0</v>
      </c>
      <c r="BU134">
        <v>1</v>
      </c>
      <c r="BV134">
        <v>0</v>
      </c>
      <c r="BW134" s="17">
        <v>0</v>
      </c>
      <c r="BX134">
        <v>0</v>
      </c>
      <c r="BY134">
        <v>0</v>
      </c>
      <c r="BZ134">
        <v>0</v>
      </c>
      <c r="CA134">
        <v>0</v>
      </c>
      <c r="CB134" s="17">
        <v>1</v>
      </c>
      <c r="CC134">
        <v>1</v>
      </c>
      <c r="CD134">
        <v>1</v>
      </c>
      <c r="CE134">
        <v>1</v>
      </c>
      <c r="CF134">
        <v>1</v>
      </c>
      <c r="CG134">
        <v>0</v>
      </c>
      <c r="CH134">
        <v>0</v>
      </c>
      <c r="CI134">
        <v>1</v>
      </c>
      <c r="CJ134">
        <v>0</v>
      </c>
      <c r="CK134">
        <v>0</v>
      </c>
      <c r="CL134">
        <v>1</v>
      </c>
      <c r="CM134" s="17">
        <v>0</v>
      </c>
      <c r="CN134">
        <v>1.7999999999999999E-2</v>
      </c>
      <c r="CO134">
        <v>23</v>
      </c>
      <c r="CP134">
        <v>1</v>
      </c>
      <c r="CQ134">
        <v>0</v>
      </c>
      <c r="CR134">
        <v>19</v>
      </c>
      <c r="CX134" s="33" t="s">
        <v>85</v>
      </c>
    </row>
    <row r="135" spans="1:102" s="50" customFormat="1" x14ac:dyDescent="0.25">
      <c r="A135" s="50">
        <v>134</v>
      </c>
      <c r="B135" s="50">
        <v>12</v>
      </c>
      <c r="C135" s="51" t="s">
        <v>139</v>
      </c>
      <c r="D135" s="52">
        <v>6.6</v>
      </c>
      <c r="E135" s="53">
        <v>0.8</v>
      </c>
      <c r="F135" s="54">
        <f t="shared" si="31"/>
        <v>8.2499999999999982</v>
      </c>
      <c r="G135" s="54">
        <f t="shared" si="34"/>
        <v>5.8</v>
      </c>
      <c r="H135" s="55">
        <f t="shared" si="35"/>
        <v>7.3999999999999995</v>
      </c>
      <c r="I135" s="56">
        <f t="shared" si="36"/>
        <v>0.20682847442746988</v>
      </c>
      <c r="J135" s="57">
        <f t="shared" si="37"/>
        <v>2.5070118112420596E-2</v>
      </c>
      <c r="K135" s="57">
        <f t="shared" si="38"/>
        <v>39.888124799243194</v>
      </c>
      <c r="L135" s="58">
        <v>1</v>
      </c>
      <c r="M135" s="59">
        <v>0</v>
      </c>
      <c r="N135" s="58">
        <v>0</v>
      </c>
      <c r="O135" s="59">
        <v>0</v>
      </c>
      <c r="P135" s="59">
        <v>1</v>
      </c>
      <c r="Q135" s="59">
        <v>0</v>
      </c>
      <c r="R135" s="59">
        <v>0</v>
      </c>
      <c r="S135" s="58">
        <v>1531</v>
      </c>
      <c r="T135" s="59">
        <v>7</v>
      </c>
      <c r="U135" s="59">
        <f t="shared" si="39"/>
        <v>1523</v>
      </c>
      <c r="V135" s="59">
        <f t="shared" si="40"/>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3"/>
        <v>0.27</v>
      </c>
      <c r="AX135" s="64">
        <v>0.73</v>
      </c>
      <c r="AY135" s="64" t="s">
        <v>13</v>
      </c>
      <c r="AZ135">
        <v>0</v>
      </c>
      <c r="BA135">
        <v>1</v>
      </c>
      <c r="BB135">
        <v>0</v>
      </c>
      <c r="BC135">
        <v>0</v>
      </c>
      <c r="BD135">
        <v>0</v>
      </c>
      <c r="BE135" s="64">
        <v>0</v>
      </c>
      <c r="BF135">
        <v>0</v>
      </c>
      <c r="BG135">
        <v>1</v>
      </c>
      <c r="BH135" s="64">
        <v>0</v>
      </c>
      <c r="BI135">
        <v>29</v>
      </c>
      <c r="BJ135">
        <v>37</v>
      </c>
      <c r="BK135" s="51">
        <v>34.741</v>
      </c>
      <c r="BL135" s="50">
        <v>0</v>
      </c>
      <c r="BM135" s="50">
        <v>0</v>
      </c>
      <c r="BN135" s="50">
        <v>0</v>
      </c>
      <c r="BO135" s="50">
        <v>0</v>
      </c>
      <c r="BP135" s="50">
        <v>0</v>
      </c>
      <c r="BQ135" s="50">
        <v>0</v>
      </c>
      <c r="BR135" s="50">
        <v>0</v>
      </c>
      <c r="BS135" s="64">
        <v>1</v>
      </c>
      <c r="BT135" s="50">
        <v>0</v>
      </c>
      <c r="BU135" s="50">
        <v>1</v>
      </c>
      <c r="BV135" s="50">
        <v>0</v>
      </c>
      <c r="BW135" s="64">
        <v>0</v>
      </c>
      <c r="BX135" s="50">
        <v>0</v>
      </c>
      <c r="BY135" s="50">
        <v>0</v>
      </c>
      <c r="BZ135" s="50">
        <v>0</v>
      </c>
      <c r="CA135" s="50">
        <v>0</v>
      </c>
      <c r="CB135" s="64">
        <v>1</v>
      </c>
      <c r="CC135" s="50">
        <v>1</v>
      </c>
      <c r="CD135" s="50">
        <v>1</v>
      </c>
      <c r="CE135" s="50">
        <v>1</v>
      </c>
      <c r="CF135" s="50">
        <v>1</v>
      </c>
      <c r="CG135" s="50">
        <v>0</v>
      </c>
      <c r="CH135" s="50">
        <v>0</v>
      </c>
      <c r="CI135" s="50">
        <v>1</v>
      </c>
      <c r="CJ135" s="50">
        <v>0</v>
      </c>
      <c r="CK135" s="50">
        <v>0</v>
      </c>
      <c r="CL135" s="50">
        <v>1</v>
      </c>
      <c r="CM135" s="64">
        <v>0</v>
      </c>
      <c r="CN135">
        <v>1.7999999999999999E-2</v>
      </c>
      <c r="CO135">
        <v>23</v>
      </c>
      <c r="CP135">
        <v>1</v>
      </c>
      <c r="CQ135">
        <v>0</v>
      </c>
      <c r="CR135">
        <v>19</v>
      </c>
      <c r="CS135" s="66"/>
      <c r="CX135" s="33" t="s">
        <v>85</v>
      </c>
    </row>
    <row r="136" spans="1:102" x14ac:dyDescent="0.25">
      <c r="A136">
        <v>135</v>
      </c>
      <c r="B136">
        <v>13</v>
      </c>
      <c r="C136" s="24" t="s">
        <v>140</v>
      </c>
      <c r="D136" s="12">
        <v>5.51</v>
      </c>
      <c r="E136" s="13">
        <v>0.253</v>
      </c>
      <c r="F136" s="7">
        <f t="shared" si="31"/>
        <v>21.778656126482211</v>
      </c>
      <c r="G136" s="7">
        <f t="shared" si="34"/>
        <v>5.2569999999999997</v>
      </c>
      <c r="H136" s="15">
        <f t="shared" si="35"/>
        <v>5.7629999999999999</v>
      </c>
      <c r="I136" s="11">
        <f t="shared" si="36"/>
        <v>0.295080178546265</v>
      </c>
      <c r="J136" s="32">
        <f t="shared" si="37"/>
        <v>1.354905357027315E-2</v>
      </c>
      <c r="K136" s="32">
        <f t="shared" si="38"/>
        <v>73.805893143268449</v>
      </c>
      <c r="L136" s="8">
        <v>1</v>
      </c>
      <c r="M136" s="9">
        <v>0</v>
      </c>
      <c r="N136" s="8">
        <v>0</v>
      </c>
      <c r="O136" s="9">
        <v>0</v>
      </c>
      <c r="P136" s="9">
        <v>1</v>
      </c>
      <c r="Q136" s="9">
        <v>0</v>
      </c>
      <c r="R136" s="9">
        <v>0</v>
      </c>
      <c r="S136" s="8">
        <v>4979</v>
      </c>
      <c r="T136" s="9">
        <v>5</v>
      </c>
      <c r="U136" s="9">
        <f t="shared" si="39"/>
        <v>4973</v>
      </c>
      <c r="V136" s="9">
        <f t="shared" si="40"/>
        <v>7</v>
      </c>
      <c r="W136" s="7">
        <v>5.87</v>
      </c>
      <c r="X136" s="7">
        <v>29.5</v>
      </c>
      <c r="Y136" s="9">
        <v>1</v>
      </c>
      <c r="Z136" s="9">
        <v>0</v>
      </c>
      <c r="AA136" s="9">
        <v>0</v>
      </c>
      <c r="AB136" s="9">
        <v>0</v>
      </c>
      <c r="AC136" s="9">
        <v>0</v>
      </c>
      <c r="AD136" s="29">
        <v>1</v>
      </c>
      <c r="AE136" s="187">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s="17">
        <v>1</v>
      </c>
      <c r="BF136">
        <v>0</v>
      </c>
      <c r="BG136">
        <v>1</v>
      </c>
      <c r="BH136" s="17">
        <v>0</v>
      </c>
      <c r="BI136">
        <v>100</v>
      </c>
      <c r="BJ136">
        <v>53.91</v>
      </c>
      <c r="BK136" s="24">
        <v>43</v>
      </c>
      <c r="BL136">
        <v>1</v>
      </c>
      <c r="BM136">
        <v>0</v>
      </c>
      <c r="BN136">
        <v>0</v>
      </c>
      <c r="BO136">
        <v>0</v>
      </c>
      <c r="BP136">
        <v>0</v>
      </c>
      <c r="BQ136">
        <v>0</v>
      </c>
      <c r="BR136">
        <v>0</v>
      </c>
      <c r="BS136" s="17">
        <v>0</v>
      </c>
      <c r="BT136">
        <v>0</v>
      </c>
      <c r="BU136">
        <v>0</v>
      </c>
      <c r="BV136">
        <v>1</v>
      </c>
      <c r="BW136" s="17">
        <v>0</v>
      </c>
      <c r="BX136">
        <v>0</v>
      </c>
      <c r="BY136">
        <v>0</v>
      </c>
      <c r="BZ136">
        <v>0</v>
      </c>
      <c r="CA136">
        <v>0</v>
      </c>
      <c r="CB136" s="17">
        <v>0</v>
      </c>
      <c r="CC136">
        <v>0</v>
      </c>
      <c r="CD136">
        <v>0</v>
      </c>
      <c r="CE136">
        <v>0</v>
      </c>
      <c r="CF136">
        <v>1</v>
      </c>
      <c r="CG136">
        <v>0</v>
      </c>
      <c r="CH136">
        <v>0</v>
      </c>
      <c r="CI136">
        <v>1</v>
      </c>
      <c r="CJ136">
        <v>0</v>
      </c>
      <c r="CK136">
        <v>1</v>
      </c>
      <c r="CL136">
        <v>1</v>
      </c>
      <c r="CM136" s="17">
        <v>0</v>
      </c>
      <c r="CN136">
        <v>0.14599999999999999</v>
      </c>
      <c r="CO136">
        <v>3</v>
      </c>
      <c r="CP136">
        <v>1</v>
      </c>
      <c r="CQ136">
        <v>0</v>
      </c>
      <c r="CR136">
        <v>18</v>
      </c>
      <c r="CX136" s="33" t="s">
        <v>85</v>
      </c>
    </row>
    <row r="137" spans="1:102" x14ac:dyDescent="0.25">
      <c r="A137">
        <v>136</v>
      </c>
      <c r="B137">
        <v>13</v>
      </c>
      <c r="C137" s="24" t="s">
        <v>140</v>
      </c>
      <c r="D137" s="12">
        <v>4.8840854459892276</v>
      </c>
      <c r="E137" s="13">
        <f t="shared" ref="E137:E142" si="41">D137/F137</f>
        <v>1.1482677169217248</v>
      </c>
      <c r="F137" s="7">
        <v>4.2534379169715582</v>
      </c>
      <c r="G137" s="7">
        <f t="shared" si="34"/>
        <v>3.7358177290675028</v>
      </c>
      <c r="H137" s="15">
        <f t="shared" si="35"/>
        <v>6.0323531629109528</v>
      </c>
      <c r="I137" s="11">
        <f t="shared" si="36"/>
        <v>6.0224455523967213E-2</v>
      </c>
      <c r="J137" s="32">
        <f t="shared" si="37"/>
        <v>1.4159006596444444E-2</v>
      </c>
      <c r="K137" s="32">
        <f t="shared" si="38"/>
        <v>70.626423766983493</v>
      </c>
      <c r="L137" s="8">
        <v>1</v>
      </c>
      <c r="M137" s="9">
        <v>0</v>
      </c>
      <c r="N137" s="8">
        <v>0</v>
      </c>
      <c r="O137" s="9">
        <v>0</v>
      </c>
      <c r="P137" s="9">
        <v>1</v>
      </c>
      <c r="Q137" s="9">
        <v>0</v>
      </c>
      <c r="R137" s="9">
        <v>0</v>
      </c>
      <c r="S137" s="8">
        <v>4979</v>
      </c>
      <c r="T137" s="9">
        <v>8</v>
      </c>
      <c r="U137" s="9">
        <f t="shared" si="39"/>
        <v>4970</v>
      </c>
      <c r="V137" s="9">
        <f t="shared" si="40"/>
        <v>7</v>
      </c>
      <c r="W137" s="7">
        <v>5.87</v>
      </c>
      <c r="X137" s="7">
        <v>29.5</v>
      </c>
      <c r="Y137" s="9">
        <v>1</v>
      </c>
      <c r="Z137" s="9">
        <v>0</v>
      </c>
      <c r="AA137" s="9">
        <v>0</v>
      </c>
      <c r="AB137" s="9">
        <v>0</v>
      </c>
      <c r="AC137" s="9">
        <v>0</v>
      </c>
      <c r="AD137" s="29">
        <v>1</v>
      </c>
      <c r="AE137" s="187">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s="17">
        <v>1</v>
      </c>
      <c r="BF137">
        <v>0</v>
      </c>
      <c r="BG137">
        <v>1</v>
      </c>
      <c r="BH137" s="17">
        <v>0</v>
      </c>
      <c r="BI137">
        <v>100</v>
      </c>
      <c r="BJ137">
        <v>53.91</v>
      </c>
      <c r="BK137" s="24">
        <v>43</v>
      </c>
      <c r="BL137">
        <v>1</v>
      </c>
      <c r="BM137">
        <v>0</v>
      </c>
      <c r="BN137">
        <v>0</v>
      </c>
      <c r="BO137">
        <v>0</v>
      </c>
      <c r="BP137">
        <v>0</v>
      </c>
      <c r="BQ137">
        <v>0</v>
      </c>
      <c r="BR137">
        <v>0</v>
      </c>
      <c r="BS137" s="17">
        <v>0</v>
      </c>
      <c r="BT137">
        <v>0</v>
      </c>
      <c r="BU137">
        <v>0</v>
      </c>
      <c r="BV137">
        <v>1</v>
      </c>
      <c r="BW137" s="17">
        <v>0</v>
      </c>
      <c r="BX137">
        <v>0</v>
      </c>
      <c r="BY137">
        <v>0</v>
      </c>
      <c r="BZ137">
        <v>0</v>
      </c>
      <c r="CA137">
        <v>0</v>
      </c>
      <c r="CB137" s="17">
        <v>0</v>
      </c>
      <c r="CC137">
        <v>0</v>
      </c>
      <c r="CD137">
        <v>0</v>
      </c>
      <c r="CE137">
        <v>0</v>
      </c>
      <c r="CF137">
        <v>1</v>
      </c>
      <c r="CG137">
        <v>0</v>
      </c>
      <c r="CH137">
        <v>0</v>
      </c>
      <c r="CI137">
        <v>1</v>
      </c>
      <c r="CJ137">
        <v>0</v>
      </c>
      <c r="CK137">
        <v>1</v>
      </c>
      <c r="CL137">
        <v>1</v>
      </c>
      <c r="CM137" s="17">
        <v>0</v>
      </c>
      <c r="CN137">
        <v>0.14599999999999999</v>
      </c>
      <c r="CO137">
        <v>3</v>
      </c>
      <c r="CP137">
        <v>1</v>
      </c>
      <c r="CQ137">
        <v>0</v>
      </c>
      <c r="CR137">
        <v>18</v>
      </c>
      <c r="CX137" s="33" t="s">
        <v>85</v>
      </c>
    </row>
    <row r="138" spans="1:102" x14ac:dyDescent="0.25">
      <c r="A138">
        <v>137</v>
      </c>
      <c r="B138">
        <v>13</v>
      </c>
      <c r="C138" s="24" t="s">
        <v>140</v>
      </c>
      <c r="D138" s="12">
        <v>5.5730247103205288</v>
      </c>
      <c r="E138" s="13">
        <f t="shared" si="41"/>
        <v>0.89784986733651528</v>
      </c>
      <c r="F138" s="7">
        <v>6.2070786142153009</v>
      </c>
      <c r="G138" s="7">
        <f t="shared" si="34"/>
        <v>4.6751748429840134</v>
      </c>
      <c r="H138" s="15">
        <f t="shared" si="35"/>
        <v>6.4708745776570442</v>
      </c>
      <c r="I138" s="11">
        <f t="shared" si="36"/>
        <v>8.7706584814015456E-2</v>
      </c>
      <c r="J138" s="32">
        <f t="shared" si="37"/>
        <v>1.4130090863220576E-2</v>
      </c>
      <c r="K138" s="32">
        <f t="shared" si="38"/>
        <v>70.770953257131197</v>
      </c>
      <c r="L138" s="8">
        <v>1</v>
      </c>
      <c r="M138" s="9">
        <v>0</v>
      </c>
      <c r="N138" s="8">
        <v>0</v>
      </c>
      <c r="O138" s="9">
        <v>0</v>
      </c>
      <c r="P138" s="9">
        <v>1</v>
      </c>
      <c r="Q138" s="9">
        <v>0</v>
      </c>
      <c r="R138" s="9">
        <v>0</v>
      </c>
      <c r="S138" s="8">
        <v>4979</v>
      </c>
      <c r="T138" s="9">
        <v>8</v>
      </c>
      <c r="U138" s="9">
        <f t="shared" si="39"/>
        <v>4970</v>
      </c>
      <c r="V138" s="9">
        <f t="shared" si="40"/>
        <v>7</v>
      </c>
      <c r="W138" s="7">
        <v>5.87</v>
      </c>
      <c r="X138" s="7">
        <v>29.5</v>
      </c>
      <c r="Y138" s="9">
        <v>1</v>
      </c>
      <c r="Z138" s="9">
        <v>0</v>
      </c>
      <c r="AA138" s="9">
        <v>0</v>
      </c>
      <c r="AB138" s="9">
        <v>0</v>
      </c>
      <c r="AC138" s="9">
        <v>0</v>
      </c>
      <c r="AD138" s="29">
        <v>1</v>
      </c>
      <c r="AE138" s="187">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s="17">
        <v>1</v>
      </c>
      <c r="BF138">
        <v>0</v>
      </c>
      <c r="BG138">
        <v>1</v>
      </c>
      <c r="BH138" s="17">
        <v>0</v>
      </c>
      <c r="BI138">
        <v>100</v>
      </c>
      <c r="BJ138">
        <v>53.91</v>
      </c>
      <c r="BK138" s="24">
        <v>43</v>
      </c>
      <c r="BL138">
        <v>1</v>
      </c>
      <c r="BM138">
        <v>0</v>
      </c>
      <c r="BN138">
        <v>0</v>
      </c>
      <c r="BO138">
        <v>0</v>
      </c>
      <c r="BP138">
        <v>0</v>
      </c>
      <c r="BQ138">
        <v>0</v>
      </c>
      <c r="BR138">
        <v>0</v>
      </c>
      <c r="BS138" s="17">
        <v>0</v>
      </c>
      <c r="BT138">
        <v>0</v>
      </c>
      <c r="BU138">
        <v>0</v>
      </c>
      <c r="BV138">
        <v>1</v>
      </c>
      <c r="BW138" s="17">
        <v>0</v>
      </c>
      <c r="BX138">
        <v>0</v>
      </c>
      <c r="BY138">
        <v>0</v>
      </c>
      <c r="BZ138">
        <v>0</v>
      </c>
      <c r="CA138">
        <v>0</v>
      </c>
      <c r="CB138" s="17">
        <v>0</v>
      </c>
      <c r="CC138">
        <v>0</v>
      </c>
      <c r="CD138">
        <v>0</v>
      </c>
      <c r="CE138">
        <v>0</v>
      </c>
      <c r="CF138">
        <v>1</v>
      </c>
      <c r="CG138">
        <v>0</v>
      </c>
      <c r="CH138">
        <v>0</v>
      </c>
      <c r="CI138">
        <v>1</v>
      </c>
      <c r="CJ138">
        <v>0</v>
      </c>
      <c r="CK138">
        <v>1</v>
      </c>
      <c r="CL138">
        <v>1</v>
      </c>
      <c r="CM138" s="17">
        <v>0</v>
      </c>
      <c r="CN138">
        <v>0.14599999999999999</v>
      </c>
      <c r="CO138">
        <v>3</v>
      </c>
      <c r="CP138">
        <v>1</v>
      </c>
      <c r="CQ138">
        <v>0</v>
      </c>
      <c r="CR138">
        <v>18</v>
      </c>
      <c r="CX138" s="33" t="s">
        <v>85</v>
      </c>
    </row>
    <row r="139" spans="1:102" x14ac:dyDescent="0.25">
      <c r="A139">
        <v>138</v>
      </c>
      <c r="B139">
        <v>13</v>
      </c>
      <c r="C139" s="24" t="s">
        <v>140</v>
      </c>
      <c r="D139" s="12">
        <v>10.70510715693943</v>
      </c>
      <c r="E139" s="13">
        <f t="shared" si="41"/>
        <v>1.3975793543583506</v>
      </c>
      <c r="F139" s="7">
        <v>7.6597490679549312</v>
      </c>
      <c r="G139" s="7">
        <f t="shared" si="34"/>
        <v>9.3075278025810793</v>
      </c>
      <c r="H139" s="15">
        <f t="shared" si="35"/>
        <v>12.102686511297781</v>
      </c>
      <c r="I139" s="11">
        <f t="shared" si="36"/>
        <v>0.10801595217731309</v>
      </c>
      <c r="J139" s="32">
        <f t="shared" si="37"/>
        <v>1.4101761195964629E-2</v>
      </c>
      <c r="K139" s="32">
        <f t="shared" si="38"/>
        <v>70.913128232958641</v>
      </c>
      <c r="L139" s="8">
        <v>1</v>
      </c>
      <c r="M139" s="9">
        <v>0</v>
      </c>
      <c r="N139" s="8">
        <v>0</v>
      </c>
      <c r="O139" s="9">
        <v>0</v>
      </c>
      <c r="P139" s="9">
        <v>1</v>
      </c>
      <c r="Q139" s="9">
        <v>0</v>
      </c>
      <c r="R139" s="9">
        <v>0</v>
      </c>
      <c r="S139" s="8">
        <v>4979</v>
      </c>
      <c r="T139" s="9">
        <v>8</v>
      </c>
      <c r="U139" s="9">
        <f t="shared" si="39"/>
        <v>4970</v>
      </c>
      <c r="V139" s="9">
        <f t="shared" si="40"/>
        <v>7</v>
      </c>
      <c r="W139" s="7">
        <v>5.87</v>
      </c>
      <c r="X139" s="7">
        <v>29.5</v>
      </c>
      <c r="Y139" s="9">
        <v>1</v>
      </c>
      <c r="Z139" s="9">
        <v>0</v>
      </c>
      <c r="AA139" s="9">
        <v>0</v>
      </c>
      <c r="AB139" s="9">
        <v>0</v>
      </c>
      <c r="AC139" s="9">
        <v>0</v>
      </c>
      <c r="AD139" s="29">
        <v>1</v>
      </c>
      <c r="AE139" s="187">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s="17">
        <v>1</v>
      </c>
      <c r="BF139">
        <v>0</v>
      </c>
      <c r="BG139">
        <v>1</v>
      </c>
      <c r="BH139" s="17">
        <v>0</v>
      </c>
      <c r="BI139">
        <v>100</v>
      </c>
      <c r="BJ139">
        <v>53.91</v>
      </c>
      <c r="BK139" s="24">
        <v>43</v>
      </c>
      <c r="BL139">
        <v>1</v>
      </c>
      <c r="BM139">
        <v>0</v>
      </c>
      <c r="BN139">
        <v>0</v>
      </c>
      <c r="BO139">
        <v>0</v>
      </c>
      <c r="BP139">
        <v>0</v>
      </c>
      <c r="BQ139">
        <v>0</v>
      </c>
      <c r="BR139">
        <v>0</v>
      </c>
      <c r="BS139" s="17">
        <v>0</v>
      </c>
      <c r="BT139">
        <v>0</v>
      </c>
      <c r="BU139">
        <v>0</v>
      </c>
      <c r="BV139">
        <v>1</v>
      </c>
      <c r="BW139" s="17">
        <v>0</v>
      </c>
      <c r="BX139">
        <v>0</v>
      </c>
      <c r="BY139">
        <v>0</v>
      </c>
      <c r="BZ139">
        <v>0</v>
      </c>
      <c r="CA139">
        <v>0</v>
      </c>
      <c r="CB139" s="17">
        <v>0</v>
      </c>
      <c r="CC139">
        <v>0</v>
      </c>
      <c r="CD139">
        <v>0</v>
      </c>
      <c r="CE139">
        <v>0</v>
      </c>
      <c r="CF139">
        <v>1</v>
      </c>
      <c r="CG139">
        <v>0</v>
      </c>
      <c r="CH139">
        <v>0</v>
      </c>
      <c r="CI139">
        <v>1</v>
      </c>
      <c r="CJ139">
        <v>0</v>
      </c>
      <c r="CK139">
        <v>1</v>
      </c>
      <c r="CL139">
        <v>1</v>
      </c>
      <c r="CM139" s="17">
        <v>0</v>
      </c>
      <c r="CN139">
        <v>0.14599999999999999</v>
      </c>
      <c r="CO139">
        <v>3</v>
      </c>
      <c r="CP139">
        <v>1</v>
      </c>
      <c r="CQ139">
        <v>0</v>
      </c>
      <c r="CR139">
        <v>18</v>
      </c>
      <c r="CX139" s="33" t="s">
        <v>85</v>
      </c>
    </row>
    <row r="140" spans="1:102" x14ac:dyDescent="0.25">
      <c r="A140">
        <v>139</v>
      </c>
      <c r="B140">
        <v>13</v>
      </c>
      <c r="C140" s="24" t="s">
        <v>140</v>
      </c>
      <c r="D140" s="12">
        <v>8.6486779067039983</v>
      </c>
      <c r="E140" s="13">
        <f t="shared" si="41"/>
        <v>0.98694243098033674</v>
      </c>
      <c r="F140" s="7">
        <v>8.7631027253668758</v>
      </c>
      <c r="G140" s="7">
        <f t="shared" si="34"/>
        <v>7.6617354757236615</v>
      </c>
      <c r="H140" s="15">
        <f t="shared" si="35"/>
        <v>9.635620337684335</v>
      </c>
      <c r="I140" s="11">
        <f t="shared" si="36"/>
        <v>0.12343877343338963</v>
      </c>
      <c r="J140" s="32">
        <f t="shared" si="37"/>
        <v>1.408619495878633E-2</v>
      </c>
      <c r="K140" s="32">
        <f t="shared" si="38"/>
        <v>70.99149223234663</v>
      </c>
      <c r="L140" s="8">
        <v>1</v>
      </c>
      <c r="M140" s="9">
        <v>0</v>
      </c>
      <c r="N140" s="8">
        <v>0</v>
      </c>
      <c r="O140" s="9">
        <v>0</v>
      </c>
      <c r="P140" s="9">
        <v>1</v>
      </c>
      <c r="Q140" s="9">
        <v>0</v>
      </c>
      <c r="R140" s="9">
        <v>0</v>
      </c>
      <c r="S140" s="8">
        <v>4979</v>
      </c>
      <c r="T140" s="9">
        <v>15</v>
      </c>
      <c r="U140" s="9">
        <f t="shared" si="39"/>
        <v>4963</v>
      </c>
      <c r="V140" s="9">
        <f t="shared" si="40"/>
        <v>7</v>
      </c>
      <c r="W140" s="7">
        <v>5.87</v>
      </c>
      <c r="X140" s="7">
        <v>29.5</v>
      </c>
      <c r="Y140" s="9">
        <v>1</v>
      </c>
      <c r="Z140" s="9">
        <v>0</v>
      </c>
      <c r="AA140" s="9">
        <v>0</v>
      </c>
      <c r="AB140" s="9">
        <v>0</v>
      </c>
      <c r="AC140" s="9">
        <v>0</v>
      </c>
      <c r="AD140" s="29">
        <v>1</v>
      </c>
      <c r="AE140" s="187">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s="17">
        <v>1</v>
      </c>
      <c r="BF140">
        <v>0</v>
      </c>
      <c r="BG140">
        <v>1</v>
      </c>
      <c r="BH140" s="17">
        <v>0</v>
      </c>
      <c r="BI140">
        <v>100</v>
      </c>
      <c r="BJ140">
        <v>53.91</v>
      </c>
      <c r="BK140" s="24">
        <v>43</v>
      </c>
      <c r="BL140">
        <v>1</v>
      </c>
      <c r="BM140">
        <v>0</v>
      </c>
      <c r="BN140">
        <v>0</v>
      </c>
      <c r="BO140">
        <v>0</v>
      </c>
      <c r="BP140">
        <v>0</v>
      </c>
      <c r="BQ140">
        <v>0</v>
      </c>
      <c r="BR140">
        <v>0</v>
      </c>
      <c r="BS140" s="17">
        <v>0</v>
      </c>
      <c r="BT140">
        <v>0</v>
      </c>
      <c r="BU140">
        <v>0</v>
      </c>
      <c r="BV140">
        <v>1</v>
      </c>
      <c r="BW140" s="17">
        <v>0</v>
      </c>
      <c r="BX140">
        <v>0</v>
      </c>
      <c r="BY140">
        <v>0</v>
      </c>
      <c r="BZ140">
        <v>0</v>
      </c>
      <c r="CA140">
        <v>0</v>
      </c>
      <c r="CB140" s="17">
        <v>0</v>
      </c>
      <c r="CC140">
        <v>0</v>
      </c>
      <c r="CD140">
        <v>0</v>
      </c>
      <c r="CE140">
        <v>0</v>
      </c>
      <c r="CF140">
        <v>1</v>
      </c>
      <c r="CG140">
        <v>0</v>
      </c>
      <c r="CH140">
        <v>0</v>
      </c>
      <c r="CI140">
        <v>1</v>
      </c>
      <c r="CJ140">
        <v>0</v>
      </c>
      <c r="CK140">
        <v>1</v>
      </c>
      <c r="CL140">
        <v>1</v>
      </c>
      <c r="CM140" s="17">
        <v>0</v>
      </c>
      <c r="CN140">
        <v>0.14599999999999999</v>
      </c>
      <c r="CO140">
        <v>3</v>
      </c>
      <c r="CP140">
        <v>1</v>
      </c>
      <c r="CQ140">
        <v>0</v>
      </c>
      <c r="CR140">
        <v>18</v>
      </c>
      <c r="CX140" s="33" t="s">
        <v>85</v>
      </c>
    </row>
    <row r="141" spans="1:102" x14ac:dyDescent="0.25">
      <c r="A141">
        <v>140</v>
      </c>
      <c r="B141">
        <v>13</v>
      </c>
      <c r="C141" s="24" t="s">
        <v>140</v>
      </c>
      <c r="D141" s="12">
        <v>6.2610778657974198</v>
      </c>
      <c r="E141" s="13">
        <f t="shared" si="41"/>
        <v>0.41588918524664004</v>
      </c>
      <c r="F141" s="7">
        <v>15.05467823618528</v>
      </c>
      <c r="G141" s="7">
        <f t="shared" si="34"/>
        <v>5.8451886805507796</v>
      </c>
      <c r="H141" s="15">
        <f t="shared" si="35"/>
        <v>6.67696705104406</v>
      </c>
      <c r="I141" s="11">
        <f t="shared" si="36"/>
        <v>0.20897903623751837</v>
      </c>
      <c r="J141" s="32">
        <f t="shared" si="37"/>
        <v>1.3881335287207825E-2</v>
      </c>
      <c r="K141" s="32">
        <f t="shared" si="38"/>
        <v>72.03917917907637</v>
      </c>
      <c r="L141" s="8">
        <v>1</v>
      </c>
      <c r="M141" s="9">
        <v>0</v>
      </c>
      <c r="N141" s="8">
        <v>0</v>
      </c>
      <c r="O141" s="9">
        <v>0</v>
      </c>
      <c r="P141" s="9">
        <v>1</v>
      </c>
      <c r="Q141" s="9">
        <v>0</v>
      </c>
      <c r="R141" s="9">
        <v>0</v>
      </c>
      <c r="S141" s="8">
        <v>4979</v>
      </c>
      <c r="T141" s="9">
        <v>15</v>
      </c>
      <c r="U141" s="9">
        <f t="shared" si="39"/>
        <v>4963</v>
      </c>
      <c r="V141" s="9">
        <f t="shared" si="40"/>
        <v>7</v>
      </c>
      <c r="W141" s="7">
        <v>5.87</v>
      </c>
      <c r="X141" s="7">
        <v>29.5</v>
      </c>
      <c r="Y141" s="9">
        <v>1</v>
      </c>
      <c r="Z141" s="9">
        <v>0</v>
      </c>
      <c r="AA141" s="9">
        <v>0</v>
      </c>
      <c r="AB141" s="9">
        <v>0</v>
      </c>
      <c r="AC141" s="9">
        <v>0</v>
      </c>
      <c r="AD141" s="29">
        <v>1</v>
      </c>
      <c r="AE141" s="187">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s="17">
        <v>1</v>
      </c>
      <c r="BF141">
        <v>0</v>
      </c>
      <c r="BG141">
        <v>1</v>
      </c>
      <c r="BH141" s="17">
        <v>0</v>
      </c>
      <c r="BI141">
        <v>100</v>
      </c>
      <c r="BJ141">
        <v>53.91</v>
      </c>
      <c r="BK141" s="24">
        <v>43</v>
      </c>
      <c r="BL141">
        <v>1</v>
      </c>
      <c r="BM141">
        <v>0</v>
      </c>
      <c r="BN141">
        <v>0</v>
      </c>
      <c r="BO141">
        <v>0</v>
      </c>
      <c r="BP141">
        <v>0</v>
      </c>
      <c r="BQ141">
        <v>0</v>
      </c>
      <c r="BR141">
        <v>0</v>
      </c>
      <c r="BS141" s="17">
        <v>0</v>
      </c>
      <c r="BT141">
        <v>0</v>
      </c>
      <c r="BU141">
        <v>0</v>
      </c>
      <c r="BV141">
        <v>1</v>
      </c>
      <c r="BW141" s="17">
        <v>0</v>
      </c>
      <c r="BX141">
        <v>0</v>
      </c>
      <c r="BY141">
        <v>0</v>
      </c>
      <c r="BZ141">
        <v>0</v>
      </c>
      <c r="CA141">
        <v>0</v>
      </c>
      <c r="CB141" s="17">
        <v>0</v>
      </c>
      <c r="CC141">
        <v>0</v>
      </c>
      <c r="CD141">
        <v>0</v>
      </c>
      <c r="CE141">
        <v>0</v>
      </c>
      <c r="CF141">
        <v>1</v>
      </c>
      <c r="CG141">
        <v>0</v>
      </c>
      <c r="CH141">
        <v>0</v>
      </c>
      <c r="CI141">
        <v>1</v>
      </c>
      <c r="CJ141">
        <v>0</v>
      </c>
      <c r="CK141">
        <v>1</v>
      </c>
      <c r="CL141">
        <v>1</v>
      </c>
      <c r="CM141" s="17">
        <v>0</v>
      </c>
      <c r="CN141">
        <v>0.14599999999999999</v>
      </c>
      <c r="CO141">
        <v>3</v>
      </c>
      <c r="CP141">
        <v>1</v>
      </c>
      <c r="CQ141">
        <v>0</v>
      </c>
      <c r="CR141">
        <v>18</v>
      </c>
      <c r="CX141" s="33" t="s">
        <v>85</v>
      </c>
    </row>
    <row r="142" spans="1:102" s="50" customFormat="1" x14ac:dyDescent="0.25">
      <c r="A142" s="50">
        <v>141</v>
      </c>
      <c r="B142" s="50">
        <v>13</v>
      </c>
      <c r="C142" s="51" t="s">
        <v>140</v>
      </c>
      <c r="D142" s="52">
        <v>10.7324983570344</v>
      </c>
      <c r="E142" s="53">
        <f t="shared" si="41"/>
        <v>0.51814326001821898</v>
      </c>
      <c r="F142" s="54">
        <v>20.713380227424022</v>
      </c>
      <c r="G142" s="54">
        <f t="shared" si="34"/>
        <v>10.214355097016181</v>
      </c>
      <c r="H142" s="55">
        <f t="shared" si="35"/>
        <v>11.250641617052619</v>
      </c>
      <c r="I142" s="56">
        <f t="shared" si="36"/>
        <v>0.28208127557332185</v>
      </c>
      <c r="J142" s="57">
        <f t="shared" si="37"/>
        <v>1.3618312051253372E-2</v>
      </c>
      <c r="K142" s="57">
        <f t="shared" si="38"/>
        <v>73.430539426357484</v>
      </c>
      <c r="L142" s="58">
        <v>1</v>
      </c>
      <c r="M142" s="59">
        <v>0</v>
      </c>
      <c r="N142" s="58">
        <v>0</v>
      </c>
      <c r="O142" s="59">
        <v>0</v>
      </c>
      <c r="P142" s="59">
        <v>1</v>
      </c>
      <c r="Q142" s="59">
        <v>0</v>
      </c>
      <c r="R142" s="59">
        <v>0</v>
      </c>
      <c r="S142" s="58">
        <v>4979</v>
      </c>
      <c r="T142" s="59">
        <v>15</v>
      </c>
      <c r="U142" s="59">
        <f t="shared" si="39"/>
        <v>4963</v>
      </c>
      <c r="V142" s="59">
        <f t="shared" si="40"/>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s="64">
        <v>1</v>
      </c>
      <c r="BF142">
        <v>0</v>
      </c>
      <c r="BG142">
        <v>1</v>
      </c>
      <c r="BH142" s="64">
        <v>0</v>
      </c>
      <c r="BI142">
        <v>100</v>
      </c>
      <c r="BJ142">
        <v>53.91</v>
      </c>
      <c r="BK142" s="51">
        <v>43</v>
      </c>
      <c r="BL142" s="50">
        <v>1</v>
      </c>
      <c r="BM142" s="50">
        <v>0</v>
      </c>
      <c r="BN142" s="50">
        <v>0</v>
      </c>
      <c r="BO142" s="50">
        <v>0</v>
      </c>
      <c r="BP142" s="50">
        <v>0</v>
      </c>
      <c r="BQ142" s="50">
        <v>0</v>
      </c>
      <c r="BR142" s="50">
        <v>0</v>
      </c>
      <c r="BS142" s="64">
        <v>0</v>
      </c>
      <c r="BT142" s="50">
        <v>0</v>
      </c>
      <c r="BU142" s="50">
        <v>0</v>
      </c>
      <c r="BV142" s="50">
        <v>1</v>
      </c>
      <c r="BW142" s="64">
        <v>0</v>
      </c>
      <c r="BX142" s="50">
        <v>0</v>
      </c>
      <c r="BY142" s="50">
        <v>0</v>
      </c>
      <c r="BZ142" s="50">
        <v>0</v>
      </c>
      <c r="CA142" s="50">
        <v>0</v>
      </c>
      <c r="CB142" s="64">
        <v>0</v>
      </c>
      <c r="CC142" s="50">
        <v>0</v>
      </c>
      <c r="CD142" s="50">
        <v>0</v>
      </c>
      <c r="CE142" s="50">
        <v>0</v>
      </c>
      <c r="CF142" s="50">
        <v>1</v>
      </c>
      <c r="CG142" s="50">
        <v>0</v>
      </c>
      <c r="CH142" s="50">
        <v>0</v>
      </c>
      <c r="CI142" s="50">
        <v>1</v>
      </c>
      <c r="CJ142" s="50">
        <v>0</v>
      </c>
      <c r="CK142" s="50">
        <v>1</v>
      </c>
      <c r="CL142" s="50">
        <v>1</v>
      </c>
      <c r="CM142" s="64">
        <v>0</v>
      </c>
      <c r="CN142">
        <v>0.14599999999999999</v>
      </c>
      <c r="CO142">
        <v>3</v>
      </c>
      <c r="CP142">
        <v>1</v>
      </c>
      <c r="CQ142">
        <v>0</v>
      </c>
      <c r="CR142">
        <v>18</v>
      </c>
      <c r="CS142" s="66"/>
      <c r="CX142" s="33" t="s">
        <v>85</v>
      </c>
    </row>
    <row r="143" spans="1:102" x14ac:dyDescent="0.25">
      <c r="A143">
        <v>142</v>
      </c>
      <c r="B143">
        <v>14</v>
      </c>
      <c r="C143" s="24" t="s">
        <v>141</v>
      </c>
      <c r="D143" s="12">
        <v>7.7</v>
      </c>
      <c r="E143" s="13">
        <v>0.3</v>
      </c>
      <c r="F143" s="7">
        <v>21.713380227424</v>
      </c>
      <c r="G143" s="7">
        <f t="shared" si="34"/>
        <v>7.4</v>
      </c>
      <c r="H143" s="15">
        <f t="shared" si="35"/>
        <v>8</v>
      </c>
      <c r="I143" s="11">
        <f t="shared" si="36"/>
        <v>0.12746257641128633</v>
      </c>
      <c r="J143" s="32">
        <f t="shared" si="37"/>
        <v>5.8702318605511773E-3</v>
      </c>
      <c r="K143" s="32">
        <f t="shared" si="38"/>
        <v>170.35102254140034</v>
      </c>
      <c r="L143" s="8">
        <v>1</v>
      </c>
      <c r="M143" s="9">
        <v>0</v>
      </c>
      <c r="N143" s="8">
        <v>0</v>
      </c>
      <c r="O143" s="9">
        <v>0</v>
      </c>
      <c r="P143" s="9">
        <v>0</v>
      </c>
      <c r="Q143" s="9">
        <v>1</v>
      </c>
      <c r="R143" s="9">
        <v>0</v>
      </c>
      <c r="S143" s="8">
        <v>28552</v>
      </c>
      <c r="T143" s="9">
        <v>3</v>
      </c>
      <c r="U143" s="9">
        <f t="shared" si="39"/>
        <v>28548</v>
      </c>
      <c r="V143" s="9">
        <f t="shared" si="40"/>
        <v>12</v>
      </c>
      <c r="W143" s="7">
        <v>12.4</v>
      </c>
      <c r="X143" s="7">
        <f t="shared" ref="X143:X154" si="42">BK143-W143-6</f>
        <v>26.1</v>
      </c>
      <c r="Y143" s="9">
        <v>1</v>
      </c>
      <c r="Z143" s="9">
        <v>0</v>
      </c>
      <c r="AA143" s="9">
        <v>1</v>
      </c>
      <c r="AB143" s="9">
        <v>0</v>
      </c>
      <c r="AC143" s="9">
        <v>0</v>
      </c>
      <c r="AD143" s="29">
        <v>0</v>
      </c>
      <c r="AE143" s="187">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s="17">
        <v>0</v>
      </c>
      <c r="BF143">
        <v>1</v>
      </c>
      <c r="BG143">
        <v>0</v>
      </c>
      <c r="BH143" s="17">
        <v>0</v>
      </c>
      <c r="BI143">
        <v>2538.666666666667</v>
      </c>
      <c r="BJ143">
        <v>1600</v>
      </c>
      <c r="BK143" s="24">
        <v>44.5</v>
      </c>
      <c r="BL143">
        <v>1</v>
      </c>
      <c r="BM143">
        <v>0</v>
      </c>
      <c r="BN143">
        <v>0</v>
      </c>
      <c r="BO143">
        <v>0</v>
      </c>
      <c r="BP143">
        <v>0</v>
      </c>
      <c r="BQ143">
        <v>0</v>
      </c>
      <c r="BR143">
        <v>0</v>
      </c>
      <c r="BS143" s="17">
        <v>0</v>
      </c>
      <c r="BT143">
        <v>0</v>
      </c>
      <c r="BU143">
        <v>0</v>
      </c>
      <c r="BV143">
        <v>0</v>
      </c>
      <c r="BW143" s="17">
        <v>1</v>
      </c>
      <c r="BX143">
        <v>0</v>
      </c>
      <c r="BY143">
        <v>0</v>
      </c>
      <c r="BZ143">
        <v>0</v>
      </c>
      <c r="CA143">
        <v>0</v>
      </c>
      <c r="CB143" s="17">
        <v>0</v>
      </c>
      <c r="CC143">
        <v>0</v>
      </c>
      <c r="CD143">
        <v>0</v>
      </c>
      <c r="CE143">
        <v>1</v>
      </c>
      <c r="CF143">
        <v>1</v>
      </c>
      <c r="CG143">
        <v>0</v>
      </c>
      <c r="CH143">
        <v>0</v>
      </c>
      <c r="CI143">
        <v>0</v>
      </c>
      <c r="CJ143">
        <v>0</v>
      </c>
      <c r="CK143">
        <v>0</v>
      </c>
      <c r="CL143">
        <v>0</v>
      </c>
      <c r="CM143" s="17">
        <v>0</v>
      </c>
      <c r="CN143">
        <v>0.14599999999999999</v>
      </c>
      <c r="CO143">
        <v>5</v>
      </c>
      <c r="CP143">
        <v>0</v>
      </c>
      <c r="CQ143">
        <v>1</v>
      </c>
      <c r="CR143">
        <v>18</v>
      </c>
      <c r="CX143" s="33" t="s">
        <v>85</v>
      </c>
    </row>
    <row r="144" spans="1:102" x14ac:dyDescent="0.25">
      <c r="A144">
        <v>143</v>
      </c>
      <c r="B144">
        <v>14</v>
      </c>
      <c r="C144" s="24" t="s">
        <v>141</v>
      </c>
      <c r="D144" s="12">
        <v>8</v>
      </c>
      <c r="E144" s="13">
        <v>0.5</v>
      </c>
      <c r="F144" s="7">
        <v>22.713380227424</v>
      </c>
      <c r="G144" s="7">
        <f t="shared" si="34"/>
        <v>7.5</v>
      </c>
      <c r="H144" s="15">
        <f t="shared" si="35"/>
        <v>8.5</v>
      </c>
      <c r="I144" s="11">
        <f t="shared" si="36"/>
        <v>0.13316215592883443</v>
      </c>
      <c r="J144" s="32">
        <f t="shared" si="37"/>
        <v>5.8627185648068023E-3</v>
      </c>
      <c r="K144" s="32">
        <f t="shared" si="38"/>
        <v>170.56933382456396</v>
      </c>
      <c r="L144" s="8">
        <v>1</v>
      </c>
      <c r="M144" s="9">
        <v>0</v>
      </c>
      <c r="N144" s="8">
        <v>0</v>
      </c>
      <c r="O144" s="9">
        <v>0</v>
      </c>
      <c r="P144" s="9">
        <v>0</v>
      </c>
      <c r="Q144" s="9">
        <v>1</v>
      </c>
      <c r="R144" s="9">
        <v>0</v>
      </c>
      <c r="S144" s="8">
        <v>28582</v>
      </c>
      <c r="T144" s="9">
        <v>3</v>
      </c>
      <c r="U144" s="9">
        <f t="shared" si="39"/>
        <v>28578</v>
      </c>
      <c r="V144" s="9">
        <f t="shared" si="40"/>
        <v>12</v>
      </c>
      <c r="W144" s="7">
        <v>12.4</v>
      </c>
      <c r="X144" s="7">
        <f t="shared" si="42"/>
        <v>26.1</v>
      </c>
      <c r="Y144" s="9">
        <v>1</v>
      </c>
      <c r="Z144" s="9">
        <v>0</v>
      </c>
      <c r="AA144" s="9">
        <v>0</v>
      </c>
      <c r="AB144" s="9">
        <v>1</v>
      </c>
      <c r="AC144" s="9">
        <v>0</v>
      </c>
      <c r="AD144" s="29">
        <v>0</v>
      </c>
      <c r="AE144" s="187">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s="17">
        <v>0</v>
      </c>
      <c r="BF144">
        <v>1</v>
      </c>
      <c r="BG144">
        <v>0</v>
      </c>
      <c r="BH144" s="17">
        <v>0</v>
      </c>
      <c r="BI144">
        <v>2538.666666666667</v>
      </c>
      <c r="BJ144">
        <v>1600</v>
      </c>
      <c r="BK144" s="24">
        <v>44.5</v>
      </c>
      <c r="BL144">
        <v>1</v>
      </c>
      <c r="BM144">
        <v>0</v>
      </c>
      <c r="BN144">
        <v>0</v>
      </c>
      <c r="BO144">
        <v>0</v>
      </c>
      <c r="BP144">
        <v>0</v>
      </c>
      <c r="BQ144">
        <v>0</v>
      </c>
      <c r="BR144">
        <v>0</v>
      </c>
      <c r="BS144" s="17">
        <v>0</v>
      </c>
      <c r="BT144">
        <v>0</v>
      </c>
      <c r="BU144">
        <v>0</v>
      </c>
      <c r="BV144">
        <v>0</v>
      </c>
      <c r="BW144" s="17">
        <v>1</v>
      </c>
      <c r="BX144">
        <v>0</v>
      </c>
      <c r="BY144">
        <v>0</v>
      </c>
      <c r="BZ144">
        <v>0</v>
      </c>
      <c r="CA144">
        <v>0</v>
      </c>
      <c r="CB144" s="17">
        <v>0</v>
      </c>
      <c r="CC144">
        <v>0</v>
      </c>
      <c r="CD144">
        <v>0</v>
      </c>
      <c r="CE144">
        <v>1</v>
      </c>
      <c r="CF144">
        <v>1</v>
      </c>
      <c r="CG144">
        <v>0</v>
      </c>
      <c r="CH144">
        <v>0</v>
      </c>
      <c r="CI144">
        <v>0</v>
      </c>
      <c r="CJ144">
        <v>0</v>
      </c>
      <c r="CK144">
        <v>0</v>
      </c>
      <c r="CL144">
        <v>0</v>
      </c>
      <c r="CM144" s="17">
        <v>0</v>
      </c>
      <c r="CN144">
        <v>0.14599999999999999</v>
      </c>
      <c r="CO144">
        <v>5</v>
      </c>
      <c r="CP144">
        <v>0</v>
      </c>
      <c r="CQ144">
        <v>1</v>
      </c>
      <c r="CR144">
        <v>18</v>
      </c>
      <c r="CX144" s="33" t="s">
        <v>85</v>
      </c>
    </row>
    <row r="145" spans="1:102" x14ac:dyDescent="0.25">
      <c r="A145">
        <v>144</v>
      </c>
      <c r="B145">
        <v>14</v>
      </c>
      <c r="C145" s="24" t="s">
        <v>141</v>
      </c>
      <c r="D145" s="12">
        <v>9.3000000000000007</v>
      </c>
      <c r="E145" s="13">
        <v>0.5</v>
      </c>
      <c r="F145" s="7">
        <v>23.713380227424</v>
      </c>
      <c r="G145" s="7">
        <f t="shared" si="34"/>
        <v>8.8000000000000007</v>
      </c>
      <c r="H145" s="15">
        <f t="shared" si="35"/>
        <v>9.8000000000000007</v>
      </c>
      <c r="I145" s="11">
        <f t="shared" si="36"/>
        <v>0.13735334900738005</v>
      </c>
      <c r="J145" s="32">
        <f t="shared" si="37"/>
        <v>5.7922298588428973E-3</v>
      </c>
      <c r="K145" s="32">
        <f t="shared" si="38"/>
        <v>172.64508218252377</v>
      </c>
      <c r="L145" s="8">
        <v>1</v>
      </c>
      <c r="M145" s="9">
        <v>0</v>
      </c>
      <c r="N145" s="8">
        <v>0</v>
      </c>
      <c r="O145" s="9">
        <v>0</v>
      </c>
      <c r="P145" s="9">
        <v>0</v>
      </c>
      <c r="Q145" s="9">
        <v>1</v>
      </c>
      <c r="R145" s="9">
        <v>0</v>
      </c>
      <c r="S145" s="8">
        <v>29248</v>
      </c>
      <c r="T145" s="9">
        <v>3</v>
      </c>
      <c r="U145" s="9">
        <f t="shared" si="39"/>
        <v>29244</v>
      </c>
      <c r="V145" s="9">
        <f t="shared" si="40"/>
        <v>12</v>
      </c>
      <c r="W145" s="7">
        <v>12.4</v>
      </c>
      <c r="X145" s="7">
        <f t="shared" si="42"/>
        <v>26.1</v>
      </c>
      <c r="Y145" s="9">
        <v>1</v>
      </c>
      <c r="Z145" s="9">
        <v>0</v>
      </c>
      <c r="AA145" s="9">
        <v>0</v>
      </c>
      <c r="AB145" s="9">
        <v>0</v>
      </c>
      <c r="AC145" s="9">
        <v>1</v>
      </c>
      <c r="AD145" s="29">
        <v>0</v>
      </c>
      <c r="AE145" s="187">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s="17">
        <v>0</v>
      </c>
      <c r="BF145">
        <v>1</v>
      </c>
      <c r="BG145">
        <v>0</v>
      </c>
      <c r="BH145" s="17">
        <v>0</v>
      </c>
      <c r="BI145">
        <v>2538.666666666667</v>
      </c>
      <c r="BJ145">
        <v>1600</v>
      </c>
      <c r="BK145" s="24">
        <v>44.5</v>
      </c>
      <c r="BL145">
        <v>1</v>
      </c>
      <c r="BM145">
        <v>0</v>
      </c>
      <c r="BN145">
        <v>0</v>
      </c>
      <c r="BO145">
        <v>0</v>
      </c>
      <c r="BP145">
        <v>0</v>
      </c>
      <c r="BQ145">
        <v>0</v>
      </c>
      <c r="BR145">
        <v>0</v>
      </c>
      <c r="BS145" s="17">
        <v>0</v>
      </c>
      <c r="BT145">
        <v>0</v>
      </c>
      <c r="BU145">
        <v>0</v>
      </c>
      <c r="BV145">
        <v>0</v>
      </c>
      <c r="BW145" s="17">
        <v>1</v>
      </c>
      <c r="BX145">
        <v>0</v>
      </c>
      <c r="BY145">
        <v>0</v>
      </c>
      <c r="BZ145">
        <v>0</v>
      </c>
      <c r="CA145">
        <v>0</v>
      </c>
      <c r="CB145" s="17">
        <v>0</v>
      </c>
      <c r="CC145">
        <v>0</v>
      </c>
      <c r="CD145">
        <v>0</v>
      </c>
      <c r="CE145">
        <v>1</v>
      </c>
      <c r="CF145">
        <v>1</v>
      </c>
      <c r="CG145">
        <v>0</v>
      </c>
      <c r="CH145">
        <v>0</v>
      </c>
      <c r="CI145">
        <v>0</v>
      </c>
      <c r="CJ145">
        <v>0</v>
      </c>
      <c r="CK145">
        <v>0</v>
      </c>
      <c r="CL145">
        <v>0</v>
      </c>
      <c r="CM145" s="17">
        <v>0</v>
      </c>
      <c r="CN145">
        <v>0.14599999999999999</v>
      </c>
      <c r="CO145">
        <v>5</v>
      </c>
      <c r="CP145">
        <v>0</v>
      </c>
      <c r="CQ145">
        <v>1</v>
      </c>
      <c r="CR145">
        <v>18</v>
      </c>
      <c r="CX145" s="33" t="s">
        <v>85</v>
      </c>
    </row>
    <row r="146" spans="1:102" x14ac:dyDescent="0.25">
      <c r="A146">
        <v>145</v>
      </c>
      <c r="B146">
        <v>14</v>
      </c>
      <c r="C146" s="24" t="s">
        <v>141</v>
      </c>
      <c r="D146" s="12">
        <v>7</v>
      </c>
      <c r="E146" s="13">
        <v>0.2</v>
      </c>
      <c r="F146" s="7">
        <v>24.713380227424</v>
      </c>
      <c r="G146" s="7">
        <f t="shared" si="34"/>
        <v>6.8</v>
      </c>
      <c r="H146" s="15">
        <f t="shared" si="35"/>
        <v>7.2</v>
      </c>
      <c r="I146" s="11">
        <f t="shared" si="36"/>
        <v>0.14675871989868494</v>
      </c>
      <c r="J146" s="32">
        <f t="shared" si="37"/>
        <v>5.9384316733746279E-3</v>
      </c>
      <c r="K146" s="32">
        <f t="shared" si="38"/>
        <v>168.39462925599864</v>
      </c>
      <c r="L146" s="8">
        <v>1</v>
      </c>
      <c r="M146" s="9">
        <v>0</v>
      </c>
      <c r="N146" s="8">
        <v>0</v>
      </c>
      <c r="O146" s="9">
        <v>0</v>
      </c>
      <c r="P146" s="9">
        <v>0</v>
      </c>
      <c r="Q146" s="9">
        <v>1</v>
      </c>
      <c r="R146" s="9">
        <v>0</v>
      </c>
      <c r="S146" s="8">
        <v>27750</v>
      </c>
      <c r="T146" s="9">
        <v>3</v>
      </c>
      <c r="U146" s="9">
        <f t="shared" si="39"/>
        <v>27746</v>
      </c>
      <c r="V146" s="9">
        <f t="shared" si="40"/>
        <v>12</v>
      </c>
      <c r="W146" s="7">
        <v>12.6</v>
      </c>
      <c r="X146" s="7">
        <f t="shared" si="42"/>
        <v>25.9</v>
      </c>
      <c r="Y146" s="9">
        <v>1</v>
      </c>
      <c r="Z146" s="9">
        <v>0</v>
      </c>
      <c r="AA146" s="9">
        <v>1</v>
      </c>
      <c r="AB146" s="9">
        <v>0</v>
      </c>
      <c r="AC146" s="9">
        <v>0</v>
      </c>
      <c r="AD146" s="29">
        <v>0</v>
      </c>
      <c r="AE146" s="187">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s="17">
        <v>0</v>
      </c>
      <c r="BF146">
        <v>1</v>
      </c>
      <c r="BG146">
        <v>0</v>
      </c>
      <c r="BH146" s="17">
        <v>0</v>
      </c>
      <c r="BI146">
        <v>2538.666666666667</v>
      </c>
      <c r="BJ146">
        <v>1600</v>
      </c>
      <c r="BK146" s="24">
        <v>44.5</v>
      </c>
      <c r="BL146">
        <v>1</v>
      </c>
      <c r="BM146">
        <v>0</v>
      </c>
      <c r="BN146">
        <v>0</v>
      </c>
      <c r="BO146">
        <v>0</v>
      </c>
      <c r="BP146">
        <v>0</v>
      </c>
      <c r="BQ146">
        <v>0</v>
      </c>
      <c r="BR146">
        <v>0</v>
      </c>
      <c r="BS146" s="17">
        <v>0</v>
      </c>
      <c r="BT146">
        <v>0</v>
      </c>
      <c r="BU146">
        <v>0</v>
      </c>
      <c r="BV146">
        <v>0</v>
      </c>
      <c r="BW146" s="17">
        <v>1</v>
      </c>
      <c r="BX146">
        <v>0</v>
      </c>
      <c r="BY146">
        <v>0</v>
      </c>
      <c r="BZ146">
        <v>0</v>
      </c>
      <c r="CA146">
        <v>0</v>
      </c>
      <c r="CB146" s="17">
        <v>0</v>
      </c>
      <c r="CC146">
        <v>0</v>
      </c>
      <c r="CD146">
        <v>0</v>
      </c>
      <c r="CE146">
        <v>1</v>
      </c>
      <c r="CF146">
        <v>1</v>
      </c>
      <c r="CG146">
        <v>0</v>
      </c>
      <c r="CH146">
        <v>0</v>
      </c>
      <c r="CI146">
        <v>0</v>
      </c>
      <c r="CJ146">
        <v>0</v>
      </c>
      <c r="CK146">
        <v>0</v>
      </c>
      <c r="CL146">
        <v>0</v>
      </c>
      <c r="CM146" s="17">
        <v>0</v>
      </c>
      <c r="CN146">
        <v>0.14599999999999999</v>
      </c>
      <c r="CO146">
        <v>5</v>
      </c>
      <c r="CP146">
        <v>0</v>
      </c>
      <c r="CQ146">
        <v>1</v>
      </c>
      <c r="CR146">
        <v>18</v>
      </c>
      <c r="CX146" s="33" t="s">
        <v>85</v>
      </c>
    </row>
    <row r="147" spans="1:102" x14ac:dyDescent="0.25">
      <c r="A147">
        <v>146</v>
      </c>
      <c r="B147">
        <v>14</v>
      </c>
      <c r="C147" s="24" t="s">
        <v>141</v>
      </c>
      <c r="D147" s="12">
        <v>10.7</v>
      </c>
      <c r="E147" s="13">
        <v>0.4</v>
      </c>
      <c r="F147" s="7">
        <v>25.713380227424</v>
      </c>
      <c r="G147" s="7">
        <f t="shared" si="34"/>
        <v>10.299999999999999</v>
      </c>
      <c r="H147" s="15">
        <f t="shared" si="35"/>
        <v>11.1</v>
      </c>
      <c r="I147" s="11">
        <f t="shared" si="36"/>
        <v>0.15248911135300705</v>
      </c>
      <c r="J147" s="32">
        <f t="shared" si="37"/>
        <v>5.9303409355092639E-3</v>
      </c>
      <c r="K147" s="32">
        <f t="shared" si="38"/>
        <v>168.62436930266063</v>
      </c>
      <c r="L147" s="8">
        <v>1</v>
      </c>
      <c r="M147" s="9">
        <v>0</v>
      </c>
      <c r="N147" s="8">
        <v>0</v>
      </c>
      <c r="O147" s="9">
        <v>0</v>
      </c>
      <c r="P147" s="9">
        <v>0</v>
      </c>
      <c r="Q147" s="9">
        <v>1</v>
      </c>
      <c r="R147" s="9">
        <v>0</v>
      </c>
      <c r="S147" s="8">
        <v>27777</v>
      </c>
      <c r="T147" s="9">
        <v>3</v>
      </c>
      <c r="U147" s="9">
        <f t="shared" si="39"/>
        <v>27773</v>
      </c>
      <c r="V147" s="9">
        <f t="shared" si="40"/>
        <v>12</v>
      </c>
      <c r="W147" s="7">
        <v>12.6</v>
      </c>
      <c r="X147" s="7">
        <f t="shared" si="42"/>
        <v>25.9</v>
      </c>
      <c r="Y147" s="9">
        <v>1</v>
      </c>
      <c r="Z147" s="9">
        <v>0</v>
      </c>
      <c r="AA147" s="9">
        <v>0</v>
      </c>
      <c r="AB147" s="9">
        <v>1</v>
      </c>
      <c r="AC147" s="9">
        <v>0</v>
      </c>
      <c r="AD147" s="29">
        <v>0</v>
      </c>
      <c r="AE147" s="187">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s="17">
        <v>0</v>
      </c>
      <c r="BF147">
        <v>1</v>
      </c>
      <c r="BG147">
        <v>0</v>
      </c>
      <c r="BH147" s="17">
        <v>0</v>
      </c>
      <c r="BI147">
        <v>2538.666666666667</v>
      </c>
      <c r="BJ147">
        <v>1600</v>
      </c>
      <c r="BK147" s="24">
        <v>44.5</v>
      </c>
      <c r="BL147">
        <v>1</v>
      </c>
      <c r="BM147">
        <v>0</v>
      </c>
      <c r="BN147">
        <v>0</v>
      </c>
      <c r="BO147">
        <v>0</v>
      </c>
      <c r="BP147">
        <v>0</v>
      </c>
      <c r="BQ147">
        <v>0</v>
      </c>
      <c r="BR147">
        <v>0</v>
      </c>
      <c r="BS147" s="17">
        <v>0</v>
      </c>
      <c r="BT147">
        <v>0</v>
      </c>
      <c r="BU147">
        <v>0</v>
      </c>
      <c r="BV147">
        <v>0</v>
      </c>
      <c r="BW147" s="17">
        <v>1</v>
      </c>
      <c r="BX147">
        <v>0</v>
      </c>
      <c r="BY147">
        <v>0</v>
      </c>
      <c r="BZ147">
        <v>0</v>
      </c>
      <c r="CA147">
        <v>0</v>
      </c>
      <c r="CB147" s="17">
        <v>0</v>
      </c>
      <c r="CC147">
        <v>0</v>
      </c>
      <c r="CD147">
        <v>0</v>
      </c>
      <c r="CE147">
        <v>1</v>
      </c>
      <c r="CF147">
        <v>1</v>
      </c>
      <c r="CG147">
        <v>0</v>
      </c>
      <c r="CH147">
        <v>0</v>
      </c>
      <c r="CI147">
        <v>0</v>
      </c>
      <c r="CJ147">
        <v>0</v>
      </c>
      <c r="CK147">
        <v>0</v>
      </c>
      <c r="CL147">
        <v>0</v>
      </c>
      <c r="CM147" s="17">
        <v>0</v>
      </c>
      <c r="CN147">
        <v>0.14599999999999999</v>
      </c>
      <c r="CO147">
        <v>5</v>
      </c>
      <c r="CP147">
        <v>0</v>
      </c>
      <c r="CQ147">
        <v>1</v>
      </c>
      <c r="CR147">
        <v>18</v>
      </c>
      <c r="CX147" s="33" t="s">
        <v>85</v>
      </c>
    </row>
    <row r="148" spans="1:102" x14ac:dyDescent="0.25">
      <c r="A148">
        <v>147</v>
      </c>
      <c r="B148">
        <v>14</v>
      </c>
      <c r="C148" s="24" t="s">
        <v>141</v>
      </c>
      <c r="D148" s="12">
        <v>11.2</v>
      </c>
      <c r="E148" s="13">
        <v>0.5</v>
      </c>
      <c r="F148" s="7">
        <v>26.713380227424</v>
      </c>
      <c r="G148" s="7">
        <f t="shared" si="34"/>
        <v>10.7</v>
      </c>
      <c r="H148" s="15">
        <f t="shared" si="35"/>
        <v>11.7</v>
      </c>
      <c r="I148" s="11">
        <f t="shared" si="36"/>
        <v>0.15809334365207181</v>
      </c>
      <c r="J148" s="32">
        <f t="shared" si="37"/>
        <v>5.9181332465658137E-3</v>
      </c>
      <c r="K148" s="32">
        <f t="shared" si="38"/>
        <v>168.97220091830172</v>
      </c>
      <c r="L148" s="8">
        <v>1</v>
      </c>
      <c r="M148" s="9">
        <v>0</v>
      </c>
      <c r="N148" s="8">
        <v>0</v>
      </c>
      <c r="O148" s="9">
        <v>0</v>
      </c>
      <c r="P148" s="9">
        <v>0</v>
      </c>
      <c r="Q148" s="9">
        <v>1</v>
      </c>
      <c r="R148" s="9">
        <v>0</v>
      </c>
      <c r="S148" s="8">
        <v>27842</v>
      </c>
      <c r="T148" s="9">
        <v>3</v>
      </c>
      <c r="U148" s="9">
        <f t="shared" si="39"/>
        <v>27838</v>
      </c>
      <c r="V148" s="9">
        <f t="shared" si="40"/>
        <v>12</v>
      </c>
      <c r="W148" s="7">
        <v>12.6</v>
      </c>
      <c r="X148" s="7">
        <f t="shared" si="42"/>
        <v>25.9</v>
      </c>
      <c r="Y148" s="9">
        <v>1</v>
      </c>
      <c r="Z148" s="9">
        <v>0</v>
      </c>
      <c r="AA148" s="9">
        <v>0</v>
      </c>
      <c r="AB148" s="9">
        <v>0</v>
      </c>
      <c r="AC148" s="9">
        <v>1</v>
      </c>
      <c r="AD148" s="29">
        <v>0</v>
      </c>
      <c r="AE148" s="187">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s="17">
        <v>0</v>
      </c>
      <c r="BF148">
        <v>1</v>
      </c>
      <c r="BG148">
        <v>0</v>
      </c>
      <c r="BH148" s="17">
        <v>0</v>
      </c>
      <c r="BI148">
        <v>2538.666666666667</v>
      </c>
      <c r="BJ148">
        <v>1600</v>
      </c>
      <c r="BK148" s="24">
        <v>44.5</v>
      </c>
      <c r="BL148">
        <v>1</v>
      </c>
      <c r="BM148">
        <v>0</v>
      </c>
      <c r="BN148">
        <v>0</v>
      </c>
      <c r="BO148">
        <v>0</v>
      </c>
      <c r="BP148">
        <v>0</v>
      </c>
      <c r="BQ148">
        <v>0</v>
      </c>
      <c r="BR148">
        <v>0</v>
      </c>
      <c r="BS148" s="17">
        <v>0</v>
      </c>
      <c r="BT148">
        <v>0</v>
      </c>
      <c r="BU148">
        <v>0</v>
      </c>
      <c r="BV148">
        <v>0</v>
      </c>
      <c r="BW148" s="17">
        <v>1</v>
      </c>
      <c r="BX148">
        <v>0</v>
      </c>
      <c r="BY148">
        <v>0</v>
      </c>
      <c r="BZ148">
        <v>0</v>
      </c>
      <c r="CA148">
        <v>0</v>
      </c>
      <c r="CB148" s="17">
        <v>0</v>
      </c>
      <c r="CC148">
        <v>0</v>
      </c>
      <c r="CD148">
        <v>0</v>
      </c>
      <c r="CE148">
        <v>1</v>
      </c>
      <c r="CF148">
        <v>1</v>
      </c>
      <c r="CG148">
        <v>0</v>
      </c>
      <c r="CH148">
        <v>0</v>
      </c>
      <c r="CI148">
        <v>0</v>
      </c>
      <c r="CJ148">
        <v>0</v>
      </c>
      <c r="CK148">
        <v>0</v>
      </c>
      <c r="CL148">
        <v>0</v>
      </c>
      <c r="CM148" s="17">
        <v>0</v>
      </c>
      <c r="CN148">
        <v>0.14599999999999999</v>
      </c>
      <c r="CO148">
        <v>5</v>
      </c>
      <c r="CP148">
        <v>0</v>
      </c>
      <c r="CQ148">
        <v>1</v>
      </c>
      <c r="CR148">
        <v>18</v>
      </c>
      <c r="CX148" s="33" t="s">
        <v>85</v>
      </c>
    </row>
    <row r="149" spans="1:102" x14ac:dyDescent="0.25">
      <c r="A149">
        <v>148</v>
      </c>
      <c r="B149">
        <v>14</v>
      </c>
      <c r="C149" s="24" t="s">
        <v>141</v>
      </c>
      <c r="D149" s="12">
        <v>8.4</v>
      </c>
      <c r="E149" s="13">
        <v>0.5</v>
      </c>
      <c r="F149" s="7">
        <v>27.713380227424</v>
      </c>
      <c r="G149" s="7">
        <f t="shared" si="34"/>
        <v>7.9</v>
      </c>
      <c r="H149" s="15">
        <f t="shared" si="35"/>
        <v>8.9</v>
      </c>
      <c r="I149" s="11">
        <f t="shared" si="36"/>
        <v>0.15628859800169251</v>
      </c>
      <c r="J149" s="32">
        <f t="shared" si="37"/>
        <v>5.6394635630566577E-3</v>
      </c>
      <c r="K149" s="32">
        <f t="shared" si="38"/>
        <v>177.32183013839492</v>
      </c>
      <c r="L149" s="8">
        <v>1</v>
      </c>
      <c r="M149" s="9">
        <v>0</v>
      </c>
      <c r="N149" s="8">
        <v>0</v>
      </c>
      <c r="O149" s="9">
        <v>0</v>
      </c>
      <c r="P149" s="9">
        <v>0</v>
      </c>
      <c r="Q149" s="9">
        <v>1</v>
      </c>
      <c r="R149" s="9">
        <v>0</v>
      </c>
      <c r="S149" s="8">
        <v>30679</v>
      </c>
      <c r="T149" s="9">
        <v>3</v>
      </c>
      <c r="U149" s="9">
        <f t="shared" si="39"/>
        <v>30675</v>
      </c>
      <c r="V149" s="9">
        <f t="shared" si="40"/>
        <v>12</v>
      </c>
      <c r="W149" s="7">
        <v>12.4</v>
      </c>
      <c r="X149" s="7">
        <f t="shared" si="42"/>
        <v>26.1</v>
      </c>
      <c r="Y149" s="9">
        <v>1</v>
      </c>
      <c r="Z149" s="9">
        <v>0</v>
      </c>
      <c r="AA149" s="9">
        <v>1</v>
      </c>
      <c r="AB149" s="9">
        <v>0</v>
      </c>
      <c r="AC149" s="9">
        <v>0</v>
      </c>
      <c r="AD149" s="29">
        <v>0</v>
      </c>
      <c r="AE149" s="187">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s="17">
        <v>0</v>
      </c>
      <c r="BF149">
        <v>1</v>
      </c>
      <c r="BG149">
        <v>0</v>
      </c>
      <c r="BH149" s="17">
        <v>0</v>
      </c>
      <c r="BI149">
        <v>2538.666666666667</v>
      </c>
      <c r="BJ149">
        <v>1600</v>
      </c>
      <c r="BK149" s="24">
        <v>44.5</v>
      </c>
      <c r="BL149">
        <v>1</v>
      </c>
      <c r="BM149">
        <v>0</v>
      </c>
      <c r="BN149">
        <v>0</v>
      </c>
      <c r="BO149">
        <v>0</v>
      </c>
      <c r="BP149">
        <v>0</v>
      </c>
      <c r="BQ149">
        <v>0</v>
      </c>
      <c r="BR149">
        <v>0</v>
      </c>
      <c r="BS149" s="17">
        <v>0</v>
      </c>
      <c r="BT149">
        <v>0</v>
      </c>
      <c r="BU149">
        <v>0</v>
      </c>
      <c r="BV149">
        <v>0</v>
      </c>
      <c r="BW149" s="17">
        <v>1</v>
      </c>
      <c r="BX149">
        <v>0</v>
      </c>
      <c r="BY149">
        <v>0</v>
      </c>
      <c r="BZ149">
        <v>0</v>
      </c>
      <c r="CA149">
        <v>0</v>
      </c>
      <c r="CB149" s="17">
        <v>0</v>
      </c>
      <c r="CC149">
        <v>0</v>
      </c>
      <c r="CD149">
        <v>0</v>
      </c>
      <c r="CE149">
        <v>1</v>
      </c>
      <c r="CF149">
        <v>1</v>
      </c>
      <c r="CG149">
        <v>0</v>
      </c>
      <c r="CH149">
        <v>0</v>
      </c>
      <c r="CI149">
        <v>0</v>
      </c>
      <c r="CJ149">
        <v>0</v>
      </c>
      <c r="CK149">
        <v>0</v>
      </c>
      <c r="CL149">
        <v>0</v>
      </c>
      <c r="CM149" s="17">
        <v>0</v>
      </c>
      <c r="CN149">
        <v>0.14599999999999999</v>
      </c>
      <c r="CO149">
        <v>5</v>
      </c>
      <c r="CP149">
        <v>0</v>
      </c>
      <c r="CQ149">
        <v>1</v>
      </c>
      <c r="CR149">
        <v>18</v>
      </c>
      <c r="CX149" s="33" t="s">
        <v>85</v>
      </c>
    </row>
    <row r="150" spans="1:102" x14ac:dyDescent="0.25">
      <c r="A150">
        <v>149</v>
      </c>
      <c r="B150">
        <v>14</v>
      </c>
      <c r="C150" s="24" t="s">
        <v>141</v>
      </c>
      <c r="D150" s="12">
        <v>8.6999999999999993</v>
      </c>
      <c r="E150" s="13">
        <v>0.6</v>
      </c>
      <c r="F150" s="7">
        <v>28.713380227424</v>
      </c>
      <c r="G150" s="7">
        <f t="shared" si="34"/>
        <v>8.1</v>
      </c>
      <c r="H150" s="15">
        <f t="shared" si="35"/>
        <v>9.2999999999999989</v>
      </c>
      <c r="I150" s="11">
        <f t="shared" si="36"/>
        <v>0.16170597526401623</v>
      </c>
      <c r="J150" s="32">
        <f t="shared" si="37"/>
        <v>5.6317289703694193E-3</v>
      </c>
      <c r="K150" s="32">
        <f t="shared" si="38"/>
        <v>177.56536318799516</v>
      </c>
      <c r="L150" s="8">
        <v>1</v>
      </c>
      <c r="M150" s="9">
        <v>0</v>
      </c>
      <c r="N150" s="8">
        <v>0</v>
      </c>
      <c r="O150" s="9">
        <v>0</v>
      </c>
      <c r="P150" s="9">
        <v>0</v>
      </c>
      <c r="Q150" s="9">
        <v>1</v>
      </c>
      <c r="R150" s="9">
        <v>0</v>
      </c>
      <c r="S150" s="8">
        <v>30709</v>
      </c>
      <c r="T150" s="9">
        <v>3</v>
      </c>
      <c r="U150" s="9">
        <f t="shared" si="39"/>
        <v>30705</v>
      </c>
      <c r="V150" s="9">
        <f t="shared" si="40"/>
        <v>12</v>
      </c>
      <c r="W150" s="7">
        <v>12.4</v>
      </c>
      <c r="X150" s="7">
        <f t="shared" si="42"/>
        <v>26.1</v>
      </c>
      <c r="Y150" s="9">
        <v>1</v>
      </c>
      <c r="Z150" s="9">
        <v>0</v>
      </c>
      <c r="AA150" s="9">
        <v>0</v>
      </c>
      <c r="AB150" s="9">
        <v>1</v>
      </c>
      <c r="AC150" s="9">
        <v>0</v>
      </c>
      <c r="AD150" s="29">
        <v>0</v>
      </c>
      <c r="AE150" s="187">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s="17">
        <v>0</v>
      </c>
      <c r="BF150">
        <v>1</v>
      </c>
      <c r="BG150">
        <v>0</v>
      </c>
      <c r="BH150" s="17">
        <v>0</v>
      </c>
      <c r="BI150">
        <v>2538.666666666667</v>
      </c>
      <c r="BJ150">
        <v>1600</v>
      </c>
      <c r="BK150" s="24">
        <v>44.5</v>
      </c>
      <c r="BL150">
        <v>1</v>
      </c>
      <c r="BM150">
        <v>0</v>
      </c>
      <c r="BN150">
        <v>0</v>
      </c>
      <c r="BO150">
        <v>0</v>
      </c>
      <c r="BP150">
        <v>0</v>
      </c>
      <c r="BQ150">
        <v>0</v>
      </c>
      <c r="BR150">
        <v>0</v>
      </c>
      <c r="BS150" s="17">
        <v>0</v>
      </c>
      <c r="BT150">
        <v>0</v>
      </c>
      <c r="BU150">
        <v>0</v>
      </c>
      <c r="BV150">
        <v>0</v>
      </c>
      <c r="BW150" s="17">
        <v>1</v>
      </c>
      <c r="BX150">
        <v>0</v>
      </c>
      <c r="BY150">
        <v>0</v>
      </c>
      <c r="BZ150">
        <v>0</v>
      </c>
      <c r="CA150">
        <v>0</v>
      </c>
      <c r="CB150" s="17">
        <v>0</v>
      </c>
      <c r="CC150">
        <v>0</v>
      </c>
      <c r="CD150">
        <v>0</v>
      </c>
      <c r="CE150">
        <v>1</v>
      </c>
      <c r="CF150">
        <v>1</v>
      </c>
      <c r="CG150">
        <v>0</v>
      </c>
      <c r="CH150">
        <v>0</v>
      </c>
      <c r="CI150">
        <v>0</v>
      </c>
      <c r="CJ150">
        <v>0</v>
      </c>
      <c r="CK150">
        <v>0</v>
      </c>
      <c r="CL150">
        <v>0</v>
      </c>
      <c r="CM150" s="17">
        <v>0</v>
      </c>
      <c r="CN150">
        <v>0.14599999999999999</v>
      </c>
      <c r="CO150">
        <v>5</v>
      </c>
      <c r="CP150">
        <v>0</v>
      </c>
      <c r="CQ150">
        <v>1</v>
      </c>
      <c r="CR150">
        <v>18</v>
      </c>
      <c r="CX150" s="33" t="s">
        <v>85</v>
      </c>
    </row>
    <row r="151" spans="1:102" x14ac:dyDescent="0.25">
      <c r="A151">
        <v>150</v>
      </c>
      <c r="B151">
        <v>14</v>
      </c>
      <c r="C151" s="24" t="s">
        <v>141</v>
      </c>
      <c r="D151" s="12">
        <v>9.8000000000000007</v>
      </c>
      <c r="E151" s="13">
        <v>0.6</v>
      </c>
      <c r="F151" s="7">
        <v>29.713380227424</v>
      </c>
      <c r="G151" s="7">
        <f t="shared" si="34"/>
        <v>9.2000000000000011</v>
      </c>
      <c r="H151" s="15">
        <f t="shared" si="35"/>
        <v>10.4</v>
      </c>
      <c r="I151" s="11">
        <f t="shared" si="36"/>
        <v>0.16541448611109594</v>
      </c>
      <c r="J151" s="32">
        <f t="shared" si="37"/>
        <v>5.5670033111354465E-3</v>
      </c>
      <c r="K151" s="32">
        <f t="shared" si="38"/>
        <v>179.62985543761783</v>
      </c>
      <c r="L151" s="8">
        <v>1</v>
      </c>
      <c r="M151" s="9">
        <v>0</v>
      </c>
      <c r="N151" s="8">
        <v>0</v>
      </c>
      <c r="O151" s="9">
        <v>0</v>
      </c>
      <c r="P151" s="9">
        <v>0</v>
      </c>
      <c r="Q151" s="9">
        <v>1</v>
      </c>
      <c r="R151" s="9">
        <v>0</v>
      </c>
      <c r="S151" s="8">
        <v>31388</v>
      </c>
      <c r="T151" s="9">
        <v>3</v>
      </c>
      <c r="U151" s="9">
        <f t="shared" si="39"/>
        <v>31384</v>
      </c>
      <c r="V151" s="9">
        <f t="shared" si="40"/>
        <v>12</v>
      </c>
      <c r="W151" s="7">
        <v>12.4</v>
      </c>
      <c r="X151" s="7">
        <f t="shared" si="42"/>
        <v>26.1</v>
      </c>
      <c r="Y151" s="9">
        <v>1</v>
      </c>
      <c r="Z151" s="9">
        <v>0</v>
      </c>
      <c r="AA151" s="9">
        <v>0</v>
      </c>
      <c r="AB151" s="9">
        <v>0</v>
      </c>
      <c r="AC151" s="9">
        <v>1</v>
      </c>
      <c r="AD151" s="29">
        <v>0</v>
      </c>
      <c r="AE151" s="187">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s="17">
        <v>0</v>
      </c>
      <c r="BF151">
        <v>1</v>
      </c>
      <c r="BG151">
        <v>0</v>
      </c>
      <c r="BH151" s="17">
        <v>0</v>
      </c>
      <c r="BI151">
        <v>2538.666666666667</v>
      </c>
      <c r="BJ151">
        <v>1600</v>
      </c>
      <c r="BK151" s="24">
        <v>44.5</v>
      </c>
      <c r="BL151">
        <v>1</v>
      </c>
      <c r="BM151">
        <v>0</v>
      </c>
      <c r="BN151">
        <v>0</v>
      </c>
      <c r="BO151">
        <v>0</v>
      </c>
      <c r="BP151">
        <v>0</v>
      </c>
      <c r="BQ151">
        <v>0</v>
      </c>
      <c r="BR151">
        <v>0</v>
      </c>
      <c r="BS151" s="17">
        <v>0</v>
      </c>
      <c r="BT151">
        <v>0</v>
      </c>
      <c r="BU151">
        <v>0</v>
      </c>
      <c r="BV151">
        <v>0</v>
      </c>
      <c r="BW151" s="17">
        <v>1</v>
      </c>
      <c r="BX151">
        <v>0</v>
      </c>
      <c r="BY151">
        <v>0</v>
      </c>
      <c r="BZ151">
        <v>0</v>
      </c>
      <c r="CA151">
        <v>0</v>
      </c>
      <c r="CB151" s="17">
        <v>0</v>
      </c>
      <c r="CC151">
        <v>0</v>
      </c>
      <c r="CD151">
        <v>0</v>
      </c>
      <c r="CE151">
        <v>1</v>
      </c>
      <c r="CF151">
        <v>1</v>
      </c>
      <c r="CG151">
        <v>0</v>
      </c>
      <c r="CH151">
        <v>0</v>
      </c>
      <c r="CI151">
        <v>0</v>
      </c>
      <c r="CJ151">
        <v>0</v>
      </c>
      <c r="CK151">
        <v>0</v>
      </c>
      <c r="CL151">
        <v>0</v>
      </c>
      <c r="CM151" s="17">
        <v>0</v>
      </c>
      <c r="CN151">
        <v>0.14599999999999999</v>
      </c>
      <c r="CO151">
        <v>5</v>
      </c>
      <c r="CP151">
        <v>0</v>
      </c>
      <c r="CQ151">
        <v>1</v>
      </c>
      <c r="CR151">
        <v>18</v>
      </c>
      <c r="CX151" s="33" t="s">
        <v>85</v>
      </c>
    </row>
    <row r="152" spans="1:102" x14ac:dyDescent="0.25">
      <c r="A152">
        <v>151</v>
      </c>
      <c r="B152">
        <v>14</v>
      </c>
      <c r="C152" s="24" t="s">
        <v>141</v>
      </c>
      <c r="D152" s="12">
        <v>7.5</v>
      </c>
      <c r="E152" s="13">
        <v>0.3</v>
      </c>
      <c r="F152" s="7">
        <v>30.713380227424</v>
      </c>
      <c r="G152" s="7">
        <f t="shared" si="34"/>
        <v>7.2</v>
      </c>
      <c r="H152" s="15">
        <f t="shared" si="35"/>
        <v>7.8</v>
      </c>
      <c r="I152" s="11">
        <f t="shared" si="36"/>
        <v>0.17506737478084128</v>
      </c>
      <c r="J152" s="32">
        <f t="shared" si="37"/>
        <v>5.7000360586987268E-3</v>
      </c>
      <c r="K152" s="32">
        <f t="shared" si="38"/>
        <v>175.43748665833741</v>
      </c>
      <c r="L152" s="8">
        <v>1</v>
      </c>
      <c r="M152" s="9">
        <v>0</v>
      </c>
      <c r="N152" s="8">
        <v>0</v>
      </c>
      <c r="O152" s="9">
        <v>0</v>
      </c>
      <c r="P152" s="9">
        <v>0</v>
      </c>
      <c r="Q152" s="9">
        <v>1</v>
      </c>
      <c r="R152" s="9">
        <v>0</v>
      </c>
      <c r="S152" s="8">
        <v>29839</v>
      </c>
      <c r="T152" s="9">
        <v>3</v>
      </c>
      <c r="U152" s="9">
        <f t="shared" si="39"/>
        <v>29835</v>
      </c>
      <c r="V152" s="9">
        <f t="shared" si="40"/>
        <v>12</v>
      </c>
      <c r="W152" s="7">
        <v>12.6</v>
      </c>
      <c r="X152" s="7">
        <f t="shared" si="42"/>
        <v>25.9</v>
      </c>
      <c r="Y152" s="9">
        <v>1</v>
      </c>
      <c r="Z152" s="9">
        <v>0</v>
      </c>
      <c r="AA152" s="9">
        <v>1</v>
      </c>
      <c r="AB152" s="9">
        <v>0</v>
      </c>
      <c r="AC152" s="9">
        <v>0</v>
      </c>
      <c r="AD152" s="29">
        <v>0</v>
      </c>
      <c r="AE152" s="187">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s="17">
        <v>0</v>
      </c>
      <c r="BF152">
        <v>1</v>
      </c>
      <c r="BG152">
        <v>0</v>
      </c>
      <c r="BH152" s="17">
        <v>0</v>
      </c>
      <c r="BI152">
        <v>2538.666666666667</v>
      </c>
      <c r="BJ152">
        <v>1600</v>
      </c>
      <c r="BK152" s="24">
        <v>44.5</v>
      </c>
      <c r="BL152">
        <v>1</v>
      </c>
      <c r="BM152">
        <v>0</v>
      </c>
      <c r="BN152">
        <v>0</v>
      </c>
      <c r="BO152">
        <v>0</v>
      </c>
      <c r="BP152">
        <v>0</v>
      </c>
      <c r="BQ152">
        <v>0</v>
      </c>
      <c r="BR152">
        <v>0</v>
      </c>
      <c r="BS152" s="17">
        <v>0</v>
      </c>
      <c r="BT152">
        <v>0</v>
      </c>
      <c r="BU152">
        <v>0</v>
      </c>
      <c r="BV152">
        <v>0</v>
      </c>
      <c r="BW152" s="17">
        <v>1</v>
      </c>
      <c r="BX152">
        <v>0</v>
      </c>
      <c r="BY152">
        <v>0</v>
      </c>
      <c r="BZ152">
        <v>0</v>
      </c>
      <c r="CA152">
        <v>0</v>
      </c>
      <c r="CB152" s="17">
        <v>0</v>
      </c>
      <c r="CC152">
        <v>0</v>
      </c>
      <c r="CD152">
        <v>0</v>
      </c>
      <c r="CE152">
        <v>1</v>
      </c>
      <c r="CF152">
        <v>1</v>
      </c>
      <c r="CG152">
        <v>0</v>
      </c>
      <c r="CH152">
        <v>0</v>
      </c>
      <c r="CI152">
        <v>0</v>
      </c>
      <c r="CJ152">
        <v>0</v>
      </c>
      <c r="CK152">
        <v>0</v>
      </c>
      <c r="CL152">
        <v>0</v>
      </c>
      <c r="CM152" s="17">
        <v>0</v>
      </c>
      <c r="CN152">
        <v>0.14599999999999999</v>
      </c>
      <c r="CO152">
        <v>5</v>
      </c>
      <c r="CP152">
        <v>0</v>
      </c>
      <c r="CQ152">
        <v>1</v>
      </c>
      <c r="CR152">
        <v>18</v>
      </c>
      <c r="CX152" s="33" t="s">
        <v>85</v>
      </c>
    </row>
    <row r="153" spans="1:102" x14ac:dyDescent="0.25">
      <c r="A153">
        <v>152</v>
      </c>
      <c r="B153">
        <v>14</v>
      </c>
      <c r="C153" s="24" t="s">
        <v>141</v>
      </c>
      <c r="D153" s="12">
        <v>10.6</v>
      </c>
      <c r="E153" s="13">
        <v>0.5</v>
      </c>
      <c r="F153" s="7">
        <v>31.713380227424</v>
      </c>
      <c r="G153" s="7">
        <f t="shared" si="34"/>
        <v>10.1</v>
      </c>
      <c r="H153" s="15">
        <f t="shared" si="35"/>
        <v>11.1</v>
      </c>
      <c r="I153" s="11">
        <f t="shared" si="36"/>
        <v>0.18049659984710903</v>
      </c>
      <c r="J153" s="32">
        <f t="shared" si="37"/>
        <v>5.6914967295421072E-3</v>
      </c>
      <c r="K153" s="32">
        <f t="shared" si="38"/>
        <v>175.7007071284836</v>
      </c>
      <c r="L153" s="8">
        <v>1</v>
      </c>
      <c r="M153" s="9">
        <v>0</v>
      </c>
      <c r="N153" s="8">
        <v>0</v>
      </c>
      <c r="O153" s="9">
        <v>0</v>
      </c>
      <c r="P153" s="9">
        <v>0</v>
      </c>
      <c r="Q153" s="9">
        <v>1</v>
      </c>
      <c r="R153" s="9">
        <v>0</v>
      </c>
      <c r="S153" s="8">
        <v>29869</v>
      </c>
      <c r="T153" s="9">
        <v>3</v>
      </c>
      <c r="U153" s="9">
        <f t="shared" si="39"/>
        <v>29865</v>
      </c>
      <c r="V153" s="9">
        <f t="shared" si="40"/>
        <v>12</v>
      </c>
      <c r="W153" s="7">
        <v>12.6</v>
      </c>
      <c r="X153" s="7">
        <f t="shared" si="42"/>
        <v>25.9</v>
      </c>
      <c r="Y153" s="9">
        <v>1</v>
      </c>
      <c r="Z153" s="9">
        <v>0</v>
      </c>
      <c r="AA153" s="9">
        <v>0</v>
      </c>
      <c r="AB153" s="9">
        <v>1</v>
      </c>
      <c r="AC153" s="9">
        <v>0</v>
      </c>
      <c r="AD153" s="29">
        <v>0</v>
      </c>
      <c r="AE153" s="187">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s="17">
        <v>0</v>
      </c>
      <c r="BF153">
        <v>1</v>
      </c>
      <c r="BG153">
        <v>0</v>
      </c>
      <c r="BH153" s="17">
        <v>0</v>
      </c>
      <c r="BI153">
        <v>2538.666666666667</v>
      </c>
      <c r="BJ153">
        <v>1600</v>
      </c>
      <c r="BK153" s="24">
        <v>44.5</v>
      </c>
      <c r="BL153">
        <v>1</v>
      </c>
      <c r="BM153">
        <v>0</v>
      </c>
      <c r="BN153">
        <v>0</v>
      </c>
      <c r="BO153">
        <v>0</v>
      </c>
      <c r="BP153">
        <v>0</v>
      </c>
      <c r="BQ153">
        <v>0</v>
      </c>
      <c r="BR153">
        <v>0</v>
      </c>
      <c r="BS153" s="17">
        <v>0</v>
      </c>
      <c r="BT153">
        <v>0</v>
      </c>
      <c r="BU153">
        <v>0</v>
      </c>
      <c r="BV153">
        <v>0</v>
      </c>
      <c r="BW153" s="17">
        <v>1</v>
      </c>
      <c r="BX153">
        <v>0</v>
      </c>
      <c r="BY153">
        <v>0</v>
      </c>
      <c r="BZ153">
        <v>0</v>
      </c>
      <c r="CA153">
        <v>0</v>
      </c>
      <c r="CB153" s="17">
        <v>0</v>
      </c>
      <c r="CC153">
        <v>0</v>
      </c>
      <c r="CD153">
        <v>0</v>
      </c>
      <c r="CE153">
        <v>1</v>
      </c>
      <c r="CF153">
        <v>1</v>
      </c>
      <c r="CG153">
        <v>0</v>
      </c>
      <c r="CH153">
        <v>0</v>
      </c>
      <c r="CI153">
        <v>0</v>
      </c>
      <c r="CJ153">
        <v>0</v>
      </c>
      <c r="CK153">
        <v>0</v>
      </c>
      <c r="CL153">
        <v>0</v>
      </c>
      <c r="CM153" s="17">
        <v>0</v>
      </c>
      <c r="CN153">
        <v>0.14599999999999999</v>
      </c>
      <c r="CO153">
        <v>5</v>
      </c>
      <c r="CP153">
        <v>0</v>
      </c>
      <c r="CQ153">
        <v>1</v>
      </c>
      <c r="CR153">
        <v>18</v>
      </c>
      <c r="CX153" s="33" t="s">
        <v>85</v>
      </c>
    </row>
    <row r="154" spans="1:102" s="50" customFormat="1" x14ac:dyDescent="0.25">
      <c r="A154" s="50">
        <v>153</v>
      </c>
      <c r="B154" s="50">
        <v>14</v>
      </c>
      <c r="C154" s="51" t="s">
        <v>141</v>
      </c>
      <c r="D154" s="52">
        <v>11.1</v>
      </c>
      <c r="E154" s="53">
        <v>0.6</v>
      </c>
      <c r="F154" s="54">
        <v>32.713380227423997</v>
      </c>
      <c r="G154" s="54">
        <f t="shared" si="34"/>
        <v>10.5</v>
      </c>
      <c r="H154" s="55">
        <f t="shared" si="35"/>
        <v>11.7</v>
      </c>
      <c r="I154" s="56">
        <f t="shared" si="36"/>
        <v>0.18598810220012707</v>
      </c>
      <c r="J154" s="57">
        <f t="shared" si="37"/>
        <v>5.6853831951065434E-3</v>
      </c>
      <c r="K154" s="57">
        <f t="shared" si="38"/>
        <v>175.88963939329687</v>
      </c>
      <c r="L154" s="58">
        <v>1</v>
      </c>
      <c r="M154" s="59">
        <v>0</v>
      </c>
      <c r="N154" s="58">
        <v>0</v>
      </c>
      <c r="O154" s="59">
        <v>0</v>
      </c>
      <c r="P154" s="59">
        <v>0</v>
      </c>
      <c r="Q154" s="59">
        <v>1</v>
      </c>
      <c r="R154" s="59">
        <v>0</v>
      </c>
      <c r="S154" s="58">
        <v>29871</v>
      </c>
      <c r="T154" s="59">
        <v>3</v>
      </c>
      <c r="U154" s="59">
        <f t="shared" si="39"/>
        <v>29867</v>
      </c>
      <c r="V154" s="59">
        <f t="shared" si="40"/>
        <v>12</v>
      </c>
      <c r="W154" s="54">
        <v>12.6</v>
      </c>
      <c r="X154" s="54">
        <f t="shared" si="42"/>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s="64">
        <v>0</v>
      </c>
      <c r="BF154">
        <v>1</v>
      </c>
      <c r="BG154">
        <v>0</v>
      </c>
      <c r="BH154" s="64">
        <v>0</v>
      </c>
      <c r="BI154">
        <v>2538.666666666667</v>
      </c>
      <c r="BJ154">
        <v>1600</v>
      </c>
      <c r="BK154" s="51">
        <v>44.5</v>
      </c>
      <c r="BL154" s="50">
        <v>1</v>
      </c>
      <c r="BM154" s="50">
        <v>0</v>
      </c>
      <c r="BN154" s="50">
        <v>0</v>
      </c>
      <c r="BO154" s="50">
        <v>0</v>
      </c>
      <c r="BP154" s="50">
        <v>0</v>
      </c>
      <c r="BQ154" s="50">
        <v>0</v>
      </c>
      <c r="BR154" s="50">
        <v>0</v>
      </c>
      <c r="BS154" s="64">
        <v>0</v>
      </c>
      <c r="BT154" s="50">
        <v>0</v>
      </c>
      <c r="BU154" s="50">
        <v>0</v>
      </c>
      <c r="BV154" s="50">
        <v>0</v>
      </c>
      <c r="BW154" s="64">
        <v>1</v>
      </c>
      <c r="BX154" s="50">
        <v>0</v>
      </c>
      <c r="BY154" s="50">
        <v>0</v>
      </c>
      <c r="BZ154" s="50">
        <v>0</v>
      </c>
      <c r="CA154" s="50">
        <v>0</v>
      </c>
      <c r="CB154" s="64">
        <v>0</v>
      </c>
      <c r="CC154" s="50">
        <v>0</v>
      </c>
      <c r="CD154" s="50">
        <v>0</v>
      </c>
      <c r="CE154" s="50">
        <v>1</v>
      </c>
      <c r="CF154" s="50">
        <v>1</v>
      </c>
      <c r="CG154" s="50">
        <v>0</v>
      </c>
      <c r="CH154" s="50">
        <v>0</v>
      </c>
      <c r="CI154" s="50">
        <v>0</v>
      </c>
      <c r="CJ154" s="50">
        <v>0</v>
      </c>
      <c r="CK154" s="50">
        <v>0</v>
      </c>
      <c r="CL154" s="50">
        <v>0</v>
      </c>
      <c r="CM154" s="64">
        <v>0</v>
      </c>
      <c r="CN154">
        <v>0.14599999999999999</v>
      </c>
      <c r="CO154">
        <v>5</v>
      </c>
      <c r="CP154">
        <v>0</v>
      </c>
      <c r="CQ154">
        <v>1</v>
      </c>
      <c r="CR154">
        <v>18</v>
      </c>
      <c r="CS154" s="66"/>
      <c r="CX154" s="33" t="s">
        <v>85</v>
      </c>
    </row>
    <row r="155" spans="1:102" x14ac:dyDescent="0.25">
      <c r="A155">
        <v>154</v>
      </c>
      <c r="B155">
        <v>15</v>
      </c>
      <c r="C155" s="24" t="s">
        <v>166</v>
      </c>
      <c r="D155" s="12">
        <v>8.5</v>
      </c>
      <c r="E155" s="13">
        <v>0.1</v>
      </c>
      <c r="F155" s="7">
        <f>D155/E155</f>
        <v>85</v>
      </c>
      <c r="G155" s="7">
        <f t="shared" si="34"/>
        <v>8.4</v>
      </c>
      <c r="H155" s="15">
        <f t="shared" si="35"/>
        <v>8.6</v>
      </c>
      <c r="I155" s="11">
        <f t="shared" si="36"/>
        <v>0.36517364407708086</v>
      </c>
      <c r="J155" s="32">
        <f t="shared" si="37"/>
        <v>4.2961605185538919E-3</v>
      </c>
      <c r="K155" s="32">
        <f t="shared" si="38"/>
        <v>232.76597689524988</v>
      </c>
      <c r="L155" s="8">
        <v>1</v>
      </c>
      <c r="M155" s="9">
        <v>0</v>
      </c>
      <c r="N155" s="8">
        <v>0</v>
      </c>
      <c r="O155" s="9">
        <v>1</v>
      </c>
      <c r="P155" s="9">
        <v>0</v>
      </c>
      <c r="Q155" s="9">
        <v>0</v>
      </c>
      <c r="R155" s="9">
        <v>0</v>
      </c>
      <c r="S155" s="8">
        <v>46965</v>
      </c>
      <c r="T155" s="9">
        <v>9</v>
      </c>
      <c r="U155" s="9">
        <f t="shared" si="39"/>
        <v>46955</v>
      </c>
      <c r="V155" s="9">
        <f t="shared" si="40"/>
        <v>20</v>
      </c>
      <c r="W155" s="7">
        <v>6.134999999999998</v>
      </c>
      <c r="X155" s="7">
        <v>25.552</v>
      </c>
      <c r="Y155" s="9">
        <v>0</v>
      </c>
      <c r="Z155" s="9">
        <v>1</v>
      </c>
      <c r="AA155" s="9">
        <v>1</v>
      </c>
      <c r="AB155" s="9">
        <v>0</v>
      </c>
      <c r="AC155" s="9">
        <v>0</v>
      </c>
      <c r="AD155" s="29">
        <v>0</v>
      </c>
      <c r="AE155" s="187">
        <v>0</v>
      </c>
      <c r="AF155" s="9">
        <v>1</v>
      </c>
      <c r="AG155" s="29">
        <v>0</v>
      </c>
      <c r="AH155" s="9">
        <v>1</v>
      </c>
      <c r="AI155" s="29">
        <v>0</v>
      </c>
      <c r="AJ155" s="20">
        <v>2005</v>
      </c>
      <c r="AK155" s="32">
        <v>0.39100000000000001</v>
      </c>
      <c r="AL155" s="32">
        <v>0.14299999999999999</v>
      </c>
      <c r="AM155" s="32">
        <v>0.314</v>
      </c>
      <c r="AN155" s="42">
        <f t="shared" ref="AN155:AN174" si="43">1-SUM(AK155:AM155)</f>
        <v>0.15199999999999991</v>
      </c>
      <c r="AO155" s="41" t="s">
        <v>98</v>
      </c>
      <c r="AP155" s="17" t="s">
        <v>98</v>
      </c>
      <c r="AQ155">
        <v>0.27300000000000002</v>
      </c>
      <c r="AR155" s="39">
        <f t="shared" ref="AR155:AR218" si="44">1-AQ155</f>
        <v>0.72699999999999998</v>
      </c>
      <c r="AS155" t="s">
        <v>98</v>
      </c>
      <c r="AT155" s="39" t="s">
        <v>98</v>
      </c>
      <c r="AU155">
        <v>0</v>
      </c>
      <c r="AV155" s="17">
        <v>1</v>
      </c>
      <c r="AW155">
        <v>0.32100000000000001</v>
      </c>
      <c r="AX155" s="17">
        <f t="shared" ref="AX155:AX174" si="45">1-AW155</f>
        <v>0.67900000000000005</v>
      </c>
      <c r="AY155" s="17" t="s">
        <v>12</v>
      </c>
      <c r="AZ155">
        <v>0</v>
      </c>
      <c r="BA155" s="39">
        <v>0</v>
      </c>
      <c r="BB155">
        <v>0</v>
      </c>
      <c r="BC155" s="17">
        <v>0</v>
      </c>
      <c r="BD155">
        <v>1</v>
      </c>
      <c r="BE155" s="39">
        <v>0</v>
      </c>
      <c r="BF155">
        <v>0</v>
      </c>
      <c r="BG155" s="17">
        <v>1</v>
      </c>
      <c r="BH155" s="17">
        <v>0</v>
      </c>
      <c r="BI155">
        <v>95.083333333333329</v>
      </c>
      <c r="BJ155" s="39">
        <v>36</v>
      </c>
      <c r="BK155" s="24">
        <v>35.944000000000003</v>
      </c>
      <c r="BL155">
        <v>1</v>
      </c>
      <c r="BM155">
        <v>0</v>
      </c>
      <c r="BN155">
        <v>0</v>
      </c>
      <c r="BO155">
        <v>0</v>
      </c>
      <c r="BP155">
        <v>0</v>
      </c>
      <c r="BQ155">
        <v>0</v>
      </c>
      <c r="BR155">
        <v>0</v>
      </c>
      <c r="BS155" s="17">
        <v>0</v>
      </c>
      <c r="BT155">
        <v>0</v>
      </c>
      <c r="BU155">
        <v>0</v>
      </c>
      <c r="BV155">
        <v>1</v>
      </c>
      <c r="BW155" s="17">
        <v>0</v>
      </c>
      <c r="BX155">
        <v>0</v>
      </c>
      <c r="BY155">
        <v>0</v>
      </c>
      <c r="BZ155">
        <v>0</v>
      </c>
      <c r="CA155">
        <v>0</v>
      </c>
      <c r="CB155" s="17">
        <v>0</v>
      </c>
      <c r="CC155">
        <v>0</v>
      </c>
      <c r="CD155">
        <v>0</v>
      </c>
      <c r="CE155">
        <v>1</v>
      </c>
      <c r="CF155">
        <v>1</v>
      </c>
      <c r="CG155">
        <v>0</v>
      </c>
      <c r="CH155">
        <v>0</v>
      </c>
      <c r="CI155">
        <v>1</v>
      </c>
      <c r="CJ155">
        <v>0</v>
      </c>
      <c r="CK155">
        <v>0</v>
      </c>
      <c r="CL155">
        <v>1</v>
      </c>
      <c r="CM155" s="17">
        <v>1</v>
      </c>
      <c r="CN155">
        <v>0</v>
      </c>
      <c r="CO155">
        <v>106</v>
      </c>
      <c r="CP155">
        <v>0</v>
      </c>
      <c r="CQ155">
        <v>1</v>
      </c>
      <c r="CR155">
        <v>16</v>
      </c>
      <c r="CX155" s="33" t="s">
        <v>85</v>
      </c>
    </row>
    <row r="156" spans="1:102" x14ac:dyDescent="0.25">
      <c r="A156">
        <v>155</v>
      </c>
      <c r="B156">
        <v>15</v>
      </c>
      <c r="C156" s="24" t="s">
        <v>166</v>
      </c>
      <c r="D156" s="12">
        <v>7.7</v>
      </c>
      <c r="E156" s="13">
        <v>0.1</v>
      </c>
      <c r="F156" s="7">
        <f>D156/E156</f>
        <v>77</v>
      </c>
      <c r="G156" s="7">
        <f t="shared" si="34"/>
        <v>7.6000000000000005</v>
      </c>
      <c r="H156" s="15">
        <f t="shared" si="35"/>
        <v>7.8</v>
      </c>
      <c r="I156" s="11">
        <f t="shared" si="36"/>
        <v>0.33484591258365215</v>
      </c>
      <c r="J156" s="32">
        <f t="shared" si="37"/>
        <v>4.3486482153721057E-3</v>
      </c>
      <c r="K156" s="32">
        <f t="shared" si="38"/>
        <v>229.95651762887698</v>
      </c>
      <c r="L156" s="8">
        <v>1</v>
      </c>
      <c r="M156" s="9">
        <v>0</v>
      </c>
      <c r="N156" s="8">
        <v>0</v>
      </c>
      <c r="O156" s="9">
        <v>1</v>
      </c>
      <c r="P156" s="9">
        <v>0</v>
      </c>
      <c r="Q156" s="9">
        <v>0</v>
      </c>
      <c r="R156" s="9">
        <v>0</v>
      </c>
      <c r="S156" s="8">
        <v>46965</v>
      </c>
      <c r="T156" s="9">
        <v>13</v>
      </c>
      <c r="U156" s="9">
        <f t="shared" si="39"/>
        <v>46951</v>
      </c>
      <c r="V156" s="9">
        <f t="shared" si="40"/>
        <v>20</v>
      </c>
      <c r="W156" s="7">
        <v>6.134999999999998</v>
      </c>
      <c r="X156" s="7">
        <v>25.552</v>
      </c>
      <c r="Y156" s="9">
        <v>0</v>
      </c>
      <c r="Z156" s="9">
        <v>1</v>
      </c>
      <c r="AA156" s="9">
        <v>1</v>
      </c>
      <c r="AB156" s="9">
        <v>0</v>
      </c>
      <c r="AC156" s="9">
        <v>0</v>
      </c>
      <c r="AD156" s="29">
        <v>0</v>
      </c>
      <c r="AE156" s="187">
        <v>0</v>
      </c>
      <c r="AF156" s="9">
        <v>1</v>
      </c>
      <c r="AG156" s="29">
        <v>0</v>
      </c>
      <c r="AH156" s="9">
        <v>1</v>
      </c>
      <c r="AI156" s="29">
        <v>0</v>
      </c>
      <c r="AJ156" s="20">
        <v>2005</v>
      </c>
      <c r="AK156" s="32">
        <v>0.39100000000000001</v>
      </c>
      <c r="AL156" s="32">
        <v>0.14299999999999999</v>
      </c>
      <c r="AM156" s="32">
        <v>0.314</v>
      </c>
      <c r="AN156" s="42">
        <f t="shared" si="43"/>
        <v>0.15199999999999991</v>
      </c>
      <c r="AO156" s="41" t="s">
        <v>98</v>
      </c>
      <c r="AP156" s="17" t="s">
        <v>98</v>
      </c>
      <c r="AQ156">
        <v>0.27300000000000002</v>
      </c>
      <c r="AR156" s="39">
        <f t="shared" si="44"/>
        <v>0.72699999999999998</v>
      </c>
      <c r="AS156" t="s">
        <v>98</v>
      </c>
      <c r="AT156" s="39" t="s">
        <v>98</v>
      </c>
      <c r="AU156">
        <v>0</v>
      </c>
      <c r="AV156" s="17">
        <v>1</v>
      </c>
      <c r="AW156">
        <v>0.32100000000000001</v>
      </c>
      <c r="AX156" s="17">
        <f t="shared" si="45"/>
        <v>0.67900000000000005</v>
      </c>
      <c r="AY156" s="17" t="s">
        <v>12</v>
      </c>
      <c r="AZ156">
        <v>0</v>
      </c>
      <c r="BA156" s="39">
        <v>0</v>
      </c>
      <c r="BB156">
        <v>0</v>
      </c>
      <c r="BC156" s="17">
        <v>0</v>
      </c>
      <c r="BD156">
        <v>1</v>
      </c>
      <c r="BE156" s="39">
        <v>0</v>
      </c>
      <c r="BF156">
        <v>0</v>
      </c>
      <c r="BG156" s="17">
        <v>1</v>
      </c>
      <c r="BH156" s="17">
        <v>0</v>
      </c>
      <c r="BI156">
        <v>95.083333333333329</v>
      </c>
      <c r="BJ156" s="39">
        <v>36</v>
      </c>
      <c r="BK156" s="24">
        <v>35.944000000000003</v>
      </c>
      <c r="BL156">
        <v>1</v>
      </c>
      <c r="BM156">
        <v>0</v>
      </c>
      <c r="BN156">
        <v>0</v>
      </c>
      <c r="BO156">
        <v>0</v>
      </c>
      <c r="BP156">
        <v>0</v>
      </c>
      <c r="BQ156">
        <v>0</v>
      </c>
      <c r="BR156">
        <v>0</v>
      </c>
      <c r="BS156" s="17">
        <v>0</v>
      </c>
      <c r="BT156">
        <v>0</v>
      </c>
      <c r="BU156">
        <v>0</v>
      </c>
      <c r="BV156">
        <v>1</v>
      </c>
      <c r="BW156" s="17">
        <v>0</v>
      </c>
      <c r="BX156">
        <v>0</v>
      </c>
      <c r="BY156">
        <v>0</v>
      </c>
      <c r="BZ156">
        <v>0</v>
      </c>
      <c r="CA156">
        <v>0</v>
      </c>
      <c r="CB156" s="17">
        <v>0</v>
      </c>
      <c r="CC156">
        <v>0</v>
      </c>
      <c r="CD156">
        <v>0</v>
      </c>
      <c r="CE156">
        <v>1</v>
      </c>
      <c r="CF156">
        <v>1</v>
      </c>
      <c r="CG156">
        <v>0</v>
      </c>
      <c r="CH156">
        <v>0</v>
      </c>
      <c r="CI156">
        <v>1</v>
      </c>
      <c r="CJ156">
        <v>0</v>
      </c>
      <c r="CK156">
        <v>0</v>
      </c>
      <c r="CL156">
        <v>1</v>
      </c>
      <c r="CM156" s="17">
        <v>1</v>
      </c>
      <c r="CN156">
        <v>0</v>
      </c>
      <c r="CO156">
        <v>106</v>
      </c>
      <c r="CP156">
        <v>0</v>
      </c>
      <c r="CQ156">
        <v>1</v>
      </c>
      <c r="CR156">
        <v>16</v>
      </c>
      <c r="CX156" s="33" t="s">
        <v>85</v>
      </c>
    </row>
    <row r="157" spans="1:102" x14ac:dyDescent="0.25">
      <c r="A157">
        <v>156</v>
      </c>
      <c r="B157">
        <v>15</v>
      </c>
      <c r="C157" s="24" t="s">
        <v>166</v>
      </c>
      <c r="D157" s="12">
        <v>6.8</v>
      </c>
      <c r="E157" s="13">
        <v>0.1</v>
      </c>
      <c r="F157" s="7">
        <f>D157/E157</f>
        <v>68</v>
      </c>
      <c r="G157" s="7">
        <f t="shared" si="34"/>
        <v>6.7</v>
      </c>
      <c r="H157" s="15">
        <f t="shared" si="35"/>
        <v>6.8999999999999995</v>
      </c>
      <c r="I157" s="11">
        <f t="shared" si="36"/>
        <v>0.29942585227104296</v>
      </c>
      <c r="J157" s="32">
        <f t="shared" si="37"/>
        <v>4.4033213569271024E-3</v>
      </c>
      <c r="K157" s="32">
        <f t="shared" si="38"/>
        <v>227.10129898351525</v>
      </c>
      <c r="L157" s="8">
        <v>1</v>
      </c>
      <c r="M157" s="9">
        <v>0</v>
      </c>
      <c r="N157" s="8">
        <v>0</v>
      </c>
      <c r="O157" s="9">
        <v>1</v>
      </c>
      <c r="P157" s="9">
        <v>0</v>
      </c>
      <c r="Q157" s="9">
        <v>0</v>
      </c>
      <c r="R157" s="9">
        <v>0</v>
      </c>
      <c r="S157" s="8">
        <v>46965</v>
      </c>
      <c r="T157" s="9">
        <v>13</v>
      </c>
      <c r="U157" s="9">
        <f t="shared" si="39"/>
        <v>46951</v>
      </c>
      <c r="V157" s="9">
        <f t="shared" si="40"/>
        <v>20</v>
      </c>
      <c r="W157" s="7">
        <v>6.134999999999998</v>
      </c>
      <c r="X157" s="7">
        <v>25.552</v>
      </c>
      <c r="Y157" s="9">
        <v>0</v>
      </c>
      <c r="Z157" s="9">
        <v>1</v>
      </c>
      <c r="AA157" s="9">
        <v>1</v>
      </c>
      <c r="AB157" s="9">
        <v>0</v>
      </c>
      <c r="AC157" s="9">
        <v>0</v>
      </c>
      <c r="AD157" s="29">
        <v>0</v>
      </c>
      <c r="AE157" s="187">
        <v>0</v>
      </c>
      <c r="AF157" s="9">
        <v>1</v>
      </c>
      <c r="AG157" s="29">
        <v>0</v>
      </c>
      <c r="AH157" s="9">
        <v>1</v>
      </c>
      <c r="AI157" s="29">
        <v>0</v>
      </c>
      <c r="AJ157" s="20">
        <v>2005</v>
      </c>
      <c r="AK157" s="32">
        <v>0.39100000000000001</v>
      </c>
      <c r="AL157" s="32">
        <v>0.14299999999999999</v>
      </c>
      <c r="AM157" s="32">
        <v>0.314</v>
      </c>
      <c r="AN157" s="42">
        <f t="shared" si="43"/>
        <v>0.15199999999999991</v>
      </c>
      <c r="AO157" s="41" t="s">
        <v>98</v>
      </c>
      <c r="AP157" s="17" t="s">
        <v>98</v>
      </c>
      <c r="AQ157">
        <v>0.27300000000000002</v>
      </c>
      <c r="AR157" s="39">
        <f t="shared" si="44"/>
        <v>0.72699999999999998</v>
      </c>
      <c r="AS157" t="s">
        <v>98</v>
      </c>
      <c r="AT157" s="39" t="s">
        <v>98</v>
      </c>
      <c r="AU157">
        <v>0</v>
      </c>
      <c r="AV157" s="17">
        <v>1</v>
      </c>
      <c r="AW157">
        <v>0.32100000000000001</v>
      </c>
      <c r="AX157" s="17">
        <f t="shared" si="45"/>
        <v>0.67900000000000005</v>
      </c>
      <c r="AY157" s="17" t="s">
        <v>12</v>
      </c>
      <c r="AZ157">
        <v>0</v>
      </c>
      <c r="BA157" s="39">
        <v>0</v>
      </c>
      <c r="BB157">
        <v>0</v>
      </c>
      <c r="BC157" s="17">
        <v>0</v>
      </c>
      <c r="BD157">
        <v>1</v>
      </c>
      <c r="BE157" s="39">
        <v>0</v>
      </c>
      <c r="BF157">
        <v>0</v>
      </c>
      <c r="BG157" s="17">
        <v>1</v>
      </c>
      <c r="BH157" s="17">
        <v>0</v>
      </c>
      <c r="BI157">
        <v>95.083333333333329</v>
      </c>
      <c r="BJ157" s="39">
        <v>36</v>
      </c>
      <c r="BK157" s="24">
        <v>35.944000000000003</v>
      </c>
      <c r="BL157">
        <v>1</v>
      </c>
      <c r="BM157">
        <v>0</v>
      </c>
      <c r="BN157">
        <v>0</v>
      </c>
      <c r="BO157">
        <v>0</v>
      </c>
      <c r="BP157">
        <v>0</v>
      </c>
      <c r="BQ157">
        <v>0</v>
      </c>
      <c r="BR157">
        <v>0</v>
      </c>
      <c r="BS157" s="17">
        <v>0</v>
      </c>
      <c r="BT157">
        <v>0</v>
      </c>
      <c r="BU157">
        <v>0</v>
      </c>
      <c r="BV157">
        <v>1</v>
      </c>
      <c r="BW157" s="17">
        <v>0</v>
      </c>
      <c r="BX157">
        <v>0</v>
      </c>
      <c r="BY157">
        <v>0</v>
      </c>
      <c r="BZ157">
        <v>0</v>
      </c>
      <c r="CA157">
        <v>0</v>
      </c>
      <c r="CB157" s="17">
        <v>0</v>
      </c>
      <c r="CC157">
        <v>0</v>
      </c>
      <c r="CD157">
        <v>0</v>
      </c>
      <c r="CE157">
        <v>1</v>
      </c>
      <c r="CF157">
        <v>1</v>
      </c>
      <c r="CG157">
        <v>0</v>
      </c>
      <c r="CH157">
        <v>0</v>
      </c>
      <c r="CI157">
        <v>1</v>
      </c>
      <c r="CJ157">
        <v>0</v>
      </c>
      <c r="CK157">
        <v>0</v>
      </c>
      <c r="CL157">
        <v>1</v>
      </c>
      <c r="CM157" s="17">
        <v>1</v>
      </c>
      <c r="CN157">
        <v>0</v>
      </c>
      <c r="CO157">
        <v>106</v>
      </c>
      <c r="CP157">
        <v>0</v>
      </c>
      <c r="CQ157">
        <v>1</v>
      </c>
      <c r="CR157">
        <v>16</v>
      </c>
      <c r="CX157" s="33" t="s">
        <v>85</v>
      </c>
    </row>
    <row r="158" spans="1:102" x14ac:dyDescent="0.25">
      <c r="A158">
        <v>157</v>
      </c>
      <c r="B158">
        <v>15</v>
      </c>
      <c r="C158" s="24" t="s">
        <v>166</v>
      </c>
      <c r="D158" s="12">
        <v>8.5</v>
      </c>
      <c r="E158" s="13">
        <v>0.1</v>
      </c>
      <c r="F158" s="7">
        <f>D158/E158</f>
        <v>85</v>
      </c>
      <c r="G158" s="7">
        <f t="shared" si="34"/>
        <v>8.4</v>
      </c>
      <c r="H158" s="15">
        <f t="shared" si="35"/>
        <v>8.6</v>
      </c>
      <c r="I158" s="11">
        <f t="shared" si="36"/>
        <v>0.36519386578122887</v>
      </c>
      <c r="J158" s="32">
        <f t="shared" si="37"/>
        <v>4.2963984209556331E-3</v>
      </c>
      <c r="K158" s="32">
        <f t="shared" si="38"/>
        <v>232.75308805685052</v>
      </c>
      <c r="L158" s="8">
        <v>1</v>
      </c>
      <c r="M158" s="9">
        <v>0</v>
      </c>
      <c r="N158" s="8">
        <v>0</v>
      </c>
      <c r="O158" s="9">
        <v>1</v>
      </c>
      <c r="P158" s="9">
        <v>0</v>
      </c>
      <c r="Q158" s="9">
        <v>0</v>
      </c>
      <c r="R158" s="9">
        <v>0</v>
      </c>
      <c r="S158" s="8">
        <v>46965</v>
      </c>
      <c r="T158" s="9">
        <v>15</v>
      </c>
      <c r="U158" s="9">
        <f t="shared" si="39"/>
        <v>46949</v>
      </c>
      <c r="V158" s="9">
        <f t="shared" si="40"/>
        <v>20</v>
      </c>
      <c r="W158" s="7">
        <v>6.134999999999998</v>
      </c>
      <c r="X158" s="7">
        <v>25.552</v>
      </c>
      <c r="Y158" s="9">
        <v>0</v>
      </c>
      <c r="Z158" s="9">
        <v>1</v>
      </c>
      <c r="AA158" s="9">
        <v>1</v>
      </c>
      <c r="AB158" s="9">
        <v>0</v>
      </c>
      <c r="AC158" s="9">
        <v>0</v>
      </c>
      <c r="AD158" s="29">
        <v>0</v>
      </c>
      <c r="AE158" s="187">
        <v>0</v>
      </c>
      <c r="AF158" s="9">
        <v>1</v>
      </c>
      <c r="AG158" s="29">
        <v>0</v>
      </c>
      <c r="AH158" s="9">
        <v>1</v>
      </c>
      <c r="AI158" s="29">
        <v>0</v>
      </c>
      <c r="AJ158" s="20">
        <v>2005</v>
      </c>
      <c r="AK158" s="32">
        <v>0.39100000000000001</v>
      </c>
      <c r="AL158" s="32">
        <v>0.14299999999999999</v>
      </c>
      <c r="AM158" s="32">
        <v>0.314</v>
      </c>
      <c r="AN158" s="42">
        <f t="shared" si="43"/>
        <v>0.15199999999999991</v>
      </c>
      <c r="AO158" s="41" t="s">
        <v>98</v>
      </c>
      <c r="AP158" s="17" t="s">
        <v>98</v>
      </c>
      <c r="AQ158">
        <v>0.27300000000000002</v>
      </c>
      <c r="AR158" s="39">
        <f t="shared" si="44"/>
        <v>0.72699999999999998</v>
      </c>
      <c r="AS158" t="s">
        <v>98</v>
      </c>
      <c r="AT158" s="39" t="s">
        <v>98</v>
      </c>
      <c r="AU158">
        <v>0</v>
      </c>
      <c r="AV158" s="17">
        <v>1</v>
      </c>
      <c r="AW158">
        <v>0.32100000000000001</v>
      </c>
      <c r="AX158" s="17">
        <f t="shared" si="45"/>
        <v>0.67900000000000005</v>
      </c>
      <c r="AY158" s="17" t="s">
        <v>12</v>
      </c>
      <c r="AZ158">
        <v>0</v>
      </c>
      <c r="BA158" s="39">
        <v>0</v>
      </c>
      <c r="BB158">
        <v>0</v>
      </c>
      <c r="BC158" s="17">
        <v>0</v>
      </c>
      <c r="BD158">
        <v>1</v>
      </c>
      <c r="BE158" s="39">
        <v>0</v>
      </c>
      <c r="BF158">
        <v>0</v>
      </c>
      <c r="BG158" s="17">
        <v>1</v>
      </c>
      <c r="BH158" s="17">
        <v>0</v>
      </c>
      <c r="BI158">
        <v>95.083333333333329</v>
      </c>
      <c r="BJ158" s="39">
        <v>36</v>
      </c>
      <c r="BK158" s="24">
        <v>35.944000000000003</v>
      </c>
      <c r="BL158">
        <v>1</v>
      </c>
      <c r="BM158">
        <v>0</v>
      </c>
      <c r="BN158">
        <v>0</v>
      </c>
      <c r="BO158">
        <v>0</v>
      </c>
      <c r="BP158">
        <v>0</v>
      </c>
      <c r="BQ158">
        <v>0</v>
      </c>
      <c r="BR158">
        <v>0</v>
      </c>
      <c r="BS158" s="17">
        <v>0</v>
      </c>
      <c r="BT158">
        <v>0</v>
      </c>
      <c r="BU158">
        <v>0</v>
      </c>
      <c r="BV158">
        <v>1</v>
      </c>
      <c r="BW158" s="17">
        <v>0</v>
      </c>
      <c r="BX158">
        <v>0</v>
      </c>
      <c r="BY158">
        <v>0</v>
      </c>
      <c r="BZ158">
        <v>0</v>
      </c>
      <c r="CA158">
        <v>0</v>
      </c>
      <c r="CB158" s="17">
        <v>0</v>
      </c>
      <c r="CC158">
        <v>1</v>
      </c>
      <c r="CD158">
        <v>0</v>
      </c>
      <c r="CE158">
        <v>1</v>
      </c>
      <c r="CF158">
        <v>1</v>
      </c>
      <c r="CG158">
        <v>0</v>
      </c>
      <c r="CH158">
        <v>0</v>
      </c>
      <c r="CI158">
        <v>1</v>
      </c>
      <c r="CJ158">
        <v>0</v>
      </c>
      <c r="CK158">
        <v>0</v>
      </c>
      <c r="CL158">
        <v>1</v>
      </c>
      <c r="CM158" s="17">
        <v>1</v>
      </c>
      <c r="CN158">
        <v>0</v>
      </c>
      <c r="CO158">
        <v>106</v>
      </c>
      <c r="CP158">
        <v>0</v>
      </c>
      <c r="CQ158">
        <v>1</v>
      </c>
      <c r="CR158">
        <v>16</v>
      </c>
      <c r="CX158" s="33" t="s">
        <v>85</v>
      </c>
    </row>
    <row r="159" spans="1:102" x14ac:dyDescent="0.25">
      <c r="A159">
        <v>158</v>
      </c>
      <c r="B159">
        <v>15</v>
      </c>
      <c r="C159" s="24" t="s">
        <v>166</v>
      </c>
      <c r="D159" s="12">
        <v>7.7</v>
      </c>
      <c r="E159" s="13">
        <v>0.1</v>
      </c>
      <c r="F159" s="7">
        <f>D159/E159</f>
        <v>77</v>
      </c>
      <c r="G159" s="7">
        <f t="shared" si="34"/>
        <v>7.6000000000000005</v>
      </c>
      <c r="H159" s="15">
        <f t="shared" si="35"/>
        <v>7.8</v>
      </c>
      <c r="I159" s="11">
        <f t="shared" si="36"/>
        <v>0.23671027339789866</v>
      </c>
      <c r="J159" s="32">
        <f t="shared" si="37"/>
        <v>3.0741593947779043E-3</v>
      </c>
      <c r="K159" s="32">
        <f t="shared" si="38"/>
        <v>325.292176358424</v>
      </c>
      <c r="L159" s="8">
        <v>1</v>
      </c>
      <c r="M159" s="9">
        <v>0</v>
      </c>
      <c r="N159" s="8">
        <v>0</v>
      </c>
      <c r="O159" s="9">
        <v>1</v>
      </c>
      <c r="P159" s="9">
        <v>0</v>
      </c>
      <c r="Q159" s="9">
        <v>0</v>
      </c>
      <c r="R159" s="9">
        <v>0</v>
      </c>
      <c r="S159" s="8">
        <v>99900</v>
      </c>
      <c r="T159" s="9">
        <v>13</v>
      </c>
      <c r="U159" s="9">
        <f t="shared" si="39"/>
        <v>99886</v>
      </c>
      <c r="V159" s="9">
        <f t="shared" si="40"/>
        <v>20</v>
      </c>
      <c r="W159" s="7">
        <v>7.0349999999999993</v>
      </c>
      <c r="X159" s="7">
        <v>25.552</v>
      </c>
      <c r="Y159" s="9">
        <v>0</v>
      </c>
      <c r="Z159" s="9">
        <v>1</v>
      </c>
      <c r="AA159" s="9">
        <v>1</v>
      </c>
      <c r="AB159" s="9">
        <v>0</v>
      </c>
      <c r="AC159" s="9">
        <v>0</v>
      </c>
      <c r="AD159" s="29">
        <v>0</v>
      </c>
      <c r="AE159" s="187">
        <v>0</v>
      </c>
      <c r="AF159" s="9">
        <v>1</v>
      </c>
      <c r="AG159" s="29">
        <v>0</v>
      </c>
      <c r="AH159" s="9">
        <v>1</v>
      </c>
      <c r="AI159" s="29">
        <v>0</v>
      </c>
      <c r="AJ159" s="20">
        <v>2005</v>
      </c>
      <c r="AK159" s="32">
        <v>0.39100000000000001</v>
      </c>
      <c r="AL159" s="32">
        <v>0.14299999999999999</v>
      </c>
      <c r="AM159" s="32">
        <v>0.314</v>
      </c>
      <c r="AN159" s="42">
        <f t="shared" si="43"/>
        <v>0.15199999999999991</v>
      </c>
      <c r="AO159" s="41" t="s">
        <v>98</v>
      </c>
      <c r="AP159" s="17" t="s">
        <v>98</v>
      </c>
      <c r="AQ159">
        <v>0.27300000000000002</v>
      </c>
      <c r="AR159" s="39">
        <f t="shared" si="44"/>
        <v>0.72699999999999998</v>
      </c>
      <c r="AS159" t="s">
        <v>98</v>
      </c>
      <c r="AT159" s="39" t="s">
        <v>98</v>
      </c>
      <c r="AU159">
        <v>0</v>
      </c>
      <c r="AV159" s="17">
        <v>1</v>
      </c>
      <c r="AW159">
        <v>0.32100000000000001</v>
      </c>
      <c r="AX159" s="17">
        <f t="shared" si="45"/>
        <v>0.67900000000000005</v>
      </c>
      <c r="AY159" s="17" t="s">
        <v>12</v>
      </c>
      <c r="AZ159">
        <v>0</v>
      </c>
      <c r="BA159" s="39">
        <v>0</v>
      </c>
      <c r="BB159">
        <v>0</v>
      </c>
      <c r="BC159" s="17">
        <v>0</v>
      </c>
      <c r="BD159">
        <v>1</v>
      </c>
      <c r="BE159" s="39">
        <v>0</v>
      </c>
      <c r="BF159">
        <v>0</v>
      </c>
      <c r="BG159" s="17">
        <v>1</v>
      </c>
      <c r="BH159" s="17">
        <v>0</v>
      </c>
      <c r="BI159">
        <v>95.083333333333329</v>
      </c>
      <c r="BJ159" s="39">
        <v>36</v>
      </c>
      <c r="BK159" s="24">
        <v>35.944000000000003</v>
      </c>
      <c r="BL159">
        <v>1</v>
      </c>
      <c r="BM159">
        <v>0</v>
      </c>
      <c r="BN159">
        <v>0</v>
      </c>
      <c r="BO159">
        <v>0</v>
      </c>
      <c r="BP159">
        <v>0</v>
      </c>
      <c r="BQ159">
        <v>0</v>
      </c>
      <c r="BR159">
        <v>0</v>
      </c>
      <c r="BS159" s="17">
        <v>0</v>
      </c>
      <c r="BT159">
        <v>0</v>
      </c>
      <c r="BU159">
        <v>0</v>
      </c>
      <c r="BV159">
        <v>1</v>
      </c>
      <c r="BW159" s="17">
        <v>0</v>
      </c>
      <c r="BX159">
        <v>0</v>
      </c>
      <c r="BY159">
        <v>0</v>
      </c>
      <c r="BZ159">
        <v>0</v>
      </c>
      <c r="CA159">
        <v>0</v>
      </c>
      <c r="CB159" s="17">
        <v>0</v>
      </c>
      <c r="CC159">
        <v>0</v>
      </c>
      <c r="CD159">
        <v>0</v>
      </c>
      <c r="CE159">
        <v>1</v>
      </c>
      <c r="CF159">
        <v>1</v>
      </c>
      <c r="CG159">
        <v>0</v>
      </c>
      <c r="CH159">
        <v>0</v>
      </c>
      <c r="CI159">
        <v>1</v>
      </c>
      <c r="CJ159">
        <v>0</v>
      </c>
      <c r="CK159">
        <v>0</v>
      </c>
      <c r="CL159">
        <v>1</v>
      </c>
      <c r="CM159" s="17">
        <v>1</v>
      </c>
      <c r="CN159">
        <v>0</v>
      </c>
      <c r="CO159">
        <v>106</v>
      </c>
      <c r="CP159">
        <v>0</v>
      </c>
      <c r="CQ159">
        <v>1</v>
      </c>
      <c r="CR159">
        <v>16</v>
      </c>
      <c r="CX159" s="33" t="s">
        <v>85</v>
      </c>
    </row>
    <row r="160" spans="1:102" x14ac:dyDescent="0.25">
      <c r="A160">
        <v>159</v>
      </c>
      <c r="B160">
        <v>15</v>
      </c>
      <c r="C160" s="24" t="s">
        <v>166</v>
      </c>
      <c r="D160" s="12">
        <v>5.1923910316379995</v>
      </c>
      <c r="E160" s="13">
        <v>0.28494828832159746</v>
      </c>
      <c r="F160" s="7">
        <v>18.222222222222225</v>
      </c>
      <c r="G160" s="7">
        <f t="shared" si="34"/>
        <v>4.9074427433164018</v>
      </c>
      <c r="H160" s="15">
        <f t="shared" si="35"/>
        <v>5.4773393199595972</v>
      </c>
      <c r="I160" s="11">
        <f t="shared" si="36"/>
        <v>5.7562153466299747E-2</v>
      </c>
      <c r="J160" s="32">
        <f t="shared" si="37"/>
        <v>3.1588986658335223E-3</v>
      </c>
      <c r="K160" s="32">
        <f t="shared" si="38"/>
        <v>316.56602689283648</v>
      </c>
      <c r="L160" s="8">
        <v>1</v>
      </c>
      <c r="M160" s="9">
        <v>0</v>
      </c>
      <c r="N160" s="8">
        <v>0</v>
      </c>
      <c r="O160" s="9">
        <v>1</v>
      </c>
      <c r="P160" s="9">
        <v>0</v>
      </c>
      <c r="Q160" s="9">
        <v>0</v>
      </c>
      <c r="R160" s="9">
        <v>0</v>
      </c>
      <c r="S160" s="8">
        <v>99900</v>
      </c>
      <c r="T160" s="9">
        <v>17</v>
      </c>
      <c r="U160" s="9">
        <f t="shared" si="39"/>
        <v>99882</v>
      </c>
      <c r="V160" s="9">
        <f t="shared" si="40"/>
        <v>20</v>
      </c>
      <c r="W160" s="7">
        <v>3</v>
      </c>
      <c r="X160" s="7">
        <v>22.343</v>
      </c>
      <c r="Y160" s="9">
        <v>0</v>
      </c>
      <c r="Z160" s="9">
        <v>1</v>
      </c>
      <c r="AA160" s="9">
        <v>1</v>
      </c>
      <c r="AB160" s="9">
        <v>0</v>
      </c>
      <c r="AC160" s="9">
        <v>0</v>
      </c>
      <c r="AD160" s="29">
        <v>0</v>
      </c>
      <c r="AE160" s="187">
        <v>0</v>
      </c>
      <c r="AF160" s="9">
        <v>1</v>
      </c>
      <c r="AG160" s="29">
        <v>0</v>
      </c>
      <c r="AH160" s="9">
        <v>1</v>
      </c>
      <c r="AI160" s="29">
        <v>0</v>
      </c>
      <c r="AJ160" s="20">
        <v>2005</v>
      </c>
      <c r="AK160" s="32">
        <v>0.32600000000000001</v>
      </c>
      <c r="AL160" s="32">
        <v>0.127</v>
      </c>
      <c r="AM160" s="32">
        <v>0.36099999999999999</v>
      </c>
      <c r="AN160" s="42">
        <f t="shared" si="43"/>
        <v>0.18599999999999994</v>
      </c>
      <c r="AO160" s="41" t="s">
        <v>98</v>
      </c>
      <c r="AP160" s="17" t="s">
        <v>98</v>
      </c>
      <c r="AQ160">
        <v>0.504</v>
      </c>
      <c r="AR160" s="39">
        <f t="shared" si="44"/>
        <v>0.496</v>
      </c>
      <c r="AS160" t="s">
        <v>98</v>
      </c>
      <c r="AT160" s="39" t="s">
        <v>98</v>
      </c>
      <c r="AU160">
        <v>0</v>
      </c>
      <c r="AV160" s="17">
        <v>1</v>
      </c>
      <c r="AW160">
        <v>0.32100000000000001</v>
      </c>
      <c r="AX160" s="17">
        <f t="shared" si="45"/>
        <v>0.67900000000000005</v>
      </c>
      <c r="AY160" s="17" t="s">
        <v>12</v>
      </c>
      <c r="AZ160">
        <v>0</v>
      </c>
      <c r="BA160" s="39">
        <v>0</v>
      </c>
      <c r="BB160">
        <v>0</v>
      </c>
      <c r="BC160" s="17">
        <v>0</v>
      </c>
      <c r="BD160">
        <v>1</v>
      </c>
      <c r="BE160" s="39">
        <v>0</v>
      </c>
      <c r="BF160">
        <v>0</v>
      </c>
      <c r="BG160" s="17">
        <v>1</v>
      </c>
      <c r="BH160" s="17">
        <v>0</v>
      </c>
      <c r="BI160">
        <v>95.083333333333329</v>
      </c>
      <c r="BJ160" s="39">
        <v>36</v>
      </c>
      <c r="BK160" s="24">
        <v>35.944000000000003</v>
      </c>
      <c r="BL160">
        <v>0</v>
      </c>
      <c r="BM160">
        <v>0</v>
      </c>
      <c r="BN160">
        <v>0</v>
      </c>
      <c r="BO160">
        <v>0</v>
      </c>
      <c r="BP160">
        <v>0</v>
      </c>
      <c r="BQ160">
        <v>1</v>
      </c>
      <c r="BR160">
        <v>0</v>
      </c>
      <c r="BS160" s="17">
        <v>0</v>
      </c>
      <c r="BT160">
        <v>0</v>
      </c>
      <c r="BU160">
        <v>0</v>
      </c>
      <c r="BV160">
        <v>1</v>
      </c>
      <c r="BW160" s="17">
        <v>0</v>
      </c>
      <c r="BX160">
        <v>0</v>
      </c>
      <c r="BY160">
        <v>0</v>
      </c>
      <c r="BZ160">
        <v>0</v>
      </c>
      <c r="CA160">
        <v>0</v>
      </c>
      <c r="CB160" s="17">
        <v>0</v>
      </c>
      <c r="CC160">
        <v>0</v>
      </c>
      <c r="CD160">
        <v>0</v>
      </c>
      <c r="CE160">
        <v>1</v>
      </c>
      <c r="CF160">
        <v>1</v>
      </c>
      <c r="CG160">
        <v>0</v>
      </c>
      <c r="CH160">
        <v>0</v>
      </c>
      <c r="CI160">
        <v>1</v>
      </c>
      <c r="CJ160">
        <v>0</v>
      </c>
      <c r="CK160">
        <v>0</v>
      </c>
      <c r="CL160">
        <v>1</v>
      </c>
      <c r="CM160" s="17">
        <v>1</v>
      </c>
      <c r="CN160">
        <v>0</v>
      </c>
      <c r="CO160">
        <v>106</v>
      </c>
      <c r="CP160">
        <v>0</v>
      </c>
      <c r="CQ160">
        <v>1</v>
      </c>
      <c r="CR160">
        <v>16</v>
      </c>
      <c r="CX160" s="33" t="s">
        <v>85</v>
      </c>
    </row>
    <row r="161" spans="1:102" x14ac:dyDescent="0.25">
      <c r="A161">
        <v>160</v>
      </c>
      <c r="B161">
        <v>15</v>
      </c>
      <c r="C161" s="24" t="s">
        <v>166</v>
      </c>
      <c r="D161" s="12">
        <v>5.8212247015734242</v>
      </c>
      <c r="E161" s="13">
        <v>0.15011754244745221</v>
      </c>
      <c r="F161" s="7">
        <v>38.777777777777779</v>
      </c>
      <c r="G161" s="7">
        <f t="shared" si="34"/>
        <v>5.6711071591259721</v>
      </c>
      <c r="H161" s="15">
        <f t="shared" si="35"/>
        <v>5.9713422440208763</v>
      </c>
      <c r="I161" s="11">
        <f t="shared" si="36"/>
        <v>0.12178520489602178</v>
      </c>
      <c r="J161" s="32">
        <f t="shared" si="37"/>
        <v>3.1405926764017074E-3</v>
      </c>
      <c r="K161" s="32">
        <f t="shared" si="38"/>
        <v>318.41123731643444</v>
      </c>
      <c r="L161" s="8">
        <v>1</v>
      </c>
      <c r="M161" s="9">
        <v>0</v>
      </c>
      <c r="N161" s="8">
        <v>0</v>
      </c>
      <c r="O161" s="9">
        <v>1</v>
      </c>
      <c r="P161" s="9">
        <v>0</v>
      </c>
      <c r="Q161" s="9">
        <v>0</v>
      </c>
      <c r="R161" s="9">
        <v>0</v>
      </c>
      <c r="S161" s="8">
        <v>99900</v>
      </c>
      <c r="T161" s="9">
        <v>17</v>
      </c>
      <c r="U161" s="9">
        <f t="shared" si="39"/>
        <v>99882</v>
      </c>
      <c r="V161" s="9">
        <f t="shared" si="40"/>
        <v>20</v>
      </c>
      <c r="W161" s="7">
        <v>6</v>
      </c>
      <c r="X161" s="7">
        <v>22.343</v>
      </c>
      <c r="Y161" s="9">
        <v>0</v>
      </c>
      <c r="Z161" s="9">
        <v>1</v>
      </c>
      <c r="AA161" s="9">
        <v>1</v>
      </c>
      <c r="AB161" s="9">
        <v>0</v>
      </c>
      <c r="AC161" s="9">
        <v>0</v>
      </c>
      <c r="AD161" s="29">
        <v>0</v>
      </c>
      <c r="AE161" s="187">
        <v>0</v>
      </c>
      <c r="AF161" s="9">
        <v>1</v>
      </c>
      <c r="AG161" s="29">
        <v>0</v>
      </c>
      <c r="AH161" s="9">
        <v>1</v>
      </c>
      <c r="AI161" s="29">
        <v>0</v>
      </c>
      <c r="AJ161" s="20">
        <v>2005</v>
      </c>
      <c r="AK161" s="32">
        <v>0.32600000000000001</v>
      </c>
      <c r="AL161" s="32">
        <v>0.127</v>
      </c>
      <c r="AM161" s="32">
        <v>0.36099999999999999</v>
      </c>
      <c r="AN161" s="42">
        <f t="shared" si="43"/>
        <v>0.18599999999999994</v>
      </c>
      <c r="AO161" s="41" t="s">
        <v>98</v>
      </c>
      <c r="AP161" s="17" t="s">
        <v>98</v>
      </c>
      <c r="AQ161">
        <v>0.504</v>
      </c>
      <c r="AR161" s="39">
        <f t="shared" si="44"/>
        <v>0.496</v>
      </c>
      <c r="AS161" t="s">
        <v>98</v>
      </c>
      <c r="AT161" s="39" t="s">
        <v>98</v>
      </c>
      <c r="AU161">
        <v>0</v>
      </c>
      <c r="AV161" s="17">
        <v>1</v>
      </c>
      <c r="AW161">
        <v>0.32100000000000001</v>
      </c>
      <c r="AX161" s="17">
        <f t="shared" si="45"/>
        <v>0.67900000000000005</v>
      </c>
      <c r="AY161" s="17" t="s">
        <v>12</v>
      </c>
      <c r="AZ161">
        <v>0</v>
      </c>
      <c r="BA161" s="39">
        <v>0</v>
      </c>
      <c r="BB161">
        <v>0</v>
      </c>
      <c r="BC161" s="17">
        <v>0</v>
      </c>
      <c r="BD161">
        <v>1</v>
      </c>
      <c r="BE161" s="39">
        <v>0</v>
      </c>
      <c r="BF161">
        <v>0</v>
      </c>
      <c r="BG161" s="17">
        <v>1</v>
      </c>
      <c r="BH161" s="17">
        <v>0</v>
      </c>
      <c r="BI161">
        <v>95.083333333333329</v>
      </c>
      <c r="BJ161" s="39">
        <v>36</v>
      </c>
      <c r="BK161" s="24">
        <v>33.494</v>
      </c>
      <c r="BL161">
        <v>0</v>
      </c>
      <c r="BM161">
        <v>0</v>
      </c>
      <c r="BN161">
        <v>0</v>
      </c>
      <c r="BO161">
        <v>0</v>
      </c>
      <c r="BP161">
        <v>0</v>
      </c>
      <c r="BQ161">
        <v>1</v>
      </c>
      <c r="BR161">
        <v>0</v>
      </c>
      <c r="BS161" s="17">
        <v>0</v>
      </c>
      <c r="BT161">
        <v>0</v>
      </c>
      <c r="BU161">
        <v>0</v>
      </c>
      <c r="BV161">
        <v>1</v>
      </c>
      <c r="BW161" s="17">
        <v>0</v>
      </c>
      <c r="BX161">
        <v>0</v>
      </c>
      <c r="BY161">
        <v>0</v>
      </c>
      <c r="BZ161">
        <v>0</v>
      </c>
      <c r="CA161">
        <v>0</v>
      </c>
      <c r="CB161" s="17">
        <v>0</v>
      </c>
      <c r="CC161">
        <v>0</v>
      </c>
      <c r="CD161">
        <v>0</v>
      </c>
      <c r="CE161">
        <v>1</v>
      </c>
      <c r="CF161">
        <v>1</v>
      </c>
      <c r="CG161">
        <v>0</v>
      </c>
      <c r="CH161">
        <v>0</v>
      </c>
      <c r="CI161">
        <v>1</v>
      </c>
      <c r="CJ161">
        <v>0</v>
      </c>
      <c r="CK161">
        <v>0</v>
      </c>
      <c r="CL161">
        <v>1</v>
      </c>
      <c r="CM161" s="17">
        <v>1</v>
      </c>
      <c r="CN161">
        <v>0</v>
      </c>
      <c r="CO161">
        <v>106</v>
      </c>
      <c r="CP161">
        <v>0</v>
      </c>
      <c r="CQ161">
        <v>1</v>
      </c>
      <c r="CR161">
        <v>16</v>
      </c>
      <c r="CX161" s="33" t="s">
        <v>85</v>
      </c>
    </row>
    <row r="162" spans="1:102" x14ac:dyDescent="0.25">
      <c r="A162">
        <v>161</v>
      </c>
      <c r="B162">
        <v>15</v>
      </c>
      <c r="C162" s="24" t="s">
        <v>166</v>
      </c>
      <c r="D162" s="12">
        <v>10.770032048383914</v>
      </c>
      <c r="E162" s="13">
        <v>0.18697972306222074</v>
      </c>
      <c r="F162" s="7">
        <v>57.599999999999994</v>
      </c>
      <c r="G162" s="7">
        <f t="shared" si="34"/>
        <v>10.583052325321693</v>
      </c>
      <c r="H162" s="15">
        <f t="shared" si="35"/>
        <v>10.957011771446135</v>
      </c>
      <c r="I162" s="11">
        <f t="shared" si="36"/>
        <v>0.17930117672289239</v>
      </c>
      <c r="J162" s="32">
        <f t="shared" si="37"/>
        <v>3.1128676514391041E-3</v>
      </c>
      <c r="K162" s="32">
        <f t="shared" si="38"/>
        <v>321.24719454027922</v>
      </c>
      <c r="L162" s="8">
        <v>1</v>
      </c>
      <c r="M162" s="9">
        <v>0</v>
      </c>
      <c r="N162" s="8">
        <v>0</v>
      </c>
      <c r="O162" s="9">
        <v>1</v>
      </c>
      <c r="P162" s="9">
        <v>0</v>
      </c>
      <c r="Q162" s="9">
        <v>0</v>
      </c>
      <c r="R162" s="9">
        <v>0</v>
      </c>
      <c r="S162" s="8">
        <v>99900</v>
      </c>
      <c r="T162" s="9">
        <v>17</v>
      </c>
      <c r="U162" s="9">
        <f t="shared" si="39"/>
        <v>99882</v>
      </c>
      <c r="V162" s="9">
        <f t="shared" si="40"/>
        <v>20</v>
      </c>
      <c r="W162" s="7">
        <v>8</v>
      </c>
      <c r="X162" s="7">
        <v>22.343</v>
      </c>
      <c r="Y162" s="9">
        <v>0</v>
      </c>
      <c r="Z162" s="9">
        <v>1</v>
      </c>
      <c r="AA162" s="9">
        <v>1</v>
      </c>
      <c r="AB162" s="9">
        <v>0</v>
      </c>
      <c r="AC162" s="9">
        <v>0</v>
      </c>
      <c r="AD162" s="29">
        <v>0</v>
      </c>
      <c r="AE162" s="187">
        <v>0</v>
      </c>
      <c r="AF162" s="9">
        <v>1</v>
      </c>
      <c r="AG162" s="29">
        <v>0</v>
      </c>
      <c r="AH162" s="9">
        <v>1</v>
      </c>
      <c r="AI162" s="29">
        <v>0</v>
      </c>
      <c r="AJ162" s="20">
        <v>2005</v>
      </c>
      <c r="AK162" s="32">
        <v>0.32600000000000001</v>
      </c>
      <c r="AL162" s="32">
        <v>0.127</v>
      </c>
      <c r="AM162" s="32">
        <v>0.36099999999999999</v>
      </c>
      <c r="AN162" s="42">
        <f t="shared" si="43"/>
        <v>0.18599999999999994</v>
      </c>
      <c r="AO162" s="41" t="s">
        <v>98</v>
      </c>
      <c r="AP162" s="17" t="s">
        <v>98</v>
      </c>
      <c r="AQ162">
        <v>0.504</v>
      </c>
      <c r="AR162" s="39">
        <f t="shared" si="44"/>
        <v>0.496</v>
      </c>
      <c r="AS162" t="s">
        <v>98</v>
      </c>
      <c r="AT162" s="39" t="s">
        <v>98</v>
      </c>
      <c r="AU162">
        <v>0</v>
      </c>
      <c r="AV162" s="17">
        <v>1</v>
      </c>
      <c r="AW162">
        <v>0.32100000000000001</v>
      </c>
      <c r="AX162" s="17">
        <f t="shared" si="45"/>
        <v>0.67900000000000005</v>
      </c>
      <c r="AY162" s="17" t="s">
        <v>12</v>
      </c>
      <c r="AZ162">
        <v>0</v>
      </c>
      <c r="BA162" s="39">
        <v>0</v>
      </c>
      <c r="BB162">
        <v>0</v>
      </c>
      <c r="BC162" s="17">
        <v>0</v>
      </c>
      <c r="BD162">
        <v>1</v>
      </c>
      <c r="BE162" s="39">
        <v>0</v>
      </c>
      <c r="BF162">
        <v>0</v>
      </c>
      <c r="BG162" s="17">
        <v>1</v>
      </c>
      <c r="BH162" s="17">
        <v>0</v>
      </c>
      <c r="BI162">
        <v>95.083333333333329</v>
      </c>
      <c r="BJ162" s="39">
        <v>36</v>
      </c>
      <c r="BK162" s="24">
        <v>33.494</v>
      </c>
      <c r="BL162">
        <v>0</v>
      </c>
      <c r="BM162">
        <v>0</v>
      </c>
      <c r="BN162">
        <v>0</v>
      </c>
      <c r="BO162">
        <v>0</v>
      </c>
      <c r="BP162">
        <v>0</v>
      </c>
      <c r="BQ162">
        <v>1</v>
      </c>
      <c r="BR162">
        <v>0</v>
      </c>
      <c r="BS162" s="17">
        <v>0</v>
      </c>
      <c r="BT162">
        <v>0</v>
      </c>
      <c r="BU162">
        <v>0</v>
      </c>
      <c r="BV162">
        <v>1</v>
      </c>
      <c r="BW162" s="17">
        <v>0</v>
      </c>
      <c r="BX162">
        <v>0</v>
      </c>
      <c r="BY162">
        <v>0</v>
      </c>
      <c r="BZ162">
        <v>0</v>
      </c>
      <c r="CA162">
        <v>0</v>
      </c>
      <c r="CB162" s="17">
        <v>0</v>
      </c>
      <c r="CC162">
        <v>0</v>
      </c>
      <c r="CD162">
        <v>0</v>
      </c>
      <c r="CE162">
        <v>1</v>
      </c>
      <c r="CF162">
        <v>1</v>
      </c>
      <c r="CG162">
        <v>0</v>
      </c>
      <c r="CH162">
        <v>0</v>
      </c>
      <c r="CI162">
        <v>1</v>
      </c>
      <c r="CJ162">
        <v>0</v>
      </c>
      <c r="CK162">
        <v>0</v>
      </c>
      <c r="CL162">
        <v>1</v>
      </c>
      <c r="CM162" s="17">
        <v>1</v>
      </c>
      <c r="CN162">
        <v>0</v>
      </c>
      <c r="CO162">
        <v>106</v>
      </c>
      <c r="CP162">
        <v>0</v>
      </c>
      <c r="CQ162">
        <v>1</v>
      </c>
      <c r="CR162">
        <v>16</v>
      </c>
      <c r="CX162" s="33" t="s">
        <v>85</v>
      </c>
    </row>
    <row r="163" spans="1:102" x14ac:dyDescent="0.25">
      <c r="A163">
        <v>162</v>
      </c>
      <c r="B163">
        <v>15</v>
      </c>
      <c r="C163" s="24" t="s">
        <v>166</v>
      </c>
      <c r="D163" s="12">
        <v>11.53474794878948</v>
      </c>
      <c r="E163" s="13">
        <v>0.18286795528568689</v>
      </c>
      <c r="F163" s="7">
        <v>63.076923076923073</v>
      </c>
      <c r="G163" s="7">
        <f t="shared" si="34"/>
        <v>11.351879993503793</v>
      </c>
      <c r="H163" s="15">
        <f t="shared" si="35"/>
        <v>11.717615904075167</v>
      </c>
      <c r="I163" s="11">
        <f t="shared" si="36"/>
        <v>0.19572435976928337</v>
      </c>
      <c r="J163" s="32">
        <f t="shared" si="37"/>
        <v>3.1029471670740048E-3</v>
      </c>
      <c r="K163" s="32">
        <f t="shared" si="38"/>
        <v>322.27425932713282</v>
      </c>
      <c r="L163" s="8">
        <v>1</v>
      </c>
      <c r="M163" s="9">
        <v>0</v>
      </c>
      <c r="N163" s="8">
        <v>0</v>
      </c>
      <c r="O163" s="9">
        <v>1</v>
      </c>
      <c r="P163" s="9">
        <v>0</v>
      </c>
      <c r="Q163" s="9">
        <v>0</v>
      </c>
      <c r="R163" s="9">
        <v>0</v>
      </c>
      <c r="S163" s="8">
        <v>99900</v>
      </c>
      <c r="T163" s="9">
        <v>17</v>
      </c>
      <c r="U163" s="9">
        <f t="shared" si="39"/>
        <v>99882</v>
      </c>
      <c r="V163" s="9">
        <f t="shared" si="40"/>
        <v>20</v>
      </c>
      <c r="W163" s="7">
        <v>10</v>
      </c>
      <c r="X163" s="7">
        <v>22.343</v>
      </c>
      <c r="Y163" s="9">
        <v>0</v>
      </c>
      <c r="Z163" s="9">
        <v>1</v>
      </c>
      <c r="AA163" s="9">
        <v>1</v>
      </c>
      <c r="AB163" s="9">
        <v>0</v>
      </c>
      <c r="AC163" s="9">
        <v>0</v>
      </c>
      <c r="AD163" s="29">
        <v>0</v>
      </c>
      <c r="AE163" s="187">
        <v>0</v>
      </c>
      <c r="AF163" s="9">
        <v>1</v>
      </c>
      <c r="AG163" s="29">
        <v>0</v>
      </c>
      <c r="AH163" s="9">
        <v>1</v>
      </c>
      <c r="AI163" s="29">
        <v>0</v>
      </c>
      <c r="AJ163" s="20">
        <v>2005</v>
      </c>
      <c r="AK163" s="32">
        <v>0.32600000000000001</v>
      </c>
      <c r="AL163" s="32">
        <v>0.127</v>
      </c>
      <c r="AM163" s="32">
        <v>0.36099999999999999</v>
      </c>
      <c r="AN163" s="42">
        <f t="shared" si="43"/>
        <v>0.18599999999999994</v>
      </c>
      <c r="AO163" s="41" t="s">
        <v>98</v>
      </c>
      <c r="AP163" s="17" t="s">
        <v>98</v>
      </c>
      <c r="AQ163">
        <v>0.504</v>
      </c>
      <c r="AR163" s="39">
        <f t="shared" si="44"/>
        <v>0.496</v>
      </c>
      <c r="AS163" t="s">
        <v>98</v>
      </c>
      <c r="AT163" s="39" t="s">
        <v>98</v>
      </c>
      <c r="AU163">
        <v>0</v>
      </c>
      <c r="AV163" s="17">
        <v>1</v>
      </c>
      <c r="AW163">
        <v>0.32100000000000001</v>
      </c>
      <c r="AX163" s="17">
        <f t="shared" si="45"/>
        <v>0.67900000000000005</v>
      </c>
      <c r="AY163" s="17" t="s">
        <v>12</v>
      </c>
      <c r="AZ163">
        <v>0</v>
      </c>
      <c r="BA163" s="39">
        <v>0</v>
      </c>
      <c r="BB163">
        <v>0</v>
      </c>
      <c r="BC163" s="17">
        <v>0</v>
      </c>
      <c r="BD163">
        <v>1</v>
      </c>
      <c r="BE163" s="39">
        <v>0</v>
      </c>
      <c r="BF163">
        <v>0</v>
      </c>
      <c r="BG163" s="17">
        <v>1</v>
      </c>
      <c r="BH163" s="17">
        <v>0</v>
      </c>
      <c r="BI163">
        <v>95.083333333333329</v>
      </c>
      <c r="BJ163" s="39">
        <v>36</v>
      </c>
      <c r="BK163" s="24">
        <v>33.494</v>
      </c>
      <c r="BL163">
        <v>0</v>
      </c>
      <c r="BM163">
        <v>0</v>
      </c>
      <c r="BN163">
        <v>0</v>
      </c>
      <c r="BO163">
        <v>0</v>
      </c>
      <c r="BP163">
        <v>0</v>
      </c>
      <c r="BQ163">
        <v>1</v>
      </c>
      <c r="BR163">
        <v>0</v>
      </c>
      <c r="BS163" s="17">
        <v>0</v>
      </c>
      <c r="BT163">
        <v>0</v>
      </c>
      <c r="BU163">
        <v>0</v>
      </c>
      <c r="BV163">
        <v>1</v>
      </c>
      <c r="BW163" s="17">
        <v>0</v>
      </c>
      <c r="BX163">
        <v>0</v>
      </c>
      <c r="BY163">
        <v>0</v>
      </c>
      <c r="BZ163">
        <v>0</v>
      </c>
      <c r="CA163">
        <v>0</v>
      </c>
      <c r="CB163" s="17">
        <v>0</v>
      </c>
      <c r="CC163">
        <v>0</v>
      </c>
      <c r="CD163">
        <v>0</v>
      </c>
      <c r="CE163">
        <v>1</v>
      </c>
      <c r="CF163">
        <v>1</v>
      </c>
      <c r="CG163">
        <v>0</v>
      </c>
      <c r="CH163">
        <v>0</v>
      </c>
      <c r="CI163">
        <v>1</v>
      </c>
      <c r="CJ163">
        <v>0</v>
      </c>
      <c r="CK163">
        <v>0</v>
      </c>
      <c r="CL163">
        <v>1</v>
      </c>
      <c r="CM163" s="17">
        <v>1</v>
      </c>
      <c r="CN163">
        <v>0</v>
      </c>
      <c r="CO163">
        <v>106</v>
      </c>
      <c r="CP163">
        <v>0</v>
      </c>
      <c r="CQ163">
        <v>1</v>
      </c>
      <c r="CR163">
        <v>16</v>
      </c>
      <c r="CX163" s="33" t="s">
        <v>85</v>
      </c>
    </row>
    <row r="164" spans="1:102" x14ac:dyDescent="0.25">
      <c r="A164">
        <v>163</v>
      </c>
      <c r="B164">
        <v>15</v>
      </c>
      <c r="C164" s="24" t="s">
        <v>166</v>
      </c>
      <c r="D164" s="12">
        <v>13.857624661279711</v>
      </c>
      <c r="E164" s="13">
        <v>0.13900395107765143</v>
      </c>
      <c r="F164" s="7">
        <v>99.692307692307693</v>
      </c>
      <c r="G164" s="7">
        <f t="shared" si="34"/>
        <v>13.71862071020206</v>
      </c>
      <c r="H164" s="15">
        <f t="shared" si="35"/>
        <v>13.996628612357362</v>
      </c>
      <c r="I164" s="11">
        <f t="shared" si="36"/>
        <v>0.30082908983803991</v>
      </c>
      <c r="J164" s="32">
        <f t="shared" si="37"/>
        <v>3.0175757468321905E-3</v>
      </c>
      <c r="K164" s="32">
        <f t="shared" si="38"/>
        <v>331.39184693202355</v>
      </c>
      <c r="L164" s="8">
        <v>1</v>
      </c>
      <c r="M164" s="9">
        <v>0</v>
      </c>
      <c r="N164" s="8">
        <v>0</v>
      </c>
      <c r="O164" s="9">
        <v>1</v>
      </c>
      <c r="P164" s="9">
        <v>0</v>
      </c>
      <c r="Q164" s="9">
        <v>0</v>
      </c>
      <c r="R164" s="9">
        <v>0</v>
      </c>
      <c r="S164" s="8">
        <v>99900</v>
      </c>
      <c r="T164" s="9">
        <v>17</v>
      </c>
      <c r="U164" s="9">
        <f t="shared" si="39"/>
        <v>99882</v>
      </c>
      <c r="V164" s="9">
        <f t="shared" si="40"/>
        <v>20</v>
      </c>
      <c r="W164" s="7">
        <v>13</v>
      </c>
      <c r="X164" s="7">
        <v>22.343</v>
      </c>
      <c r="Y164" s="9">
        <v>0</v>
      </c>
      <c r="Z164" s="9">
        <v>1</v>
      </c>
      <c r="AA164" s="9">
        <v>1</v>
      </c>
      <c r="AB164" s="9">
        <v>0</v>
      </c>
      <c r="AC164" s="9">
        <v>0</v>
      </c>
      <c r="AD164" s="29">
        <v>0</v>
      </c>
      <c r="AE164" s="187">
        <v>0</v>
      </c>
      <c r="AF164" s="9">
        <v>1</v>
      </c>
      <c r="AG164" s="29">
        <v>0</v>
      </c>
      <c r="AH164" s="9">
        <v>1</v>
      </c>
      <c r="AI164" s="29">
        <v>0</v>
      </c>
      <c r="AJ164" s="20">
        <v>2005</v>
      </c>
      <c r="AK164" s="32">
        <v>0.32600000000000001</v>
      </c>
      <c r="AL164" s="32">
        <v>0.127</v>
      </c>
      <c r="AM164" s="32">
        <v>0.36099999999999999</v>
      </c>
      <c r="AN164" s="42">
        <f t="shared" si="43"/>
        <v>0.18599999999999994</v>
      </c>
      <c r="AO164" s="41" t="s">
        <v>98</v>
      </c>
      <c r="AP164" s="17" t="s">
        <v>98</v>
      </c>
      <c r="AQ164">
        <v>0.504</v>
      </c>
      <c r="AR164" s="39">
        <f t="shared" si="44"/>
        <v>0.496</v>
      </c>
      <c r="AS164" t="s">
        <v>98</v>
      </c>
      <c r="AT164" s="39" t="s">
        <v>98</v>
      </c>
      <c r="AU164">
        <v>0</v>
      </c>
      <c r="AV164" s="17">
        <v>1</v>
      </c>
      <c r="AW164">
        <v>0.32100000000000001</v>
      </c>
      <c r="AX164" s="17">
        <f t="shared" si="45"/>
        <v>0.67900000000000005</v>
      </c>
      <c r="AY164" s="17" t="s">
        <v>12</v>
      </c>
      <c r="AZ164">
        <v>0</v>
      </c>
      <c r="BA164" s="39">
        <v>0</v>
      </c>
      <c r="BB164">
        <v>0</v>
      </c>
      <c r="BC164" s="17">
        <v>0</v>
      </c>
      <c r="BD164">
        <v>1</v>
      </c>
      <c r="BE164" s="39">
        <v>0</v>
      </c>
      <c r="BF164">
        <v>0</v>
      </c>
      <c r="BG164" s="17">
        <v>1</v>
      </c>
      <c r="BH164" s="17">
        <v>0</v>
      </c>
      <c r="BI164">
        <v>95.083333333333329</v>
      </c>
      <c r="BJ164" s="39">
        <v>36</v>
      </c>
      <c r="BK164" s="24">
        <v>33.494</v>
      </c>
      <c r="BL164">
        <v>0</v>
      </c>
      <c r="BM164">
        <v>0</v>
      </c>
      <c r="BN164">
        <v>0</v>
      </c>
      <c r="BO164">
        <v>0</v>
      </c>
      <c r="BP164">
        <v>0</v>
      </c>
      <c r="BQ164">
        <v>1</v>
      </c>
      <c r="BR164">
        <v>0</v>
      </c>
      <c r="BS164" s="17">
        <v>0</v>
      </c>
      <c r="BT164">
        <v>0</v>
      </c>
      <c r="BU164">
        <v>0</v>
      </c>
      <c r="BV164">
        <v>1</v>
      </c>
      <c r="BW164" s="17">
        <v>0</v>
      </c>
      <c r="BX164">
        <v>0</v>
      </c>
      <c r="BY164">
        <v>0</v>
      </c>
      <c r="BZ164">
        <v>0</v>
      </c>
      <c r="CA164">
        <v>0</v>
      </c>
      <c r="CB164" s="17">
        <v>0</v>
      </c>
      <c r="CC164">
        <v>0</v>
      </c>
      <c r="CD164">
        <v>0</v>
      </c>
      <c r="CE164">
        <v>1</v>
      </c>
      <c r="CF164">
        <v>1</v>
      </c>
      <c r="CG164">
        <v>0</v>
      </c>
      <c r="CH164">
        <v>0</v>
      </c>
      <c r="CI164">
        <v>1</v>
      </c>
      <c r="CJ164">
        <v>0</v>
      </c>
      <c r="CK164">
        <v>0</v>
      </c>
      <c r="CL164">
        <v>1</v>
      </c>
      <c r="CM164" s="17">
        <v>1</v>
      </c>
      <c r="CN164">
        <v>0</v>
      </c>
      <c r="CO164">
        <v>106</v>
      </c>
      <c r="CP164">
        <v>0</v>
      </c>
      <c r="CQ164">
        <v>1</v>
      </c>
      <c r="CR164">
        <v>16</v>
      </c>
      <c r="CX164" s="33" t="s">
        <v>85</v>
      </c>
    </row>
    <row r="165" spans="1:102" x14ac:dyDescent="0.25">
      <c r="A165">
        <v>164</v>
      </c>
      <c r="B165">
        <v>15</v>
      </c>
      <c r="C165" s="24" t="s">
        <v>166</v>
      </c>
      <c r="D165" s="12">
        <v>4.4338386024890264</v>
      </c>
      <c r="E165" s="13">
        <v>0.31898119442367096</v>
      </c>
      <c r="F165" s="7">
        <v>13.9</v>
      </c>
      <c r="G165" s="7">
        <f t="shared" si="34"/>
        <v>4.1148574080653555</v>
      </c>
      <c r="H165" s="15">
        <f t="shared" si="35"/>
        <v>4.7528197969126973</v>
      </c>
      <c r="I165" s="11">
        <f t="shared" si="36"/>
        <v>5.7463430514540191E-2</v>
      </c>
      <c r="J165" s="32">
        <f t="shared" si="37"/>
        <v>4.1340597492474955E-3</v>
      </c>
      <c r="K165" s="32">
        <f t="shared" si="38"/>
        <v>241.89297220051682</v>
      </c>
      <c r="L165" s="8">
        <v>1</v>
      </c>
      <c r="M165" s="9">
        <v>0</v>
      </c>
      <c r="N165" s="8">
        <v>0</v>
      </c>
      <c r="O165" s="9">
        <v>1</v>
      </c>
      <c r="P165" s="9">
        <v>0</v>
      </c>
      <c r="Q165" s="9">
        <v>0</v>
      </c>
      <c r="R165" s="9">
        <v>0</v>
      </c>
      <c r="S165" s="8">
        <v>58336</v>
      </c>
      <c r="T165" s="9">
        <v>16</v>
      </c>
      <c r="U165" s="9">
        <f t="shared" si="39"/>
        <v>58319</v>
      </c>
      <c r="V165" s="9">
        <f t="shared" si="40"/>
        <v>20</v>
      </c>
      <c r="W165" s="7">
        <v>3</v>
      </c>
      <c r="X165" s="7">
        <v>22.343</v>
      </c>
      <c r="Y165" s="9">
        <v>0</v>
      </c>
      <c r="Z165" s="9">
        <v>1</v>
      </c>
      <c r="AA165" s="9">
        <v>1</v>
      </c>
      <c r="AB165" s="9">
        <v>0</v>
      </c>
      <c r="AC165" s="9">
        <v>0</v>
      </c>
      <c r="AD165" s="29">
        <v>0</v>
      </c>
      <c r="AE165" s="187">
        <v>0</v>
      </c>
      <c r="AF165" s="9">
        <v>1</v>
      </c>
      <c r="AG165" s="29">
        <v>0</v>
      </c>
      <c r="AH165" s="9">
        <v>1</v>
      </c>
      <c r="AI165" s="29">
        <v>0</v>
      </c>
      <c r="AJ165" s="20">
        <v>2005</v>
      </c>
      <c r="AK165" s="32">
        <v>0.32600000000000001</v>
      </c>
      <c r="AL165" s="32">
        <v>0.127</v>
      </c>
      <c r="AM165" s="32">
        <v>0.36099999999999999</v>
      </c>
      <c r="AN165" s="42">
        <f t="shared" si="43"/>
        <v>0.18599999999999994</v>
      </c>
      <c r="AO165" s="41" t="s">
        <v>98</v>
      </c>
      <c r="AP165" s="17" t="s">
        <v>98</v>
      </c>
      <c r="AQ165">
        <v>0.504</v>
      </c>
      <c r="AR165" s="39">
        <f t="shared" si="44"/>
        <v>0.496</v>
      </c>
      <c r="AS165" t="s">
        <v>98</v>
      </c>
      <c r="AT165" s="39" t="s">
        <v>98</v>
      </c>
      <c r="AU165">
        <v>0</v>
      </c>
      <c r="AV165" s="17">
        <v>1</v>
      </c>
      <c r="AW165">
        <v>0.32100000000000001</v>
      </c>
      <c r="AX165" s="17">
        <f t="shared" si="45"/>
        <v>0.67900000000000005</v>
      </c>
      <c r="AY165" s="17" t="s">
        <v>12</v>
      </c>
      <c r="AZ165">
        <v>0</v>
      </c>
      <c r="BA165" s="39">
        <v>0</v>
      </c>
      <c r="BB165">
        <v>0</v>
      </c>
      <c r="BC165" s="17">
        <v>0</v>
      </c>
      <c r="BD165">
        <v>1</v>
      </c>
      <c r="BE165" s="39">
        <v>0</v>
      </c>
      <c r="BF165">
        <v>0</v>
      </c>
      <c r="BG165" s="17">
        <v>1</v>
      </c>
      <c r="BH165" s="17">
        <v>0</v>
      </c>
      <c r="BI165">
        <v>95.083333333333329</v>
      </c>
      <c r="BJ165" s="39">
        <v>36</v>
      </c>
      <c r="BK165" s="24">
        <v>33.494</v>
      </c>
      <c r="BL165">
        <v>0</v>
      </c>
      <c r="BM165">
        <v>0</v>
      </c>
      <c r="BN165">
        <v>0</v>
      </c>
      <c r="BO165">
        <v>0</v>
      </c>
      <c r="BP165">
        <v>0</v>
      </c>
      <c r="BQ165">
        <v>1</v>
      </c>
      <c r="BR165">
        <v>0</v>
      </c>
      <c r="BS165" s="17">
        <v>0</v>
      </c>
      <c r="BT165">
        <v>0</v>
      </c>
      <c r="BU165">
        <v>0</v>
      </c>
      <c r="BV165">
        <v>1</v>
      </c>
      <c r="BW165" s="17">
        <v>0</v>
      </c>
      <c r="BX165">
        <v>0</v>
      </c>
      <c r="BY165">
        <v>0</v>
      </c>
      <c r="BZ165">
        <v>0</v>
      </c>
      <c r="CA165">
        <v>0</v>
      </c>
      <c r="CB165" s="17">
        <v>0</v>
      </c>
      <c r="CC165">
        <v>0</v>
      </c>
      <c r="CD165">
        <v>0</v>
      </c>
      <c r="CE165">
        <v>1</v>
      </c>
      <c r="CF165">
        <v>1</v>
      </c>
      <c r="CG165">
        <v>0</v>
      </c>
      <c r="CH165">
        <v>0</v>
      </c>
      <c r="CI165">
        <v>1</v>
      </c>
      <c r="CJ165">
        <v>0</v>
      </c>
      <c r="CK165">
        <v>0</v>
      </c>
      <c r="CL165">
        <v>0</v>
      </c>
      <c r="CM165" s="17">
        <v>1</v>
      </c>
      <c r="CN165">
        <v>0</v>
      </c>
      <c r="CO165">
        <v>106</v>
      </c>
      <c r="CP165">
        <v>0</v>
      </c>
      <c r="CQ165">
        <v>1</v>
      </c>
      <c r="CR165">
        <v>16</v>
      </c>
      <c r="CX165" s="33" t="s">
        <v>85</v>
      </c>
    </row>
    <row r="166" spans="1:102" x14ac:dyDescent="0.25">
      <c r="A166">
        <v>165</v>
      </c>
      <c r="B166">
        <v>15</v>
      </c>
      <c r="C166" s="24" t="s">
        <v>166</v>
      </c>
      <c r="D166" s="12">
        <v>5.4927707062356168</v>
      </c>
      <c r="E166" s="13">
        <v>0.1930366701871942</v>
      </c>
      <c r="F166" s="7">
        <v>28.454545454545453</v>
      </c>
      <c r="G166" s="7">
        <f t="shared" si="34"/>
        <v>5.2997340360484229</v>
      </c>
      <c r="H166" s="15">
        <f t="shared" si="35"/>
        <v>5.6858073764228108</v>
      </c>
      <c r="I166" s="11">
        <f t="shared" si="36"/>
        <v>0.11701798882572798</v>
      </c>
      <c r="J166" s="32">
        <f t="shared" si="37"/>
        <v>4.1124532814153601E-3</v>
      </c>
      <c r="K166" s="32">
        <f t="shared" si="38"/>
        <v>243.16385660090359</v>
      </c>
      <c r="L166" s="8">
        <v>1</v>
      </c>
      <c r="M166" s="9">
        <v>0</v>
      </c>
      <c r="N166" s="8">
        <v>0</v>
      </c>
      <c r="O166" s="9">
        <v>1</v>
      </c>
      <c r="P166" s="9">
        <v>0</v>
      </c>
      <c r="Q166" s="9">
        <v>0</v>
      </c>
      <c r="R166" s="9">
        <v>0</v>
      </c>
      <c r="S166" s="8">
        <v>58336</v>
      </c>
      <c r="T166" s="9">
        <v>16</v>
      </c>
      <c r="U166" s="9">
        <f t="shared" si="39"/>
        <v>58319</v>
      </c>
      <c r="V166" s="9">
        <f t="shared" si="40"/>
        <v>20</v>
      </c>
      <c r="W166" s="7">
        <v>6</v>
      </c>
      <c r="X166" s="7">
        <v>22.343</v>
      </c>
      <c r="Y166" s="9">
        <v>0</v>
      </c>
      <c r="Z166" s="9">
        <v>1</v>
      </c>
      <c r="AA166" s="9">
        <v>1</v>
      </c>
      <c r="AB166" s="9">
        <v>0</v>
      </c>
      <c r="AC166" s="9">
        <v>0</v>
      </c>
      <c r="AD166" s="29">
        <v>0</v>
      </c>
      <c r="AE166" s="187">
        <v>0</v>
      </c>
      <c r="AF166" s="9">
        <v>1</v>
      </c>
      <c r="AG166" s="29">
        <v>0</v>
      </c>
      <c r="AH166" s="9">
        <v>1</v>
      </c>
      <c r="AI166" s="29">
        <v>0</v>
      </c>
      <c r="AJ166" s="20">
        <v>2005</v>
      </c>
      <c r="AK166" s="32">
        <v>0.32600000000000001</v>
      </c>
      <c r="AL166" s="32">
        <v>0.127</v>
      </c>
      <c r="AM166" s="32">
        <v>0.36099999999999999</v>
      </c>
      <c r="AN166" s="42">
        <f t="shared" si="43"/>
        <v>0.18599999999999994</v>
      </c>
      <c r="AO166" s="41" t="s">
        <v>98</v>
      </c>
      <c r="AP166" s="17" t="s">
        <v>98</v>
      </c>
      <c r="AQ166">
        <v>0.504</v>
      </c>
      <c r="AR166" s="39">
        <f t="shared" si="44"/>
        <v>0.496</v>
      </c>
      <c r="AS166" t="s">
        <v>98</v>
      </c>
      <c r="AT166" s="39" t="s">
        <v>98</v>
      </c>
      <c r="AU166">
        <v>0</v>
      </c>
      <c r="AV166" s="17">
        <v>1</v>
      </c>
      <c r="AW166">
        <v>0.32100000000000001</v>
      </c>
      <c r="AX166" s="17">
        <f t="shared" si="45"/>
        <v>0.67900000000000005</v>
      </c>
      <c r="AY166" s="17" t="s">
        <v>12</v>
      </c>
      <c r="AZ166">
        <v>0</v>
      </c>
      <c r="BA166" s="39">
        <v>0</v>
      </c>
      <c r="BB166">
        <v>0</v>
      </c>
      <c r="BC166" s="17">
        <v>0</v>
      </c>
      <c r="BD166">
        <v>1</v>
      </c>
      <c r="BE166" s="39">
        <v>0</v>
      </c>
      <c r="BF166">
        <v>0</v>
      </c>
      <c r="BG166" s="17">
        <v>1</v>
      </c>
      <c r="BH166" s="17">
        <v>0</v>
      </c>
      <c r="BI166">
        <v>95.083333333333329</v>
      </c>
      <c r="BJ166" s="39">
        <v>36</v>
      </c>
      <c r="BK166" s="24">
        <v>33.494</v>
      </c>
      <c r="BL166">
        <v>0</v>
      </c>
      <c r="BM166">
        <v>0</v>
      </c>
      <c r="BN166">
        <v>0</v>
      </c>
      <c r="BO166">
        <v>0</v>
      </c>
      <c r="BP166">
        <v>0</v>
      </c>
      <c r="BQ166">
        <v>1</v>
      </c>
      <c r="BR166">
        <v>0</v>
      </c>
      <c r="BS166" s="17">
        <v>0</v>
      </c>
      <c r="BT166">
        <v>0</v>
      </c>
      <c r="BU166">
        <v>0</v>
      </c>
      <c r="BV166">
        <v>1</v>
      </c>
      <c r="BW166" s="17">
        <v>0</v>
      </c>
      <c r="BX166">
        <v>0</v>
      </c>
      <c r="BY166">
        <v>0</v>
      </c>
      <c r="BZ166">
        <v>0</v>
      </c>
      <c r="CA166">
        <v>0</v>
      </c>
      <c r="CB166" s="17">
        <v>0</v>
      </c>
      <c r="CC166">
        <v>0</v>
      </c>
      <c r="CD166">
        <v>0</v>
      </c>
      <c r="CE166">
        <v>1</v>
      </c>
      <c r="CF166">
        <v>1</v>
      </c>
      <c r="CG166">
        <v>0</v>
      </c>
      <c r="CH166">
        <v>0</v>
      </c>
      <c r="CI166">
        <v>1</v>
      </c>
      <c r="CJ166">
        <v>0</v>
      </c>
      <c r="CK166">
        <v>0</v>
      </c>
      <c r="CL166">
        <v>0</v>
      </c>
      <c r="CM166" s="17">
        <v>1</v>
      </c>
      <c r="CN166">
        <v>0</v>
      </c>
      <c r="CO166">
        <v>106</v>
      </c>
      <c r="CP166">
        <v>0</v>
      </c>
      <c r="CQ166">
        <v>1</v>
      </c>
      <c r="CR166">
        <v>16</v>
      </c>
      <c r="CX166" s="33" t="s">
        <v>85</v>
      </c>
    </row>
    <row r="167" spans="1:102" x14ac:dyDescent="0.25">
      <c r="A167">
        <v>166</v>
      </c>
      <c r="B167">
        <v>15</v>
      </c>
      <c r="C167" s="24" t="s">
        <v>166</v>
      </c>
      <c r="D167" s="12">
        <v>9.8180313063387601</v>
      </c>
      <c r="E167" s="13">
        <v>0.22700650419280372</v>
      </c>
      <c r="F167" s="7">
        <v>43.25</v>
      </c>
      <c r="G167" s="7">
        <f t="shared" si="34"/>
        <v>9.5910248021459559</v>
      </c>
      <c r="H167" s="15">
        <f t="shared" si="35"/>
        <v>10.045037810531564</v>
      </c>
      <c r="I167" s="11">
        <f t="shared" si="36"/>
        <v>0.17628912351109532</v>
      </c>
      <c r="J167" s="32">
        <f t="shared" si="37"/>
        <v>4.0760490985224359E-3</v>
      </c>
      <c r="K167" s="32">
        <f t="shared" si="38"/>
        <v>245.33561196858474</v>
      </c>
      <c r="L167" s="8">
        <v>1</v>
      </c>
      <c r="M167" s="9">
        <v>0</v>
      </c>
      <c r="N167" s="8">
        <v>0</v>
      </c>
      <c r="O167" s="9">
        <v>1</v>
      </c>
      <c r="P167" s="9">
        <v>0</v>
      </c>
      <c r="Q167" s="9">
        <v>0</v>
      </c>
      <c r="R167" s="9">
        <v>0</v>
      </c>
      <c r="S167" s="8">
        <v>58336</v>
      </c>
      <c r="T167" s="9">
        <v>16</v>
      </c>
      <c r="U167" s="9">
        <f t="shared" si="39"/>
        <v>58319</v>
      </c>
      <c r="V167" s="9">
        <f t="shared" si="40"/>
        <v>20</v>
      </c>
      <c r="W167" s="7">
        <v>8</v>
      </c>
      <c r="X167" s="7">
        <v>22.343</v>
      </c>
      <c r="Y167" s="9">
        <v>0</v>
      </c>
      <c r="Z167" s="9">
        <v>1</v>
      </c>
      <c r="AA167" s="9">
        <v>1</v>
      </c>
      <c r="AB167" s="9">
        <v>0</v>
      </c>
      <c r="AC167" s="9">
        <v>0</v>
      </c>
      <c r="AD167" s="29">
        <v>0</v>
      </c>
      <c r="AE167" s="187">
        <v>0</v>
      </c>
      <c r="AF167" s="9">
        <v>1</v>
      </c>
      <c r="AG167" s="29">
        <v>0</v>
      </c>
      <c r="AH167" s="9">
        <v>1</v>
      </c>
      <c r="AI167" s="29">
        <v>0</v>
      </c>
      <c r="AJ167" s="20">
        <v>2005</v>
      </c>
      <c r="AK167" s="32">
        <v>0.32600000000000001</v>
      </c>
      <c r="AL167" s="32">
        <v>0.127</v>
      </c>
      <c r="AM167" s="32">
        <v>0.36099999999999999</v>
      </c>
      <c r="AN167" s="42">
        <f t="shared" si="43"/>
        <v>0.18599999999999994</v>
      </c>
      <c r="AO167" s="41" t="s">
        <v>98</v>
      </c>
      <c r="AP167" s="17" t="s">
        <v>98</v>
      </c>
      <c r="AQ167">
        <v>0.504</v>
      </c>
      <c r="AR167" s="39">
        <f t="shared" si="44"/>
        <v>0.496</v>
      </c>
      <c r="AS167" t="s">
        <v>98</v>
      </c>
      <c r="AT167" s="39" t="s">
        <v>98</v>
      </c>
      <c r="AU167">
        <v>0</v>
      </c>
      <c r="AV167" s="17">
        <v>1</v>
      </c>
      <c r="AW167">
        <v>0.32100000000000001</v>
      </c>
      <c r="AX167" s="17">
        <f t="shared" si="45"/>
        <v>0.67900000000000005</v>
      </c>
      <c r="AY167" s="17" t="s">
        <v>12</v>
      </c>
      <c r="AZ167">
        <v>0</v>
      </c>
      <c r="BA167" s="39">
        <v>0</v>
      </c>
      <c r="BB167">
        <v>0</v>
      </c>
      <c r="BC167" s="17">
        <v>0</v>
      </c>
      <c r="BD167">
        <v>1</v>
      </c>
      <c r="BE167" s="39">
        <v>0</v>
      </c>
      <c r="BF167">
        <v>0</v>
      </c>
      <c r="BG167" s="17">
        <v>1</v>
      </c>
      <c r="BH167" s="17">
        <v>0</v>
      </c>
      <c r="BI167">
        <v>95.083333333333329</v>
      </c>
      <c r="BJ167" s="39">
        <v>36</v>
      </c>
      <c r="BK167" s="24">
        <v>33.494</v>
      </c>
      <c r="BL167">
        <v>0</v>
      </c>
      <c r="BM167">
        <v>0</v>
      </c>
      <c r="BN167">
        <v>0</v>
      </c>
      <c r="BO167">
        <v>0</v>
      </c>
      <c r="BP167">
        <v>0</v>
      </c>
      <c r="BQ167">
        <v>1</v>
      </c>
      <c r="BR167">
        <v>0</v>
      </c>
      <c r="BS167" s="17">
        <v>0</v>
      </c>
      <c r="BT167">
        <v>0</v>
      </c>
      <c r="BU167">
        <v>0</v>
      </c>
      <c r="BV167">
        <v>1</v>
      </c>
      <c r="BW167" s="17">
        <v>0</v>
      </c>
      <c r="BX167">
        <v>0</v>
      </c>
      <c r="BY167">
        <v>0</v>
      </c>
      <c r="BZ167">
        <v>0</v>
      </c>
      <c r="CA167">
        <v>0</v>
      </c>
      <c r="CB167" s="17">
        <v>0</v>
      </c>
      <c r="CC167">
        <v>0</v>
      </c>
      <c r="CD167">
        <v>0</v>
      </c>
      <c r="CE167">
        <v>1</v>
      </c>
      <c r="CF167">
        <v>1</v>
      </c>
      <c r="CG167">
        <v>0</v>
      </c>
      <c r="CH167">
        <v>0</v>
      </c>
      <c r="CI167">
        <v>1</v>
      </c>
      <c r="CJ167">
        <v>0</v>
      </c>
      <c r="CK167">
        <v>0</v>
      </c>
      <c r="CL167">
        <v>0</v>
      </c>
      <c r="CM167" s="17">
        <v>1</v>
      </c>
      <c r="CN167">
        <v>0</v>
      </c>
      <c r="CO167">
        <v>106</v>
      </c>
      <c r="CP167">
        <v>0</v>
      </c>
      <c r="CQ167">
        <v>1</v>
      </c>
      <c r="CR167">
        <v>16</v>
      </c>
      <c r="CX167" s="33" t="s">
        <v>85</v>
      </c>
    </row>
    <row r="168" spans="1:102" x14ac:dyDescent="0.25">
      <c r="A168">
        <v>167</v>
      </c>
      <c r="B168">
        <v>15</v>
      </c>
      <c r="C168" s="24" t="s">
        <v>166</v>
      </c>
      <c r="D168" s="12">
        <v>9.1787525116494351</v>
      </c>
      <c r="E168" s="13">
        <v>0.2194638434571595</v>
      </c>
      <c r="F168" s="7">
        <v>41.823529411764703</v>
      </c>
      <c r="G168" s="7">
        <f t="shared" si="34"/>
        <v>8.9592886681922757</v>
      </c>
      <c r="H168" s="15">
        <f t="shared" si="35"/>
        <v>9.3982163551065945</v>
      </c>
      <c r="I168" s="11">
        <f t="shared" si="36"/>
        <v>0.17064687625203045</v>
      </c>
      <c r="J168" s="32">
        <f t="shared" si="37"/>
        <v>4.080164411089336E-3</v>
      </c>
      <c r="K168" s="32">
        <f t="shared" si="38"/>
        <v>245.08816293827155</v>
      </c>
      <c r="L168" s="8">
        <v>1</v>
      </c>
      <c r="M168" s="9">
        <v>0</v>
      </c>
      <c r="N168" s="8">
        <v>0</v>
      </c>
      <c r="O168" s="9">
        <v>1</v>
      </c>
      <c r="P168" s="9">
        <v>0</v>
      </c>
      <c r="Q168" s="9">
        <v>0</v>
      </c>
      <c r="R168" s="9">
        <v>0</v>
      </c>
      <c r="S168" s="8">
        <v>58336</v>
      </c>
      <c r="T168" s="9">
        <v>16</v>
      </c>
      <c r="U168" s="9">
        <f t="shared" si="39"/>
        <v>58319</v>
      </c>
      <c r="V168" s="9">
        <f t="shared" si="40"/>
        <v>20</v>
      </c>
      <c r="W168" s="7">
        <v>10</v>
      </c>
      <c r="X168" s="7">
        <v>22.343</v>
      </c>
      <c r="Y168" s="9">
        <v>0</v>
      </c>
      <c r="Z168" s="9">
        <v>1</v>
      </c>
      <c r="AA168" s="9">
        <v>1</v>
      </c>
      <c r="AB168" s="9">
        <v>0</v>
      </c>
      <c r="AC168" s="9">
        <v>0</v>
      </c>
      <c r="AD168" s="29">
        <v>0</v>
      </c>
      <c r="AE168" s="187">
        <v>0</v>
      </c>
      <c r="AF168" s="9">
        <v>1</v>
      </c>
      <c r="AG168" s="29">
        <v>0</v>
      </c>
      <c r="AH168" s="9">
        <v>1</v>
      </c>
      <c r="AI168" s="29">
        <v>0</v>
      </c>
      <c r="AJ168" s="20">
        <v>2005</v>
      </c>
      <c r="AK168" s="32">
        <v>0.32600000000000001</v>
      </c>
      <c r="AL168" s="32">
        <v>0.127</v>
      </c>
      <c r="AM168" s="32">
        <v>0.36099999999999999</v>
      </c>
      <c r="AN168" s="42">
        <f t="shared" si="43"/>
        <v>0.18599999999999994</v>
      </c>
      <c r="AO168" s="41" t="s">
        <v>98</v>
      </c>
      <c r="AP168" s="17" t="s">
        <v>98</v>
      </c>
      <c r="AQ168">
        <v>0.504</v>
      </c>
      <c r="AR168" s="39">
        <f t="shared" si="44"/>
        <v>0.496</v>
      </c>
      <c r="AS168" t="s">
        <v>98</v>
      </c>
      <c r="AT168" s="39" t="s">
        <v>98</v>
      </c>
      <c r="AU168">
        <v>0</v>
      </c>
      <c r="AV168" s="17">
        <v>1</v>
      </c>
      <c r="AW168">
        <v>0.32100000000000001</v>
      </c>
      <c r="AX168" s="17">
        <f t="shared" si="45"/>
        <v>0.67900000000000005</v>
      </c>
      <c r="AY168" s="17" t="s">
        <v>12</v>
      </c>
      <c r="AZ168">
        <v>0</v>
      </c>
      <c r="BA168" s="39">
        <v>0</v>
      </c>
      <c r="BB168">
        <v>0</v>
      </c>
      <c r="BC168" s="17">
        <v>0</v>
      </c>
      <c r="BD168">
        <v>1</v>
      </c>
      <c r="BE168" s="39">
        <v>0</v>
      </c>
      <c r="BF168">
        <v>0</v>
      </c>
      <c r="BG168" s="17">
        <v>1</v>
      </c>
      <c r="BH168" s="17">
        <v>0</v>
      </c>
      <c r="BI168">
        <v>95.083333333333329</v>
      </c>
      <c r="BJ168" s="39">
        <v>36</v>
      </c>
      <c r="BK168" s="24">
        <v>33.494</v>
      </c>
      <c r="BL168">
        <v>0</v>
      </c>
      <c r="BM168">
        <v>0</v>
      </c>
      <c r="BN168">
        <v>0</v>
      </c>
      <c r="BO168">
        <v>0</v>
      </c>
      <c r="BP168">
        <v>0</v>
      </c>
      <c r="BQ168">
        <v>1</v>
      </c>
      <c r="BR168">
        <v>0</v>
      </c>
      <c r="BS168" s="17">
        <v>0</v>
      </c>
      <c r="BT168">
        <v>0</v>
      </c>
      <c r="BU168">
        <v>0</v>
      </c>
      <c r="BV168">
        <v>1</v>
      </c>
      <c r="BW168" s="17">
        <v>0</v>
      </c>
      <c r="BX168">
        <v>0</v>
      </c>
      <c r="BY168">
        <v>0</v>
      </c>
      <c r="BZ168">
        <v>0</v>
      </c>
      <c r="CA168">
        <v>0</v>
      </c>
      <c r="CB168" s="17">
        <v>0</v>
      </c>
      <c r="CC168">
        <v>0</v>
      </c>
      <c r="CD168">
        <v>0</v>
      </c>
      <c r="CE168">
        <v>1</v>
      </c>
      <c r="CF168">
        <v>1</v>
      </c>
      <c r="CG168">
        <v>0</v>
      </c>
      <c r="CH168">
        <v>0</v>
      </c>
      <c r="CI168">
        <v>1</v>
      </c>
      <c r="CJ168">
        <v>0</v>
      </c>
      <c r="CK168">
        <v>0</v>
      </c>
      <c r="CL168">
        <v>0</v>
      </c>
      <c r="CM168" s="17">
        <v>1</v>
      </c>
      <c r="CN168">
        <v>0</v>
      </c>
      <c r="CO168">
        <v>106</v>
      </c>
      <c r="CP168">
        <v>0</v>
      </c>
      <c r="CQ168">
        <v>1</v>
      </c>
      <c r="CR168">
        <v>16</v>
      </c>
      <c r="CX168" s="33" t="s">
        <v>85</v>
      </c>
    </row>
    <row r="169" spans="1:102" x14ac:dyDescent="0.25">
      <c r="A169">
        <v>168</v>
      </c>
      <c r="B169">
        <v>15</v>
      </c>
      <c r="C169" s="24" t="s">
        <v>166</v>
      </c>
      <c r="D169" s="12">
        <v>14.293079882427516</v>
      </c>
      <c r="E169" s="13">
        <v>0.22555524731405552</v>
      </c>
      <c r="F169" s="7">
        <v>63.368421052631575</v>
      </c>
      <c r="G169" s="7">
        <f t="shared" si="34"/>
        <v>14.067524635113461</v>
      </c>
      <c r="H169" s="15">
        <f t="shared" si="35"/>
        <v>14.518635129741572</v>
      </c>
      <c r="I169" s="11">
        <f t="shared" si="36"/>
        <v>0.25380983573220656</v>
      </c>
      <c r="J169" s="32">
        <f t="shared" si="37"/>
        <v>4.0053047167042562E-3</v>
      </c>
      <c r="K169" s="32">
        <f t="shared" si="38"/>
        <v>249.66889431145322</v>
      </c>
      <c r="L169" s="8">
        <v>1</v>
      </c>
      <c r="M169" s="9">
        <v>0</v>
      </c>
      <c r="N169" s="8">
        <v>0</v>
      </c>
      <c r="O169" s="9">
        <v>1</v>
      </c>
      <c r="P169" s="9">
        <v>0</v>
      </c>
      <c r="Q169" s="9">
        <v>0</v>
      </c>
      <c r="R169" s="9">
        <v>0</v>
      </c>
      <c r="S169" s="8">
        <v>58336</v>
      </c>
      <c r="T169" s="9">
        <v>16</v>
      </c>
      <c r="U169" s="9">
        <f t="shared" si="39"/>
        <v>58319</v>
      </c>
      <c r="V169" s="9">
        <f t="shared" si="40"/>
        <v>20</v>
      </c>
      <c r="W169" s="7">
        <v>13</v>
      </c>
      <c r="X169" s="7">
        <v>22.343</v>
      </c>
      <c r="Y169" s="9">
        <v>0</v>
      </c>
      <c r="Z169" s="9">
        <v>1</v>
      </c>
      <c r="AA169" s="9">
        <v>1</v>
      </c>
      <c r="AB169" s="9">
        <v>0</v>
      </c>
      <c r="AC169" s="9">
        <v>0</v>
      </c>
      <c r="AD169" s="29">
        <v>0</v>
      </c>
      <c r="AE169" s="187">
        <v>0</v>
      </c>
      <c r="AF169" s="9">
        <v>1</v>
      </c>
      <c r="AG169" s="29">
        <v>0</v>
      </c>
      <c r="AH169" s="9">
        <v>1</v>
      </c>
      <c r="AI169" s="29">
        <v>0</v>
      </c>
      <c r="AJ169" s="20">
        <v>2005</v>
      </c>
      <c r="AK169" s="32">
        <v>0.32600000000000001</v>
      </c>
      <c r="AL169" s="32">
        <v>0.127</v>
      </c>
      <c r="AM169" s="32">
        <v>0.36099999999999999</v>
      </c>
      <c r="AN169" s="42">
        <f t="shared" si="43"/>
        <v>0.18599999999999994</v>
      </c>
      <c r="AO169" s="41" t="s">
        <v>98</v>
      </c>
      <c r="AP169" s="17" t="s">
        <v>98</v>
      </c>
      <c r="AQ169">
        <v>0.504</v>
      </c>
      <c r="AR169" s="39">
        <f t="shared" si="44"/>
        <v>0.496</v>
      </c>
      <c r="AS169" t="s">
        <v>98</v>
      </c>
      <c r="AT169" s="39" t="s">
        <v>98</v>
      </c>
      <c r="AU169">
        <v>0</v>
      </c>
      <c r="AV169" s="17">
        <v>1</v>
      </c>
      <c r="AW169">
        <v>0.32100000000000001</v>
      </c>
      <c r="AX169" s="17">
        <f t="shared" si="45"/>
        <v>0.67900000000000005</v>
      </c>
      <c r="AY169" s="17" t="s">
        <v>12</v>
      </c>
      <c r="AZ169">
        <v>0</v>
      </c>
      <c r="BA169" s="39">
        <v>0</v>
      </c>
      <c r="BB169">
        <v>0</v>
      </c>
      <c r="BC169" s="17">
        <v>0</v>
      </c>
      <c r="BD169">
        <v>1</v>
      </c>
      <c r="BE169" s="39">
        <v>0</v>
      </c>
      <c r="BF169">
        <v>0</v>
      </c>
      <c r="BG169" s="17">
        <v>1</v>
      </c>
      <c r="BH169" s="17">
        <v>0</v>
      </c>
      <c r="BI169">
        <v>95.083333333333329</v>
      </c>
      <c r="BJ169" s="39">
        <v>36</v>
      </c>
      <c r="BK169" s="24">
        <v>33.494</v>
      </c>
      <c r="BL169">
        <v>0</v>
      </c>
      <c r="BM169">
        <v>0</v>
      </c>
      <c r="BN169">
        <v>0</v>
      </c>
      <c r="BO169">
        <v>0</v>
      </c>
      <c r="BP169">
        <v>0</v>
      </c>
      <c r="BQ169">
        <v>1</v>
      </c>
      <c r="BR169">
        <v>0</v>
      </c>
      <c r="BS169" s="17">
        <v>0</v>
      </c>
      <c r="BT169">
        <v>0</v>
      </c>
      <c r="BU169">
        <v>0</v>
      </c>
      <c r="BV169">
        <v>1</v>
      </c>
      <c r="BW169" s="17">
        <v>0</v>
      </c>
      <c r="BX169">
        <v>0</v>
      </c>
      <c r="BY169">
        <v>0</v>
      </c>
      <c r="BZ169">
        <v>0</v>
      </c>
      <c r="CA169">
        <v>0</v>
      </c>
      <c r="CB169" s="17">
        <v>0</v>
      </c>
      <c r="CC169">
        <v>0</v>
      </c>
      <c r="CD169">
        <v>0</v>
      </c>
      <c r="CE169">
        <v>1</v>
      </c>
      <c r="CF169">
        <v>1</v>
      </c>
      <c r="CG169">
        <v>0</v>
      </c>
      <c r="CH169">
        <v>0</v>
      </c>
      <c r="CI169">
        <v>1</v>
      </c>
      <c r="CJ169">
        <v>0</v>
      </c>
      <c r="CK169">
        <v>0</v>
      </c>
      <c r="CL169">
        <v>0</v>
      </c>
      <c r="CM169" s="17">
        <v>1</v>
      </c>
      <c r="CN169">
        <v>0</v>
      </c>
      <c r="CO169">
        <v>106</v>
      </c>
      <c r="CP169">
        <v>0</v>
      </c>
      <c r="CQ169">
        <v>1</v>
      </c>
      <c r="CR169">
        <v>16</v>
      </c>
      <c r="CX169" s="33" t="s">
        <v>85</v>
      </c>
    </row>
    <row r="170" spans="1:102" x14ac:dyDescent="0.25">
      <c r="A170">
        <v>169</v>
      </c>
      <c r="B170">
        <v>15</v>
      </c>
      <c r="C170" s="24" t="s">
        <v>166</v>
      </c>
      <c r="D170" s="12">
        <v>6.206787502577904</v>
      </c>
      <c r="E170" s="13">
        <v>0.62694823258362664</v>
      </c>
      <c r="F170" s="7">
        <v>9.9</v>
      </c>
      <c r="G170" s="7">
        <f t="shared" si="34"/>
        <v>5.5798392699942774</v>
      </c>
      <c r="H170" s="15">
        <f t="shared" si="35"/>
        <v>6.8337357351615307</v>
      </c>
      <c r="I170" s="11">
        <f t="shared" si="36"/>
        <v>4.8512505975795248E-2</v>
      </c>
      <c r="J170" s="32">
        <f t="shared" si="37"/>
        <v>4.9002531288682072E-3</v>
      </c>
      <c r="K170" s="32">
        <f t="shared" si="38"/>
        <v>204.0710905542478</v>
      </c>
      <c r="L170" s="8">
        <v>1</v>
      </c>
      <c r="M170" s="9">
        <v>0</v>
      </c>
      <c r="N170" s="8">
        <v>0</v>
      </c>
      <c r="O170" s="9">
        <v>1</v>
      </c>
      <c r="P170" s="9">
        <v>0</v>
      </c>
      <c r="Q170" s="9">
        <v>0</v>
      </c>
      <c r="R170" s="9">
        <v>0</v>
      </c>
      <c r="S170" s="8">
        <v>41564</v>
      </c>
      <c r="T170" s="9">
        <v>16</v>
      </c>
      <c r="U170" s="9">
        <f t="shared" si="39"/>
        <v>41547</v>
      </c>
      <c r="V170" s="9">
        <f t="shared" si="40"/>
        <v>20</v>
      </c>
      <c r="W170" s="7">
        <v>3</v>
      </c>
      <c r="X170" s="7">
        <v>22.343</v>
      </c>
      <c r="Y170" s="9">
        <v>0</v>
      </c>
      <c r="Z170" s="9">
        <v>1</v>
      </c>
      <c r="AA170" s="9">
        <v>1</v>
      </c>
      <c r="AB170" s="9">
        <v>0</v>
      </c>
      <c r="AC170" s="9">
        <v>0</v>
      </c>
      <c r="AD170" s="29">
        <v>0</v>
      </c>
      <c r="AE170" s="187">
        <v>0</v>
      </c>
      <c r="AF170" s="9">
        <v>1</v>
      </c>
      <c r="AG170" s="29">
        <v>0</v>
      </c>
      <c r="AH170" s="9">
        <v>1</v>
      </c>
      <c r="AI170" s="29">
        <v>0</v>
      </c>
      <c r="AJ170" s="20">
        <v>2005</v>
      </c>
      <c r="AK170" s="32">
        <v>0.32600000000000001</v>
      </c>
      <c r="AL170" s="32">
        <v>0.127</v>
      </c>
      <c r="AM170" s="32">
        <v>0.36099999999999999</v>
      </c>
      <c r="AN170" s="42">
        <f t="shared" si="43"/>
        <v>0.18599999999999994</v>
      </c>
      <c r="AO170" s="41" t="s">
        <v>98</v>
      </c>
      <c r="AP170" s="17" t="s">
        <v>98</v>
      </c>
      <c r="AQ170">
        <v>0.504</v>
      </c>
      <c r="AR170" s="39">
        <f t="shared" si="44"/>
        <v>0.496</v>
      </c>
      <c r="AS170" t="s">
        <v>98</v>
      </c>
      <c r="AT170" s="39" t="s">
        <v>98</v>
      </c>
      <c r="AU170">
        <v>0</v>
      </c>
      <c r="AV170" s="17">
        <v>1</v>
      </c>
      <c r="AW170">
        <v>0.32100000000000001</v>
      </c>
      <c r="AX170" s="17">
        <f t="shared" si="45"/>
        <v>0.67900000000000005</v>
      </c>
      <c r="AY170" s="17" t="s">
        <v>12</v>
      </c>
      <c r="AZ170">
        <v>0</v>
      </c>
      <c r="BA170" s="39">
        <v>0</v>
      </c>
      <c r="BB170">
        <v>0</v>
      </c>
      <c r="BC170" s="17">
        <v>0</v>
      </c>
      <c r="BD170">
        <v>1</v>
      </c>
      <c r="BE170" s="39">
        <v>0</v>
      </c>
      <c r="BF170">
        <v>0</v>
      </c>
      <c r="BG170" s="17">
        <v>1</v>
      </c>
      <c r="BH170" s="17">
        <v>0</v>
      </c>
      <c r="BI170">
        <v>95.083333333333329</v>
      </c>
      <c r="BJ170" s="39">
        <v>36</v>
      </c>
      <c r="BK170" s="24">
        <v>33.494</v>
      </c>
      <c r="BL170">
        <v>0</v>
      </c>
      <c r="BM170">
        <v>0</v>
      </c>
      <c r="BN170">
        <v>0</v>
      </c>
      <c r="BO170">
        <v>0</v>
      </c>
      <c r="BP170">
        <v>0</v>
      </c>
      <c r="BQ170">
        <v>1</v>
      </c>
      <c r="BR170">
        <v>0</v>
      </c>
      <c r="BS170" s="17">
        <v>0</v>
      </c>
      <c r="BT170">
        <v>0</v>
      </c>
      <c r="BU170">
        <v>0</v>
      </c>
      <c r="BV170">
        <v>1</v>
      </c>
      <c r="BW170" s="17">
        <v>0</v>
      </c>
      <c r="BX170">
        <v>0</v>
      </c>
      <c r="BY170">
        <v>0</v>
      </c>
      <c r="BZ170">
        <v>0</v>
      </c>
      <c r="CA170">
        <v>0</v>
      </c>
      <c r="CB170" s="17">
        <v>0</v>
      </c>
      <c r="CC170">
        <v>0</v>
      </c>
      <c r="CD170">
        <v>0</v>
      </c>
      <c r="CE170">
        <v>1</v>
      </c>
      <c r="CF170">
        <v>1</v>
      </c>
      <c r="CG170">
        <v>0</v>
      </c>
      <c r="CH170">
        <v>0</v>
      </c>
      <c r="CI170">
        <v>1</v>
      </c>
      <c r="CJ170">
        <v>0</v>
      </c>
      <c r="CK170">
        <v>0</v>
      </c>
      <c r="CL170">
        <v>0</v>
      </c>
      <c r="CM170" s="17">
        <v>1</v>
      </c>
      <c r="CN170">
        <v>0</v>
      </c>
      <c r="CO170">
        <v>106</v>
      </c>
      <c r="CP170">
        <v>0</v>
      </c>
      <c r="CQ170">
        <v>1</v>
      </c>
      <c r="CR170">
        <v>16</v>
      </c>
      <c r="CX170" s="33" t="s">
        <v>85</v>
      </c>
    </row>
    <row r="171" spans="1:102" x14ac:dyDescent="0.25">
      <c r="A171">
        <v>170</v>
      </c>
      <c r="B171">
        <v>15</v>
      </c>
      <c r="C171" s="24" t="s">
        <v>166</v>
      </c>
      <c r="D171" s="12">
        <v>5.8509832027769715</v>
      </c>
      <c r="E171" s="13">
        <v>0.28950177305406888</v>
      </c>
      <c r="F171" s="7">
        <v>20.210526315789476</v>
      </c>
      <c r="G171" s="7">
        <f t="shared" si="34"/>
        <v>5.5614814297229023</v>
      </c>
      <c r="H171" s="15">
        <f t="shared" si="35"/>
        <v>6.1404849758310407</v>
      </c>
      <c r="I171" s="11">
        <f t="shared" si="36"/>
        <v>9.8669596470575938E-2</v>
      </c>
      <c r="J171" s="32">
        <f t="shared" si="37"/>
        <v>4.8820894087003713E-3</v>
      </c>
      <c r="K171" s="32">
        <f t="shared" si="38"/>
        <v>204.83033313931122</v>
      </c>
      <c r="L171" s="8">
        <v>1</v>
      </c>
      <c r="M171" s="9">
        <v>0</v>
      </c>
      <c r="N171" s="8">
        <v>0</v>
      </c>
      <c r="O171" s="9">
        <v>1</v>
      </c>
      <c r="P171" s="9">
        <v>0</v>
      </c>
      <c r="Q171" s="9">
        <v>0</v>
      </c>
      <c r="R171" s="9">
        <v>0</v>
      </c>
      <c r="S171" s="8">
        <v>41564</v>
      </c>
      <c r="T171" s="9">
        <v>16</v>
      </c>
      <c r="U171" s="9">
        <f t="shared" si="39"/>
        <v>41547</v>
      </c>
      <c r="V171" s="9">
        <f t="shared" si="40"/>
        <v>20</v>
      </c>
      <c r="W171" s="7">
        <v>6</v>
      </c>
      <c r="X171" s="7">
        <v>22.343</v>
      </c>
      <c r="Y171" s="9">
        <v>0</v>
      </c>
      <c r="Z171" s="9">
        <v>1</v>
      </c>
      <c r="AA171" s="9">
        <v>1</v>
      </c>
      <c r="AB171" s="9">
        <v>0</v>
      </c>
      <c r="AC171" s="9">
        <v>0</v>
      </c>
      <c r="AD171" s="29">
        <v>0</v>
      </c>
      <c r="AE171" s="187">
        <v>0</v>
      </c>
      <c r="AF171" s="9">
        <v>1</v>
      </c>
      <c r="AG171" s="29">
        <v>0</v>
      </c>
      <c r="AH171" s="9">
        <v>1</v>
      </c>
      <c r="AI171" s="29">
        <v>0</v>
      </c>
      <c r="AJ171" s="20">
        <v>2005</v>
      </c>
      <c r="AK171" s="32">
        <v>0.32600000000000001</v>
      </c>
      <c r="AL171" s="32">
        <v>0.127</v>
      </c>
      <c r="AM171" s="32">
        <v>0.36099999999999999</v>
      </c>
      <c r="AN171" s="42">
        <f t="shared" si="43"/>
        <v>0.18599999999999994</v>
      </c>
      <c r="AO171" s="41" t="s">
        <v>98</v>
      </c>
      <c r="AP171" s="17" t="s">
        <v>98</v>
      </c>
      <c r="AQ171">
        <v>0.504</v>
      </c>
      <c r="AR171" s="39">
        <f t="shared" si="44"/>
        <v>0.496</v>
      </c>
      <c r="AS171" t="s">
        <v>98</v>
      </c>
      <c r="AT171" s="39" t="s">
        <v>98</v>
      </c>
      <c r="AU171">
        <v>0</v>
      </c>
      <c r="AV171" s="17">
        <v>1</v>
      </c>
      <c r="AW171">
        <v>0.32100000000000001</v>
      </c>
      <c r="AX171" s="17">
        <f t="shared" si="45"/>
        <v>0.67900000000000005</v>
      </c>
      <c r="AY171" s="17" t="s">
        <v>12</v>
      </c>
      <c r="AZ171">
        <v>0</v>
      </c>
      <c r="BA171" s="39">
        <v>0</v>
      </c>
      <c r="BB171">
        <v>0</v>
      </c>
      <c r="BC171" s="17">
        <v>0</v>
      </c>
      <c r="BD171">
        <v>1</v>
      </c>
      <c r="BE171" s="39">
        <v>0</v>
      </c>
      <c r="BF171">
        <v>0</v>
      </c>
      <c r="BG171" s="17">
        <v>1</v>
      </c>
      <c r="BH171" s="17">
        <v>0</v>
      </c>
      <c r="BI171">
        <v>95.083333333333329</v>
      </c>
      <c r="BJ171" s="39">
        <v>36</v>
      </c>
      <c r="BK171" s="24">
        <v>33.494</v>
      </c>
      <c r="BL171">
        <v>0</v>
      </c>
      <c r="BM171">
        <v>0</v>
      </c>
      <c r="BN171">
        <v>0</v>
      </c>
      <c r="BO171">
        <v>0</v>
      </c>
      <c r="BP171">
        <v>0</v>
      </c>
      <c r="BQ171">
        <v>1</v>
      </c>
      <c r="BR171">
        <v>0</v>
      </c>
      <c r="BS171" s="17">
        <v>0</v>
      </c>
      <c r="BT171">
        <v>0</v>
      </c>
      <c r="BU171">
        <v>0</v>
      </c>
      <c r="BV171">
        <v>1</v>
      </c>
      <c r="BW171" s="17">
        <v>0</v>
      </c>
      <c r="BX171">
        <v>0</v>
      </c>
      <c r="BY171">
        <v>0</v>
      </c>
      <c r="BZ171">
        <v>0</v>
      </c>
      <c r="CA171">
        <v>0</v>
      </c>
      <c r="CB171" s="17">
        <v>0</v>
      </c>
      <c r="CC171">
        <v>0</v>
      </c>
      <c r="CD171">
        <v>0</v>
      </c>
      <c r="CE171">
        <v>1</v>
      </c>
      <c r="CF171">
        <v>1</v>
      </c>
      <c r="CG171">
        <v>0</v>
      </c>
      <c r="CH171">
        <v>0</v>
      </c>
      <c r="CI171">
        <v>1</v>
      </c>
      <c r="CJ171">
        <v>0</v>
      </c>
      <c r="CK171">
        <v>0</v>
      </c>
      <c r="CL171">
        <v>0</v>
      </c>
      <c r="CM171" s="17">
        <v>1</v>
      </c>
      <c r="CN171">
        <v>0</v>
      </c>
      <c r="CO171">
        <v>106</v>
      </c>
      <c r="CP171">
        <v>0</v>
      </c>
      <c r="CQ171">
        <v>1</v>
      </c>
      <c r="CR171">
        <v>16</v>
      </c>
      <c r="CX171" s="33" t="s">
        <v>85</v>
      </c>
    </row>
    <row r="172" spans="1:102" x14ac:dyDescent="0.25">
      <c r="A172">
        <v>171</v>
      </c>
      <c r="B172">
        <v>15</v>
      </c>
      <c r="C172" s="24" t="s">
        <v>166</v>
      </c>
      <c r="D172" s="12">
        <v>12.026782512040391</v>
      </c>
      <c r="E172" s="13">
        <v>0.35760386186035586</v>
      </c>
      <c r="F172" s="7">
        <v>33.631578947368425</v>
      </c>
      <c r="G172" s="7">
        <f t="shared" si="34"/>
        <v>11.669178650180035</v>
      </c>
      <c r="H172" s="15">
        <f t="shared" si="35"/>
        <v>12.384386373900748</v>
      </c>
      <c r="I172" s="11">
        <f t="shared" si="36"/>
        <v>0.16279640298126369</v>
      </c>
      <c r="J172" s="32">
        <f t="shared" si="37"/>
        <v>4.8405816222910954E-3</v>
      </c>
      <c r="K172" s="32">
        <f t="shared" si="38"/>
        <v>206.5867447405401</v>
      </c>
      <c r="L172" s="8">
        <v>1</v>
      </c>
      <c r="M172" s="9">
        <v>0</v>
      </c>
      <c r="N172" s="8">
        <v>0</v>
      </c>
      <c r="O172" s="9">
        <v>1</v>
      </c>
      <c r="P172" s="9">
        <v>0</v>
      </c>
      <c r="Q172" s="9">
        <v>0</v>
      </c>
      <c r="R172" s="9">
        <v>0</v>
      </c>
      <c r="S172" s="8">
        <v>41564</v>
      </c>
      <c r="T172" s="9">
        <v>16</v>
      </c>
      <c r="U172" s="9">
        <f t="shared" si="39"/>
        <v>41547</v>
      </c>
      <c r="V172" s="9">
        <f t="shared" si="40"/>
        <v>20</v>
      </c>
      <c r="W172" s="7">
        <v>8</v>
      </c>
      <c r="X172" s="7">
        <v>22.343</v>
      </c>
      <c r="Y172" s="9">
        <v>0</v>
      </c>
      <c r="Z172" s="9">
        <v>1</v>
      </c>
      <c r="AA172" s="9">
        <v>1</v>
      </c>
      <c r="AB172" s="9">
        <v>0</v>
      </c>
      <c r="AC172" s="9">
        <v>0</v>
      </c>
      <c r="AD172" s="29">
        <v>0</v>
      </c>
      <c r="AE172" s="187">
        <v>0</v>
      </c>
      <c r="AF172" s="9">
        <v>1</v>
      </c>
      <c r="AG172" s="29">
        <v>0</v>
      </c>
      <c r="AH172" s="9">
        <v>1</v>
      </c>
      <c r="AI172" s="29">
        <v>0</v>
      </c>
      <c r="AJ172" s="20">
        <v>2005</v>
      </c>
      <c r="AK172" s="32">
        <v>0.32600000000000001</v>
      </c>
      <c r="AL172" s="32">
        <v>0.127</v>
      </c>
      <c r="AM172" s="32">
        <v>0.36099999999999999</v>
      </c>
      <c r="AN172" s="42">
        <f t="shared" si="43"/>
        <v>0.18599999999999994</v>
      </c>
      <c r="AO172" s="41" t="s">
        <v>98</v>
      </c>
      <c r="AP172" s="17" t="s">
        <v>98</v>
      </c>
      <c r="AQ172">
        <v>0.504</v>
      </c>
      <c r="AR172" s="39">
        <f t="shared" si="44"/>
        <v>0.496</v>
      </c>
      <c r="AS172" t="s">
        <v>98</v>
      </c>
      <c r="AT172" s="39" t="s">
        <v>98</v>
      </c>
      <c r="AU172">
        <v>0</v>
      </c>
      <c r="AV172" s="17">
        <v>1</v>
      </c>
      <c r="AW172">
        <v>0.32100000000000001</v>
      </c>
      <c r="AX172" s="17">
        <f t="shared" si="45"/>
        <v>0.67900000000000005</v>
      </c>
      <c r="AY172" s="17" t="s">
        <v>12</v>
      </c>
      <c r="AZ172">
        <v>0</v>
      </c>
      <c r="BA172" s="39">
        <v>0</v>
      </c>
      <c r="BB172">
        <v>0</v>
      </c>
      <c r="BC172" s="17">
        <v>0</v>
      </c>
      <c r="BD172">
        <v>1</v>
      </c>
      <c r="BE172" s="39">
        <v>0</v>
      </c>
      <c r="BF172">
        <v>0</v>
      </c>
      <c r="BG172" s="17">
        <v>1</v>
      </c>
      <c r="BH172" s="17">
        <v>0</v>
      </c>
      <c r="BI172">
        <v>95.083333333333329</v>
      </c>
      <c r="BJ172" s="39">
        <v>36</v>
      </c>
      <c r="BK172" s="24">
        <v>33.494</v>
      </c>
      <c r="BL172">
        <v>0</v>
      </c>
      <c r="BM172">
        <v>0</v>
      </c>
      <c r="BN172">
        <v>0</v>
      </c>
      <c r="BO172">
        <v>0</v>
      </c>
      <c r="BP172">
        <v>0</v>
      </c>
      <c r="BQ172">
        <v>1</v>
      </c>
      <c r="BR172">
        <v>0</v>
      </c>
      <c r="BS172" s="17">
        <v>0</v>
      </c>
      <c r="BT172">
        <v>0</v>
      </c>
      <c r="BU172">
        <v>0</v>
      </c>
      <c r="BV172">
        <v>1</v>
      </c>
      <c r="BW172" s="17">
        <v>0</v>
      </c>
      <c r="BX172">
        <v>0</v>
      </c>
      <c r="BY172">
        <v>0</v>
      </c>
      <c r="BZ172">
        <v>0</v>
      </c>
      <c r="CA172">
        <v>0</v>
      </c>
      <c r="CB172" s="17">
        <v>0</v>
      </c>
      <c r="CC172">
        <v>0</v>
      </c>
      <c r="CD172">
        <v>0</v>
      </c>
      <c r="CE172">
        <v>1</v>
      </c>
      <c r="CF172">
        <v>1</v>
      </c>
      <c r="CG172">
        <v>0</v>
      </c>
      <c r="CH172">
        <v>0</v>
      </c>
      <c r="CI172">
        <v>1</v>
      </c>
      <c r="CJ172">
        <v>0</v>
      </c>
      <c r="CK172">
        <v>0</v>
      </c>
      <c r="CL172">
        <v>0</v>
      </c>
      <c r="CM172" s="17">
        <v>1</v>
      </c>
      <c r="CN172">
        <v>0</v>
      </c>
      <c r="CO172">
        <v>106</v>
      </c>
      <c r="CP172">
        <v>0</v>
      </c>
      <c r="CQ172">
        <v>1</v>
      </c>
      <c r="CR172">
        <v>16</v>
      </c>
      <c r="CX172" s="33" t="s">
        <v>85</v>
      </c>
    </row>
    <row r="173" spans="1:102" x14ac:dyDescent="0.25">
      <c r="A173">
        <v>172</v>
      </c>
      <c r="B173">
        <v>15</v>
      </c>
      <c r="C173" s="24" t="s">
        <v>166</v>
      </c>
      <c r="D173" s="12">
        <v>13.710157857598638</v>
      </c>
      <c r="E173" s="13">
        <v>0.33834080549867879</v>
      </c>
      <c r="F173" s="7">
        <v>40.521739130434788</v>
      </c>
      <c r="G173" s="7">
        <f t="shared" si="34"/>
        <v>13.37181705209996</v>
      </c>
      <c r="H173" s="15">
        <f t="shared" si="35"/>
        <v>14.048498663097316</v>
      </c>
      <c r="I173" s="11">
        <f t="shared" si="36"/>
        <v>0.19498510876513081</v>
      </c>
      <c r="J173" s="32">
        <f t="shared" si="37"/>
        <v>4.8118642721008669E-3</v>
      </c>
      <c r="K173" s="32">
        <f t="shared" si="38"/>
        <v>207.81966062467481</v>
      </c>
      <c r="L173" s="8">
        <v>1</v>
      </c>
      <c r="M173" s="9">
        <v>0</v>
      </c>
      <c r="N173" s="8">
        <v>0</v>
      </c>
      <c r="O173" s="9">
        <v>1</v>
      </c>
      <c r="P173" s="9">
        <v>0</v>
      </c>
      <c r="Q173" s="9">
        <v>0</v>
      </c>
      <c r="R173" s="9">
        <v>0</v>
      </c>
      <c r="S173" s="8">
        <v>41564</v>
      </c>
      <c r="T173" s="9">
        <v>16</v>
      </c>
      <c r="U173" s="9">
        <f t="shared" si="39"/>
        <v>41547</v>
      </c>
      <c r="V173" s="9">
        <f t="shared" si="40"/>
        <v>20</v>
      </c>
      <c r="W173" s="7">
        <v>10</v>
      </c>
      <c r="X173" s="7">
        <v>22.343</v>
      </c>
      <c r="Y173" s="9">
        <v>0</v>
      </c>
      <c r="Z173" s="9">
        <v>1</v>
      </c>
      <c r="AA173" s="9">
        <v>1</v>
      </c>
      <c r="AB173" s="9">
        <v>0</v>
      </c>
      <c r="AC173" s="9">
        <v>0</v>
      </c>
      <c r="AD173" s="29">
        <v>0</v>
      </c>
      <c r="AE173" s="187">
        <v>0</v>
      </c>
      <c r="AF173" s="9">
        <v>1</v>
      </c>
      <c r="AG173" s="29">
        <v>0</v>
      </c>
      <c r="AH173" s="9">
        <v>1</v>
      </c>
      <c r="AI173" s="29">
        <v>0</v>
      </c>
      <c r="AJ173" s="20">
        <v>2005</v>
      </c>
      <c r="AK173" s="32">
        <v>0.32600000000000001</v>
      </c>
      <c r="AL173" s="32">
        <v>0.127</v>
      </c>
      <c r="AM173" s="32">
        <v>0.36099999999999999</v>
      </c>
      <c r="AN173" s="42">
        <f t="shared" si="43"/>
        <v>0.18599999999999994</v>
      </c>
      <c r="AO173" s="41" t="s">
        <v>98</v>
      </c>
      <c r="AP173" s="17" t="s">
        <v>98</v>
      </c>
      <c r="AQ173">
        <v>0.504</v>
      </c>
      <c r="AR173" s="39">
        <f t="shared" si="44"/>
        <v>0.496</v>
      </c>
      <c r="AS173" t="s">
        <v>98</v>
      </c>
      <c r="AT173" s="39" t="s">
        <v>98</v>
      </c>
      <c r="AU173">
        <v>0</v>
      </c>
      <c r="AV173" s="17">
        <v>1</v>
      </c>
      <c r="AW173">
        <v>0.32100000000000001</v>
      </c>
      <c r="AX173" s="17">
        <f t="shared" si="45"/>
        <v>0.67900000000000005</v>
      </c>
      <c r="AY173" s="17" t="s">
        <v>12</v>
      </c>
      <c r="AZ173">
        <v>0</v>
      </c>
      <c r="BA173" s="39">
        <v>0</v>
      </c>
      <c r="BB173">
        <v>0</v>
      </c>
      <c r="BC173" s="17">
        <v>0</v>
      </c>
      <c r="BD173">
        <v>1</v>
      </c>
      <c r="BE173" s="39">
        <v>0</v>
      </c>
      <c r="BF173">
        <v>0</v>
      </c>
      <c r="BG173" s="17">
        <v>1</v>
      </c>
      <c r="BH173" s="17">
        <v>0</v>
      </c>
      <c r="BI173">
        <v>95.083333333333329</v>
      </c>
      <c r="BJ173" s="39">
        <v>36</v>
      </c>
      <c r="BK173" s="24">
        <v>33.494</v>
      </c>
      <c r="BL173">
        <v>0</v>
      </c>
      <c r="BM173">
        <v>0</v>
      </c>
      <c r="BN173">
        <v>0</v>
      </c>
      <c r="BO173">
        <v>0</v>
      </c>
      <c r="BP173">
        <v>0</v>
      </c>
      <c r="BQ173">
        <v>1</v>
      </c>
      <c r="BR173">
        <v>0</v>
      </c>
      <c r="BS173" s="17">
        <v>0</v>
      </c>
      <c r="BT173">
        <v>0</v>
      </c>
      <c r="BU173">
        <v>0</v>
      </c>
      <c r="BV173">
        <v>1</v>
      </c>
      <c r="BW173" s="17">
        <v>0</v>
      </c>
      <c r="BX173">
        <v>0</v>
      </c>
      <c r="BY173">
        <v>0</v>
      </c>
      <c r="BZ173">
        <v>0</v>
      </c>
      <c r="CA173">
        <v>0</v>
      </c>
      <c r="CB173" s="17">
        <v>0</v>
      </c>
      <c r="CC173">
        <v>0</v>
      </c>
      <c r="CD173">
        <v>0</v>
      </c>
      <c r="CE173">
        <v>1</v>
      </c>
      <c r="CF173">
        <v>1</v>
      </c>
      <c r="CG173">
        <v>0</v>
      </c>
      <c r="CH173">
        <v>0</v>
      </c>
      <c r="CI173">
        <v>1</v>
      </c>
      <c r="CJ173">
        <v>0</v>
      </c>
      <c r="CK173">
        <v>0</v>
      </c>
      <c r="CL173">
        <v>0</v>
      </c>
      <c r="CM173" s="17">
        <v>1</v>
      </c>
      <c r="CN173">
        <v>0</v>
      </c>
      <c r="CO173">
        <v>106</v>
      </c>
      <c r="CP173">
        <v>0</v>
      </c>
      <c r="CQ173">
        <v>1</v>
      </c>
      <c r="CR173">
        <v>16</v>
      </c>
      <c r="CX173" s="33" t="s">
        <v>85</v>
      </c>
    </row>
    <row r="174" spans="1:102" s="50" customFormat="1" x14ac:dyDescent="0.25">
      <c r="A174" s="50">
        <v>173</v>
      </c>
      <c r="B174" s="50">
        <v>15</v>
      </c>
      <c r="C174" s="51" t="s">
        <v>166</v>
      </c>
      <c r="D174" s="52">
        <v>13.28910230943492</v>
      </c>
      <c r="E174" s="53">
        <v>0.21093813189579239</v>
      </c>
      <c r="F174" s="54">
        <v>63</v>
      </c>
      <c r="G174" s="54">
        <f t="shared" si="34"/>
        <v>13.078164177539128</v>
      </c>
      <c r="H174" s="55">
        <f t="shared" si="35"/>
        <v>13.500040441330713</v>
      </c>
      <c r="I174" s="56">
        <f t="shared" si="36"/>
        <v>0.29529663976656012</v>
      </c>
      <c r="J174" s="57">
        <f t="shared" si="37"/>
        <v>4.6872482502628588E-3</v>
      </c>
      <c r="K174" s="57">
        <f t="shared" si="38"/>
        <v>213.34479135896427</v>
      </c>
      <c r="L174" s="58">
        <v>1</v>
      </c>
      <c r="M174" s="59">
        <v>0</v>
      </c>
      <c r="N174" s="58">
        <v>0</v>
      </c>
      <c r="O174" s="59">
        <v>1</v>
      </c>
      <c r="P174" s="59">
        <v>0</v>
      </c>
      <c r="Q174" s="59">
        <v>0</v>
      </c>
      <c r="R174" s="59">
        <v>0</v>
      </c>
      <c r="S174" s="58">
        <v>41564</v>
      </c>
      <c r="T174" s="59">
        <v>16</v>
      </c>
      <c r="U174" s="59">
        <f t="shared" si="39"/>
        <v>41547</v>
      </c>
      <c r="V174" s="59">
        <f t="shared" si="40"/>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3"/>
        <v>0.18599999999999994</v>
      </c>
      <c r="AO174" s="63" t="s">
        <v>98</v>
      </c>
      <c r="AP174" s="64" t="s">
        <v>98</v>
      </c>
      <c r="AQ174" s="50">
        <v>0.504</v>
      </c>
      <c r="AR174" s="65">
        <f t="shared" si="44"/>
        <v>0.496</v>
      </c>
      <c r="AS174" s="50" t="s">
        <v>98</v>
      </c>
      <c r="AT174" s="65" t="s">
        <v>98</v>
      </c>
      <c r="AU174">
        <v>0</v>
      </c>
      <c r="AV174" s="64">
        <v>1</v>
      </c>
      <c r="AW174" s="50">
        <v>0.32100000000000001</v>
      </c>
      <c r="AX174" s="64">
        <f t="shared" si="45"/>
        <v>0.67900000000000005</v>
      </c>
      <c r="AY174" s="64" t="s">
        <v>12</v>
      </c>
      <c r="AZ174">
        <v>0</v>
      </c>
      <c r="BA174">
        <v>0</v>
      </c>
      <c r="BB174">
        <v>0</v>
      </c>
      <c r="BC174">
        <v>0</v>
      </c>
      <c r="BD174">
        <v>1</v>
      </c>
      <c r="BE174" s="64">
        <v>0</v>
      </c>
      <c r="BF174">
        <v>0</v>
      </c>
      <c r="BG174">
        <v>1</v>
      </c>
      <c r="BH174" s="64">
        <v>0</v>
      </c>
      <c r="BI174">
        <v>95.083333333333329</v>
      </c>
      <c r="BJ174">
        <v>36</v>
      </c>
      <c r="BK174" s="51">
        <v>33.494</v>
      </c>
      <c r="BL174" s="50">
        <v>0</v>
      </c>
      <c r="BM174" s="50">
        <v>0</v>
      </c>
      <c r="BN174" s="50">
        <v>0</v>
      </c>
      <c r="BO174" s="50">
        <v>0</v>
      </c>
      <c r="BP174" s="50">
        <v>0</v>
      </c>
      <c r="BQ174" s="50">
        <v>1</v>
      </c>
      <c r="BR174" s="50">
        <v>0</v>
      </c>
      <c r="BS174" s="64">
        <v>0</v>
      </c>
      <c r="BT174" s="50">
        <v>0</v>
      </c>
      <c r="BU174" s="50">
        <v>0</v>
      </c>
      <c r="BV174" s="50">
        <v>1</v>
      </c>
      <c r="BW174" s="64">
        <v>0</v>
      </c>
      <c r="BX174" s="50">
        <v>0</v>
      </c>
      <c r="BY174" s="50">
        <v>0</v>
      </c>
      <c r="BZ174" s="50">
        <v>0</v>
      </c>
      <c r="CA174" s="50">
        <v>0</v>
      </c>
      <c r="CB174" s="64">
        <v>0</v>
      </c>
      <c r="CC174" s="50">
        <v>0</v>
      </c>
      <c r="CD174" s="50">
        <v>0</v>
      </c>
      <c r="CE174" s="50">
        <v>1</v>
      </c>
      <c r="CF174" s="50">
        <v>1</v>
      </c>
      <c r="CG174" s="50">
        <v>0</v>
      </c>
      <c r="CH174" s="50">
        <v>0</v>
      </c>
      <c r="CI174" s="50">
        <v>1</v>
      </c>
      <c r="CJ174" s="50">
        <v>0</v>
      </c>
      <c r="CK174" s="50">
        <v>0</v>
      </c>
      <c r="CL174" s="50">
        <v>0</v>
      </c>
      <c r="CM174" s="64">
        <v>1</v>
      </c>
      <c r="CN174">
        <v>0</v>
      </c>
      <c r="CO174">
        <v>106</v>
      </c>
      <c r="CP174">
        <v>0</v>
      </c>
      <c r="CQ174">
        <v>1</v>
      </c>
      <c r="CR174">
        <v>16</v>
      </c>
      <c r="CS174" s="66"/>
      <c r="CX174" s="33" t="s">
        <v>85</v>
      </c>
    </row>
    <row r="175" spans="1:102" x14ac:dyDescent="0.25">
      <c r="A175">
        <v>174</v>
      </c>
      <c r="B175">
        <v>16</v>
      </c>
      <c r="C175" s="24" t="s">
        <v>192</v>
      </c>
      <c r="D175" s="12">
        <v>3.2706237490793377</v>
      </c>
      <c r="E175" s="13">
        <v>0.79384071579595572</v>
      </c>
      <c r="F175" s="7">
        <v>4.12</v>
      </c>
      <c r="G175" s="7">
        <f t="shared" si="34"/>
        <v>2.476783033283382</v>
      </c>
      <c r="H175" s="15">
        <f t="shared" si="35"/>
        <v>4.064464464875293</v>
      </c>
      <c r="I175" s="11">
        <f t="shared" si="36"/>
        <v>7.3536563247082132E-2</v>
      </c>
      <c r="J175" s="32">
        <f t="shared" si="37"/>
        <v>1.7848680399777217E-2</v>
      </c>
      <c r="K175" s="32">
        <f t="shared" si="38"/>
        <v>56.026550848682447</v>
      </c>
      <c r="L175" s="8">
        <v>0</v>
      </c>
      <c r="M175" s="9">
        <v>1</v>
      </c>
      <c r="N175" s="8">
        <v>0</v>
      </c>
      <c r="O175" s="9">
        <v>0</v>
      </c>
      <c r="P175" s="9">
        <v>1</v>
      </c>
      <c r="Q175" s="9">
        <v>0</v>
      </c>
      <c r="R175" s="9">
        <v>0</v>
      </c>
      <c r="S175" s="8">
        <v>3132</v>
      </c>
      <c r="T175" s="9">
        <v>9</v>
      </c>
      <c r="U175" s="9">
        <f t="shared" si="39"/>
        <v>3122</v>
      </c>
      <c r="V175" s="9">
        <f t="shared" si="40"/>
        <v>48</v>
      </c>
      <c r="W175" s="7">
        <v>9.8249999999999993</v>
      </c>
      <c r="X175" s="7">
        <f t="shared" ref="X175:X222" si="46">BK175-W175-6</f>
        <v>24.175000000000001</v>
      </c>
      <c r="Y175" s="9">
        <v>0</v>
      </c>
      <c r="Z175" s="9">
        <v>1</v>
      </c>
      <c r="AA175" s="9">
        <v>0</v>
      </c>
      <c r="AB175" s="9">
        <v>0</v>
      </c>
      <c r="AC175" s="9">
        <v>1</v>
      </c>
      <c r="AD175" s="29">
        <v>0</v>
      </c>
      <c r="AE175" s="187">
        <v>0</v>
      </c>
      <c r="AF175" s="9">
        <v>1</v>
      </c>
      <c r="AG175" s="29">
        <v>0</v>
      </c>
      <c r="AH175" s="9">
        <v>0</v>
      </c>
      <c r="AI175" s="29">
        <v>1</v>
      </c>
      <c r="AJ175" s="20">
        <v>1992</v>
      </c>
      <c r="AK175" s="32">
        <f t="shared" ref="AK175:AK214" si="47">(1-AL175-AM175)/2</f>
        <v>0.26250000000000001</v>
      </c>
      <c r="AL175" s="32">
        <v>0.25</v>
      </c>
      <c r="AM175" s="32">
        <v>0.22500000000000001</v>
      </c>
      <c r="AN175" s="42">
        <f t="shared" ref="AN175:AN214" si="48">(1-AL175-AM175)/2</f>
        <v>0.26250000000000001</v>
      </c>
      <c r="AO175" s="41">
        <v>0.67</v>
      </c>
      <c r="AP175" s="17">
        <v>0.33</v>
      </c>
      <c r="AQ175">
        <v>0</v>
      </c>
      <c r="AR175" s="39">
        <f t="shared" si="44"/>
        <v>1</v>
      </c>
      <c r="AS175">
        <v>0.38</v>
      </c>
      <c r="AT175" s="39">
        <v>0.62</v>
      </c>
      <c r="AU175">
        <v>0</v>
      </c>
      <c r="AV175" s="17">
        <v>1</v>
      </c>
      <c r="AW175">
        <f t="shared" ref="AW175:AW222" si="49">1-AX175</f>
        <v>0.44099999999999995</v>
      </c>
      <c r="AX175" s="17">
        <v>0.55900000000000005</v>
      </c>
      <c r="AY175" s="17" t="s">
        <v>10</v>
      </c>
      <c r="AZ175">
        <v>0</v>
      </c>
      <c r="BA175">
        <v>0</v>
      </c>
      <c r="BB175">
        <v>0</v>
      </c>
      <c r="BC175">
        <v>0</v>
      </c>
      <c r="BD175">
        <v>0</v>
      </c>
      <c r="BE175" s="17">
        <v>1</v>
      </c>
      <c r="BF175">
        <v>0</v>
      </c>
      <c r="BG175">
        <v>0</v>
      </c>
      <c r="BH175" s="17">
        <v>1</v>
      </c>
      <c r="BI175">
        <v>19.583333333333329</v>
      </c>
      <c r="BJ175">
        <v>1.03</v>
      </c>
      <c r="BK175" s="24">
        <v>40</v>
      </c>
      <c r="BL175">
        <v>1</v>
      </c>
      <c r="BM175">
        <v>0</v>
      </c>
      <c r="BN175">
        <v>0</v>
      </c>
      <c r="BO175">
        <v>0</v>
      </c>
      <c r="BP175">
        <v>0</v>
      </c>
      <c r="BQ175">
        <v>0</v>
      </c>
      <c r="BR175">
        <v>0</v>
      </c>
      <c r="BS175" s="17">
        <v>0</v>
      </c>
      <c r="BT175">
        <v>0</v>
      </c>
      <c r="BU175">
        <v>0</v>
      </c>
      <c r="BV175">
        <v>1</v>
      </c>
      <c r="BW175" s="17">
        <v>0</v>
      </c>
      <c r="BX175">
        <v>0</v>
      </c>
      <c r="BY175">
        <v>0</v>
      </c>
      <c r="BZ175">
        <v>0</v>
      </c>
      <c r="CA175">
        <v>0</v>
      </c>
      <c r="CB175" s="17">
        <v>0</v>
      </c>
      <c r="CC175">
        <v>0</v>
      </c>
      <c r="CD175">
        <v>0</v>
      </c>
      <c r="CE175">
        <v>1</v>
      </c>
      <c r="CF175">
        <v>1</v>
      </c>
      <c r="CG175">
        <v>0</v>
      </c>
      <c r="CH175">
        <v>0</v>
      </c>
      <c r="CI175">
        <v>0</v>
      </c>
      <c r="CJ175">
        <v>0</v>
      </c>
      <c r="CK175">
        <v>0</v>
      </c>
      <c r="CL175">
        <v>1</v>
      </c>
      <c r="CM175" s="17">
        <v>0</v>
      </c>
      <c r="CN175">
        <v>0</v>
      </c>
      <c r="CO175">
        <v>30</v>
      </c>
      <c r="CP175">
        <v>0</v>
      </c>
      <c r="CQ175">
        <v>1</v>
      </c>
      <c r="CR175">
        <v>12</v>
      </c>
      <c r="CX175" s="33" t="s">
        <v>85</v>
      </c>
    </row>
    <row r="176" spans="1:102" x14ac:dyDescent="0.25">
      <c r="A176">
        <v>175</v>
      </c>
      <c r="B176">
        <v>16</v>
      </c>
      <c r="C176" s="24" t="s">
        <v>192</v>
      </c>
      <c r="D176" s="12">
        <v>3.6008025644540531</v>
      </c>
      <c r="E176" s="13">
        <v>0.54066104571382179</v>
      </c>
      <c r="F176" s="7">
        <v>6.66</v>
      </c>
      <c r="G176" s="7">
        <f t="shared" si="34"/>
        <v>3.0601415187402314</v>
      </c>
      <c r="H176" s="15">
        <f t="shared" si="35"/>
        <v>4.1414636101678752</v>
      </c>
      <c r="I176" s="11">
        <f t="shared" si="36"/>
        <v>0.11835711912237923</v>
      </c>
      <c r="J176" s="32">
        <f t="shared" si="37"/>
        <v>1.7771339207564449E-2</v>
      </c>
      <c r="K176" s="32">
        <f t="shared" si="38"/>
        <v>56.270379419371253</v>
      </c>
      <c r="L176" s="8">
        <v>0</v>
      </c>
      <c r="M176" s="9">
        <v>1</v>
      </c>
      <c r="N176" s="8">
        <v>0</v>
      </c>
      <c r="O176" s="9">
        <v>0</v>
      </c>
      <c r="P176" s="9">
        <v>1</v>
      </c>
      <c r="Q176" s="9">
        <v>0</v>
      </c>
      <c r="R176" s="9">
        <v>0</v>
      </c>
      <c r="S176" s="8">
        <v>3132</v>
      </c>
      <c r="T176" s="9">
        <v>9</v>
      </c>
      <c r="U176" s="9">
        <f t="shared" si="39"/>
        <v>3122</v>
      </c>
      <c r="V176" s="9">
        <f t="shared" si="40"/>
        <v>48</v>
      </c>
      <c r="W176" s="7">
        <v>9.8249999999999993</v>
      </c>
      <c r="X176" s="7">
        <f t="shared" si="46"/>
        <v>24.175000000000001</v>
      </c>
      <c r="Y176" s="9">
        <v>0</v>
      </c>
      <c r="Z176" s="9">
        <v>1</v>
      </c>
      <c r="AA176" s="9">
        <v>0</v>
      </c>
      <c r="AB176" s="9">
        <v>0</v>
      </c>
      <c r="AC176" s="9">
        <v>1</v>
      </c>
      <c r="AD176" s="29">
        <v>0</v>
      </c>
      <c r="AE176" s="187">
        <v>0</v>
      </c>
      <c r="AF176" s="9">
        <v>1</v>
      </c>
      <c r="AG176" s="29">
        <v>0</v>
      </c>
      <c r="AH176" s="9">
        <v>0</v>
      </c>
      <c r="AI176" s="29">
        <v>1</v>
      </c>
      <c r="AJ176" s="20">
        <v>1992</v>
      </c>
      <c r="AK176" s="32">
        <f t="shared" si="47"/>
        <v>0.26250000000000001</v>
      </c>
      <c r="AL176" s="32">
        <v>0.25</v>
      </c>
      <c r="AM176" s="32">
        <v>0.22500000000000001</v>
      </c>
      <c r="AN176" s="42">
        <f t="shared" si="48"/>
        <v>0.26250000000000001</v>
      </c>
      <c r="AO176" s="41">
        <v>0.67</v>
      </c>
      <c r="AP176" s="17">
        <v>0.33</v>
      </c>
      <c r="AQ176">
        <v>0</v>
      </c>
      <c r="AR176" s="39">
        <f t="shared" si="44"/>
        <v>1</v>
      </c>
      <c r="AS176">
        <v>0.38</v>
      </c>
      <c r="AT176" s="39">
        <v>0.62</v>
      </c>
      <c r="AU176">
        <v>0</v>
      </c>
      <c r="AV176" s="17">
        <v>1</v>
      </c>
      <c r="AW176">
        <f t="shared" si="49"/>
        <v>0.44099999999999995</v>
      </c>
      <c r="AX176" s="17">
        <v>0.55900000000000005</v>
      </c>
      <c r="AY176" s="17" t="s">
        <v>10</v>
      </c>
      <c r="AZ176">
        <v>0</v>
      </c>
      <c r="BA176">
        <v>0</v>
      </c>
      <c r="BB176">
        <v>0</v>
      </c>
      <c r="BC176">
        <v>0</v>
      </c>
      <c r="BD176">
        <v>0</v>
      </c>
      <c r="BE176" s="17">
        <v>1</v>
      </c>
      <c r="BF176">
        <v>0</v>
      </c>
      <c r="BG176">
        <v>0</v>
      </c>
      <c r="BH176" s="17">
        <v>1</v>
      </c>
      <c r="BI176">
        <v>19.583333333333329</v>
      </c>
      <c r="BJ176">
        <v>1.03</v>
      </c>
      <c r="BK176" s="24">
        <v>40</v>
      </c>
      <c r="BL176">
        <v>1</v>
      </c>
      <c r="BM176">
        <v>0</v>
      </c>
      <c r="BN176">
        <v>0</v>
      </c>
      <c r="BO176">
        <v>0</v>
      </c>
      <c r="BP176">
        <v>0</v>
      </c>
      <c r="BQ176">
        <v>0</v>
      </c>
      <c r="BR176">
        <v>0</v>
      </c>
      <c r="BS176" s="17">
        <v>0</v>
      </c>
      <c r="BT176">
        <v>0</v>
      </c>
      <c r="BU176">
        <v>0</v>
      </c>
      <c r="BV176">
        <v>1</v>
      </c>
      <c r="BW176" s="17">
        <v>0</v>
      </c>
      <c r="BX176">
        <v>0</v>
      </c>
      <c r="BY176">
        <v>0</v>
      </c>
      <c r="BZ176">
        <v>0</v>
      </c>
      <c r="CA176">
        <v>0</v>
      </c>
      <c r="CB176" s="17">
        <v>0</v>
      </c>
      <c r="CC176">
        <v>0</v>
      </c>
      <c r="CD176">
        <v>0</v>
      </c>
      <c r="CE176">
        <v>1</v>
      </c>
      <c r="CF176">
        <v>1</v>
      </c>
      <c r="CG176">
        <v>0</v>
      </c>
      <c r="CH176">
        <v>0</v>
      </c>
      <c r="CI176">
        <v>0</v>
      </c>
      <c r="CJ176">
        <v>0</v>
      </c>
      <c r="CK176">
        <v>0</v>
      </c>
      <c r="CL176">
        <v>1</v>
      </c>
      <c r="CM176" s="17">
        <v>0</v>
      </c>
      <c r="CN176">
        <v>0</v>
      </c>
      <c r="CO176">
        <v>30</v>
      </c>
      <c r="CP176">
        <v>0</v>
      </c>
      <c r="CQ176">
        <v>1</v>
      </c>
      <c r="CR176">
        <v>12</v>
      </c>
      <c r="CX176" s="33" t="s">
        <v>85</v>
      </c>
    </row>
    <row r="177" spans="1:102" x14ac:dyDescent="0.25">
      <c r="A177">
        <v>176</v>
      </c>
      <c r="B177">
        <v>16</v>
      </c>
      <c r="C177" s="24" t="s">
        <v>192</v>
      </c>
      <c r="D177" s="12">
        <v>6.4052053179784352</v>
      </c>
      <c r="E177" s="13">
        <v>1.0622231041423607</v>
      </c>
      <c r="F177" s="7">
        <v>6.03</v>
      </c>
      <c r="G177" s="7">
        <f t="shared" si="34"/>
        <v>5.3429822138360743</v>
      </c>
      <c r="H177" s="15">
        <f t="shared" si="35"/>
        <v>7.467428422120796</v>
      </c>
      <c r="I177" s="11">
        <f t="shared" si="36"/>
        <v>0.10729671724387244</v>
      </c>
      <c r="J177" s="32">
        <f t="shared" si="37"/>
        <v>1.7793817121703553E-2</v>
      </c>
      <c r="K177" s="32">
        <f t="shared" si="38"/>
        <v>56.199296258939043</v>
      </c>
      <c r="L177" s="8">
        <v>0</v>
      </c>
      <c r="M177" s="9">
        <v>1</v>
      </c>
      <c r="N177" s="8">
        <v>0</v>
      </c>
      <c r="O177" s="9">
        <v>0</v>
      </c>
      <c r="P177" s="9">
        <v>1</v>
      </c>
      <c r="Q177" s="9">
        <v>0</v>
      </c>
      <c r="R177" s="9">
        <v>0</v>
      </c>
      <c r="S177" s="8">
        <v>3132</v>
      </c>
      <c r="T177" s="9">
        <v>9</v>
      </c>
      <c r="U177" s="9">
        <f t="shared" si="39"/>
        <v>3122</v>
      </c>
      <c r="V177" s="9">
        <f t="shared" si="40"/>
        <v>48</v>
      </c>
      <c r="W177" s="7">
        <v>9.8249999999999993</v>
      </c>
      <c r="X177" s="7">
        <f t="shared" si="46"/>
        <v>24.175000000000001</v>
      </c>
      <c r="Y177" s="9">
        <v>0</v>
      </c>
      <c r="Z177" s="9">
        <v>1</v>
      </c>
      <c r="AA177" s="9">
        <v>0</v>
      </c>
      <c r="AB177" s="9">
        <v>0</v>
      </c>
      <c r="AC177" s="9">
        <v>1</v>
      </c>
      <c r="AD177" s="29">
        <v>0</v>
      </c>
      <c r="AE177" s="187">
        <v>0</v>
      </c>
      <c r="AF177" s="9">
        <v>1</v>
      </c>
      <c r="AG177" s="29">
        <v>0</v>
      </c>
      <c r="AH177" s="9">
        <v>0</v>
      </c>
      <c r="AI177" s="29">
        <v>1</v>
      </c>
      <c r="AJ177" s="20">
        <v>1992</v>
      </c>
      <c r="AK177" s="32">
        <f t="shared" si="47"/>
        <v>0.26250000000000001</v>
      </c>
      <c r="AL177" s="32">
        <v>0.25</v>
      </c>
      <c r="AM177" s="32">
        <v>0.22500000000000001</v>
      </c>
      <c r="AN177" s="42">
        <f t="shared" si="48"/>
        <v>0.26250000000000001</v>
      </c>
      <c r="AO177" s="41">
        <v>0.67</v>
      </c>
      <c r="AP177" s="17">
        <v>0.33</v>
      </c>
      <c r="AQ177">
        <v>0</v>
      </c>
      <c r="AR177" s="39">
        <f t="shared" si="44"/>
        <v>1</v>
      </c>
      <c r="AS177">
        <v>0.38</v>
      </c>
      <c r="AT177" s="39">
        <v>0.62</v>
      </c>
      <c r="AU177">
        <v>0</v>
      </c>
      <c r="AV177" s="17">
        <v>1</v>
      </c>
      <c r="AW177">
        <f t="shared" si="49"/>
        <v>0.44099999999999995</v>
      </c>
      <c r="AX177" s="17">
        <v>0.55900000000000005</v>
      </c>
      <c r="AY177" s="17" t="s">
        <v>10</v>
      </c>
      <c r="AZ177">
        <v>0</v>
      </c>
      <c r="BA177">
        <v>0</v>
      </c>
      <c r="BB177">
        <v>0</v>
      </c>
      <c r="BC177">
        <v>0</v>
      </c>
      <c r="BD177">
        <v>0</v>
      </c>
      <c r="BE177" s="17">
        <v>1</v>
      </c>
      <c r="BF177">
        <v>0</v>
      </c>
      <c r="BG177">
        <v>0</v>
      </c>
      <c r="BH177" s="17">
        <v>1</v>
      </c>
      <c r="BI177">
        <v>19.583333333333329</v>
      </c>
      <c r="BJ177">
        <v>1.03</v>
      </c>
      <c r="BK177" s="24">
        <v>40</v>
      </c>
      <c r="BL177">
        <v>1</v>
      </c>
      <c r="BM177">
        <v>0</v>
      </c>
      <c r="BN177">
        <v>0</v>
      </c>
      <c r="BO177">
        <v>0</v>
      </c>
      <c r="BP177">
        <v>0</v>
      </c>
      <c r="BQ177">
        <v>0</v>
      </c>
      <c r="BR177">
        <v>0</v>
      </c>
      <c r="BS177" s="17">
        <v>0</v>
      </c>
      <c r="BT177">
        <v>0</v>
      </c>
      <c r="BU177">
        <v>0</v>
      </c>
      <c r="BV177">
        <v>1</v>
      </c>
      <c r="BW177" s="17">
        <v>0</v>
      </c>
      <c r="BX177">
        <v>0</v>
      </c>
      <c r="BY177">
        <v>0</v>
      </c>
      <c r="BZ177">
        <v>0</v>
      </c>
      <c r="CA177">
        <v>0</v>
      </c>
      <c r="CB177" s="17">
        <v>0</v>
      </c>
      <c r="CC177">
        <v>0</v>
      </c>
      <c r="CD177">
        <v>0</v>
      </c>
      <c r="CE177">
        <v>1</v>
      </c>
      <c r="CF177">
        <v>1</v>
      </c>
      <c r="CG177">
        <v>0</v>
      </c>
      <c r="CH177">
        <v>0</v>
      </c>
      <c r="CI177">
        <v>0</v>
      </c>
      <c r="CJ177">
        <v>0</v>
      </c>
      <c r="CK177">
        <v>0</v>
      </c>
      <c r="CL177">
        <v>1</v>
      </c>
      <c r="CM177" s="17">
        <v>0</v>
      </c>
      <c r="CN177">
        <v>0</v>
      </c>
      <c r="CO177">
        <v>30</v>
      </c>
      <c r="CP177">
        <v>0</v>
      </c>
      <c r="CQ177">
        <v>1</v>
      </c>
      <c r="CR177">
        <v>12</v>
      </c>
      <c r="CX177" s="33" t="s">
        <v>85</v>
      </c>
    </row>
    <row r="178" spans="1:102" x14ac:dyDescent="0.25">
      <c r="A178">
        <v>177</v>
      </c>
      <c r="B178">
        <v>16</v>
      </c>
      <c r="C178" s="24" t="s">
        <v>192</v>
      </c>
      <c r="D178" s="12">
        <v>9.0746131060373223</v>
      </c>
      <c r="E178" s="13">
        <v>2.6847967769341192</v>
      </c>
      <c r="F178" s="7">
        <v>3.38</v>
      </c>
      <c r="G178" s="7">
        <f t="shared" si="34"/>
        <v>6.3898163291032031</v>
      </c>
      <c r="H178" s="15">
        <f t="shared" si="35"/>
        <v>11.759409882971442</v>
      </c>
      <c r="I178" s="11">
        <f t="shared" si="36"/>
        <v>6.0381943826493679E-2</v>
      </c>
      <c r="J178" s="32">
        <f t="shared" si="37"/>
        <v>1.7864480422039548E-2</v>
      </c>
      <c r="K178" s="32">
        <f t="shared" si="38"/>
        <v>55.976998847741029</v>
      </c>
      <c r="L178" s="8">
        <v>0</v>
      </c>
      <c r="M178" s="9">
        <v>1</v>
      </c>
      <c r="N178" s="8">
        <v>0</v>
      </c>
      <c r="O178" s="9">
        <v>0</v>
      </c>
      <c r="P178" s="9">
        <v>1</v>
      </c>
      <c r="Q178" s="9">
        <v>0</v>
      </c>
      <c r="R178" s="9">
        <v>0</v>
      </c>
      <c r="S178" s="8">
        <v>3132</v>
      </c>
      <c r="T178" s="9">
        <v>9</v>
      </c>
      <c r="U178" s="9">
        <f t="shared" si="39"/>
        <v>3122</v>
      </c>
      <c r="V178" s="9">
        <f t="shared" si="40"/>
        <v>48</v>
      </c>
      <c r="W178" s="7">
        <v>9.8249999999999993</v>
      </c>
      <c r="X178" s="7">
        <f t="shared" si="46"/>
        <v>24.175000000000001</v>
      </c>
      <c r="Y178" s="9">
        <v>0</v>
      </c>
      <c r="Z178" s="9">
        <v>1</v>
      </c>
      <c r="AA178" s="9">
        <v>0</v>
      </c>
      <c r="AB178" s="9">
        <v>0</v>
      </c>
      <c r="AC178" s="9">
        <v>1</v>
      </c>
      <c r="AD178" s="29">
        <v>0</v>
      </c>
      <c r="AE178" s="187">
        <v>0</v>
      </c>
      <c r="AF178" s="9">
        <v>1</v>
      </c>
      <c r="AG178" s="29">
        <v>0</v>
      </c>
      <c r="AH178" s="9">
        <v>0</v>
      </c>
      <c r="AI178" s="29">
        <v>1</v>
      </c>
      <c r="AJ178" s="20">
        <v>1992</v>
      </c>
      <c r="AK178" s="32">
        <f t="shared" si="47"/>
        <v>0.26250000000000001</v>
      </c>
      <c r="AL178" s="32">
        <v>0.25</v>
      </c>
      <c r="AM178" s="32">
        <v>0.22500000000000001</v>
      </c>
      <c r="AN178" s="42">
        <f t="shared" si="48"/>
        <v>0.26250000000000001</v>
      </c>
      <c r="AO178" s="41">
        <v>0.67</v>
      </c>
      <c r="AP178" s="17">
        <v>0.33</v>
      </c>
      <c r="AQ178">
        <v>0</v>
      </c>
      <c r="AR178" s="39">
        <f t="shared" si="44"/>
        <v>1</v>
      </c>
      <c r="AS178">
        <v>0.38</v>
      </c>
      <c r="AT178" s="39">
        <v>0.62</v>
      </c>
      <c r="AU178">
        <v>0</v>
      </c>
      <c r="AV178" s="17">
        <v>1</v>
      </c>
      <c r="AW178">
        <f t="shared" si="49"/>
        <v>0.44099999999999995</v>
      </c>
      <c r="AX178" s="17">
        <v>0.55900000000000005</v>
      </c>
      <c r="AY178" s="17" t="s">
        <v>10</v>
      </c>
      <c r="AZ178">
        <v>0</v>
      </c>
      <c r="BA178">
        <v>0</v>
      </c>
      <c r="BB178">
        <v>0</v>
      </c>
      <c r="BC178">
        <v>0</v>
      </c>
      <c r="BD178">
        <v>0</v>
      </c>
      <c r="BE178" s="17">
        <v>1</v>
      </c>
      <c r="BF178">
        <v>0</v>
      </c>
      <c r="BG178">
        <v>0</v>
      </c>
      <c r="BH178" s="17">
        <v>1</v>
      </c>
      <c r="BI178">
        <v>19.583333333333329</v>
      </c>
      <c r="BJ178">
        <v>1.03</v>
      </c>
      <c r="BK178" s="24">
        <v>40</v>
      </c>
      <c r="BL178">
        <v>1</v>
      </c>
      <c r="BM178">
        <v>0</v>
      </c>
      <c r="BN178">
        <v>0</v>
      </c>
      <c r="BO178">
        <v>0</v>
      </c>
      <c r="BP178">
        <v>0</v>
      </c>
      <c r="BQ178">
        <v>0</v>
      </c>
      <c r="BR178">
        <v>0</v>
      </c>
      <c r="BS178" s="17">
        <v>0</v>
      </c>
      <c r="BT178">
        <v>0</v>
      </c>
      <c r="BU178">
        <v>0</v>
      </c>
      <c r="BV178">
        <v>1</v>
      </c>
      <c r="BW178" s="17">
        <v>0</v>
      </c>
      <c r="BX178">
        <v>0</v>
      </c>
      <c r="BY178">
        <v>0</v>
      </c>
      <c r="BZ178">
        <v>0</v>
      </c>
      <c r="CA178">
        <v>0</v>
      </c>
      <c r="CB178" s="17">
        <v>0</v>
      </c>
      <c r="CC178">
        <v>0</v>
      </c>
      <c r="CD178">
        <v>0</v>
      </c>
      <c r="CE178">
        <v>1</v>
      </c>
      <c r="CF178">
        <v>1</v>
      </c>
      <c r="CG178">
        <v>0</v>
      </c>
      <c r="CH178">
        <v>0</v>
      </c>
      <c r="CI178">
        <v>0</v>
      </c>
      <c r="CJ178">
        <v>0</v>
      </c>
      <c r="CK178">
        <v>0</v>
      </c>
      <c r="CL178">
        <v>1</v>
      </c>
      <c r="CM178" s="17">
        <v>0</v>
      </c>
      <c r="CN178">
        <v>0</v>
      </c>
      <c r="CO178">
        <v>30</v>
      </c>
      <c r="CP178">
        <v>0</v>
      </c>
      <c r="CQ178">
        <v>1</v>
      </c>
      <c r="CR178">
        <v>12</v>
      </c>
      <c r="CX178" s="33" t="s">
        <v>85</v>
      </c>
    </row>
    <row r="179" spans="1:102" x14ac:dyDescent="0.25">
      <c r="A179">
        <v>178</v>
      </c>
      <c r="B179">
        <v>16</v>
      </c>
      <c r="C179" s="24" t="s">
        <v>192</v>
      </c>
      <c r="D179" s="12">
        <v>0.39605768733643743</v>
      </c>
      <c r="E179" s="13">
        <v>0.8251201819509113</v>
      </c>
      <c r="F179" s="7">
        <v>0.48</v>
      </c>
      <c r="G179" s="7">
        <f t="shared" si="34"/>
        <v>-0.42906249461447388</v>
      </c>
      <c r="H179" s="15">
        <f t="shared" si="35"/>
        <v>1.2211778692873487</v>
      </c>
      <c r="I179" s="11">
        <f t="shared" si="36"/>
        <v>8.3440660789958192E-3</v>
      </c>
      <c r="J179" s="32">
        <f t="shared" si="37"/>
        <v>1.7383470997907959E-2</v>
      </c>
      <c r="K179" s="32">
        <f t="shared" si="38"/>
        <v>57.525910683795345</v>
      </c>
      <c r="L179" s="8">
        <v>0</v>
      </c>
      <c r="M179" s="9">
        <v>1</v>
      </c>
      <c r="N179" s="8">
        <v>0</v>
      </c>
      <c r="O179" s="9">
        <v>0</v>
      </c>
      <c r="P179" s="9">
        <v>1</v>
      </c>
      <c r="Q179" s="9">
        <v>0</v>
      </c>
      <c r="R179" s="9">
        <v>0</v>
      </c>
      <c r="S179" s="8">
        <v>3319</v>
      </c>
      <c r="T179" s="9">
        <v>9</v>
      </c>
      <c r="U179" s="9">
        <f t="shared" si="39"/>
        <v>3309</v>
      </c>
      <c r="V179" s="9">
        <f t="shared" si="40"/>
        <v>48</v>
      </c>
      <c r="W179" s="7">
        <v>10.52</v>
      </c>
      <c r="X179" s="7">
        <f t="shared" si="46"/>
        <v>23.48</v>
      </c>
      <c r="Y179" s="9">
        <v>0</v>
      </c>
      <c r="Z179" s="9">
        <v>1</v>
      </c>
      <c r="AA179" s="9">
        <v>0</v>
      </c>
      <c r="AB179" s="9">
        <v>0</v>
      </c>
      <c r="AC179" s="9">
        <v>1</v>
      </c>
      <c r="AD179" s="29">
        <v>0</v>
      </c>
      <c r="AE179" s="187">
        <v>0</v>
      </c>
      <c r="AF179" s="9">
        <v>1</v>
      </c>
      <c r="AG179" s="29">
        <v>0</v>
      </c>
      <c r="AH179" s="9">
        <v>0</v>
      </c>
      <c r="AI179" s="29">
        <v>1</v>
      </c>
      <c r="AJ179" s="20">
        <v>1992</v>
      </c>
      <c r="AK179" s="32">
        <f t="shared" si="47"/>
        <v>0.17</v>
      </c>
      <c r="AL179" s="32">
        <v>0.2</v>
      </c>
      <c r="AM179" s="32">
        <v>0.46</v>
      </c>
      <c r="AN179" s="42">
        <f t="shared" si="48"/>
        <v>0.17</v>
      </c>
      <c r="AO179" s="41">
        <v>0.67</v>
      </c>
      <c r="AP179" s="17">
        <v>0.33</v>
      </c>
      <c r="AQ179">
        <v>1</v>
      </c>
      <c r="AR179" s="39">
        <f t="shared" si="44"/>
        <v>0</v>
      </c>
      <c r="AS179">
        <v>0.31</v>
      </c>
      <c r="AT179" s="39">
        <v>0.69</v>
      </c>
      <c r="AU179">
        <v>0</v>
      </c>
      <c r="AV179" s="17">
        <v>1</v>
      </c>
      <c r="AW179">
        <f t="shared" si="49"/>
        <v>0.56800000000000006</v>
      </c>
      <c r="AX179" s="17">
        <v>0.432</v>
      </c>
      <c r="AY179" s="17" t="s">
        <v>10</v>
      </c>
      <c r="AZ179">
        <v>0</v>
      </c>
      <c r="BA179">
        <v>0</v>
      </c>
      <c r="BB179">
        <v>0</v>
      </c>
      <c r="BC179">
        <v>0</v>
      </c>
      <c r="BD179">
        <v>0</v>
      </c>
      <c r="BE179" s="17">
        <v>1</v>
      </c>
      <c r="BF179">
        <v>0</v>
      </c>
      <c r="BG179">
        <v>0</v>
      </c>
      <c r="BH179" s="17">
        <v>1</v>
      </c>
      <c r="BI179">
        <v>19.583333333333329</v>
      </c>
      <c r="BJ179">
        <v>1.03</v>
      </c>
      <c r="BK179" s="24">
        <v>40</v>
      </c>
      <c r="BL179">
        <v>1</v>
      </c>
      <c r="BM179">
        <v>0</v>
      </c>
      <c r="BN179">
        <v>0</v>
      </c>
      <c r="BO179">
        <v>0</v>
      </c>
      <c r="BP179">
        <v>0</v>
      </c>
      <c r="BQ179">
        <v>0</v>
      </c>
      <c r="BR179">
        <v>0</v>
      </c>
      <c r="BS179" s="17">
        <v>0</v>
      </c>
      <c r="BT179">
        <v>0</v>
      </c>
      <c r="BU179">
        <v>0</v>
      </c>
      <c r="BV179">
        <v>1</v>
      </c>
      <c r="BW179" s="17">
        <v>0</v>
      </c>
      <c r="BX179">
        <v>0</v>
      </c>
      <c r="BY179">
        <v>0</v>
      </c>
      <c r="BZ179">
        <v>0</v>
      </c>
      <c r="CA179">
        <v>0</v>
      </c>
      <c r="CB179" s="17">
        <v>0</v>
      </c>
      <c r="CC179">
        <v>0</v>
      </c>
      <c r="CD179">
        <v>0</v>
      </c>
      <c r="CE179">
        <v>1</v>
      </c>
      <c r="CF179">
        <v>1</v>
      </c>
      <c r="CG179">
        <v>0</v>
      </c>
      <c r="CH179">
        <v>0</v>
      </c>
      <c r="CI179">
        <v>0</v>
      </c>
      <c r="CJ179">
        <v>0</v>
      </c>
      <c r="CK179">
        <v>0</v>
      </c>
      <c r="CL179">
        <v>1</v>
      </c>
      <c r="CM179" s="17">
        <v>0</v>
      </c>
      <c r="CN179">
        <v>0</v>
      </c>
      <c r="CO179">
        <v>30</v>
      </c>
      <c r="CP179">
        <v>0</v>
      </c>
      <c r="CQ179">
        <v>1</v>
      </c>
      <c r="CR179">
        <v>12</v>
      </c>
      <c r="CX179" s="33" t="s">
        <v>85</v>
      </c>
    </row>
    <row r="180" spans="1:102" x14ac:dyDescent="0.25">
      <c r="A180">
        <v>179</v>
      </c>
      <c r="B180">
        <v>16</v>
      </c>
      <c r="C180" s="24" t="s">
        <v>192</v>
      </c>
      <c r="D180" s="12">
        <v>3.9809133284585352</v>
      </c>
      <c r="E180" s="13">
        <v>0.99274646594975946</v>
      </c>
      <c r="F180" s="7">
        <v>4.01</v>
      </c>
      <c r="G180" s="7">
        <f t="shared" si="34"/>
        <v>2.9881668625087756</v>
      </c>
      <c r="H180" s="15">
        <f t="shared" si="35"/>
        <v>4.9736597944082943</v>
      </c>
      <c r="I180" s="11">
        <f t="shared" si="36"/>
        <v>6.9541381927090723E-2</v>
      </c>
      <c r="J180" s="32">
        <f t="shared" si="37"/>
        <v>1.7341990505508911E-2</v>
      </c>
      <c r="K180" s="32">
        <f t="shared" si="38"/>
        <v>57.663507524256623</v>
      </c>
      <c r="L180" s="8">
        <v>0</v>
      </c>
      <c r="M180" s="9">
        <v>1</v>
      </c>
      <c r="N180" s="8">
        <v>0</v>
      </c>
      <c r="O180" s="9">
        <v>0</v>
      </c>
      <c r="P180" s="9">
        <v>1</v>
      </c>
      <c r="Q180" s="9">
        <v>0</v>
      </c>
      <c r="R180" s="9">
        <v>0</v>
      </c>
      <c r="S180" s="8">
        <v>3319</v>
      </c>
      <c r="T180" s="9">
        <v>9</v>
      </c>
      <c r="U180" s="9">
        <f t="shared" si="39"/>
        <v>3309</v>
      </c>
      <c r="V180" s="9">
        <f t="shared" si="40"/>
        <v>48</v>
      </c>
      <c r="W180" s="7">
        <v>10.52</v>
      </c>
      <c r="X180" s="7">
        <f t="shared" si="46"/>
        <v>23.48</v>
      </c>
      <c r="Y180" s="9">
        <v>0</v>
      </c>
      <c r="Z180" s="9">
        <v>1</v>
      </c>
      <c r="AA180" s="9">
        <v>0</v>
      </c>
      <c r="AB180" s="9">
        <v>0</v>
      </c>
      <c r="AC180" s="9">
        <v>1</v>
      </c>
      <c r="AD180" s="29">
        <v>0</v>
      </c>
      <c r="AE180" s="187">
        <v>0</v>
      </c>
      <c r="AF180" s="9">
        <v>1</v>
      </c>
      <c r="AG180" s="29">
        <v>0</v>
      </c>
      <c r="AH180" s="9">
        <v>0</v>
      </c>
      <c r="AI180" s="29">
        <v>1</v>
      </c>
      <c r="AJ180" s="20">
        <v>1992</v>
      </c>
      <c r="AK180" s="32">
        <f t="shared" si="47"/>
        <v>0.17</v>
      </c>
      <c r="AL180" s="32">
        <v>0.2</v>
      </c>
      <c r="AM180" s="32">
        <v>0.46</v>
      </c>
      <c r="AN180" s="42">
        <f t="shared" si="48"/>
        <v>0.17</v>
      </c>
      <c r="AO180" s="41">
        <v>0.67</v>
      </c>
      <c r="AP180" s="17">
        <v>0.33</v>
      </c>
      <c r="AQ180">
        <v>1</v>
      </c>
      <c r="AR180" s="39">
        <f t="shared" si="44"/>
        <v>0</v>
      </c>
      <c r="AS180">
        <v>0.31</v>
      </c>
      <c r="AT180" s="39">
        <v>0.69</v>
      </c>
      <c r="AU180">
        <v>0</v>
      </c>
      <c r="AV180" s="17">
        <v>1</v>
      </c>
      <c r="AW180">
        <f t="shared" si="49"/>
        <v>0.56800000000000006</v>
      </c>
      <c r="AX180" s="17">
        <v>0.432</v>
      </c>
      <c r="AY180" s="17" t="s">
        <v>10</v>
      </c>
      <c r="AZ180">
        <v>0</v>
      </c>
      <c r="BA180">
        <v>0</v>
      </c>
      <c r="BB180">
        <v>0</v>
      </c>
      <c r="BC180">
        <v>0</v>
      </c>
      <c r="BD180">
        <v>0</v>
      </c>
      <c r="BE180" s="17">
        <v>1</v>
      </c>
      <c r="BF180">
        <v>0</v>
      </c>
      <c r="BG180">
        <v>0</v>
      </c>
      <c r="BH180" s="17">
        <v>1</v>
      </c>
      <c r="BI180">
        <v>19.583333333333329</v>
      </c>
      <c r="BJ180">
        <v>1.03</v>
      </c>
      <c r="BK180" s="24">
        <v>40</v>
      </c>
      <c r="BL180">
        <v>1</v>
      </c>
      <c r="BM180">
        <v>0</v>
      </c>
      <c r="BN180">
        <v>0</v>
      </c>
      <c r="BO180">
        <v>0</v>
      </c>
      <c r="BP180">
        <v>0</v>
      </c>
      <c r="BQ180">
        <v>0</v>
      </c>
      <c r="BR180">
        <v>0</v>
      </c>
      <c r="BS180" s="17">
        <v>0</v>
      </c>
      <c r="BT180">
        <v>0</v>
      </c>
      <c r="BU180">
        <v>0</v>
      </c>
      <c r="BV180">
        <v>1</v>
      </c>
      <c r="BW180" s="17">
        <v>0</v>
      </c>
      <c r="BX180">
        <v>0</v>
      </c>
      <c r="BY180">
        <v>0</v>
      </c>
      <c r="BZ180">
        <v>0</v>
      </c>
      <c r="CA180">
        <v>0</v>
      </c>
      <c r="CB180" s="17">
        <v>0</v>
      </c>
      <c r="CC180">
        <v>0</v>
      </c>
      <c r="CD180">
        <v>0</v>
      </c>
      <c r="CE180">
        <v>1</v>
      </c>
      <c r="CF180">
        <v>1</v>
      </c>
      <c r="CG180">
        <v>0</v>
      </c>
      <c r="CH180">
        <v>0</v>
      </c>
      <c r="CI180">
        <v>0</v>
      </c>
      <c r="CJ180">
        <v>0</v>
      </c>
      <c r="CK180">
        <v>0</v>
      </c>
      <c r="CL180">
        <v>1</v>
      </c>
      <c r="CM180" s="17">
        <v>0</v>
      </c>
      <c r="CN180">
        <v>0</v>
      </c>
      <c r="CO180">
        <v>30</v>
      </c>
      <c r="CP180">
        <v>0</v>
      </c>
      <c r="CQ180">
        <v>1</v>
      </c>
      <c r="CR180">
        <v>12</v>
      </c>
      <c r="CX180" s="33" t="s">
        <v>85</v>
      </c>
    </row>
    <row r="181" spans="1:102" x14ac:dyDescent="0.25">
      <c r="A181">
        <v>180</v>
      </c>
      <c r="B181">
        <v>16</v>
      </c>
      <c r="C181" s="24" t="s">
        <v>192</v>
      </c>
      <c r="D181" s="12">
        <v>6.498652656427617</v>
      </c>
      <c r="E181" s="13">
        <v>0.97577367213627886</v>
      </c>
      <c r="F181" s="7">
        <v>6.66</v>
      </c>
      <c r="G181" s="7">
        <f t="shared" si="34"/>
        <v>5.5228789842913386</v>
      </c>
      <c r="H181" s="15">
        <f t="shared" si="35"/>
        <v>7.4744263285638954</v>
      </c>
      <c r="I181" s="11">
        <f t="shared" si="36"/>
        <v>0.1150096877331656</v>
      </c>
      <c r="J181" s="32">
        <f t="shared" si="37"/>
        <v>1.7268721881856693E-2</v>
      </c>
      <c r="K181" s="32">
        <f t="shared" si="38"/>
        <v>57.908165227366688</v>
      </c>
      <c r="L181" s="8">
        <v>0</v>
      </c>
      <c r="M181" s="9">
        <v>1</v>
      </c>
      <c r="N181" s="8">
        <v>0</v>
      </c>
      <c r="O181" s="9">
        <v>0</v>
      </c>
      <c r="P181" s="9">
        <v>1</v>
      </c>
      <c r="Q181" s="9">
        <v>0</v>
      </c>
      <c r="R181" s="9">
        <v>0</v>
      </c>
      <c r="S181" s="8">
        <v>3319</v>
      </c>
      <c r="T181" s="9">
        <v>9</v>
      </c>
      <c r="U181" s="9">
        <f t="shared" si="39"/>
        <v>3309</v>
      </c>
      <c r="V181" s="9">
        <f t="shared" si="40"/>
        <v>48</v>
      </c>
      <c r="W181" s="7">
        <v>10.52</v>
      </c>
      <c r="X181" s="7">
        <f t="shared" si="46"/>
        <v>23.48</v>
      </c>
      <c r="Y181" s="9">
        <v>0</v>
      </c>
      <c r="Z181" s="9">
        <v>1</v>
      </c>
      <c r="AA181" s="9">
        <v>0</v>
      </c>
      <c r="AB181" s="9">
        <v>0</v>
      </c>
      <c r="AC181" s="9">
        <v>1</v>
      </c>
      <c r="AD181" s="29">
        <v>0</v>
      </c>
      <c r="AE181" s="187">
        <v>0</v>
      </c>
      <c r="AF181" s="9">
        <v>1</v>
      </c>
      <c r="AG181" s="29">
        <v>0</v>
      </c>
      <c r="AH181" s="9">
        <v>0</v>
      </c>
      <c r="AI181" s="29">
        <v>1</v>
      </c>
      <c r="AJ181" s="20">
        <v>1992</v>
      </c>
      <c r="AK181" s="32">
        <f t="shared" si="47"/>
        <v>0.17</v>
      </c>
      <c r="AL181" s="32">
        <v>0.2</v>
      </c>
      <c r="AM181" s="32">
        <v>0.46</v>
      </c>
      <c r="AN181" s="42">
        <f t="shared" si="48"/>
        <v>0.17</v>
      </c>
      <c r="AO181" s="41">
        <v>0.67</v>
      </c>
      <c r="AP181" s="17">
        <v>0.33</v>
      </c>
      <c r="AQ181">
        <v>1</v>
      </c>
      <c r="AR181" s="39">
        <f t="shared" si="44"/>
        <v>0</v>
      </c>
      <c r="AS181">
        <v>0.31</v>
      </c>
      <c r="AT181" s="39">
        <v>0.69</v>
      </c>
      <c r="AU181">
        <v>0</v>
      </c>
      <c r="AV181" s="17">
        <v>1</v>
      </c>
      <c r="AW181">
        <f t="shared" si="49"/>
        <v>0.56800000000000006</v>
      </c>
      <c r="AX181" s="17">
        <v>0.432</v>
      </c>
      <c r="AY181" s="17" t="s">
        <v>10</v>
      </c>
      <c r="AZ181">
        <v>0</v>
      </c>
      <c r="BA181">
        <v>0</v>
      </c>
      <c r="BB181">
        <v>0</v>
      </c>
      <c r="BC181">
        <v>0</v>
      </c>
      <c r="BD181">
        <v>0</v>
      </c>
      <c r="BE181" s="17">
        <v>1</v>
      </c>
      <c r="BF181">
        <v>0</v>
      </c>
      <c r="BG181">
        <v>0</v>
      </c>
      <c r="BH181" s="17">
        <v>1</v>
      </c>
      <c r="BI181">
        <v>19.583333333333329</v>
      </c>
      <c r="BJ181">
        <v>1.03</v>
      </c>
      <c r="BK181" s="24">
        <v>40</v>
      </c>
      <c r="BL181">
        <v>1</v>
      </c>
      <c r="BM181">
        <v>0</v>
      </c>
      <c r="BN181">
        <v>0</v>
      </c>
      <c r="BO181">
        <v>0</v>
      </c>
      <c r="BP181">
        <v>0</v>
      </c>
      <c r="BQ181">
        <v>0</v>
      </c>
      <c r="BR181">
        <v>0</v>
      </c>
      <c r="BS181" s="17">
        <v>0</v>
      </c>
      <c r="BT181">
        <v>0</v>
      </c>
      <c r="BU181">
        <v>0</v>
      </c>
      <c r="BV181">
        <v>1</v>
      </c>
      <c r="BW181" s="17">
        <v>0</v>
      </c>
      <c r="BX181">
        <v>0</v>
      </c>
      <c r="BY181">
        <v>0</v>
      </c>
      <c r="BZ181">
        <v>0</v>
      </c>
      <c r="CA181">
        <v>0</v>
      </c>
      <c r="CB181" s="17">
        <v>0</v>
      </c>
      <c r="CC181">
        <v>0</v>
      </c>
      <c r="CD181">
        <v>0</v>
      </c>
      <c r="CE181">
        <v>1</v>
      </c>
      <c r="CF181">
        <v>1</v>
      </c>
      <c r="CG181">
        <v>0</v>
      </c>
      <c r="CH181">
        <v>0</v>
      </c>
      <c r="CI181">
        <v>0</v>
      </c>
      <c r="CJ181">
        <v>0</v>
      </c>
      <c r="CK181">
        <v>0</v>
      </c>
      <c r="CL181">
        <v>1</v>
      </c>
      <c r="CM181" s="17">
        <v>0</v>
      </c>
      <c r="CN181">
        <v>0</v>
      </c>
      <c r="CO181">
        <v>30</v>
      </c>
      <c r="CP181">
        <v>0</v>
      </c>
      <c r="CQ181">
        <v>1</v>
      </c>
      <c r="CR181">
        <v>12</v>
      </c>
      <c r="CX181" s="33" t="s">
        <v>85</v>
      </c>
    </row>
    <row r="182" spans="1:102" x14ac:dyDescent="0.25">
      <c r="A182">
        <v>181</v>
      </c>
      <c r="B182">
        <v>16</v>
      </c>
      <c r="C182" s="24" t="s">
        <v>192</v>
      </c>
      <c r="D182" s="12">
        <v>10.230998095167521</v>
      </c>
      <c r="E182" s="13">
        <v>1.7252947883924994</v>
      </c>
      <c r="F182" s="7">
        <v>5.93</v>
      </c>
      <c r="G182" s="7">
        <f t="shared" si="34"/>
        <v>8.5057033067750218</v>
      </c>
      <c r="H182" s="15">
        <f t="shared" si="35"/>
        <v>11.956292883560021</v>
      </c>
      <c r="I182" s="11">
        <f t="shared" si="36"/>
        <v>0.10254414096067127</v>
      </c>
      <c r="J182" s="32">
        <f t="shared" si="37"/>
        <v>1.7292435237887233E-2</v>
      </c>
      <c r="K182" s="32">
        <f t="shared" si="38"/>
        <v>57.828754958065623</v>
      </c>
      <c r="L182" s="8">
        <v>0</v>
      </c>
      <c r="M182" s="9">
        <v>1</v>
      </c>
      <c r="N182" s="8">
        <v>0</v>
      </c>
      <c r="O182" s="9">
        <v>0</v>
      </c>
      <c r="P182" s="9">
        <v>1</v>
      </c>
      <c r="Q182" s="9">
        <v>0</v>
      </c>
      <c r="R182" s="9">
        <v>0</v>
      </c>
      <c r="S182" s="8">
        <v>3319</v>
      </c>
      <c r="T182" s="9">
        <v>9</v>
      </c>
      <c r="U182" s="9">
        <f t="shared" si="39"/>
        <v>3309</v>
      </c>
      <c r="V182" s="9">
        <f t="shared" si="40"/>
        <v>48</v>
      </c>
      <c r="W182" s="7">
        <v>10.52</v>
      </c>
      <c r="X182" s="7">
        <f t="shared" si="46"/>
        <v>23.48</v>
      </c>
      <c r="Y182" s="9">
        <v>0</v>
      </c>
      <c r="Z182" s="9">
        <v>1</v>
      </c>
      <c r="AA182" s="9">
        <v>0</v>
      </c>
      <c r="AB182" s="9">
        <v>0</v>
      </c>
      <c r="AC182" s="9">
        <v>1</v>
      </c>
      <c r="AD182" s="29">
        <v>0</v>
      </c>
      <c r="AE182" s="187">
        <v>0</v>
      </c>
      <c r="AF182" s="9">
        <v>1</v>
      </c>
      <c r="AG182" s="29">
        <v>0</v>
      </c>
      <c r="AH182" s="9">
        <v>0</v>
      </c>
      <c r="AI182" s="29">
        <v>1</v>
      </c>
      <c r="AJ182" s="20">
        <v>1992</v>
      </c>
      <c r="AK182" s="32">
        <f t="shared" si="47"/>
        <v>0.17</v>
      </c>
      <c r="AL182" s="32">
        <v>0.2</v>
      </c>
      <c r="AM182" s="32">
        <v>0.46</v>
      </c>
      <c r="AN182" s="42">
        <f t="shared" si="48"/>
        <v>0.17</v>
      </c>
      <c r="AO182" s="41">
        <v>0.67</v>
      </c>
      <c r="AP182" s="17">
        <v>0.33</v>
      </c>
      <c r="AQ182">
        <v>1</v>
      </c>
      <c r="AR182" s="39">
        <f t="shared" si="44"/>
        <v>0</v>
      </c>
      <c r="AS182">
        <v>0.31</v>
      </c>
      <c r="AT182" s="39">
        <v>0.69</v>
      </c>
      <c r="AU182">
        <v>0</v>
      </c>
      <c r="AV182" s="17">
        <v>1</v>
      </c>
      <c r="AW182">
        <f t="shared" si="49"/>
        <v>0.56800000000000006</v>
      </c>
      <c r="AX182" s="17">
        <v>0.432</v>
      </c>
      <c r="AY182" s="17" t="s">
        <v>10</v>
      </c>
      <c r="AZ182">
        <v>0</v>
      </c>
      <c r="BA182">
        <v>0</v>
      </c>
      <c r="BB182">
        <v>0</v>
      </c>
      <c r="BC182">
        <v>0</v>
      </c>
      <c r="BD182">
        <v>0</v>
      </c>
      <c r="BE182" s="17">
        <v>1</v>
      </c>
      <c r="BF182">
        <v>0</v>
      </c>
      <c r="BG182">
        <v>0</v>
      </c>
      <c r="BH182" s="17">
        <v>1</v>
      </c>
      <c r="BI182">
        <v>19.583333333333329</v>
      </c>
      <c r="BJ182">
        <v>1.03</v>
      </c>
      <c r="BK182" s="24">
        <v>40</v>
      </c>
      <c r="BL182">
        <v>1</v>
      </c>
      <c r="BM182">
        <v>0</v>
      </c>
      <c r="BN182">
        <v>0</v>
      </c>
      <c r="BO182">
        <v>0</v>
      </c>
      <c r="BP182">
        <v>0</v>
      </c>
      <c r="BQ182">
        <v>0</v>
      </c>
      <c r="BR182">
        <v>0</v>
      </c>
      <c r="BS182" s="17">
        <v>0</v>
      </c>
      <c r="BT182">
        <v>0</v>
      </c>
      <c r="BU182">
        <v>0</v>
      </c>
      <c r="BV182">
        <v>1</v>
      </c>
      <c r="BW182" s="17">
        <v>0</v>
      </c>
      <c r="BX182">
        <v>0</v>
      </c>
      <c r="BY182">
        <v>0</v>
      </c>
      <c r="BZ182">
        <v>0</v>
      </c>
      <c r="CA182">
        <v>0</v>
      </c>
      <c r="CB182" s="17">
        <v>0</v>
      </c>
      <c r="CC182">
        <v>0</v>
      </c>
      <c r="CD182">
        <v>0</v>
      </c>
      <c r="CE182">
        <v>1</v>
      </c>
      <c r="CF182">
        <v>1</v>
      </c>
      <c r="CG182">
        <v>0</v>
      </c>
      <c r="CH182">
        <v>0</v>
      </c>
      <c r="CI182">
        <v>0</v>
      </c>
      <c r="CJ182">
        <v>0</v>
      </c>
      <c r="CK182">
        <v>0</v>
      </c>
      <c r="CL182">
        <v>1</v>
      </c>
      <c r="CM182" s="17">
        <v>0</v>
      </c>
      <c r="CN182">
        <v>0</v>
      </c>
      <c r="CO182">
        <v>30</v>
      </c>
      <c r="CP182">
        <v>0</v>
      </c>
      <c r="CQ182">
        <v>1</v>
      </c>
      <c r="CR182">
        <v>12</v>
      </c>
      <c r="CX182" s="33" t="s">
        <v>85</v>
      </c>
    </row>
    <row r="183" spans="1:102" x14ac:dyDescent="0.25">
      <c r="A183">
        <v>182</v>
      </c>
      <c r="B183">
        <v>16</v>
      </c>
      <c r="C183" s="24" t="s">
        <v>192</v>
      </c>
      <c r="D183" s="12">
        <v>4.4697507923277202</v>
      </c>
      <c r="E183" s="13">
        <v>1.0228262682672129</v>
      </c>
      <c r="F183" s="7">
        <v>4.37</v>
      </c>
      <c r="G183" s="7">
        <f t="shared" si="34"/>
        <v>3.4469245240605071</v>
      </c>
      <c r="H183" s="15">
        <f t="shared" si="35"/>
        <v>5.4925770605949333</v>
      </c>
      <c r="I183" s="11">
        <f t="shared" si="36"/>
        <v>9.2496418034845096E-2</v>
      </c>
      <c r="J183" s="32">
        <f t="shared" si="37"/>
        <v>2.1166228383259746E-2</v>
      </c>
      <c r="K183" s="32">
        <f t="shared" si="38"/>
        <v>47.245072758966096</v>
      </c>
      <c r="L183" s="8">
        <v>0</v>
      </c>
      <c r="M183" s="9">
        <v>1</v>
      </c>
      <c r="N183" s="8">
        <v>0</v>
      </c>
      <c r="O183" s="9">
        <v>0</v>
      </c>
      <c r="P183" s="9">
        <v>1</v>
      </c>
      <c r="Q183" s="9">
        <v>0</v>
      </c>
      <c r="R183" s="9">
        <v>0</v>
      </c>
      <c r="S183" s="8">
        <v>2223</v>
      </c>
      <c r="T183" s="9">
        <v>9</v>
      </c>
      <c r="U183" s="9">
        <f t="shared" si="39"/>
        <v>2213</v>
      </c>
      <c r="V183" s="9">
        <f t="shared" si="40"/>
        <v>48</v>
      </c>
      <c r="W183" s="7">
        <v>9.8450000000000006</v>
      </c>
      <c r="X183" s="7">
        <f t="shared" si="46"/>
        <v>24.155000000000001</v>
      </c>
      <c r="Y183" s="9">
        <v>0</v>
      </c>
      <c r="Z183" s="9">
        <v>1</v>
      </c>
      <c r="AA183" s="9">
        <v>0</v>
      </c>
      <c r="AB183" s="9">
        <v>0</v>
      </c>
      <c r="AC183" s="9">
        <v>1</v>
      </c>
      <c r="AD183" s="29">
        <v>0</v>
      </c>
      <c r="AE183" s="187">
        <v>0</v>
      </c>
      <c r="AF183" s="9">
        <v>1</v>
      </c>
      <c r="AG183" s="29">
        <v>0</v>
      </c>
      <c r="AH183" s="9">
        <v>0</v>
      </c>
      <c r="AI183" s="29">
        <v>1</v>
      </c>
      <c r="AJ183" s="20">
        <v>1999</v>
      </c>
      <c r="AK183" s="32">
        <f t="shared" si="47"/>
        <v>0.19249999999999998</v>
      </c>
      <c r="AL183" s="32">
        <v>0.28999999999999998</v>
      </c>
      <c r="AM183" s="32">
        <v>0.32500000000000001</v>
      </c>
      <c r="AN183" s="42">
        <f t="shared" si="48"/>
        <v>0.19249999999999998</v>
      </c>
      <c r="AO183" s="41">
        <v>0.67</v>
      </c>
      <c r="AP183" s="17">
        <v>0.33</v>
      </c>
      <c r="AQ183">
        <v>0</v>
      </c>
      <c r="AR183" s="39">
        <f t="shared" si="44"/>
        <v>1</v>
      </c>
      <c r="AS183">
        <v>0.38</v>
      </c>
      <c r="AT183" s="39">
        <v>0.62</v>
      </c>
      <c r="AU183">
        <v>0</v>
      </c>
      <c r="AV183" s="17">
        <v>1</v>
      </c>
      <c r="AW183">
        <f t="shared" si="49"/>
        <v>0.48099999999999998</v>
      </c>
      <c r="AX183" s="17">
        <v>0.51900000000000002</v>
      </c>
      <c r="AY183" s="17" t="s">
        <v>10</v>
      </c>
      <c r="AZ183">
        <v>0</v>
      </c>
      <c r="BA183">
        <v>0</v>
      </c>
      <c r="BB183">
        <v>0</v>
      </c>
      <c r="BC183">
        <v>0</v>
      </c>
      <c r="BD183">
        <v>0</v>
      </c>
      <c r="BE183" s="17">
        <v>1</v>
      </c>
      <c r="BF183">
        <v>0</v>
      </c>
      <c r="BG183">
        <v>0</v>
      </c>
      <c r="BH183" s="17">
        <v>1</v>
      </c>
      <c r="BI183">
        <v>19.583333333333329</v>
      </c>
      <c r="BJ183">
        <v>1.03</v>
      </c>
      <c r="BK183" s="24">
        <v>40</v>
      </c>
      <c r="BL183">
        <v>1</v>
      </c>
      <c r="BM183">
        <v>0</v>
      </c>
      <c r="BN183">
        <v>0</v>
      </c>
      <c r="BO183">
        <v>0</v>
      </c>
      <c r="BP183">
        <v>0</v>
      </c>
      <c r="BQ183">
        <v>0</v>
      </c>
      <c r="BR183">
        <v>0</v>
      </c>
      <c r="BS183" s="17">
        <v>0</v>
      </c>
      <c r="BT183">
        <v>0</v>
      </c>
      <c r="BU183">
        <v>0</v>
      </c>
      <c r="BV183">
        <v>1</v>
      </c>
      <c r="BW183" s="17">
        <v>0</v>
      </c>
      <c r="BX183">
        <v>0</v>
      </c>
      <c r="BY183">
        <v>0</v>
      </c>
      <c r="BZ183">
        <v>0</v>
      </c>
      <c r="CA183">
        <v>0</v>
      </c>
      <c r="CB183" s="17">
        <v>0</v>
      </c>
      <c r="CC183">
        <v>0</v>
      </c>
      <c r="CD183">
        <v>0</v>
      </c>
      <c r="CE183">
        <v>1</v>
      </c>
      <c r="CF183">
        <v>1</v>
      </c>
      <c r="CG183">
        <v>0</v>
      </c>
      <c r="CH183">
        <v>0</v>
      </c>
      <c r="CI183">
        <v>0</v>
      </c>
      <c r="CJ183">
        <v>0</v>
      </c>
      <c r="CK183">
        <v>0</v>
      </c>
      <c r="CL183">
        <v>1</v>
      </c>
      <c r="CM183" s="17">
        <v>0</v>
      </c>
      <c r="CN183">
        <v>0</v>
      </c>
      <c r="CO183">
        <v>30</v>
      </c>
      <c r="CP183">
        <v>0</v>
      </c>
      <c r="CQ183">
        <v>1</v>
      </c>
      <c r="CR183">
        <v>12</v>
      </c>
      <c r="CX183" s="33" t="s">
        <v>85</v>
      </c>
    </row>
    <row r="184" spans="1:102" x14ac:dyDescent="0.25">
      <c r="A184">
        <v>183</v>
      </c>
      <c r="B184">
        <v>16</v>
      </c>
      <c r="C184" s="24" t="s">
        <v>192</v>
      </c>
      <c r="D184" s="12">
        <v>3.8025577605907745</v>
      </c>
      <c r="E184" s="13">
        <v>0.56924517374113393</v>
      </c>
      <c r="F184" s="7">
        <v>6.68</v>
      </c>
      <c r="G184" s="7">
        <f t="shared" si="34"/>
        <v>3.2333125868496406</v>
      </c>
      <c r="H184" s="15">
        <f t="shared" si="35"/>
        <v>4.3718029343319085</v>
      </c>
      <c r="I184" s="11">
        <f t="shared" si="36"/>
        <v>0.14058882775051673</v>
      </c>
      <c r="J184" s="32">
        <f t="shared" si="37"/>
        <v>2.1046231699179154E-2</v>
      </c>
      <c r="K184" s="32">
        <f t="shared" si="38"/>
        <v>47.514444119656922</v>
      </c>
      <c r="L184" s="8">
        <v>0</v>
      </c>
      <c r="M184" s="9">
        <v>1</v>
      </c>
      <c r="N184" s="8">
        <v>0</v>
      </c>
      <c r="O184" s="9">
        <v>0</v>
      </c>
      <c r="P184" s="9">
        <v>1</v>
      </c>
      <c r="Q184" s="9">
        <v>0</v>
      </c>
      <c r="R184" s="9">
        <v>0</v>
      </c>
      <c r="S184" s="8">
        <v>2223</v>
      </c>
      <c r="T184" s="9">
        <v>9</v>
      </c>
      <c r="U184" s="9">
        <f t="shared" si="39"/>
        <v>2213</v>
      </c>
      <c r="V184" s="9">
        <f t="shared" si="40"/>
        <v>48</v>
      </c>
      <c r="W184" s="7">
        <v>9.8450000000000006</v>
      </c>
      <c r="X184" s="7">
        <f t="shared" si="46"/>
        <v>24.155000000000001</v>
      </c>
      <c r="Y184" s="9">
        <v>0</v>
      </c>
      <c r="Z184" s="9">
        <v>1</v>
      </c>
      <c r="AA184" s="9">
        <v>0</v>
      </c>
      <c r="AB184" s="9">
        <v>0</v>
      </c>
      <c r="AC184" s="9">
        <v>1</v>
      </c>
      <c r="AD184" s="29">
        <v>0</v>
      </c>
      <c r="AE184" s="187">
        <v>0</v>
      </c>
      <c r="AF184" s="9">
        <v>1</v>
      </c>
      <c r="AG184" s="29">
        <v>0</v>
      </c>
      <c r="AH184" s="9">
        <v>0</v>
      </c>
      <c r="AI184" s="29">
        <v>1</v>
      </c>
      <c r="AJ184" s="20">
        <v>1999</v>
      </c>
      <c r="AK184" s="32">
        <f t="shared" si="47"/>
        <v>0.19249999999999998</v>
      </c>
      <c r="AL184" s="32">
        <v>0.28999999999999998</v>
      </c>
      <c r="AM184" s="32">
        <v>0.32500000000000001</v>
      </c>
      <c r="AN184" s="42">
        <f t="shared" si="48"/>
        <v>0.19249999999999998</v>
      </c>
      <c r="AO184" s="41">
        <v>0.67</v>
      </c>
      <c r="AP184" s="17">
        <v>0.33</v>
      </c>
      <c r="AQ184">
        <v>0</v>
      </c>
      <c r="AR184" s="39">
        <f t="shared" si="44"/>
        <v>1</v>
      </c>
      <c r="AS184">
        <v>0.38</v>
      </c>
      <c r="AT184" s="39">
        <v>0.62</v>
      </c>
      <c r="AU184">
        <v>0</v>
      </c>
      <c r="AV184" s="17">
        <v>1</v>
      </c>
      <c r="AW184">
        <f t="shared" si="49"/>
        <v>0.48099999999999998</v>
      </c>
      <c r="AX184" s="17">
        <v>0.51900000000000002</v>
      </c>
      <c r="AY184" s="17" t="s">
        <v>10</v>
      </c>
      <c r="AZ184">
        <v>0</v>
      </c>
      <c r="BA184">
        <v>0</v>
      </c>
      <c r="BB184">
        <v>0</v>
      </c>
      <c r="BC184">
        <v>0</v>
      </c>
      <c r="BD184">
        <v>0</v>
      </c>
      <c r="BE184" s="17">
        <v>1</v>
      </c>
      <c r="BF184">
        <v>0</v>
      </c>
      <c r="BG184">
        <v>0</v>
      </c>
      <c r="BH184" s="17">
        <v>1</v>
      </c>
      <c r="BI184">
        <v>19.583333333333329</v>
      </c>
      <c r="BJ184">
        <v>1.03</v>
      </c>
      <c r="BK184" s="24">
        <v>40</v>
      </c>
      <c r="BL184">
        <v>1</v>
      </c>
      <c r="BM184">
        <v>0</v>
      </c>
      <c r="BN184">
        <v>0</v>
      </c>
      <c r="BO184">
        <v>0</v>
      </c>
      <c r="BP184">
        <v>0</v>
      </c>
      <c r="BQ184">
        <v>0</v>
      </c>
      <c r="BR184">
        <v>0</v>
      </c>
      <c r="BS184" s="17">
        <v>0</v>
      </c>
      <c r="BT184">
        <v>0</v>
      </c>
      <c r="BU184">
        <v>0</v>
      </c>
      <c r="BV184">
        <v>1</v>
      </c>
      <c r="BW184" s="17">
        <v>0</v>
      </c>
      <c r="BX184">
        <v>0</v>
      </c>
      <c r="BY184">
        <v>0</v>
      </c>
      <c r="BZ184">
        <v>0</v>
      </c>
      <c r="CA184">
        <v>0</v>
      </c>
      <c r="CB184" s="17">
        <v>0</v>
      </c>
      <c r="CC184">
        <v>0</v>
      </c>
      <c r="CD184">
        <v>0</v>
      </c>
      <c r="CE184">
        <v>1</v>
      </c>
      <c r="CF184">
        <v>1</v>
      </c>
      <c r="CG184">
        <v>0</v>
      </c>
      <c r="CH184">
        <v>0</v>
      </c>
      <c r="CI184">
        <v>0</v>
      </c>
      <c r="CJ184">
        <v>0</v>
      </c>
      <c r="CK184">
        <v>0</v>
      </c>
      <c r="CL184">
        <v>1</v>
      </c>
      <c r="CM184" s="17">
        <v>0</v>
      </c>
      <c r="CN184">
        <v>0</v>
      </c>
      <c r="CO184">
        <v>30</v>
      </c>
      <c r="CP184">
        <v>0</v>
      </c>
      <c r="CQ184">
        <v>1</v>
      </c>
      <c r="CR184">
        <v>12</v>
      </c>
      <c r="CX184" s="33" t="s">
        <v>85</v>
      </c>
    </row>
    <row r="185" spans="1:102" x14ac:dyDescent="0.25">
      <c r="A185">
        <v>184</v>
      </c>
      <c r="B185">
        <v>16</v>
      </c>
      <c r="C185" s="24" t="s">
        <v>192</v>
      </c>
      <c r="D185" s="12">
        <v>10.047633068422289</v>
      </c>
      <c r="E185" s="13">
        <v>1.8503928302803481</v>
      </c>
      <c r="F185" s="7">
        <v>5.43</v>
      </c>
      <c r="G185" s="7">
        <f t="shared" si="34"/>
        <v>8.1972402381419407</v>
      </c>
      <c r="H185" s="15">
        <f t="shared" si="35"/>
        <v>11.898025898702638</v>
      </c>
      <c r="I185" s="11">
        <f t="shared" si="36"/>
        <v>0.11466610641194247</v>
      </c>
      <c r="J185" s="32">
        <f t="shared" si="37"/>
        <v>2.1117146668866014E-2</v>
      </c>
      <c r="K185" s="32">
        <f t="shared" si="38"/>
        <v>47.354882536017342</v>
      </c>
      <c r="L185" s="8">
        <v>0</v>
      </c>
      <c r="M185" s="9">
        <v>1</v>
      </c>
      <c r="N185" s="8">
        <v>0</v>
      </c>
      <c r="O185" s="9">
        <v>0</v>
      </c>
      <c r="P185" s="9">
        <v>1</v>
      </c>
      <c r="Q185" s="9">
        <v>0</v>
      </c>
      <c r="R185" s="9">
        <v>0</v>
      </c>
      <c r="S185" s="8">
        <v>2223</v>
      </c>
      <c r="T185" s="9">
        <v>9</v>
      </c>
      <c r="U185" s="9">
        <f t="shared" si="39"/>
        <v>2213</v>
      </c>
      <c r="V185" s="9">
        <f t="shared" si="40"/>
        <v>48</v>
      </c>
      <c r="W185" s="7">
        <v>9.8450000000000006</v>
      </c>
      <c r="X185" s="7">
        <f t="shared" si="46"/>
        <v>24.155000000000001</v>
      </c>
      <c r="Y185" s="9">
        <v>0</v>
      </c>
      <c r="Z185" s="9">
        <v>1</v>
      </c>
      <c r="AA185" s="9">
        <v>0</v>
      </c>
      <c r="AB185" s="9">
        <v>0</v>
      </c>
      <c r="AC185" s="9">
        <v>1</v>
      </c>
      <c r="AD185" s="29">
        <v>0</v>
      </c>
      <c r="AE185" s="187">
        <v>0</v>
      </c>
      <c r="AF185" s="9">
        <v>1</v>
      </c>
      <c r="AG185" s="29">
        <v>0</v>
      </c>
      <c r="AH185" s="9">
        <v>0</v>
      </c>
      <c r="AI185" s="29">
        <v>1</v>
      </c>
      <c r="AJ185" s="20">
        <v>1999</v>
      </c>
      <c r="AK185" s="32">
        <f t="shared" si="47"/>
        <v>0.19249999999999998</v>
      </c>
      <c r="AL185" s="32">
        <v>0.28999999999999998</v>
      </c>
      <c r="AM185" s="32">
        <v>0.32500000000000001</v>
      </c>
      <c r="AN185" s="42">
        <f t="shared" si="48"/>
        <v>0.19249999999999998</v>
      </c>
      <c r="AO185" s="41">
        <v>0.67</v>
      </c>
      <c r="AP185" s="17">
        <v>0.33</v>
      </c>
      <c r="AQ185">
        <v>0</v>
      </c>
      <c r="AR185" s="39">
        <f t="shared" si="44"/>
        <v>1</v>
      </c>
      <c r="AS185">
        <v>0.38</v>
      </c>
      <c r="AT185" s="39">
        <v>0.62</v>
      </c>
      <c r="AU185">
        <v>0</v>
      </c>
      <c r="AV185" s="17">
        <v>1</v>
      </c>
      <c r="AW185">
        <f t="shared" si="49"/>
        <v>0.48099999999999998</v>
      </c>
      <c r="AX185" s="17">
        <v>0.51900000000000002</v>
      </c>
      <c r="AY185" s="17" t="s">
        <v>10</v>
      </c>
      <c r="AZ185">
        <v>0</v>
      </c>
      <c r="BA185">
        <v>0</v>
      </c>
      <c r="BB185">
        <v>0</v>
      </c>
      <c r="BC185">
        <v>0</v>
      </c>
      <c r="BD185">
        <v>0</v>
      </c>
      <c r="BE185" s="17">
        <v>1</v>
      </c>
      <c r="BF185">
        <v>0</v>
      </c>
      <c r="BG185">
        <v>0</v>
      </c>
      <c r="BH185" s="17">
        <v>1</v>
      </c>
      <c r="BI185">
        <v>19.583333333333329</v>
      </c>
      <c r="BJ185">
        <v>1.03</v>
      </c>
      <c r="BK185" s="24">
        <v>40</v>
      </c>
      <c r="BL185">
        <v>1</v>
      </c>
      <c r="BM185">
        <v>0</v>
      </c>
      <c r="BN185">
        <v>0</v>
      </c>
      <c r="BO185">
        <v>0</v>
      </c>
      <c r="BP185">
        <v>0</v>
      </c>
      <c r="BQ185">
        <v>0</v>
      </c>
      <c r="BR185">
        <v>0</v>
      </c>
      <c r="BS185" s="17">
        <v>0</v>
      </c>
      <c r="BT185">
        <v>0</v>
      </c>
      <c r="BU185">
        <v>0</v>
      </c>
      <c r="BV185">
        <v>1</v>
      </c>
      <c r="BW185" s="17">
        <v>0</v>
      </c>
      <c r="BX185">
        <v>0</v>
      </c>
      <c r="BY185">
        <v>0</v>
      </c>
      <c r="BZ185">
        <v>0</v>
      </c>
      <c r="CA185">
        <v>0</v>
      </c>
      <c r="CB185" s="17">
        <v>0</v>
      </c>
      <c r="CC185">
        <v>0</v>
      </c>
      <c r="CD185">
        <v>0</v>
      </c>
      <c r="CE185">
        <v>1</v>
      </c>
      <c r="CF185">
        <v>1</v>
      </c>
      <c r="CG185">
        <v>0</v>
      </c>
      <c r="CH185">
        <v>0</v>
      </c>
      <c r="CI185">
        <v>0</v>
      </c>
      <c r="CJ185">
        <v>0</v>
      </c>
      <c r="CK185">
        <v>0</v>
      </c>
      <c r="CL185">
        <v>1</v>
      </c>
      <c r="CM185" s="17">
        <v>0</v>
      </c>
      <c r="CN185">
        <v>0</v>
      </c>
      <c r="CO185">
        <v>30</v>
      </c>
      <c r="CP185">
        <v>0</v>
      </c>
      <c r="CQ185">
        <v>1</v>
      </c>
      <c r="CR185">
        <v>12</v>
      </c>
      <c r="CX185" s="33" t="s">
        <v>85</v>
      </c>
    </row>
    <row r="186" spans="1:102" x14ac:dyDescent="0.25">
      <c r="A186">
        <v>185</v>
      </c>
      <c r="B186">
        <v>16</v>
      </c>
      <c r="C186" s="24" t="s">
        <v>192</v>
      </c>
      <c r="D186" s="12">
        <v>13.171657196739094</v>
      </c>
      <c r="E186" s="13">
        <v>3.7958666273023325</v>
      </c>
      <c r="F186" s="7">
        <v>3.47</v>
      </c>
      <c r="G186" s="7">
        <f t="shared" si="34"/>
        <v>9.3757905694367611</v>
      </c>
      <c r="H186" s="15">
        <f t="shared" si="35"/>
        <v>16.967523824041425</v>
      </c>
      <c r="I186" s="11">
        <f t="shared" si="36"/>
        <v>7.3563176755564355E-2</v>
      </c>
      <c r="J186" s="32">
        <f t="shared" si="37"/>
        <v>2.1199762753764943E-2</v>
      </c>
      <c r="K186" s="32">
        <f t="shared" si="38"/>
        <v>47.17033919742363</v>
      </c>
      <c r="L186" s="8">
        <v>0</v>
      </c>
      <c r="M186" s="9">
        <v>1</v>
      </c>
      <c r="N186" s="8">
        <v>0</v>
      </c>
      <c r="O186" s="9">
        <v>0</v>
      </c>
      <c r="P186" s="9">
        <v>1</v>
      </c>
      <c r="Q186" s="9">
        <v>0</v>
      </c>
      <c r="R186" s="9">
        <v>0</v>
      </c>
      <c r="S186" s="8">
        <v>2223</v>
      </c>
      <c r="T186" s="9">
        <v>9</v>
      </c>
      <c r="U186" s="9">
        <f t="shared" si="39"/>
        <v>2213</v>
      </c>
      <c r="V186" s="9">
        <f t="shared" si="40"/>
        <v>48</v>
      </c>
      <c r="W186" s="7">
        <v>9.8450000000000006</v>
      </c>
      <c r="X186" s="7">
        <f t="shared" si="46"/>
        <v>24.155000000000001</v>
      </c>
      <c r="Y186" s="9">
        <v>0</v>
      </c>
      <c r="Z186" s="9">
        <v>1</v>
      </c>
      <c r="AA186" s="9">
        <v>0</v>
      </c>
      <c r="AB186" s="9">
        <v>0</v>
      </c>
      <c r="AC186" s="9">
        <v>1</v>
      </c>
      <c r="AD186" s="29">
        <v>0</v>
      </c>
      <c r="AE186" s="187">
        <v>0</v>
      </c>
      <c r="AF186" s="9">
        <v>1</v>
      </c>
      <c r="AG186" s="29">
        <v>0</v>
      </c>
      <c r="AH186" s="9">
        <v>0</v>
      </c>
      <c r="AI186" s="29">
        <v>1</v>
      </c>
      <c r="AJ186" s="20">
        <v>1999</v>
      </c>
      <c r="AK186" s="32">
        <f t="shared" si="47"/>
        <v>0.19249999999999998</v>
      </c>
      <c r="AL186" s="32">
        <v>0.28999999999999998</v>
      </c>
      <c r="AM186" s="32">
        <v>0.32500000000000001</v>
      </c>
      <c r="AN186" s="42">
        <f t="shared" si="48"/>
        <v>0.19249999999999998</v>
      </c>
      <c r="AO186" s="41">
        <v>0.67</v>
      </c>
      <c r="AP186" s="17">
        <v>0.33</v>
      </c>
      <c r="AQ186">
        <v>0</v>
      </c>
      <c r="AR186" s="39">
        <f t="shared" si="44"/>
        <v>1</v>
      </c>
      <c r="AS186">
        <v>0.38</v>
      </c>
      <c r="AT186" s="39">
        <v>0.62</v>
      </c>
      <c r="AU186">
        <v>0</v>
      </c>
      <c r="AV186" s="17">
        <v>1</v>
      </c>
      <c r="AW186">
        <f t="shared" si="49"/>
        <v>0.48099999999999998</v>
      </c>
      <c r="AX186" s="17">
        <v>0.51900000000000002</v>
      </c>
      <c r="AY186" s="17" t="s">
        <v>10</v>
      </c>
      <c r="AZ186">
        <v>0</v>
      </c>
      <c r="BA186">
        <v>0</v>
      </c>
      <c r="BB186">
        <v>0</v>
      </c>
      <c r="BC186">
        <v>0</v>
      </c>
      <c r="BD186">
        <v>0</v>
      </c>
      <c r="BE186" s="17">
        <v>1</v>
      </c>
      <c r="BF186">
        <v>0</v>
      </c>
      <c r="BG186">
        <v>0</v>
      </c>
      <c r="BH186" s="17">
        <v>1</v>
      </c>
      <c r="BI186">
        <v>19.583333333333329</v>
      </c>
      <c r="BJ186">
        <v>1.03</v>
      </c>
      <c r="BK186" s="24">
        <v>40</v>
      </c>
      <c r="BL186">
        <v>1</v>
      </c>
      <c r="BM186">
        <v>0</v>
      </c>
      <c r="BN186">
        <v>0</v>
      </c>
      <c r="BO186">
        <v>0</v>
      </c>
      <c r="BP186">
        <v>0</v>
      </c>
      <c r="BQ186">
        <v>0</v>
      </c>
      <c r="BR186">
        <v>0</v>
      </c>
      <c r="BS186" s="17">
        <v>0</v>
      </c>
      <c r="BT186">
        <v>0</v>
      </c>
      <c r="BU186">
        <v>0</v>
      </c>
      <c r="BV186">
        <v>1</v>
      </c>
      <c r="BW186" s="17">
        <v>0</v>
      </c>
      <c r="BX186">
        <v>0</v>
      </c>
      <c r="BY186">
        <v>0</v>
      </c>
      <c r="BZ186">
        <v>0</v>
      </c>
      <c r="CA186">
        <v>0</v>
      </c>
      <c r="CB186" s="17">
        <v>0</v>
      </c>
      <c r="CC186">
        <v>0</v>
      </c>
      <c r="CD186">
        <v>0</v>
      </c>
      <c r="CE186">
        <v>1</v>
      </c>
      <c r="CF186">
        <v>1</v>
      </c>
      <c r="CG186">
        <v>0</v>
      </c>
      <c r="CH186">
        <v>0</v>
      </c>
      <c r="CI186">
        <v>0</v>
      </c>
      <c r="CJ186">
        <v>0</v>
      </c>
      <c r="CK186">
        <v>0</v>
      </c>
      <c r="CL186">
        <v>1</v>
      </c>
      <c r="CM186" s="17">
        <v>0</v>
      </c>
      <c r="CN186">
        <v>0</v>
      </c>
      <c r="CO186">
        <v>30</v>
      </c>
      <c r="CP186">
        <v>0</v>
      </c>
      <c r="CQ186">
        <v>1</v>
      </c>
      <c r="CR186">
        <v>12</v>
      </c>
      <c r="CX186" s="33" t="s">
        <v>85</v>
      </c>
    </row>
    <row r="187" spans="1:102" x14ac:dyDescent="0.25">
      <c r="A187">
        <v>186</v>
      </c>
      <c r="B187">
        <v>16</v>
      </c>
      <c r="C187" s="24" t="s">
        <v>192</v>
      </c>
      <c r="D187" s="12">
        <v>1.2596589090453358</v>
      </c>
      <c r="E187" s="13">
        <v>1.384240559390479</v>
      </c>
      <c r="F187" s="7">
        <v>0.91</v>
      </c>
      <c r="G187" s="7">
        <f t="shared" si="34"/>
        <v>-0.12458165034514312</v>
      </c>
      <c r="H187" s="15">
        <f t="shared" si="35"/>
        <v>2.6438994684358148</v>
      </c>
      <c r="I187" s="11">
        <f t="shared" si="36"/>
        <v>2.1987937949940178E-2</v>
      </c>
      <c r="J187" s="32">
        <f t="shared" si="37"/>
        <v>2.4162569175758434E-2</v>
      </c>
      <c r="K187" s="32">
        <f t="shared" si="38"/>
        <v>41.386327452432887</v>
      </c>
      <c r="L187" s="8">
        <v>0</v>
      </c>
      <c r="M187" s="9">
        <v>1</v>
      </c>
      <c r="N187" s="8">
        <v>0</v>
      </c>
      <c r="O187" s="9">
        <v>0</v>
      </c>
      <c r="P187" s="9">
        <v>1</v>
      </c>
      <c r="Q187" s="9">
        <v>0</v>
      </c>
      <c r="R187" s="9">
        <v>0</v>
      </c>
      <c r="S187" s="8">
        <v>1722</v>
      </c>
      <c r="T187" s="9">
        <v>9</v>
      </c>
      <c r="U187" s="9">
        <f t="shared" si="39"/>
        <v>1712</v>
      </c>
      <c r="V187" s="9">
        <f t="shared" si="40"/>
        <v>48</v>
      </c>
      <c r="W187" s="7">
        <v>10.525</v>
      </c>
      <c r="X187" s="7">
        <f t="shared" si="46"/>
        <v>23.475000000000001</v>
      </c>
      <c r="Y187" s="9">
        <v>0</v>
      </c>
      <c r="Z187" s="9">
        <v>1</v>
      </c>
      <c r="AA187" s="9">
        <v>0</v>
      </c>
      <c r="AB187" s="9">
        <v>0</v>
      </c>
      <c r="AC187" s="9">
        <v>1</v>
      </c>
      <c r="AD187" s="29">
        <v>0</v>
      </c>
      <c r="AE187" s="187">
        <v>0</v>
      </c>
      <c r="AF187" s="9">
        <v>1</v>
      </c>
      <c r="AG187" s="29">
        <v>0</v>
      </c>
      <c r="AH187" s="9">
        <v>0</v>
      </c>
      <c r="AI187" s="29">
        <v>1</v>
      </c>
      <c r="AJ187" s="20">
        <v>1999</v>
      </c>
      <c r="AK187" s="32">
        <f t="shared" si="47"/>
        <v>0.12</v>
      </c>
      <c r="AL187" s="32">
        <v>0.23</v>
      </c>
      <c r="AM187" s="32">
        <v>0.53</v>
      </c>
      <c r="AN187" s="42">
        <f t="shared" si="48"/>
        <v>0.12</v>
      </c>
      <c r="AO187" s="41">
        <v>0.67</v>
      </c>
      <c r="AP187" s="17">
        <v>0.33</v>
      </c>
      <c r="AQ187">
        <v>1</v>
      </c>
      <c r="AR187" s="39">
        <f t="shared" si="44"/>
        <v>0</v>
      </c>
      <c r="AS187">
        <v>0.31</v>
      </c>
      <c r="AT187" s="39">
        <v>0.69</v>
      </c>
      <c r="AU187">
        <v>0</v>
      </c>
      <c r="AV187" s="17">
        <v>1</v>
      </c>
      <c r="AW187">
        <f t="shared" si="49"/>
        <v>0.41400000000000003</v>
      </c>
      <c r="AX187" s="17">
        <v>0.58599999999999997</v>
      </c>
      <c r="AY187" s="17" t="s">
        <v>10</v>
      </c>
      <c r="AZ187">
        <v>0</v>
      </c>
      <c r="BA187">
        <v>0</v>
      </c>
      <c r="BB187">
        <v>0</v>
      </c>
      <c r="BC187">
        <v>0</v>
      </c>
      <c r="BD187">
        <v>0</v>
      </c>
      <c r="BE187" s="17">
        <v>1</v>
      </c>
      <c r="BF187">
        <v>0</v>
      </c>
      <c r="BG187">
        <v>0</v>
      </c>
      <c r="BH187" s="17">
        <v>1</v>
      </c>
      <c r="BI187">
        <v>19.583333333333329</v>
      </c>
      <c r="BJ187">
        <v>1.03</v>
      </c>
      <c r="BK187" s="24">
        <v>40</v>
      </c>
      <c r="BL187">
        <v>1</v>
      </c>
      <c r="BM187">
        <v>0</v>
      </c>
      <c r="BN187">
        <v>0</v>
      </c>
      <c r="BO187">
        <v>0</v>
      </c>
      <c r="BP187">
        <v>0</v>
      </c>
      <c r="BQ187">
        <v>0</v>
      </c>
      <c r="BR187">
        <v>0</v>
      </c>
      <c r="BS187" s="17">
        <v>0</v>
      </c>
      <c r="BT187">
        <v>0</v>
      </c>
      <c r="BU187">
        <v>0</v>
      </c>
      <c r="BV187">
        <v>1</v>
      </c>
      <c r="BW187" s="17">
        <v>0</v>
      </c>
      <c r="BX187">
        <v>0</v>
      </c>
      <c r="BY187">
        <v>0</v>
      </c>
      <c r="BZ187">
        <v>0</v>
      </c>
      <c r="CA187">
        <v>0</v>
      </c>
      <c r="CB187" s="17">
        <v>0</v>
      </c>
      <c r="CC187">
        <v>0</v>
      </c>
      <c r="CD187">
        <v>0</v>
      </c>
      <c r="CE187">
        <v>1</v>
      </c>
      <c r="CF187">
        <v>1</v>
      </c>
      <c r="CG187">
        <v>0</v>
      </c>
      <c r="CH187">
        <v>0</v>
      </c>
      <c r="CI187">
        <v>0</v>
      </c>
      <c r="CJ187">
        <v>0</v>
      </c>
      <c r="CK187">
        <v>0</v>
      </c>
      <c r="CL187">
        <v>1</v>
      </c>
      <c r="CM187" s="17">
        <v>0</v>
      </c>
      <c r="CN187">
        <v>0</v>
      </c>
      <c r="CO187">
        <v>30</v>
      </c>
      <c r="CP187">
        <v>0</v>
      </c>
      <c r="CQ187">
        <v>1</v>
      </c>
      <c r="CR187">
        <v>12</v>
      </c>
      <c r="CX187" s="33" t="s">
        <v>85</v>
      </c>
    </row>
    <row r="188" spans="1:102" x14ac:dyDescent="0.25">
      <c r="A188">
        <v>187</v>
      </c>
      <c r="B188">
        <v>16</v>
      </c>
      <c r="C188" s="24" t="s">
        <v>192</v>
      </c>
      <c r="D188" s="12">
        <v>5.1614617659882178</v>
      </c>
      <c r="E188" s="13">
        <v>1.3371662606187094</v>
      </c>
      <c r="F188" s="7">
        <v>3.86</v>
      </c>
      <c r="G188" s="7">
        <f t="shared" si="34"/>
        <v>3.8242955053695082</v>
      </c>
      <c r="H188" s="15">
        <f t="shared" si="35"/>
        <v>6.4986280266069274</v>
      </c>
      <c r="I188" s="11">
        <f t="shared" si="36"/>
        <v>9.2886748403319508E-2</v>
      </c>
      <c r="J188" s="32">
        <f t="shared" si="37"/>
        <v>2.4063924456818524E-2</v>
      </c>
      <c r="K188" s="32">
        <f t="shared" si="38"/>
        <v>41.555981518910123</v>
      </c>
      <c r="L188" s="8">
        <v>0</v>
      </c>
      <c r="M188" s="9">
        <v>1</v>
      </c>
      <c r="N188" s="8">
        <v>0</v>
      </c>
      <c r="O188" s="9">
        <v>0</v>
      </c>
      <c r="P188" s="9">
        <v>1</v>
      </c>
      <c r="Q188" s="9">
        <v>0</v>
      </c>
      <c r="R188" s="9">
        <v>0</v>
      </c>
      <c r="S188" s="8">
        <v>1722</v>
      </c>
      <c r="T188" s="9">
        <v>9</v>
      </c>
      <c r="U188" s="9">
        <f t="shared" si="39"/>
        <v>1712</v>
      </c>
      <c r="V188" s="9">
        <f t="shared" si="40"/>
        <v>48</v>
      </c>
      <c r="W188" s="7">
        <v>10.525</v>
      </c>
      <c r="X188" s="7">
        <f t="shared" si="46"/>
        <v>23.475000000000001</v>
      </c>
      <c r="Y188" s="9">
        <v>0</v>
      </c>
      <c r="Z188" s="9">
        <v>1</v>
      </c>
      <c r="AA188" s="9">
        <v>0</v>
      </c>
      <c r="AB188" s="9">
        <v>0</v>
      </c>
      <c r="AC188" s="9">
        <v>1</v>
      </c>
      <c r="AD188" s="29">
        <v>0</v>
      </c>
      <c r="AE188" s="187">
        <v>0</v>
      </c>
      <c r="AF188" s="9">
        <v>1</v>
      </c>
      <c r="AG188" s="29">
        <v>0</v>
      </c>
      <c r="AH188" s="9">
        <v>0</v>
      </c>
      <c r="AI188" s="29">
        <v>1</v>
      </c>
      <c r="AJ188" s="20">
        <v>1999</v>
      </c>
      <c r="AK188" s="32">
        <f t="shared" si="47"/>
        <v>0.12</v>
      </c>
      <c r="AL188" s="32">
        <v>0.23</v>
      </c>
      <c r="AM188" s="32">
        <v>0.53</v>
      </c>
      <c r="AN188" s="42">
        <f t="shared" si="48"/>
        <v>0.12</v>
      </c>
      <c r="AO188" s="41">
        <v>0.67</v>
      </c>
      <c r="AP188" s="17">
        <v>0.33</v>
      </c>
      <c r="AQ188">
        <v>1</v>
      </c>
      <c r="AR188" s="39">
        <f t="shared" si="44"/>
        <v>0</v>
      </c>
      <c r="AS188">
        <v>0.31</v>
      </c>
      <c r="AT188" s="39">
        <v>0.69</v>
      </c>
      <c r="AU188">
        <v>0</v>
      </c>
      <c r="AV188" s="17">
        <v>1</v>
      </c>
      <c r="AW188">
        <f t="shared" si="49"/>
        <v>0.41400000000000003</v>
      </c>
      <c r="AX188" s="17">
        <v>0.58599999999999997</v>
      </c>
      <c r="AY188" s="17" t="s">
        <v>10</v>
      </c>
      <c r="AZ188">
        <v>0</v>
      </c>
      <c r="BA188">
        <v>0</v>
      </c>
      <c r="BB188">
        <v>0</v>
      </c>
      <c r="BC188">
        <v>0</v>
      </c>
      <c r="BD188">
        <v>0</v>
      </c>
      <c r="BE188" s="17">
        <v>1</v>
      </c>
      <c r="BF188">
        <v>0</v>
      </c>
      <c r="BG188">
        <v>0</v>
      </c>
      <c r="BH188" s="17">
        <v>1</v>
      </c>
      <c r="BI188">
        <v>19.583333333333329</v>
      </c>
      <c r="BJ188">
        <v>1.03</v>
      </c>
      <c r="BK188" s="24">
        <v>40</v>
      </c>
      <c r="BL188">
        <v>1</v>
      </c>
      <c r="BM188">
        <v>0</v>
      </c>
      <c r="BN188">
        <v>0</v>
      </c>
      <c r="BO188">
        <v>0</v>
      </c>
      <c r="BP188">
        <v>0</v>
      </c>
      <c r="BQ188">
        <v>0</v>
      </c>
      <c r="BR188">
        <v>0</v>
      </c>
      <c r="BS188" s="17">
        <v>0</v>
      </c>
      <c r="BT188">
        <v>0</v>
      </c>
      <c r="BU188">
        <v>0</v>
      </c>
      <c r="BV188">
        <v>1</v>
      </c>
      <c r="BW188" s="17">
        <v>0</v>
      </c>
      <c r="BX188">
        <v>0</v>
      </c>
      <c r="BY188">
        <v>0</v>
      </c>
      <c r="BZ188">
        <v>0</v>
      </c>
      <c r="CA188">
        <v>0</v>
      </c>
      <c r="CB188" s="17">
        <v>0</v>
      </c>
      <c r="CC188">
        <v>0</v>
      </c>
      <c r="CD188">
        <v>0</v>
      </c>
      <c r="CE188">
        <v>1</v>
      </c>
      <c r="CF188">
        <v>1</v>
      </c>
      <c r="CG188">
        <v>0</v>
      </c>
      <c r="CH188">
        <v>0</v>
      </c>
      <c r="CI188">
        <v>0</v>
      </c>
      <c r="CJ188">
        <v>0</v>
      </c>
      <c r="CK188">
        <v>0</v>
      </c>
      <c r="CL188">
        <v>1</v>
      </c>
      <c r="CM188" s="17">
        <v>0</v>
      </c>
      <c r="CN188">
        <v>0</v>
      </c>
      <c r="CO188">
        <v>30</v>
      </c>
      <c r="CP188">
        <v>0</v>
      </c>
      <c r="CQ188">
        <v>1</v>
      </c>
      <c r="CR188">
        <v>12</v>
      </c>
      <c r="CX188" s="33" t="s">
        <v>85</v>
      </c>
    </row>
    <row r="189" spans="1:102" x14ac:dyDescent="0.25">
      <c r="A189">
        <v>188</v>
      </c>
      <c r="B189">
        <v>16</v>
      </c>
      <c r="C189" s="24" t="s">
        <v>192</v>
      </c>
      <c r="D189" s="12">
        <v>5.1430632213731453</v>
      </c>
      <c r="E189" s="13">
        <v>1.2016502853675572</v>
      </c>
      <c r="F189" s="7">
        <v>4.28</v>
      </c>
      <c r="G189" s="7">
        <f t="shared" si="34"/>
        <v>3.9414129360055883</v>
      </c>
      <c r="H189" s="15">
        <f t="shared" si="35"/>
        <v>6.3447135067407023</v>
      </c>
      <c r="I189" s="11">
        <f t="shared" si="36"/>
        <v>0.10289179789375939</v>
      </c>
      <c r="J189" s="32">
        <f t="shared" si="37"/>
        <v>2.4040139694803595E-2</v>
      </c>
      <c r="K189" s="32">
        <f t="shared" si="38"/>
        <v>41.59709605248905</v>
      </c>
      <c r="L189" s="8">
        <v>0</v>
      </c>
      <c r="M189" s="9">
        <v>1</v>
      </c>
      <c r="N189" s="8">
        <v>0</v>
      </c>
      <c r="O189" s="9">
        <v>0</v>
      </c>
      <c r="P189" s="9">
        <v>1</v>
      </c>
      <c r="Q189" s="9">
        <v>0</v>
      </c>
      <c r="R189" s="9">
        <v>0</v>
      </c>
      <c r="S189" s="8">
        <v>1722</v>
      </c>
      <c r="T189" s="9">
        <v>9</v>
      </c>
      <c r="U189" s="9">
        <f t="shared" si="39"/>
        <v>1712</v>
      </c>
      <c r="V189" s="9">
        <f t="shared" si="40"/>
        <v>48</v>
      </c>
      <c r="W189" s="7">
        <v>10.525</v>
      </c>
      <c r="X189" s="7">
        <f t="shared" si="46"/>
        <v>23.475000000000001</v>
      </c>
      <c r="Y189" s="9">
        <v>0</v>
      </c>
      <c r="Z189" s="9">
        <v>1</v>
      </c>
      <c r="AA189" s="9">
        <v>0</v>
      </c>
      <c r="AB189" s="9">
        <v>0</v>
      </c>
      <c r="AC189" s="9">
        <v>1</v>
      </c>
      <c r="AD189" s="29">
        <v>0</v>
      </c>
      <c r="AE189" s="187">
        <v>0</v>
      </c>
      <c r="AF189" s="9">
        <v>1</v>
      </c>
      <c r="AG189" s="29">
        <v>0</v>
      </c>
      <c r="AH189" s="9">
        <v>0</v>
      </c>
      <c r="AI189" s="29">
        <v>1</v>
      </c>
      <c r="AJ189" s="20">
        <v>1999</v>
      </c>
      <c r="AK189" s="32">
        <f t="shared" si="47"/>
        <v>0.12</v>
      </c>
      <c r="AL189" s="32">
        <v>0.23</v>
      </c>
      <c r="AM189" s="32">
        <v>0.53</v>
      </c>
      <c r="AN189" s="42">
        <f t="shared" si="48"/>
        <v>0.12</v>
      </c>
      <c r="AO189" s="41">
        <v>0.67</v>
      </c>
      <c r="AP189" s="17">
        <v>0.33</v>
      </c>
      <c r="AQ189">
        <v>1</v>
      </c>
      <c r="AR189" s="39">
        <f t="shared" si="44"/>
        <v>0</v>
      </c>
      <c r="AS189">
        <v>0.31</v>
      </c>
      <c r="AT189" s="39">
        <v>0.69</v>
      </c>
      <c r="AU189">
        <v>0</v>
      </c>
      <c r="AV189" s="17">
        <v>1</v>
      </c>
      <c r="AW189">
        <f t="shared" si="49"/>
        <v>0.41400000000000003</v>
      </c>
      <c r="AX189" s="17">
        <v>0.58599999999999997</v>
      </c>
      <c r="AY189" s="17" t="s">
        <v>10</v>
      </c>
      <c r="AZ189">
        <v>0</v>
      </c>
      <c r="BA189">
        <v>0</v>
      </c>
      <c r="BB189">
        <v>0</v>
      </c>
      <c r="BC189">
        <v>0</v>
      </c>
      <c r="BD189">
        <v>0</v>
      </c>
      <c r="BE189" s="17">
        <v>1</v>
      </c>
      <c r="BF189">
        <v>0</v>
      </c>
      <c r="BG189">
        <v>0</v>
      </c>
      <c r="BH189" s="17">
        <v>1</v>
      </c>
      <c r="BI189">
        <v>19.583333333333329</v>
      </c>
      <c r="BJ189">
        <v>1.03</v>
      </c>
      <c r="BK189" s="24">
        <v>40</v>
      </c>
      <c r="BL189">
        <v>1</v>
      </c>
      <c r="BM189">
        <v>0</v>
      </c>
      <c r="BN189">
        <v>0</v>
      </c>
      <c r="BO189">
        <v>0</v>
      </c>
      <c r="BP189">
        <v>0</v>
      </c>
      <c r="BQ189">
        <v>0</v>
      </c>
      <c r="BR189">
        <v>0</v>
      </c>
      <c r="BS189" s="17">
        <v>0</v>
      </c>
      <c r="BT189">
        <v>0</v>
      </c>
      <c r="BU189">
        <v>0</v>
      </c>
      <c r="BV189">
        <v>1</v>
      </c>
      <c r="BW189" s="17">
        <v>0</v>
      </c>
      <c r="BX189">
        <v>0</v>
      </c>
      <c r="BY189">
        <v>0</v>
      </c>
      <c r="BZ189">
        <v>0</v>
      </c>
      <c r="CA189">
        <v>0</v>
      </c>
      <c r="CB189" s="17">
        <v>0</v>
      </c>
      <c r="CC189">
        <v>0</v>
      </c>
      <c r="CD189">
        <v>0</v>
      </c>
      <c r="CE189">
        <v>1</v>
      </c>
      <c r="CF189">
        <v>1</v>
      </c>
      <c r="CG189">
        <v>0</v>
      </c>
      <c r="CH189">
        <v>0</v>
      </c>
      <c r="CI189">
        <v>0</v>
      </c>
      <c r="CJ189">
        <v>0</v>
      </c>
      <c r="CK189">
        <v>0</v>
      </c>
      <c r="CL189">
        <v>1</v>
      </c>
      <c r="CM189" s="17">
        <v>0</v>
      </c>
      <c r="CN189">
        <v>0</v>
      </c>
      <c r="CO189">
        <v>30</v>
      </c>
      <c r="CP189">
        <v>0</v>
      </c>
      <c r="CQ189">
        <v>1</v>
      </c>
      <c r="CR189">
        <v>12</v>
      </c>
      <c r="CX189" s="33" t="s">
        <v>85</v>
      </c>
    </row>
    <row r="190" spans="1:102" x14ac:dyDescent="0.25">
      <c r="A190">
        <v>189</v>
      </c>
      <c r="B190">
        <v>16</v>
      </c>
      <c r="C190" s="24" t="s">
        <v>192</v>
      </c>
      <c r="D190" s="12">
        <v>13.448267156700645</v>
      </c>
      <c r="E190" s="13">
        <v>2.8921004638065901</v>
      </c>
      <c r="F190" s="7">
        <v>4.6500000000000004</v>
      </c>
      <c r="G190" s="7">
        <f t="shared" si="34"/>
        <v>10.556166692894054</v>
      </c>
      <c r="H190" s="15">
        <f t="shared" si="35"/>
        <v>16.340367620507234</v>
      </c>
      <c r="I190" s="11">
        <f t="shared" si="36"/>
        <v>0.11168007204614576</v>
      </c>
      <c r="J190" s="32">
        <f t="shared" si="37"/>
        <v>2.4017219794870051E-2</v>
      </c>
      <c r="K190" s="32">
        <f t="shared" si="38"/>
        <v>41.636792623832115</v>
      </c>
      <c r="L190" s="8">
        <v>0</v>
      </c>
      <c r="M190" s="9">
        <v>1</v>
      </c>
      <c r="N190" s="8">
        <v>0</v>
      </c>
      <c r="O190" s="9">
        <v>0</v>
      </c>
      <c r="P190" s="9">
        <v>1</v>
      </c>
      <c r="Q190" s="9">
        <v>0</v>
      </c>
      <c r="R190" s="9">
        <v>0</v>
      </c>
      <c r="S190" s="8">
        <v>1722</v>
      </c>
      <c r="T190" s="9">
        <v>9</v>
      </c>
      <c r="U190" s="9">
        <f t="shared" si="39"/>
        <v>1712</v>
      </c>
      <c r="V190" s="9">
        <f t="shared" si="40"/>
        <v>48</v>
      </c>
      <c r="W190" s="7">
        <v>10.53</v>
      </c>
      <c r="X190" s="7">
        <f t="shared" si="46"/>
        <v>23.47</v>
      </c>
      <c r="Y190" s="9">
        <v>0</v>
      </c>
      <c r="Z190" s="9">
        <v>1</v>
      </c>
      <c r="AA190" s="9">
        <v>0</v>
      </c>
      <c r="AB190" s="9">
        <v>0</v>
      </c>
      <c r="AC190" s="9">
        <v>1</v>
      </c>
      <c r="AD190" s="29">
        <v>0</v>
      </c>
      <c r="AE190" s="187">
        <v>0</v>
      </c>
      <c r="AF190" s="9">
        <v>1</v>
      </c>
      <c r="AG190" s="29">
        <v>0</v>
      </c>
      <c r="AH190" s="9">
        <v>0</v>
      </c>
      <c r="AI190" s="29">
        <v>1</v>
      </c>
      <c r="AJ190" s="20">
        <v>1999</v>
      </c>
      <c r="AK190" s="32">
        <f t="shared" si="47"/>
        <v>0.12</v>
      </c>
      <c r="AL190" s="32">
        <v>0.23</v>
      </c>
      <c r="AM190" s="32">
        <v>0.53</v>
      </c>
      <c r="AN190" s="42">
        <f t="shared" si="48"/>
        <v>0.12</v>
      </c>
      <c r="AO190" s="41">
        <v>0.67</v>
      </c>
      <c r="AP190" s="17">
        <v>0.33</v>
      </c>
      <c r="AQ190">
        <v>1</v>
      </c>
      <c r="AR190" s="39">
        <f t="shared" si="44"/>
        <v>0</v>
      </c>
      <c r="AS190">
        <v>0.31</v>
      </c>
      <c r="AT190" s="39">
        <v>0.69</v>
      </c>
      <c r="AU190">
        <v>0</v>
      </c>
      <c r="AV190" s="17">
        <v>1</v>
      </c>
      <c r="AW190">
        <f t="shared" si="49"/>
        <v>0.41400000000000003</v>
      </c>
      <c r="AX190" s="17">
        <v>0.58599999999999997</v>
      </c>
      <c r="AY190" s="17" t="s">
        <v>10</v>
      </c>
      <c r="AZ190">
        <v>0</v>
      </c>
      <c r="BA190">
        <v>0</v>
      </c>
      <c r="BB190">
        <v>0</v>
      </c>
      <c r="BC190">
        <v>0</v>
      </c>
      <c r="BD190">
        <v>0</v>
      </c>
      <c r="BE190" s="17">
        <v>1</v>
      </c>
      <c r="BF190">
        <v>0</v>
      </c>
      <c r="BG190">
        <v>0</v>
      </c>
      <c r="BH190" s="17">
        <v>1</v>
      </c>
      <c r="BI190">
        <v>19.583333333333329</v>
      </c>
      <c r="BJ190">
        <v>1.03</v>
      </c>
      <c r="BK190" s="24">
        <v>40</v>
      </c>
      <c r="BL190">
        <v>1</v>
      </c>
      <c r="BM190">
        <v>0</v>
      </c>
      <c r="BN190">
        <v>0</v>
      </c>
      <c r="BO190">
        <v>0</v>
      </c>
      <c r="BP190">
        <v>0</v>
      </c>
      <c r="BQ190">
        <v>0</v>
      </c>
      <c r="BR190">
        <v>0</v>
      </c>
      <c r="BS190" s="17">
        <v>0</v>
      </c>
      <c r="BT190">
        <v>0</v>
      </c>
      <c r="BU190">
        <v>0</v>
      </c>
      <c r="BV190">
        <v>1</v>
      </c>
      <c r="BW190" s="17">
        <v>0</v>
      </c>
      <c r="BX190">
        <v>0</v>
      </c>
      <c r="BY190">
        <v>0</v>
      </c>
      <c r="BZ190">
        <v>0</v>
      </c>
      <c r="CA190">
        <v>0</v>
      </c>
      <c r="CB190" s="17">
        <v>0</v>
      </c>
      <c r="CC190">
        <v>0</v>
      </c>
      <c r="CD190">
        <v>0</v>
      </c>
      <c r="CE190">
        <v>1</v>
      </c>
      <c r="CF190">
        <v>1</v>
      </c>
      <c r="CG190">
        <v>0</v>
      </c>
      <c r="CH190">
        <v>0</v>
      </c>
      <c r="CI190">
        <v>0</v>
      </c>
      <c r="CJ190">
        <v>0</v>
      </c>
      <c r="CK190">
        <v>0</v>
      </c>
      <c r="CL190">
        <v>1</v>
      </c>
      <c r="CM190" s="17">
        <v>0</v>
      </c>
      <c r="CN190">
        <v>0</v>
      </c>
      <c r="CO190">
        <v>30</v>
      </c>
      <c r="CP190">
        <v>0</v>
      </c>
      <c r="CQ190">
        <v>1</v>
      </c>
      <c r="CR190">
        <v>12</v>
      </c>
      <c r="CX190" s="33" t="s">
        <v>85</v>
      </c>
    </row>
    <row r="191" spans="1:102" x14ac:dyDescent="0.25">
      <c r="A191">
        <v>190</v>
      </c>
      <c r="B191">
        <v>16</v>
      </c>
      <c r="C191" s="24" t="s">
        <v>192</v>
      </c>
      <c r="D191" s="12">
        <v>2.9848657712524096</v>
      </c>
      <c r="E191" s="13">
        <v>0.81331492404697814</v>
      </c>
      <c r="F191" s="7">
        <v>3.67</v>
      </c>
      <c r="G191" s="7">
        <f t="shared" si="34"/>
        <v>2.1715508472054315</v>
      </c>
      <c r="H191" s="15">
        <f t="shared" si="35"/>
        <v>3.7981806952993877</v>
      </c>
      <c r="I191" s="11">
        <f t="shared" si="36"/>
        <v>6.5656535286206769E-2</v>
      </c>
      <c r="J191" s="32">
        <f t="shared" si="37"/>
        <v>1.7890064110683043E-2</v>
      </c>
      <c r="K191" s="32">
        <f t="shared" si="38"/>
        <v>55.896948932835322</v>
      </c>
      <c r="L191" s="8">
        <v>0</v>
      </c>
      <c r="M191" s="9">
        <v>1</v>
      </c>
      <c r="N191" s="8">
        <v>0</v>
      </c>
      <c r="O191" s="9">
        <v>0</v>
      </c>
      <c r="P191" s="9">
        <v>1</v>
      </c>
      <c r="Q191" s="9">
        <v>0</v>
      </c>
      <c r="R191" s="9">
        <v>0</v>
      </c>
      <c r="S191" s="8">
        <v>3124</v>
      </c>
      <c r="T191" s="9">
        <v>12</v>
      </c>
      <c r="U191" s="9">
        <f t="shared" si="39"/>
        <v>3111</v>
      </c>
      <c r="V191" s="9">
        <f t="shared" si="40"/>
        <v>48</v>
      </c>
      <c r="W191" s="7">
        <v>9.8249999999999993</v>
      </c>
      <c r="X191" s="7">
        <f t="shared" si="46"/>
        <v>24.175000000000001</v>
      </c>
      <c r="Y191" s="9">
        <v>0</v>
      </c>
      <c r="Z191" s="9">
        <v>1</v>
      </c>
      <c r="AA191" s="9">
        <v>0</v>
      </c>
      <c r="AB191" s="9">
        <v>0</v>
      </c>
      <c r="AC191" s="9">
        <v>1</v>
      </c>
      <c r="AD191" s="29">
        <v>0</v>
      </c>
      <c r="AE191" s="187">
        <v>0</v>
      </c>
      <c r="AF191" s="9">
        <v>1</v>
      </c>
      <c r="AG191" s="29">
        <v>0</v>
      </c>
      <c r="AH191" s="9">
        <v>0</v>
      </c>
      <c r="AI191" s="29">
        <v>1</v>
      </c>
      <c r="AJ191" s="20">
        <v>1992</v>
      </c>
      <c r="AK191" s="32">
        <f t="shared" si="47"/>
        <v>0.26250000000000001</v>
      </c>
      <c r="AL191" s="32">
        <v>0.25</v>
      </c>
      <c r="AM191" s="32">
        <v>0.22500000000000001</v>
      </c>
      <c r="AN191" s="42">
        <f t="shared" si="48"/>
        <v>0.26250000000000001</v>
      </c>
      <c r="AO191" s="41">
        <v>0.67</v>
      </c>
      <c r="AP191" s="17">
        <v>0.33</v>
      </c>
      <c r="AQ191">
        <v>0</v>
      </c>
      <c r="AR191" s="39">
        <f t="shared" si="44"/>
        <v>1</v>
      </c>
      <c r="AS191">
        <v>0.38</v>
      </c>
      <c r="AT191" s="39">
        <v>0.62</v>
      </c>
      <c r="AU191">
        <v>0</v>
      </c>
      <c r="AV191" s="17">
        <v>1</v>
      </c>
      <c r="AW191">
        <f t="shared" si="49"/>
        <v>0.44099999999999995</v>
      </c>
      <c r="AX191" s="17">
        <v>0.55900000000000005</v>
      </c>
      <c r="AY191" s="17" t="s">
        <v>10</v>
      </c>
      <c r="AZ191">
        <v>0</v>
      </c>
      <c r="BA191">
        <v>0</v>
      </c>
      <c r="BB191">
        <v>0</v>
      </c>
      <c r="BC191">
        <v>0</v>
      </c>
      <c r="BD191">
        <v>0</v>
      </c>
      <c r="BE191" s="17">
        <v>1</v>
      </c>
      <c r="BF191">
        <v>0</v>
      </c>
      <c r="BG191">
        <v>0</v>
      </c>
      <c r="BH191" s="17">
        <v>1</v>
      </c>
      <c r="BI191">
        <v>19.583333333333329</v>
      </c>
      <c r="BJ191">
        <v>1.03</v>
      </c>
      <c r="BK191" s="24">
        <v>40</v>
      </c>
      <c r="BL191">
        <v>1</v>
      </c>
      <c r="BM191">
        <v>0</v>
      </c>
      <c r="BN191">
        <v>0</v>
      </c>
      <c r="BO191">
        <v>0</v>
      </c>
      <c r="BP191">
        <v>0</v>
      </c>
      <c r="BQ191">
        <v>0</v>
      </c>
      <c r="BR191">
        <v>0</v>
      </c>
      <c r="BS191" s="17">
        <v>0</v>
      </c>
      <c r="BT191">
        <v>0</v>
      </c>
      <c r="BU191">
        <v>1</v>
      </c>
      <c r="BV191">
        <v>0</v>
      </c>
      <c r="BW191" s="17">
        <v>0</v>
      </c>
      <c r="BX191">
        <v>1</v>
      </c>
      <c r="BY191">
        <v>0</v>
      </c>
      <c r="BZ191">
        <v>0</v>
      </c>
      <c r="CA191">
        <v>0</v>
      </c>
      <c r="CB191" s="17">
        <v>0</v>
      </c>
      <c r="CC191">
        <v>0</v>
      </c>
      <c r="CD191">
        <v>0</v>
      </c>
      <c r="CE191">
        <v>1</v>
      </c>
      <c r="CF191">
        <v>1</v>
      </c>
      <c r="CG191">
        <v>0</v>
      </c>
      <c r="CH191">
        <v>0</v>
      </c>
      <c r="CI191">
        <v>0</v>
      </c>
      <c r="CJ191">
        <v>0</v>
      </c>
      <c r="CK191">
        <v>0</v>
      </c>
      <c r="CL191">
        <v>1</v>
      </c>
      <c r="CM191" s="17">
        <v>0</v>
      </c>
      <c r="CN191">
        <v>0</v>
      </c>
      <c r="CO191">
        <v>30</v>
      </c>
      <c r="CP191">
        <v>0</v>
      </c>
      <c r="CQ191">
        <v>1</v>
      </c>
      <c r="CR191">
        <v>12</v>
      </c>
      <c r="CX191" s="33" t="s">
        <v>85</v>
      </c>
    </row>
    <row r="192" spans="1:102" x14ac:dyDescent="0.25">
      <c r="A192">
        <v>191</v>
      </c>
      <c r="B192">
        <v>16</v>
      </c>
      <c r="C192" s="24" t="s">
        <v>192</v>
      </c>
      <c r="D192" s="12">
        <v>3.4882050689460486</v>
      </c>
      <c r="E192" s="13">
        <v>0.58526930687014245</v>
      </c>
      <c r="F192" s="7">
        <v>5.9599999999999991</v>
      </c>
      <c r="G192" s="7">
        <f t="shared" si="34"/>
        <v>2.9029357620759062</v>
      </c>
      <c r="H192" s="15">
        <f t="shared" si="35"/>
        <v>4.0734743758161915</v>
      </c>
      <c r="I192" s="11">
        <f t="shared" si="36"/>
        <v>0.10625048008086851</v>
      </c>
      <c r="J192" s="32">
        <f t="shared" si="37"/>
        <v>1.7827261758534989E-2</v>
      </c>
      <c r="K192" s="32">
        <f t="shared" si="38"/>
        <v>56.093864192084325</v>
      </c>
      <c r="L192" s="8">
        <v>0</v>
      </c>
      <c r="M192" s="9">
        <v>1</v>
      </c>
      <c r="N192" s="8">
        <v>0</v>
      </c>
      <c r="O192" s="9">
        <v>0</v>
      </c>
      <c r="P192" s="9">
        <v>1</v>
      </c>
      <c r="Q192" s="9">
        <v>0</v>
      </c>
      <c r="R192" s="9">
        <v>0</v>
      </c>
      <c r="S192" s="8">
        <v>3124</v>
      </c>
      <c r="T192" s="9">
        <v>12</v>
      </c>
      <c r="U192" s="9">
        <f t="shared" si="39"/>
        <v>3111</v>
      </c>
      <c r="V192" s="9">
        <f t="shared" si="40"/>
        <v>48</v>
      </c>
      <c r="W192" s="7">
        <v>9.8249999999999993</v>
      </c>
      <c r="X192" s="7">
        <f t="shared" si="46"/>
        <v>24.175000000000001</v>
      </c>
      <c r="Y192" s="9">
        <v>0</v>
      </c>
      <c r="Z192" s="9">
        <v>1</v>
      </c>
      <c r="AA192" s="9">
        <v>0</v>
      </c>
      <c r="AB192" s="9">
        <v>0</v>
      </c>
      <c r="AC192" s="9">
        <v>1</v>
      </c>
      <c r="AD192" s="29">
        <v>0</v>
      </c>
      <c r="AE192" s="187">
        <v>0</v>
      </c>
      <c r="AF192" s="9">
        <v>1</v>
      </c>
      <c r="AG192" s="29">
        <v>0</v>
      </c>
      <c r="AH192" s="9">
        <v>0</v>
      </c>
      <c r="AI192" s="29">
        <v>1</v>
      </c>
      <c r="AJ192" s="20">
        <v>1992</v>
      </c>
      <c r="AK192" s="32">
        <f t="shared" si="47"/>
        <v>0.26250000000000001</v>
      </c>
      <c r="AL192" s="32">
        <v>0.25</v>
      </c>
      <c r="AM192" s="32">
        <v>0.22500000000000001</v>
      </c>
      <c r="AN192" s="42">
        <f t="shared" si="48"/>
        <v>0.26250000000000001</v>
      </c>
      <c r="AO192" s="41">
        <v>0.67</v>
      </c>
      <c r="AP192" s="17">
        <v>0.33</v>
      </c>
      <c r="AQ192">
        <v>0</v>
      </c>
      <c r="AR192" s="39">
        <f t="shared" si="44"/>
        <v>1</v>
      </c>
      <c r="AS192">
        <v>0.38</v>
      </c>
      <c r="AT192" s="39">
        <v>0.62</v>
      </c>
      <c r="AU192">
        <v>0</v>
      </c>
      <c r="AV192" s="17">
        <v>1</v>
      </c>
      <c r="AW192">
        <f t="shared" si="49"/>
        <v>0.44099999999999995</v>
      </c>
      <c r="AX192" s="17">
        <v>0.55900000000000005</v>
      </c>
      <c r="AY192" s="17" t="s">
        <v>10</v>
      </c>
      <c r="AZ192">
        <v>0</v>
      </c>
      <c r="BA192">
        <v>0</v>
      </c>
      <c r="BB192">
        <v>0</v>
      </c>
      <c r="BC192">
        <v>0</v>
      </c>
      <c r="BD192">
        <v>0</v>
      </c>
      <c r="BE192" s="17">
        <v>1</v>
      </c>
      <c r="BF192">
        <v>0</v>
      </c>
      <c r="BG192">
        <v>0</v>
      </c>
      <c r="BH192" s="17">
        <v>1</v>
      </c>
      <c r="BI192">
        <v>19.583333333333329</v>
      </c>
      <c r="BJ192">
        <v>1.03</v>
      </c>
      <c r="BK192" s="24">
        <v>40</v>
      </c>
      <c r="BL192">
        <v>1</v>
      </c>
      <c r="BM192">
        <v>0</v>
      </c>
      <c r="BN192">
        <v>0</v>
      </c>
      <c r="BO192">
        <v>0</v>
      </c>
      <c r="BP192">
        <v>0</v>
      </c>
      <c r="BQ192">
        <v>0</v>
      </c>
      <c r="BR192">
        <v>0</v>
      </c>
      <c r="BS192" s="17">
        <v>0</v>
      </c>
      <c r="BT192">
        <v>0</v>
      </c>
      <c r="BU192">
        <v>1</v>
      </c>
      <c r="BV192">
        <v>0</v>
      </c>
      <c r="BW192" s="17">
        <v>0</v>
      </c>
      <c r="BX192">
        <v>1</v>
      </c>
      <c r="BY192">
        <v>0</v>
      </c>
      <c r="BZ192">
        <v>0</v>
      </c>
      <c r="CA192">
        <v>0</v>
      </c>
      <c r="CB192" s="17">
        <v>0</v>
      </c>
      <c r="CC192">
        <v>0</v>
      </c>
      <c r="CD192">
        <v>0</v>
      </c>
      <c r="CE192">
        <v>1</v>
      </c>
      <c r="CF192">
        <v>1</v>
      </c>
      <c r="CG192">
        <v>0</v>
      </c>
      <c r="CH192">
        <v>0</v>
      </c>
      <c r="CI192">
        <v>0</v>
      </c>
      <c r="CJ192">
        <v>0</v>
      </c>
      <c r="CK192">
        <v>0</v>
      </c>
      <c r="CL192">
        <v>1</v>
      </c>
      <c r="CM192" s="17">
        <v>0</v>
      </c>
      <c r="CN192">
        <v>0</v>
      </c>
      <c r="CO192">
        <v>30</v>
      </c>
      <c r="CP192">
        <v>0</v>
      </c>
      <c r="CQ192">
        <v>1</v>
      </c>
      <c r="CR192">
        <v>12</v>
      </c>
      <c r="CX192" s="33" t="s">
        <v>85</v>
      </c>
    </row>
    <row r="193" spans="1:102" x14ac:dyDescent="0.25">
      <c r="A193">
        <v>192</v>
      </c>
      <c r="B193">
        <v>16</v>
      </c>
      <c r="C193" s="24" t="s">
        <v>192</v>
      </c>
      <c r="D193" s="12">
        <v>6.185875879493441</v>
      </c>
      <c r="E193" s="13">
        <v>1.1165840937713791</v>
      </c>
      <c r="F193" s="7">
        <v>5.5400000000000009</v>
      </c>
      <c r="G193" s="7">
        <f t="shared" si="34"/>
        <v>5.0692917857220614</v>
      </c>
      <c r="H193" s="15">
        <f t="shared" si="35"/>
        <v>7.3024599732648205</v>
      </c>
      <c r="I193" s="11">
        <f t="shared" si="36"/>
        <v>9.8838919550565119E-2</v>
      </c>
      <c r="J193" s="32">
        <f t="shared" si="37"/>
        <v>1.7840960207683235E-2</v>
      </c>
      <c r="K193" s="32">
        <f t="shared" si="38"/>
        <v>56.050794820412669</v>
      </c>
      <c r="L193" s="8">
        <v>0</v>
      </c>
      <c r="M193" s="9">
        <v>1</v>
      </c>
      <c r="N193" s="8">
        <v>0</v>
      </c>
      <c r="O193" s="9">
        <v>0</v>
      </c>
      <c r="P193" s="9">
        <v>1</v>
      </c>
      <c r="Q193" s="9">
        <v>0</v>
      </c>
      <c r="R193" s="9">
        <v>0</v>
      </c>
      <c r="S193" s="8">
        <v>3124</v>
      </c>
      <c r="T193" s="9">
        <v>12</v>
      </c>
      <c r="U193" s="9">
        <f t="shared" si="39"/>
        <v>3111</v>
      </c>
      <c r="V193" s="9">
        <f t="shared" si="40"/>
        <v>48</v>
      </c>
      <c r="W193" s="7">
        <v>9.8249999999999993</v>
      </c>
      <c r="X193" s="7">
        <f t="shared" si="46"/>
        <v>24.175000000000001</v>
      </c>
      <c r="Y193" s="9">
        <v>0</v>
      </c>
      <c r="Z193" s="9">
        <v>1</v>
      </c>
      <c r="AA193" s="9">
        <v>0</v>
      </c>
      <c r="AB193" s="9">
        <v>0</v>
      </c>
      <c r="AC193" s="9">
        <v>1</v>
      </c>
      <c r="AD193" s="29">
        <v>0</v>
      </c>
      <c r="AE193" s="187">
        <v>0</v>
      </c>
      <c r="AF193" s="9">
        <v>1</v>
      </c>
      <c r="AG193" s="29">
        <v>0</v>
      </c>
      <c r="AH193" s="9">
        <v>0</v>
      </c>
      <c r="AI193" s="29">
        <v>1</v>
      </c>
      <c r="AJ193" s="20">
        <v>1992</v>
      </c>
      <c r="AK193" s="32">
        <f t="shared" si="47"/>
        <v>0.26250000000000001</v>
      </c>
      <c r="AL193" s="32">
        <v>0.25</v>
      </c>
      <c r="AM193" s="32">
        <v>0.22500000000000001</v>
      </c>
      <c r="AN193" s="42">
        <f t="shared" si="48"/>
        <v>0.26250000000000001</v>
      </c>
      <c r="AO193" s="41">
        <v>0.67</v>
      </c>
      <c r="AP193" s="17">
        <v>0.33</v>
      </c>
      <c r="AQ193">
        <v>0</v>
      </c>
      <c r="AR193" s="39">
        <f t="shared" si="44"/>
        <v>1</v>
      </c>
      <c r="AS193">
        <v>0.38</v>
      </c>
      <c r="AT193" s="39">
        <v>0.62</v>
      </c>
      <c r="AU193">
        <v>0</v>
      </c>
      <c r="AV193" s="17">
        <v>1</v>
      </c>
      <c r="AW193">
        <f t="shared" si="49"/>
        <v>0.44099999999999995</v>
      </c>
      <c r="AX193" s="17">
        <v>0.55900000000000005</v>
      </c>
      <c r="AY193" s="17" t="s">
        <v>10</v>
      </c>
      <c r="AZ193">
        <v>0</v>
      </c>
      <c r="BA193">
        <v>0</v>
      </c>
      <c r="BB193">
        <v>0</v>
      </c>
      <c r="BC193">
        <v>0</v>
      </c>
      <c r="BD193">
        <v>0</v>
      </c>
      <c r="BE193" s="17">
        <v>1</v>
      </c>
      <c r="BF193">
        <v>0</v>
      </c>
      <c r="BG193">
        <v>0</v>
      </c>
      <c r="BH193" s="17">
        <v>1</v>
      </c>
      <c r="BI193">
        <v>19.583333333333329</v>
      </c>
      <c r="BJ193">
        <v>1.03</v>
      </c>
      <c r="BK193" s="24">
        <v>40</v>
      </c>
      <c r="BL193">
        <v>1</v>
      </c>
      <c r="BM193">
        <v>0</v>
      </c>
      <c r="BN193">
        <v>0</v>
      </c>
      <c r="BO193">
        <v>0</v>
      </c>
      <c r="BP193">
        <v>0</v>
      </c>
      <c r="BQ193">
        <v>0</v>
      </c>
      <c r="BR193">
        <v>0</v>
      </c>
      <c r="BS193" s="17">
        <v>0</v>
      </c>
      <c r="BT193">
        <v>0</v>
      </c>
      <c r="BU193">
        <v>1</v>
      </c>
      <c r="BV193">
        <v>0</v>
      </c>
      <c r="BW193" s="17">
        <v>0</v>
      </c>
      <c r="BX193">
        <v>1</v>
      </c>
      <c r="BY193">
        <v>0</v>
      </c>
      <c r="BZ193">
        <v>0</v>
      </c>
      <c r="CA193">
        <v>0</v>
      </c>
      <c r="CB193" s="17">
        <v>0</v>
      </c>
      <c r="CC193">
        <v>0</v>
      </c>
      <c r="CD193">
        <v>0</v>
      </c>
      <c r="CE193">
        <v>1</v>
      </c>
      <c r="CF193">
        <v>1</v>
      </c>
      <c r="CG193">
        <v>0</v>
      </c>
      <c r="CH193">
        <v>0</v>
      </c>
      <c r="CI193">
        <v>0</v>
      </c>
      <c r="CJ193">
        <v>0</v>
      </c>
      <c r="CK193">
        <v>0</v>
      </c>
      <c r="CL193">
        <v>1</v>
      </c>
      <c r="CM193" s="17">
        <v>0</v>
      </c>
      <c r="CN193">
        <v>0</v>
      </c>
      <c r="CO193">
        <v>30</v>
      </c>
      <c r="CP193">
        <v>0</v>
      </c>
      <c r="CQ193">
        <v>1</v>
      </c>
      <c r="CR193">
        <v>12</v>
      </c>
      <c r="CX193" s="33" t="s">
        <v>85</v>
      </c>
    </row>
    <row r="194" spans="1:102" x14ac:dyDescent="0.25">
      <c r="A194">
        <v>193</v>
      </c>
      <c r="B194">
        <v>16</v>
      </c>
      <c r="C194" s="24" t="s">
        <v>192</v>
      </c>
      <c r="D194" s="12">
        <v>8.9989155533993994</v>
      </c>
      <c r="E194" s="13">
        <v>2.7604035439875458</v>
      </c>
      <c r="F194" s="7">
        <v>3.26</v>
      </c>
      <c r="G194" s="7">
        <f t="shared" ref="G194:G257" si="50">D194-E194</f>
        <v>6.2385120094118536</v>
      </c>
      <c r="H194" s="15">
        <f t="shared" ref="H194:H257" si="51">D194+E194</f>
        <v>11.759319097386946</v>
      </c>
      <c r="I194" s="11">
        <f t="shared" ref="I194:I257" si="52">IFERROR(F194/SQRT(F194^2+U194), "X")</f>
        <v>5.834814507735156E-2</v>
      </c>
      <c r="J194" s="32">
        <f t="shared" ref="J194:J257" si="53">IFERROR(SQRT((1-I194^2)/U194), "X")</f>
        <v>1.7898204011457534E-2</v>
      </c>
      <c r="K194" s="32">
        <f t="shared" ref="K194:K257" si="54">IFERROR(1/J194, "X")</f>
        <v>55.871527632596546</v>
      </c>
      <c r="L194" s="8">
        <v>0</v>
      </c>
      <c r="M194" s="9">
        <v>1</v>
      </c>
      <c r="N194" s="8">
        <v>0</v>
      </c>
      <c r="O194" s="9">
        <v>0</v>
      </c>
      <c r="P194" s="9">
        <v>1</v>
      </c>
      <c r="Q194" s="9">
        <v>0</v>
      </c>
      <c r="R194" s="9">
        <v>0</v>
      </c>
      <c r="S194" s="8">
        <v>3124</v>
      </c>
      <c r="T194" s="9">
        <v>12</v>
      </c>
      <c r="U194" s="9">
        <f t="shared" ref="U194:U257" si="55">S194-T194-1</f>
        <v>3111</v>
      </c>
      <c r="V194" s="9">
        <f t="shared" ref="V194:V257" si="56">COUNTIF(B:B,B194)</f>
        <v>48</v>
      </c>
      <c r="W194" s="7">
        <v>9.8249999999999993</v>
      </c>
      <c r="X194" s="7">
        <f t="shared" si="46"/>
        <v>24.175000000000001</v>
      </c>
      <c r="Y194" s="9">
        <v>0</v>
      </c>
      <c r="Z194" s="9">
        <v>1</v>
      </c>
      <c r="AA194" s="9">
        <v>0</v>
      </c>
      <c r="AB194" s="9">
        <v>0</v>
      </c>
      <c r="AC194" s="9">
        <v>1</v>
      </c>
      <c r="AD194" s="29">
        <v>0</v>
      </c>
      <c r="AE194" s="187">
        <v>0</v>
      </c>
      <c r="AF194" s="9">
        <v>1</v>
      </c>
      <c r="AG194" s="29">
        <v>0</v>
      </c>
      <c r="AH194" s="9">
        <v>0</v>
      </c>
      <c r="AI194" s="29">
        <v>1</v>
      </c>
      <c r="AJ194" s="20">
        <v>1992</v>
      </c>
      <c r="AK194" s="32">
        <f t="shared" si="47"/>
        <v>0.26250000000000001</v>
      </c>
      <c r="AL194" s="32">
        <v>0.25</v>
      </c>
      <c r="AM194" s="32">
        <v>0.22500000000000001</v>
      </c>
      <c r="AN194" s="42">
        <f t="shared" si="48"/>
        <v>0.26250000000000001</v>
      </c>
      <c r="AO194" s="41">
        <v>0.67</v>
      </c>
      <c r="AP194" s="17">
        <v>0.33</v>
      </c>
      <c r="AQ194">
        <v>0</v>
      </c>
      <c r="AR194" s="39">
        <f t="shared" si="44"/>
        <v>1</v>
      </c>
      <c r="AS194">
        <v>0.38</v>
      </c>
      <c r="AT194" s="39">
        <v>0.62</v>
      </c>
      <c r="AU194">
        <v>0</v>
      </c>
      <c r="AV194" s="17">
        <v>1</v>
      </c>
      <c r="AW194">
        <f t="shared" si="49"/>
        <v>0.44099999999999995</v>
      </c>
      <c r="AX194" s="17">
        <v>0.55900000000000005</v>
      </c>
      <c r="AY194" s="17" t="s">
        <v>10</v>
      </c>
      <c r="AZ194">
        <v>0</v>
      </c>
      <c r="BA194">
        <v>0</v>
      </c>
      <c r="BB194">
        <v>0</v>
      </c>
      <c r="BC194">
        <v>0</v>
      </c>
      <c r="BD194">
        <v>0</v>
      </c>
      <c r="BE194" s="17">
        <v>1</v>
      </c>
      <c r="BF194">
        <v>0</v>
      </c>
      <c r="BG194">
        <v>0</v>
      </c>
      <c r="BH194" s="17">
        <v>1</v>
      </c>
      <c r="BI194">
        <v>19.583333333333329</v>
      </c>
      <c r="BJ194">
        <v>1.03</v>
      </c>
      <c r="BK194" s="24">
        <v>40</v>
      </c>
      <c r="BL194">
        <v>1</v>
      </c>
      <c r="BM194">
        <v>0</v>
      </c>
      <c r="BN194">
        <v>0</v>
      </c>
      <c r="BO194">
        <v>0</v>
      </c>
      <c r="BP194">
        <v>0</v>
      </c>
      <c r="BQ194">
        <v>0</v>
      </c>
      <c r="BR194">
        <v>0</v>
      </c>
      <c r="BS194" s="17">
        <v>0</v>
      </c>
      <c r="BT194">
        <v>0</v>
      </c>
      <c r="BU194">
        <v>1</v>
      </c>
      <c r="BV194">
        <v>0</v>
      </c>
      <c r="BW194" s="17">
        <v>0</v>
      </c>
      <c r="BX194">
        <v>1</v>
      </c>
      <c r="BY194">
        <v>0</v>
      </c>
      <c r="BZ194">
        <v>0</v>
      </c>
      <c r="CA194">
        <v>0</v>
      </c>
      <c r="CB194" s="17">
        <v>0</v>
      </c>
      <c r="CC194">
        <v>0</v>
      </c>
      <c r="CD194">
        <v>0</v>
      </c>
      <c r="CE194">
        <v>1</v>
      </c>
      <c r="CF194">
        <v>1</v>
      </c>
      <c r="CG194">
        <v>0</v>
      </c>
      <c r="CH194">
        <v>0</v>
      </c>
      <c r="CI194">
        <v>0</v>
      </c>
      <c r="CJ194">
        <v>0</v>
      </c>
      <c r="CK194">
        <v>0</v>
      </c>
      <c r="CL194">
        <v>1</v>
      </c>
      <c r="CM194" s="17">
        <v>0</v>
      </c>
      <c r="CN194">
        <v>0</v>
      </c>
      <c r="CO194">
        <v>30</v>
      </c>
      <c r="CP194">
        <v>0</v>
      </c>
      <c r="CQ194">
        <v>1</v>
      </c>
      <c r="CR194">
        <v>12</v>
      </c>
      <c r="CX194" s="33" t="s">
        <v>85</v>
      </c>
    </row>
    <row r="195" spans="1:102" x14ac:dyDescent="0.25">
      <c r="A195">
        <v>194</v>
      </c>
      <c r="B195">
        <v>16</v>
      </c>
      <c r="C195" s="24" t="s">
        <v>192</v>
      </c>
      <c r="D195" s="12">
        <v>3.1139470380553425</v>
      </c>
      <c r="E195" s="13">
        <v>0.8025636696018924</v>
      </c>
      <c r="F195" s="7">
        <v>3.88</v>
      </c>
      <c r="G195" s="7">
        <f t="shared" si="50"/>
        <v>2.3113833684534502</v>
      </c>
      <c r="H195" s="15">
        <f t="shared" si="51"/>
        <v>3.9165107076572347</v>
      </c>
      <c r="I195" s="11">
        <f t="shared" si="52"/>
        <v>6.9307217002947966E-2</v>
      </c>
      <c r="J195" s="32">
        <f t="shared" si="53"/>
        <v>1.7862684794574219E-2</v>
      </c>
      <c r="K195" s="32">
        <f t="shared" si="54"/>
        <v>55.982625876248427</v>
      </c>
      <c r="L195" s="8">
        <v>0</v>
      </c>
      <c r="M195" s="9">
        <v>1</v>
      </c>
      <c r="N195" s="8">
        <v>0</v>
      </c>
      <c r="O195" s="9">
        <v>0</v>
      </c>
      <c r="P195" s="9">
        <v>1</v>
      </c>
      <c r="Q195" s="9">
        <v>0</v>
      </c>
      <c r="R195" s="9">
        <v>0</v>
      </c>
      <c r="S195" s="8">
        <v>3132</v>
      </c>
      <c r="T195" s="9">
        <v>12</v>
      </c>
      <c r="U195" s="9">
        <f t="shared" si="55"/>
        <v>3119</v>
      </c>
      <c r="V195" s="9">
        <f t="shared" si="56"/>
        <v>48</v>
      </c>
      <c r="W195" s="7">
        <v>9.8249999999999993</v>
      </c>
      <c r="X195" s="7">
        <f t="shared" si="46"/>
        <v>24.175000000000001</v>
      </c>
      <c r="Y195" s="9">
        <v>0</v>
      </c>
      <c r="Z195" s="9">
        <v>1</v>
      </c>
      <c r="AA195" s="9">
        <v>0</v>
      </c>
      <c r="AB195" s="9">
        <v>0</v>
      </c>
      <c r="AC195" s="9">
        <v>1</v>
      </c>
      <c r="AD195" s="29">
        <v>0</v>
      </c>
      <c r="AE195" s="187">
        <v>0</v>
      </c>
      <c r="AF195" s="9">
        <v>1</v>
      </c>
      <c r="AG195" s="29">
        <v>0</v>
      </c>
      <c r="AH195" s="9">
        <v>0</v>
      </c>
      <c r="AI195" s="29">
        <v>1</v>
      </c>
      <c r="AJ195" s="20">
        <v>1992</v>
      </c>
      <c r="AK195" s="32">
        <f t="shared" si="47"/>
        <v>0.26250000000000001</v>
      </c>
      <c r="AL195" s="32">
        <v>0.25</v>
      </c>
      <c r="AM195" s="32">
        <v>0.22500000000000001</v>
      </c>
      <c r="AN195" s="42">
        <f t="shared" si="48"/>
        <v>0.26250000000000001</v>
      </c>
      <c r="AO195" s="41">
        <v>0.67</v>
      </c>
      <c r="AP195" s="17">
        <v>0.33</v>
      </c>
      <c r="AQ195">
        <v>0</v>
      </c>
      <c r="AR195" s="39">
        <f t="shared" si="44"/>
        <v>1</v>
      </c>
      <c r="AS195">
        <v>0.38</v>
      </c>
      <c r="AT195" s="39">
        <v>0.62</v>
      </c>
      <c r="AU195">
        <v>0</v>
      </c>
      <c r="AV195" s="17">
        <v>1</v>
      </c>
      <c r="AW195">
        <f t="shared" si="49"/>
        <v>0.44099999999999995</v>
      </c>
      <c r="AX195" s="17">
        <v>0.55900000000000005</v>
      </c>
      <c r="AY195" s="17" t="s">
        <v>10</v>
      </c>
      <c r="AZ195">
        <v>0</v>
      </c>
      <c r="BA195">
        <v>0</v>
      </c>
      <c r="BB195">
        <v>0</v>
      </c>
      <c r="BC195">
        <v>0</v>
      </c>
      <c r="BD195">
        <v>0</v>
      </c>
      <c r="BE195" s="17">
        <v>1</v>
      </c>
      <c r="BF195">
        <v>0</v>
      </c>
      <c r="BG195">
        <v>0</v>
      </c>
      <c r="BH195" s="17">
        <v>1</v>
      </c>
      <c r="BI195">
        <v>19.583333333333329</v>
      </c>
      <c r="BJ195">
        <v>1.03</v>
      </c>
      <c r="BK195" s="24">
        <v>40</v>
      </c>
      <c r="BL195">
        <v>1</v>
      </c>
      <c r="BM195">
        <v>0</v>
      </c>
      <c r="BN195">
        <v>0</v>
      </c>
      <c r="BO195">
        <v>0</v>
      </c>
      <c r="BP195">
        <v>0</v>
      </c>
      <c r="BQ195">
        <v>0</v>
      </c>
      <c r="BR195">
        <v>0</v>
      </c>
      <c r="BS195" s="17">
        <v>0</v>
      </c>
      <c r="BT195">
        <v>0</v>
      </c>
      <c r="BU195">
        <v>1</v>
      </c>
      <c r="BV195">
        <v>0</v>
      </c>
      <c r="BW195" s="17">
        <v>0</v>
      </c>
      <c r="BX195">
        <v>1</v>
      </c>
      <c r="BY195">
        <v>0</v>
      </c>
      <c r="BZ195">
        <v>0</v>
      </c>
      <c r="CA195">
        <v>0</v>
      </c>
      <c r="CB195" s="17">
        <v>0</v>
      </c>
      <c r="CC195">
        <v>0</v>
      </c>
      <c r="CD195">
        <v>0</v>
      </c>
      <c r="CE195">
        <v>1</v>
      </c>
      <c r="CF195">
        <v>1</v>
      </c>
      <c r="CG195">
        <v>0</v>
      </c>
      <c r="CH195">
        <v>0</v>
      </c>
      <c r="CI195">
        <v>0</v>
      </c>
      <c r="CJ195">
        <v>0</v>
      </c>
      <c r="CK195">
        <v>0</v>
      </c>
      <c r="CL195">
        <v>1</v>
      </c>
      <c r="CM195" s="17">
        <v>0</v>
      </c>
      <c r="CN195">
        <v>0</v>
      </c>
      <c r="CO195">
        <v>30</v>
      </c>
      <c r="CP195">
        <v>0</v>
      </c>
      <c r="CQ195">
        <v>1</v>
      </c>
      <c r="CR195">
        <v>12</v>
      </c>
      <c r="CX195" s="33" t="s">
        <v>85</v>
      </c>
    </row>
    <row r="196" spans="1:102" x14ac:dyDescent="0.25">
      <c r="A196">
        <v>195</v>
      </c>
      <c r="B196">
        <v>16</v>
      </c>
      <c r="C196" s="24" t="s">
        <v>192</v>
      </c>
      <c r="D196" s="12">
        <v>3.4204697615358493</v>
      </c>
      <c r="E196" s="13">
        <v>0.5516886712154595</v>
      </c>
      <c r="F196" s="7">
        <v>6.2</v>
      </c>
      <c r="G196" s="7">
        <f t="shared" si="50"/>
        <v>2.8687810903203896</v>
      </c>
      <c r="H196" s="15">
        <f t="shared" si="51"/>
        <v>3.9721584327513089</v>
      </c>
      <c r="I196" s="11">
        <f t="shared" si="52"/>
        <v>0.11033775320857062</v>
      </c>
      <c r="J196" s="32">
        <f t="shared" si="53"/>
        <v>1.7796411807833971E-2</v>
      </c>
      <c r="K196" s="32">
        <f t="shared" si="54"/>
        <v>56.191102498527286</v>
      </c>
      <c r="L196" s="8">
        <v>0</v>
      </c>
      <c r="M196" s="9">
        <v>1</v>
      </c>
      <c r="N196" s="8">
        <v>0</v>
      </c>
      <c r="O196" s="9">
        <v>0</v>
      </c>
      <c r="P196" s="9">
        <v>1</v>
      </c>
      <c r="Q196" s="9">
        <v>0</v>
      </c>
      <c r="R196" s="9">
        <v>0</v>
      </c>
      <c r="S196" s="8">
        <v>3132</v>
      </c>
      <c r="T196" s="9">
        <v>12</v>
      </c>
      <c r="U196" s="9">
        <f t="shared" si="55"/>
        <v>3119</v>
      </c>
      <c r="V196" s="9">
        <f t="shared" si="56"/>
        <v>48</v>
      </c>
      <c r="W196" s="7">
        <v>9.8249999999999993</v>
      </c>
      <c r="X196" s="7">
        <f t="shared" si="46"/>
        <v>24.175000000000001</v>
      </c>
      <c r="Y196" s="9">
        <v>0</v>
      </c>
      <c r="Z196" s="9">
        <v>1</v>
      </c>
      <c r="AA196" s="9">
        <v>0</v>
      </c>
      <c r="AB196" s="9">
        <v>0</v>
      </c>
      <c r="AC196" s="9">
        <v>1</v>
      </c>
      <c r="AD196" s="29">
        <v>0</v>
      </c>
      <c r="AE196" s="187">
        <v>0</v>
      </c>
      <c r="AF196" s="9">
        <v>1</v>
      </c>
      <c r="AG196" s="29">
        <v>0</v>
      </c>
      <c r="AH196" s="9">
        <v>0</v>
      </c>
      <c r="AI196" s="29">
        <v>1</v>
      </c>
      <c r="AJ196" s="20">
        <v>1992</v>
      </c>
      <c r="AK196" s="32">
        <f t="shared" si="47"/>
        <v>0.26250000000000001</v>
      </c>
      <c r="AL196" s="32">
        <v>0.25</v>
      </c>
      <c r="AM196" s="32">
        <v>0.22500000000000001</v>
      </c>
      <c r="AN196" s="42">
        <f t="shared" si="48"/>
        <v>0.26250000000000001</v>
      </c>
      <c r="AO196" s="41">
        <v>0.67</v>
      </c>
      <c r="AP196" s="17">
        <v>0.33</v>
      </c>
      <c r="AQ196">
        <v>0</v>
      </c>
      <c r="AR196" s="39">
        <f t="shared" si="44"/>
        <v>1</v>
      </c>
      <c r="AS196">
        <v>0.38</v>
      </c>
      <c r="AT196" s="39">
        <v>0.62</v>
      </c>
      <c r="AU196">
        <v>0</v>
      </c>
      <c r="AV196" s="17">
        <v>1</v>
      </c>
      <c r="AW196">
        <f t="shared" si="49"/>
        <v>0.44099999999999995</v>
      </c>
      <c r="AX196" s="17">
        <v>0.55900000000000005</v>
      </c>
      <c r="AY196" s="17" t="s">
        <v>10</v>
      </c>
      <c r="AZ196">
        <v>0</v>
      </c>
      <c r="BA196">
        <v>0</v>
      </c>
      <c r="BB196">
        <v>0</v>
      </c>
      <c r="BC196">
        <v>0</v>
      </c>
      <c r="BD196">
        <v>0</v>
      </c>
      <c r="BE196" s="17">
        <v>1</v>
      </c>
      <c r="BF196">
        <v>0</v>
      </c>
      <c r="BG196">
        <v>0</v>
      </c>
      <c r="BH196" s="17">
        <v>1</v>
      </c>
      <c r="BI196">
        <v>19.583333333333329</v>
      </c>
      <c r="BJ196">
        <v>1.03</v>
      </c>
      <c r="BK196" s="24">
        <v>40</v>
      </c>
      <c r="BL196">
        <v>1</v>
      </c>
      <c r="BM196">
        <v>0</v>
      </c>
      <c r="BN196">
        <v>0</v>
      </c>
      <c r="BO196">
        <v>0</v>
      </c>
      <c r="BP196">
        <v>0</v>
      </c>
      <c r="BQ196">
        <v>0</v>
      </c>
      <c r="BR196">
        <v>0</v>
      </c>
      <c r="BS196" s="17">
        <v>0</v>
      </c>
      <c r="BT196">
        <v>0</v>
      </c>
      <c r="BU196">
        <v>1</v>
      </c>
      <c r="BV196">
        <v>0</v>
      </c>
      <c r="BW196" s="17">
        <v>0</v>
      </c>
      <c r="BX196">
        <v>1</v>
      </c>
      <c r="BY196">
        <v>0</v>
      </c>
      <c r="BZ196">
        <v>0</v>
      </c>
      <c r="CA196">
        <v>0</v>
      </c>
      <c r="CB196" s="17">
        <v>0</v>
      </c>
      <c r="CC196">
        <v>0</v>
      </c>
      <c r="CD196">
        <v>0</v>
      </c>
      <c r="CE196">
        <v>1</v>
      </c>
      <c r="CF196">
        <v>1</v>
      </c>
      <c r="CG196">
        <v>0</v>
      </c>
      <c r="CH196">
        <v>0</v>
      </c>
      <c r="CI196">
        <v>0</v>
      </c>
      <c r="CJ196">
        <v>0</v>
      </c>
      <c r="CK196">
        <v>0</v>
      </c>
      <c r="CL196">
        <v>1</v>
      </c>
      <c r="CM196" s="17">
        <v>0</v>
      </c>
      <c r="CN196">
        <v>0</v>
      </c>
      <c r="CO196">
        <v>30</v>
      </c>
      <c r="CP196">
        <v>0</v>
      </c>
      <c r="CQ196">
        <v>1</v>
      </c>
      <c r="CR196">
        <v>12</v>
      </c>
      <c r="CX196" s="33" t="s">
        <v>85</v>
      </c>
    </row>
    <row r="197" spans="1:102" x14ac:dyDescent="0.25">
      <c r="A197">
        <v>196</v>
      </c>
      <c r="B197">
        <v>16</v>
      </c>
      <c r="C197" s="24" t="s">
        <v>192</v>
      </c>
      <c r="D197" s="12">
        <v>6.1386401508842336</v>
      </c>
      <c r="E197" s="13">
        <v>1.090344609393292</v>
      </c>
      <c r="F197" s="7">
        <v>5.63</v>
      </c>
      <c r="G197" s="7">
        <f t="shared" si="50"/>
        <v>5.0482955414909414</v>
      </c>
      <c r="H197" s="15">
        <f t="shared" si="51"/>
        <v>7.2289847602775259</v>
      </c>
      <c r="I197" s="11">
        <f t="shared" si="52"/>
        <v>0.10030095821492577</v>
      </c>
      <c r="J197" s="32">
        <f t="shared" si="53"/>
        <v>1.7815445508867808E-2</v>
      </c>
      <c r="K197" s="32">
        <f t="shared" si="54"/>
        <v>56.131068936908733</v>
      </c>
      <c r="L197" s="8">
        <v>0</v>
      </c>
      <c r="M197" s="9">
        <v>1</v>
      </c>
      <c r="N197" s="8">
        <v>0</v>
      </c>
      <c r="O197" s="9">
        <v>0</v>
      </c>
      <c r="P197" s="9">
        <v>1</v>
      </c>
      <c r="Q197" s="9">
        <v>0</v>
      </c>
      <c r="R197" s="9">
        <v>0</v>
      </c>
      <c r="S197" s="8">
        <v>3132</v>
      </c>
      <c r="T197" s="9">
        <v>12</v>
      </c>
      <c r="U197" s="9">
        <f t="shared" si="55"/>
        <v>3119</v>
      </c>
      <c r="V197" s="9">
        <f t="shared" si="56"/>
        <v>48</v>
      </c>
      <c r="W197" s="7">
        <v>9.8249999999999993</v>
      </c>
      <c r="X197" s="7">
        <f t="shared" si="46"/>
        <v>24.175000000000001</v>
      </c>
      <c r="Y197" s="9">
        <v>0</v>
      </c>
      <c r="Z197" s="9">
        <v>1</v>
      </c>
      <c r="AA197" s="9">
        <v>0</v>
      </c>
      <c r="AB197" s="9">
        <v>0</v>
      </c>
      <c r="AC197" s="9">
        <v>1</v>
      </c>
      <c r="AD197" s="29">
        <v>0</v>
      </c>
      <c r="AE197" s="187">
        <v>0</v>
      </c>
      <c r="AF197" s="9">
        <v>1</v>
      </c>
      <c r="AG197" s="29">
        <v>0</v>
      </c>
      <c r="AH197" s="9">
        <v>0</v>
      </c>
      <c r="AI197" s="29">
        <v>1</v>
      </c>
      <c r="AJ197" s="20">
        <v>1992</v>
      </c>
      <c r="AK197" s="32">
        <f t="shared" si="47"/>
        <v>0.26250000000000001</v>
      </c>
      <c r="AL197" s="32">
        <v>0.25</v>
      </c>
      <c r="AM197" s="32">
        <v>0.22500000000000001</v>
      </c>
      <c r="AN197" s="42">
        <f t="shared" si="48"/>
        <v>0.26250000000000001</v>
      </c>
      <c r="AO197" s="41">
        <v>0.67</v>
      </c>
      <c r="AP197" s="17">
        <v>0.33</v>
      </c>
      <c r="AQ197">
        <v>0</v>
      </c>
      <c r="AR197" s="39">
        <f t="shared" si="44"/>
        <v>1</v>
      </c>
      <c r="AS197">
        <v>0.38</v>
      </c>
      <c r="AT197" s="39">
        <v>0.62</v>
      </c>
      <c r="AU197">
        <v>0</v>
      </c>
      <c r="AV197" s="17">
        <v>1</v>
      </c>
      <c r="AW197">
        <f t="shared" si="49"/>
        <v>0.44099999999999995</v>
      </c>
      <c r="AX197" s="17">
        <v>0.55900000000000005</v>
      </c>
      <c r="AY197" s="17" t="s">
        <v>10</v>
      </c>
      <c r="AZ197">
        <v>0</v>
      </c>
      <c r="BA197">
        <v>0</v>
      </c>
      <c r="BB197">
        <v>0</v>
      </c>
      <c r="BC197">
        <v>0</v>
      </c>
      <c r="BD197">
        <v>0</v>
      </c>
      <c r="BE197" s="17">
        <v>1</v>
      </c>
      <c r="BF197">
        <v>0</v>
      </c>
      <c r="BG197">
        <v>0</v>
      </c>
      <c r="BH197" s="17">
        <v>1</v>
      </c>
      <c r="BI197">
        <v>19.583333333333329</v>
      </c>
      <c r="BJ197">
        <v>1.03</v>
      </c>
      <c r="BK197" s="24">
        <v>40</v>
      </c>
      <c r="BL197">
        <v>1</v>
      </c>
      <c r="BM197">
        <v>0</v>
      </c>
      <c r="BN197">
        <v>0</v>
      </c>
      <c r="BO197">
        <v>0</v>
      </c>
      <c r="BP197">
        <v>0</v>
      </c>
      <c r="BQ197">
        <v>0</v>
      </c>
      <c r="BR197">
        <v>0</v>
      </c>
      <c r="BS197" s="17">
        <v>0</v>
      </c>
      <c r="BT197">
        <v>0</v>
      </c>
      <c r="BU197">
        <v>1</v>
      </c>
      <c r="BV197">
        <v>0</v>
      </c>
      <c r="BW197" s="17">
        <v>0</v>
      </c>
      <c r="BX197">
        <v>1</v>
      </c>
      <c r="BY197">
        <v>0</v>
      </c>
      <c r="BZ197">
        <v>0</v>
      </c>
      <c r="CA197">
        <v>0</v>
      </c>
      <c r="CB197" s="17">
        <v>0</v>
      </c>
      <c r="CC197">
        <v>0</v>
      </c>
      <c r="CD197">
        <v>0</v>
      </c>
      <c r="CE197">
        <v>1</v>
      </c>
      <c r="CF197">
        <v>1</v>
      </c>
      <c r="CG197">
        <v>0</v>
      </c>
      <c r="CH197">
        <v>0</v>
      </c>
      <c r="CI197">
        <v>0</v>
      </c>
      <c r="CJ197">
        <v>0</v>
      </c>
      <c r="CK197">
        <v>0</v>
      </c>
      <c r="CL197">
        <v>1</v>
      </c>
      <c r="CM197" s="17">
        <v>0</v>
      </c>
      <c r="CN197">
        <v>0</v>
      </c>
      <c r="CO197">
        <v>30</v>
      </c>
      <c r="CP197">
        <v>0</v>
      </c>
      <c r="CQ197">
        <v>1</v>
      </c>
      <c r="CR197">
        <v>12</v>
      </c>
      <c r="CX197" s="33" t="s">
        <v>85</v>
      </c>
    </row>
    <row r="198" spans="1:102" x14ac:dyDescent="0.25">
      <c r="A198">
        <v>197</v>
      </c>
      <c r="B198">
        <v>16</v>
      </c>
      <c r="C198" s="24" t="s">
        <v>192</v>
      </c>
      <c r="D198" s="12">
        <v>9.1285224080682958</v>
      </c>
      <c r="E198" s="13">
        <v>2.7578617547034128</v>
      </c>
      <c r="F198" s="7">
        <v>3.31</v>
      </c>
      <c r="G198" s="7">
        <f t="shared" si="50"/>
        <v>6.3706606533648831</v>
      </c>
      <c r="H198" s="15">
        <f t="shared" si="51"/>
        <v>11.886384162771709</v>
      </c>
      <c r="I198" s="11">
        <f t="shared" si="52"/>
        <v>5.9164182853938298E-2</v>
      </c>
      <c r="J198" s="32">
        <f t="shared" si="53"/>
        <v>1.7874375484573501E-2</v>
      </c>
      <c r="K198" s="32">
        <f t="shared" si="54"/>
        <v>55.946010581631292</v>
      </c>
      <c r="L198" s="8">
        <v>0</v>
      </c>
      <c r="M198" s="9">
        <v>1</v>
      </c>
      <c r="N198" s="8">
        <v>0</v>
      </c>
      <c r="O198" s="9">
        <v>0</v>
      </c>
      <c r="P198" s="9">
        <v>1</v>
      </c>
      <c r="Q198" s="9">
        <v>0</v>
      </c>
      <c r="R198" s="9">
        <v>0</v>
      </c>
      <c r="S198" s="8">
        <v>3132</v>
      </c>
      <c r="T198" s="9">
        <v>12</v>
      </c>
      <c r="U198" s="9">
        <f t="shared" si="55"/>
        <v>3119</v>
      </c>
      <c r="V198" s="9">
        <f t="shared" si="56"/>
        <v>48</v>
      </c>
      <c r="W198" s="7">
        <v>9.8249999999999993</v>
      </c>
      <c r="X198" s="7">
        <f t="shared" si="46"/>
        <v>24.175000000000001</v>
      </c>
      <c r="Y198" s="9">
        <v>0</v>
      </c>
      <c r="Z198" s="9">
        <v>1</v>
      </c>
      <c r="AA198" s="9">
        <v>0</v>
      </c>
      <c r="AB198" s="9">
        <v>0</v>
      </c>
      <c r="AC198" s="9">
        <v>1</v>
      </c>
      <c r="AD198" s="29">
        <v>0</v>
      </c>
      <c r="AE198" s="187">
        <v>0</v>
      </c>
      <c r="AF198" s="9">
        <v>1</v>
      </c>
      <c r="AG198" s="29">
        <v>0</v>
      </c>
      <c r="AH198" s="9">
        <v>0</v>
      </c>
      <c r="AI198" s="29">
        <v>1</v>
      </c>
      <c r="AJ198" s="20">
        <v>1992</v>
      </c>
      <c r="AK198" s="32">
        <f t="shared" si="47"/>
        <v>0.26250000000000001</v>
      </c>
      <c r="AL198" s="32">
        <v>0.25</v>
      </c>
      <c r="AM198" s="32">
        <v>0.22500000000000001</v>
      </c>
      <c r="AN198" s="42">
        <f t="shared" si="48"/>
        <v>0.26250000000000001</v>
      </c>
      <c r="AO198" s="41">
        <v>0.67</v>
      </c>
      <c r="AP198" s="17">
        <v>0.33</v>
      </c>
      <c r="AQ198">
        <v>0</v>
      </c>
      <c r="AR198" s="39">
        <f t="shared" si="44"/>
        <v>1</v>
      </c>
      <c r="AS198">
        <v>0.38</v>
      </c>
      <c r="AT198" s="39">
        <v>0.62</v>
      </c>
      <c r="AU198">
        <v>0</v>
      </c>
      <c r="AV198" s="17">
        <v>1</v>
      </c>
      <c r="AW198">
        <f t="shared" si="49"/>
        <v>0.44099999999999995</v>
      </c>
      <c r="AX198" s="17">
        <v>0.55900000000000005</v>
      </c>
      <c r="AY198" s="17" t="s">
        <v>10</v>
      </c>
      <c r="AZ198">
        <v>0</v>
      </c>
      <c r="BA198">
        <v>0</v>
      </c>
      <c r="BB198">
        <v>0</v>
      </c>
      <c r="BC198">
        <v>0</v>
      </c>
      <c r="BD198">
        <v>0</v>
      </c>
      <c r="BE198" s="17">
        <v>1</v>
      </c>
      <c r="BF198">
        <v>0</v>
      </c>
      <c r="BG198">
        <v>0</v>
      </c>
      <c r="BH198" s="17">
        <v>1</v>
      </c>
      <c r="BI198">
        <v>19.583333333333329</v>
      </c>
      <c r="BJ198">
        <v>1.03</v>
      </c>
      <c r="BK198" s="24">
        <v>40</v>
      </c>
      <c r="BL198">
        <v>1</v>
      </c>
      <c r="BM198">
        <v>0</v>
      </c>
      <c r="BN198">
        <v>0</v>
      </c>
      <c r="BO198">
        <v>0</v>
      </c>
      <c r="BP198">
        <v>0</v>
      </c>
      <c r="BQ198">
        <v>0</v>
      </c>
      <c r="BR198">
        <v>0</v>
      </c>
      <c r="BS198" s="17">
        <v>0</v>
      </c>
      <c r="BT198">
        <v>0</v>
      </c>
      <c r="BU198">
        <v>1</v>
      </c>
      <c r="BV198">
        <v>0</v>
      </c>
      <c r="BW198" s="17">
        <v>0</v>
      </c>
      <c r="BX198">
        <v>1</v>
      </c>
      <c r="BY198">
        <v>0</v>
      </c>
      <c r="BZ198">
        <v>0</v>
      </c>
      <c r="CA198">
        <v>0</v>
      </c>
      <c r="CB198" s="17">
        <v>0</v>
      </c>
      <c r="CC198">
        <v>0</v>
      </c>
      <c r="CD198">
        <v>0</v>
      </c>
      <c r="CE198">
        <v>1</v>
      </c>
      <c r="CF198">
        <v>1</v>
      </c>
      <c r="CG198">
        <v>0</v>
      </c>
      <c r="CH198">
        <v>0</v>
      </c>
      <c r="CI198">
        <v>0</v>
      </c>
      <c r="CJ198">
        <v>0</v>
      </c>
      <c r="CK198">
        <v>0</v>
      </c>
      <c r="CL198">
        <v>1</v>
      </c>
      <c r="CM198" s="17">
        <v>0</v>
      </c>
      <c r="CN198">
        <v>0</v>
      </c>
      <c r="CO198">
        <v>30</v>
      </c>
      <c r="CP198">
        <v>0</v>
      </c>
      <c r="CQ198">
        <v>1</v>
      </c>
      <c r="CR198">
        <v>12</v>
      </c>
      <c r="CX198" s="33" t="s">
        <v>85</v>
      </c>
    </row>
    <row r="199" spans="1:102" x14ac:dyDescent="0.25">
      <c r="A199">
        <v>198</v>
      </c>
      <c r="B199">
        <v>16</v>
      </c>
      <c r="C199" s="24" t="s">
        <v>192</v>
      </c>
      <c r="D199" s="12">
        <v>0.28134699097197569</v>
      </c>
      <c r="E199" s="13">
        <v>0.82749114991757544</v>
      </c>
      <c r="F199" s="7">
        <v>0.34</v>
      </c>
      <c r="G199" s="7">
        <f t="shared" si="50"/>
        <v>-0.54614415894559976</v>
      </c>
      <c r="H199" s="15">
        <f t="shared" si="51"/>
        <v>1.1088381408895511</v>
      </c>
      <c r="I199" s="11">
        <f t="shared" si="52"/>
        <v>5.9239242863641309E-3</v>
      </c>
      <c r="J199" s="32">
        <f t="shared" si="53"/>
        <v>1.7423306724600386E-2</v>
      </c>
      <c r="K199" s="32">
        <f t="shared" si="54"/>
        <v>57.394386485091026</v>
      </c>
      <c r="L199" s="8">
        <v>0</v>
      </c>
      <c r="M199" s="9">
        <v>1</v>
      </c>
      <c r="N199" s="8">
        <v>0</v>
      </c>
      <c r="O199" s="9">
        <v>0</v>
      </c>
      <c r="P199" s="9">
        <v>1</v>
      </c>
      <c r="Q199" s="9">
        <v>0</v>
      </c>
      <c r="R199" s="9">
        <v>0</v>
      </c>
      <c r="S199" s="8">
        <v>3307</v>
      </c>
      <c r="T199" s="9">
        <v>12</v>
      </c>
      <c r="U199" s="9">
        <f t="shared" si="55"/>
        <v>3294</v>
      </c>
      <c r="V199" s="9">
        <f t="shared" si="56"/>
        <v>48</v>
      </c>
      <c r="W199" s="7">
        <v>10.52</v>
      </c>
      <c r="X199" s="7">
        <f t="shared" si="46"/>
        <v>23.48</v>
      </c>
      <c r="Y199" s="9">
        <v>0</v>
      </c>
      <c r="Z199" s="9">
        <v>1</v>
      </c>
      <c r="AA199" s="9">
        <v>0</v>
      </c>
      <c r="AB199" s="9">
        <v>0</v>
      </c>
      <c r="AC199" s="9">
        <v>1</v>
      </c>
      <c r="AD199" s="29">
        <v>0</v>
      </c>
      <c r="AE199" s="187">
        <v>0</v>
      </c>
      <c r="AF199" s="9">
        <v>1</v>
      </c>
      <c r="AG199" s="29">
        <v>0</v>
      </c>
      <c r="AH199" s="9">
        <v>0</v>
      </c>
      <c r="AI199" s="29">
        <v>1</v>
      </c>
      <c r="AJ199" s="20">
        <v>1992</v>
      </c>
      <c r="AK199" s="32">
        <f t="shared" si="47"/>
        <v>0.17</v>
      </c>
      <c r="AL199" s="32">
        <v>0.2</v>
      </c>
      <c r="AM199" s="32">
        <v>0.46</v>
      </c>
      <c r="AN199" s="42">
        <f t="shared" si="48"/>
        <v>0.17</v>
      </c>
      <c r="AO199" s="41">
        <v>0.67</v>
      </c>
      <c r="AP199" s="17">
        <v>0.33</v>
      </c>
      <c r="AQ199">
        <v>1</v>
      </c>
      <c r="AR199" s="39">
        <f t="shared" si="44"/>
        <v>0</v>
      </c>
      <c r="AS199">
        <v>0.31</v>
      </c>
      <c r="AT199" s="39">
        <v>0.69</v>
      </c>
      <c r="AU199">
        <v>0</v>
      </c>
      <c r="AV199" s="17">
        <v>1</v>
      </c>
      <c r="AW199">
        <f t="shared" si="49"/>
        <v>0.56800000000000006</v>
      </c>
      <c r="AX199" s="17">
        <v>0.432</v>
      </c>
      <c r="AY199" s="17" t="s">
        <v>10</v>
      </c>
      <c r="AZ199">
        <v>0</v>
      </c>
      <c r="BA199">
        <v>0</v>
      </c>
      <c r="BB199">
        <v>0</v>
      </c>
      <c r="BC199">
        <v>0</v>
      </c>
      <c r="BD199">
        <v>0</v>
      </c>
      <c r="BE199" s="17">
        <v>1</v>
      </c>
      <c r="BF199">
        <v>0</v>
      </c>
      <c r="BG199">
        <v>0</v>
      </c>
      <c r="BH199" s="17">
        <v>1</v>
      </c>
      <c r="BI199">
        <v>19.583333333333329</v>
      </c>
      <c r="BJ199">
        <v>1.03</v>
      </c>
      <c r="BK199" s="24">
        <v>40</v>
      </c>
      <c r="BL199">
        <v>1</v>
      </c>
      <c r="BM199">
        <v>0</v>
      </c>
      <c r="BN199">
        <v>0</v>
      </c>
      <c r="BO199">
        <v>0</v>
      </c>
      <c r="BP199">
        <v>0</v>
      </c>
      <c r="BQ199">
        <v>0</v>
      </c>
      <c r="BR199">
        <v>0</v>
      </c>
      <c r="BS199" s="17">
        <v>0</v>
      </c>
      <c r="BT199">
        <v>0</v>
      </c>
      <c r="BU199">
        <v>1</v>
      </c>
      <c r="BV199">
        <v>0</v>
      </c>
      <c r="BW199" s="17">
        <v>0</v>
      </c>
      <c r="BX199">
        <v>1</v>
      </c>
      <c r="BY199">
        <v>0</v>
      </c>
      <c r="BZ199">
        <v>0</v>
      </c>
      <c r="CA199">
        <v>0</v>
      </c>
      <c r="CB199" s="17">
        <v>0</v>
      </c>
      <c r="CC199">
        <v>0</v>
      </c>
      <c r="CD199">
        <v>0</v>
      </c>
      <c r="CE199">
        <v>1</v>
      </c>
      <c r="CF199">
        <v>1</v>
      </c>
      <c r="CG199">
        <v>0</v>
      </c>
      <c r="CH199">
        <v>0</v>
      </c>
      <c r="CI199">
        <v>0</v>
      </c>
      <c r="CJ199">
        <v>0</v>
      </c>
      <c r="CK199">
        <v>0</v>
      </c>
      <c r="CL199">
        <v>1</v>
      </c>
      <c r="CM199" s="17">
        <v>0</v>
      </c>
      <c r="CN199">
        <v>0</v>
      </c>
      <c r="CO199">
        <v>30</v>
      </c>
      <c r="CP199">
        <v>0</v>
      </c>
      <c r="CQ199">
        <v>1</v>
      </c>
      <c r="CR199">
        <v>12</v>
      </c>
      <c r="CX199" s="33" t="s">
        <v>85</v>
      </c>
    </row>
    <row r="200" spans="1:102" x14ac:dyDescent="0.25">
      <c r="A200">
        <v>199</v>
      </c>
      <c r="B200">
        <v>16</v>
      </c>
      <c r="C200" s="24" t="s">
        <v>192</v>
      </c>
      <c r="D200" s="12">
        <v>4.0253591233167851</v>
      </c>
      <c r="E200" s="13">
        <v>1.045547824238126</v>
      </c>
      <c r="F200" s="7">
        <v>3.85</v>
      </c>
      <c r="G200" s="7">
        <f t="shared" si="50"/>
        <v>2.9798112990786594</v>
      </c>
      <c r="H200" s="15">
        <f t="shared" si="51"/>
        <v>5.0709069475549109</v>
      </c>
      <c r="I200" s="11">
        <f t="shared" si="52"/>
        <v>6.6930488438157312E-2</v>
      </c>
      <c r="J200" s="32">
        <f t="shared" si="53"/>
        <v>1.7384542451469431E-2</v>
      </c>
      <c r="K200" s="32">
        <f t="shared" si="54"/>
        <v>57.522365215627225</v>
      </c>
      <c r="L200" s="8">
        <v>0</v>
      </c>
      <c r="M200" s="9">
        <v>1</v>
      </c>
      <c r="N200" s="8">
        <v>0</v>
      </c>
      <c r="O200" s="9">
        <v>0</v>
      </c>
      <c r="P200" s="9">
        <v>1</v>
      </c>
      <c r="Q200" s="9">
        <v>0</v>
      </c>
      <c r="R200" s="9">
        <v>0</v>
      </c>
      <c r="S200" s="8">
        <v>3307</v>
      </c>
      <c r="T200" s="9">
        <v>12</v>
      </c>
      <c r="U200" s="9">
        <f t="shared" si="55"/>
        <v>3294</v>
      </c>
      <c r="V200" s="9">
        <f t="shared" si="56"/>
        <v>48</v>
      </c>
      <c r="W200" s="7">
        <v>10.52</v>
      </c>
      <c r="X200" s="7">
        <f t="shared" si="46"/>
        <v>23.48</v>
      </c>
      <c r="Y200" s="9">
        <v>0</v>
      </c>
      <c r="Z200" s="9">
        <v>1</v>
      </c>
      <c r="AA200" s="9">
        <v>0</v>
      </c>
      <c r="AB200" s="9">
        <v>0</v>
      </c>
      <c r="AC200" s="9">
        <v>1</v>
      </c>
      <c r="AD200" s="29">
        <v>0</v>
      </c>
      <c r="AE200" s="187">
        <v>0</v>
      </c>
      <c r="AF200" s="9">
        <v>1</v>
      </c>
      <c r="AG200" s="29">
        <v>0</v>
      </c>
      <c r="AH200" s="9">
        <v>0</v>
      </c>
      <c r="AI200" s="29">
        <v>1</v>
      </c>
      <c r="AJ200" s="20">
        <v>1992</v>
      </c>
      <c r="AK200" s="32">
        <f t="shared" si="47"/>
        <v>0.17</v>
      </c>
      <c r="AL200" s="32">
        <v>0.2</v>
      </c>
      <c r="AM200" s="32">
        <v>0.46</v>
      </c>
      <c r="AN200" s="42">
        <f t="shared" si="48"/>
        <v>0.17</v>
      </c>
      <c r="AO200" s="41">
        <v>0.67</v>
      </c>
      <c r="AP200" s="17">
        <v>0.33</v>
      </c>
      <c r="AQ200">
        <v>1</v>
      </c>
      <c r="AR200" s="39">
        <f t="shared" si="44"/>
        <v>0</v>
      </c>
      <c r="AS200">
        <v>0.31</v>
      </c>
      <c r="AT200" s="39">
        <v>0.69</v>
      </c>
      <c r="AU200">
        <v>0</v>
      </c>
      <c r="AV200" s="17">
        <v>1</v>
      </c>
      <c r="AW200">
        <f t="shared" si="49"/>
        <v>0.56800000000000006</v>
      </c>
      <c r="AX200" s="17">
        <v>0.432</v>
      </c>
      <c r="AY200" s="17" t="s">
        <v>10</v>
      </c>
      <c r="AZ200">
        <v>0</v>
      </c>
      <c r="BA200">
        <v>0</v>
      </c>
      <c r="BB200">
        <v>0</v>
      </c>
      <c r="BC200">
        <v>0</v>
      </c>
      <c r="BD200">
        <v>0</v>
      </c>
      <c r="BE200" s="17">
        <v>1</v>
      </c>
      <c r="BF200">
        <v>0</v>
      </c>
      <c r="BG200">
        <v>0</v>
      </c>
      <c r="BH200" s="17">
        <v>1</v>
      </c>
      <c r="BI200">
        <v>19.583333333333329</v>
      </c>
      <c r="BJ200">
        <v>1.03</v>
      </c>
      <c r="BK200" s="24">
        <v>40</v>
      </c>
      <c r="BL200">
        <v>1</v>
      </c>
      <c r="BM200">
        <v>0</v>
      </c>
      <c r="BN200">
        <v>0</v>
      </c>
      <c r="BO200">
        <v>0</v>
      </c>
      <c r="BP200">
        <v>0</v>
      </c>
      <c r="BQ200">
        <v>0</v>
      </c>
      <c r="BR200">
        <v>0</v>
      </c>
      <c r="BS200" s="17">
        <v>0</v>
      </c>
      <c r="BT200">
        <v>0</v>
      </c>
      <c r="BU200">
        <v>1</v>
      </c>
      <c r="BV200">
        <v>0</v>
      </c>
      <c r="BW200" s="17">
        <v>0</v>
      </c>
      <c r="BX200">
        <v>1</v>
      </c>
      <c r="BY200">
        <v>0</v>
      </c>
      <c r="BZ200">
        <v>0</v>
      </c>
      <c r="CA200">
        <v>0</v>
      </c>
      <c r="CB200" s="17">
        <v>0</v>
      </c>
      <c r="CC200">
        <v>0</v>
      </c>
      <c r="CD200">
        <v>0</v>
      </c>
      <c r="CE200">
        <v>1</v>
      </c>
      <c r="CF200">
        <v>1</v>
      </c>
      <c r="CG200">
        <v>0</v>
      </c>
      <c r="CH200">
        <v>0</v>
      </c>
      <c r="CI200">
        <v>0</v>
      </c>
      <c r="CJ200">
        <v>0</v>
      </c>
      <c r="CK200">
        <v>0</v>
      </c>
      <c r="CL200">
        <v>1</v>
      </c>
      <c r="CM200" s="17">
        <v>0</v>
      </c>
      <c r="CN200">
        <v>0</v>
      </c>
      <c r="CO200">
        <v>30</v>
      </c>
      <c r="CP200">
        <v>0</v>
      </c>
      <c r="CQ200">
        <v>1</v>
      </c>
      <c r="CR200">
        <v>12</v>
      </c>
      <c r="CX200" s="33" t="s">
        <v>85</v>
      </c>
    </row>
    <row r="201" spans="1:102" x14ac:dyDescent="0.25">
      <c r="A201">
        <v>200</v>
      </c>
      <c r="B201">
        <v>16</v>
      </c>
      <c r="C201" s="24" t="s">
        <v>192</v>
      </c>
      <c r="D201" s="12">
        <v>6.5762756635474151</v>
      </c>
      <c r="E201" s="13">
        <v>1.0086312367404011</v>
      </c>
      <c r="F201" s="7">
        <v>6.52</v>
      </c>
      <c r="G201" s="7">
        <f t="shared" si="50"/>
        <v>5.5676444268070142</v>
      </c>
      <c r="H201" s="15">
        <f t="shared" si="51"/>
        <v>7.584906900287816</v>
      </c>
      <c r="I201" s="11">
        <f t="shared" si="52"/>
        <v>0.1128759333102024</v>
      </c>
      <c r="J201" s="32">
        <f t="shared" si="53"/>
        <v>1.7312259710153745E-2</v>
      </c>
      <c r="K201" s="32">
        <f t="shared" si="54"/>
        <v>57.762534570428954</v>
      </c>
      <c r="L201" s="8">
        <v>0</v>
      </c>
      <c r="M201" s="9">
        <v>1</v>
      </c>
      <c r="N201" s="8">
        <v>0</v>
      </c>
      <c r="O201" s="9">
        <v>0</v>
      </c>
      <c r="P201" s="9">
        <v>1</v>
      </c>
      <c r="Q201" s="9">
        <v>0</v>
      </c>
      <c r="R201" s="9">
        <v>0</v>
      </c>
      <c r="S201" s="8">
        <v>3307</v>
      </c>
      <c r="T201" s="9">
        <v>12</v>
      </c>
      <c r="U201" s="9">
        <f t="shared" si="55"/>
        <v>3294</v>
      </c>
      <c r="V201" s="9">
        <f t="shared" si="56"/>
        <v>48</v>
      </c>
      <c r="W201" s="7">
        <v>10.52</v>
      </c>
      <c r="X201" s="7">
        <f t="shared" si="46"/>
        <v>23.48</v>
      </c>
      <c r="Y201" s="9">
        <v>0</v>
      </c>
      <c r="Z201" s="9">
        <v>1</v>
      </c>
      <c r="AA201" s="9">
        <v>0</v>
      </c>
      <c r="AB201" s="9">
        <v>0</v>
      </c>
      <c r="AC201" s="9">
        <v>1</v>
      </c>
      <c r="AD201" s="29">
        <v>0</v>
      </c>
      <c r="AE201" s="187">
        <v>0</v>
      </c>
      <c r="AF201" s="9">
        <v>1</v>
      </c>
      <c r="AG201" s="29">
        <v>0</v>
      </c>
      <c r="AH201" s="9">
        <v>0</v>
      </c>
      <c r="AI201" s="29">
        <v>1</v>
      </c>
      <c r="AJ201" s="20">
        <v>1992</v>
      </c>
      <c r="AK201" s="32">
        <f t="shared" si="47"/>
        <v>0.17</v>
      </c>
      <c r="AL201" s="32">
        <v>0.2</v>
      </c>
      <c r="AM201" s="32">
        <v>0.46</v>
      </c>
      <c r="AN201" s="42">
        <f t="shared" si="48"/>
        <v>0.17</v>
      </c>
      <c r="AO201" s="41">
        <v>0.67</v>
      </c>
      <c r="AP201" s="17">
        <v>0.33</v>
      </c>
      <c r="AQ201">
        <v>1</v>
      </c>
      <c r="AR201" s="39">
        <f t="shared" si="44"/>
        <v>0</v>
      </c>
      <c r="AS201">
        <v>0.31</v>
      </c>
      <c r="AT201" s="39">
        <v>0.69</v>
      </c>
      <c r="AU201">
        <v>0</v>
      </c>
      <c r="AV201" s="17">
        <v>1</v>
      </c>
      <c r="AW201">
        <f t="shared" si="49"/>
        <v>0.56800000000000006</v>
      </c>
      <c r="AX201" s="17">
        <v>0.432</v>
      </c>
      <c r="AY201" s="17" t="s">
        <v>10</v>
      </c>
      <c r="AZ201">
        <v>0</v>
      </c>
      <c r="BA201">
        <v>0</v>
      </c>
      <c r="BB201">
        <v>0</v>
      </c>
      <c r="BC201">
        <v>0</v>
      </c>
      <c r="BD201">
        <v>0</v>
      </c>
      <c r="BE201" s="17">
        <v>1</v>
      </c>
      <c r="BF201">
        <v>0</v>
      </c>
      <c r="BG201">
        <v>0</v>
      </c>
      <c r="BH201" s="17">
        <v>1</v>
      </c>
      <c r="BI201">
        <v>19.583333333333329</v>
      </c>
      <c r="BJ201">
        <v>1.03</v>
      </c>
      <c r="BK201" s="24">
        <v>40</v>
      </c>
      <c r="BL201">
        <v>1</v>
      </c>
      <c r="BM201">
        <v>0</v>
      </c>
      <c r="BN201">
        <v>0</v>
      </c>
      <c r="BO201">
        <v>0</v>
      </c>
      <c r="BP201">
        <v>0</v>
      </c>
      <c r="BQ201">
        <v>0</v>
      </c>
      <c r="BR201">
        <v>0</v>
      </c>
      <c r="BS201" s="17">
        <v>0</v>
      </c>
      <c r="BT201">
        <v>0</v>
      </c>
      <c r="BU201">
        <v>1</v>
      </c>
      <c r="BV201">
        <v>0</v>
      </c>
      <c r="BW201" s="17">
        <v>0</v>
      </c>
      <c r="BX201">
        <v>1</v>
      </c>
      <c r="BY201">
        <v>0</v>
      </c>
      <c r="BZ201">
        <v>0</v>
      </c>
      <c r="CA201">
        <v>0</v>
      </c>
      <c r="CB201" s="17">
        <v>0</v>
      </c>
      <c r="CC201">
        <v>0</v>
      </c>
      <c r="CD201">
        <v>0</v>
      </c>
      <c r="CE201">
        <v>1</v>
      </c>
      <c r="CF201">
        <v>1</v>
      </c>
      <c r="CG201">
        <v>0</v>
      </c>
      <c r="CH201">
        <v>0</v>
      </c>
      <c r="CI201">
        <v>0</v>
      </c>
      <c r="CJ201">
        <v>0</v>
      </c>
      <c r="CK201">
        <v>0</v>
      </c>
      <c r="CL201">
        <v>1</v>
      </c>
      <c r="CM201" s="17">
        <v>0</v>
      </c>
      <c r="CN201">
        <v>0</v>
      </c>
      <c r="CO201">
        <v>30</v>
      </c>
      <c r="CP201">
        <v>0</v>
      </c>
      <c r="CQ201">
        <v>1</v>
      </c>
      <c r="CR201">
        <v>12</v>
      </c>
      <c r="CX201" s="33" t="s">
        <v>85</v>
      </c>
    </row>
    <row r="202" spans="1:102" x14ac:dyDescent="0.25">
      <c r="A202">
        <v>201</v>
      </c>
      <c r="B202">
        <v>16</v>
      </c>
      <c r="C202" s="24" t="s">
        <v>192</v>
      </c>
      <c r="D202" s="12">
        <v>10.33316815186538</v>
      </c>
      <c r="E202" s="13">
        <v>1.7366669162798956</v>
      </c>
      <c r="F202" s="7">
        <v>5.95</v>
      </c>
      <c r="G202" s="7">
        <f t="shared" si="50"/>
        <v>8.5965012355854835</v>
      </c>
      <c r="H202" s="15">
        <f t="shared" si="51"/>
        <v>12.069835068145276</v>
      </c>
      <c r="I202" s="11">
        <f t="shared" si="52"/>
        <v>0.10311784184327458</v>
      </c>
      <c r="J202" s="32">
        <f t="shared" si="53"/>
        <v>1.7330729721558753E-2</v>
      </c>
      <c r="K202" s="32">
        <f t="shared" si="54"/>
        <v>57.700974861782015</v>
      </c>
      <c r="L202" s="8">
        <v>0</v>
      </c>
      <c r="M202" s="9">
        <v>1</v>
      </c>
      <c r="N202" s="8">
        <v>0</v>
      </c>
      <c r="O202" s="9">
        <v>0</v>
      </c>
      <c r="P202" s="9">
        <v>1</v>
      </c>
      <c r="Q202" s="9">
        <v>0</v>
      </c>
      <c r="R202" s="9">
        <v>0</v>
      </c>
      <c r="S202" s="8">
        <v>3307</v>
      </c>
      <c r="T202" s="9">
        <v>12</v>
      </c>
      <c r="U202" s="9">
        <f t="shared" si="55"/>
        <v>3294</v>
      </c>
      <c r="V202" s="9">
        <f t="shared" si="56"/>
        <v>48</v>
      </c>
      <c r="W202" s="7">
        <v>10.52</v>
      </c>
      <c r="X202" s="7">
        <f t="shared" si="46"/>
        <v>23.48</v>
      </c>
      <c r="Y202" s="9">
        <v>0</v>
      </c>
      <c r="Z202" s="9">
        <v>1</v>
      </c>
      <c r="AA202" s="9">
        <v>0</v>
      </c>
      <c r="AB202" s="9">
        <v>0</v>
      </c>
      <c r="AC202" s="9">
        <v>1</v>
      </c>
      <c r="AD202" s="29">
        <v>0</v>
      </c>
      <c r="AE202" s="187">
        <v>0</v>
      </c>
      <c r="AF202" s="9">
        <v>1</v>
      </c>
      <c r="AG202" s="29">
        <v>0</v>
      </c>
      <c r="AH202" s="9">
        <v>0</v>
      </c>
      <c r="AI202" s="29">
        <v>1</v>
      </c>
      <c r="AJ202" s="20">
        <v>1992</v>
      </c>
      <c r="AK202" s="32">
        <f t="shared" si="47"/>
        <v>0.17</v>
      </c>
      <c r="AL202" s="32">
        <v>0.2</v>
      </c>
      <c r="AM202" s="32">
        <v>0.46</v>
      </c>
      <c r="AN202" s="42">
        <f t="shared" si="48"/>
        <v>0.17</v>
      </c>
      <c r="AO202" s="41">
        <v>0.67</v>
      </c>
      <c r="AP202" s="17">
        <v>0.33</v>
      </c>
      <c r="AQ202">
        <v>1</v>
      </c>
      <c r="AR202" s="39">
        <f t="shared" si="44"/>
        <v>0</v>
      </c>
      <c r="AS202">
        <v>0.31</v>
      </c>
      <c r="AT202" s="39">
        <v>0.69</v>
      </c>
      <c r="AU202">
        <v>0</v>
      </c>
      <c r="AV202" s="17">
        <v>1</v>
      </c>
      <c r="AW202">
        <f t="shared" si="49"/>
        <v>0.56800000000000006</v>
      </c>
      <c r="AX202" s="17">
        <v>0.432</v>
      </c>
      <c r="AY202" s="17" t="s">
        <v>10</v>
      </c>
      <c r="AZ202">
        <v>0</v>
      </c>
      <c r="BA202">
        <v>0</v>
      </c>
      <c r="BB202">
        <v>0</v>
      </c>
      <c r="BC202">
        <v>0</v>
      </c>
      <c r="BD202">
        <v>0</v>
      </c>
      <c r="BE202" s="17">
        <v>1</v>
      </c>
      <c r="BF202">
        <v>0</v>
      </c>
      <c r="BG202">
        <v>0</v>
      </c>
      <c r="BH202" s="17">
        <v>1</v>
      </c>
      <c r="BI202">
        <v>19.583333333333329</v>
      </c>
      <c r="BJ202">
        <v>1.03</v>
      </c>
      <c r="BK202" s="24">
        <v>40</v>
      </c>
      <c r="BL202">
        <v>1</v>
      </c>
      <c r="BM202">
        <v>0</v>
      </c>
      <c r="BN202">
        <v>0</v>
      </c>
      <c r="BO202">
        <v>0</v>
      </c>
      <c r="BP202">
        <v>0</v>
      </c>
      <c r="BQ202">
        <v>0</v>
      </c>
      <c r="BR202">
        <v>0</v>
      </c>
      <c r="BS202" s="17">
        <v>0</v>
      </c>
      <c r="BT202">
        <v>0</v>
      </c>
      <c r="BU202">
        <v>1</v>
      </c>
      <c r="BV202">
        <v>0</v>
      </c>
      <c r="BW202" s="17">
        <v>0</v>
      </c>
      <c r="BX202">
        <v>1</v>
      </c>
      <c r="BY202">
        <v>0</v>
      </c>
      <c r="BZ202">
        <v>0</v>
      </c>
      <c r="CA202">
        <v>0</v>
      </c>
      <c r="CB202" s="17">
        <v>0</v>
      </c>
      <c r="CC202">
        <v>0</v>
      </c>
      <c r="CD202">
        <v>0</v>
      </c>
      <c r="CE202">
        <v>1</v>
      </c>
      <c r="CF202">
        <v>1</v>
      </c>
      <c r="CG202">
        <v>0</v>
      </c>
      <c r="CH202">
        <v>0</v>
      </c>
      <c r="CI202">
        <v>0</v>
      </c>
      <c r="CJ202">
        <v>0</v>
      </c>
      <c r="CK202">
        <v>0</v>
      </c>
      <c r="CL202">
        <v>1</v>
      </c>
      <c r="CM202" s="17">
        <v>0</v>
      </c>
      <c r="CN202">
        <v>0</v>
      </c>
      <c r="CO202">
        <v>30</v>
      </c>
      <c r="CP202">
        <v>0</v>
      </c>
      <c r="CQ202">
        <v>1</v>
      </c>
      <c r="CR202">
        <v>12</v>
      </c>
      <c r="CX202" s="33" t="s">
        <v>85</v>
      </c>
    </row>
    <row r="203" spans="1:102" x14ac:dyDescent="0.25">
      <c r="A203">
        <v>202</v>
      </c>
      <c r="B203">
        <v>16</v>
      </c>
      <c r="C203" s="24" t="s">
        <v>192</v>
      </c>
      <c r="D203" s="12">
        <v>0.37971053021661483</v>
      </c>
      <c r="E203" s="13">
        <v>0.84380117825914402</v>
      </c>
      <c r="F203" s="7">
        <v>0.45</v>
      </c>
      <c r="G203" s="7">
        <f t="shared" si="50"/>
        <v>-0.4640906480425292</v>
      </c>
      <c r="H203" s="15">
        <f t="shared" si="51"/>
        <v>1.2235117084757587</v>
      </c>
      <c r="I203" s="11">
        <f t="shared" si="52"/>
        <v>7.8296962571316932E-3</v>
      </c>
      <c r="J203" s="32">
        <f t="shared" si="53"/>
        <v>1.7399325015848205E-2</v>
      </c>
      <c r="K203" s="32">
        <f t="shared" si="54"/>
        <v>57.473493890662326</v>
      </c>
      <c r="L203" s="8">
        <v>0</v>
      </c>
      <c r="M203" s="9">
        <v>1</v>
      </c>
      <c r="N203" s="8">
        <v>0</v>
      </c>
      <c r="O203" s="9">
        <v>0</v>
      </c>
      <c r="P203" s="9">
        <v>1</v>
      </c>
      <c r="Q203" s="9">
        <v>0</v>
      </c>
      <c r="R203" s="9">
        <v>0</v>
      </c>
      <c r="S203" s="8">
        <v>3316</v>
      </c>
      <c r="T203" s="9">
        <v>12</v>
      </c>
      <c r="U203" s="9">
        <f t="shared" si="55"/>
        <v>3303</v>
      </c>
      <c r="V203" s="9">
        <f t="shared" si="56"/>
        <v>48</v>
      </c>
      <c r="W203" s="7">
        <v>10.52</v>
      </c>
      <c r="X203" s="7">
        <f t="shared" si="46"/>
        <v>23.48</v>
      </c>
      <c r="Y203" s="9">
        <v>0</v>
      </c>
      <c r="Z203" s="9">
        <v>1</v>
      </c>
      <c r="AA203" s="9">
        <v>0</v>
      </c>
      <c r="AB203" s="9">
        <v>0</v>
      </c>
      <c r="AC203" s="9">
        <v>1</v>
      </c>
      <c r="AD203" s="29">
        <v>0</v>
      </c>
      <c r="AE203" s="187">
        <v>0</v>
      </c>
      <c r="AF203" s="9">
        <v>1</v>
      </c>
      <c r="AG203" s="29">
        <v>0</v>
      </c>
      <c r="AH203" s="9">
        <v>0</v>
      </c>
      <c r="AI203" s="29">
        <v>1</v>
      </c>
      <c r="AJ203" s="20">
        <v>1992</v>
      </c>
      <c r="AK203" s="32">
        <f t="shared" si="47"/>
        <v>0.17</v>
      </c>
      <c r="AL203" s="32">
        <v>0.2</v>
      </c>
      <c r="AM203" s="32">
        <v>0.46</v>
      </c>
      <c r="AN203" s="42">
        <f t="shared" si="48"/>
        <v>0.17</v>
      </c>
      <c r="AO203" s="41">
        <v>0.67</v>
      </c>
      <c r="AP203" s="17">
        <v>0.33</v>
      </c>
      <c r="AQ203">
        <v>1</v>
      </c>
      <c r="AR203" s="39">
        <f t="shared" si="44"/>
        <v>0</v>
      </c>
      <c r="AS203">
        <v>0.31</v>
      </c>
      <c r="AT203" s="39">
        <v>0.69</v>
      </c>
      <c r="AU203">
        <v>0</v>
      </c>
      <c r="AV203" s="17">
        <v>1</v>
      </c>
      <c r="AW203">
        <f t="shared" si="49"/>
        <v>0.56800000000000006</v>
      </c>
      <c r="AX203" s="17">
        <v>0.432</v>
      </c>
      <c r="AY203" s="17" t="s">
        <v>10</v>
      </c>
      <c r="AZ203">
        <v>0</v>
      </c>
      <c r="BA203">
        <v>0</v>
      </c>
      <c r="BB203">
        <v>0</v>
      </c>
      <c r="BC203">
        <v>0</v>
      </c>
      <c r="BD203">
        <v>0</v>
      </c>
      <c r="BE203" s="17">
        <v>1</v>
      </c>
      <c r="BF203">
        <v>0</v>
      </c>
      <c r="BG203">
        <v>0</v>
      </c>
      <c r="BH203" s="17">
        <v>1</v>
      </c>
      <c r="BI203">
        <v>19.583333333333329</v>
      </c>
      <c r="BJ203">
        <v>1.03</v>
      </c>
      <c r="BK203" s="24">
        <v>40</v>
      </c>
      <c r="BL203">
        <v>1</v>
      </c>
      <c r="BM203">
        <v>0</v>
      </c>
      <c r="BN203">
        <v>0</v>
      </c>
      <c r="BO203">
        <v>0</v>
      </c>
      <c r="BP203">
        <v>0</v>
      </c>
      <c r="BQ203">
        <v>0</v>
      </c>
      <c r="BR203">
        <v>0</v>
      </c>
      <c r="BS203" s="17">
        <v>0</v>
      </c>
      <c r="BT203">
        <v>0</v>
      </c>
      <c r="BU203">
        <v>1</v>
      </c>
      <c r="BV203">
        <v>0</v>
      </c>
      <c r="BW203" s="17">
        <v>0</v>
      </c>
      <c r="BX203">
        <v>1</v>
      </c>
      <c r="BY203">
        <v>0</v>
      </c>
      <c r="BZ203">
        <v>0</v>
      </c>
      <c r="CA203">
        <v>0</v>
      </c>
      <c r="CB203" s="17">
        <v>0</v>
      </c>
      <c r="CC203">
        <v>0</v>
      </c>
      <c r="CD203">
        <v>0</v>
      </c>
      <c r="CE203">
        <v>1</v>
      </c>
      <c r="CF203">
        <v>1</v>
      </c>
      <c r="CG203">
        <v>0</v>
      </c>
      <c r="CH203">
        <v>0</v>
      </c>
      <c r="CI203">
        <v>0</v>
      </c>
      <c r="CJ203">
        <v>0</v>
      </c>
      <c r="CK203">
        <v>0</v>
      </c>
      <c r="CL203">
        <v>1</v>
      </c>
      <c r="CM203" s="17">
        <v>0</v>
      </c>
      <c r="CN203">
        <v>0</v>
      </c>
      <c r="CO203">
        <v>30</v>
      </c>
      <c r="CP203">
        <v>0</v>
      </c>
      <c r="CQ203">
        <v>1</v>
      </c>
      <c r="CR203">
        <v>12</v>
      </c>
      <c r="CX203" s="33" t="s">
        <v>85</v>
      </c>
    </row>
    <row r="204" spans="1:102" x14ac:dyDescent="0.25">
      <c r="A204">
        <v>203</v>
      </c>
      <c r="B204">
        <v>16</v>
      </c>
      <c r="C204" s="24" t="s">
        <v>192</v>
      </c>
      <c r="D204" s="12">
        <v>4.0031433486121593</v>
      </c>
      <c r="E204" s="13">
        <v>1.0007858371530398</v>
      </c>
      <c r="F204" s="7">
        <v>4</v>
      </c>
      <c r="G204" s="7">
        <f t="shared" si="50"/>
        <v>3.0023575114591194</v>
      </c>
      <c r="H204" s="15">
        <f t="shared" si="51"/>
        <v>5.0039291857651991</v>
      </c>
      <c r="I204" s="11">
        <f t="shared" si="52"/>
        <v>6.9431470784376378E-2</v>
      </c>
      <c r="J204" s="32">
        <f t="shared" si="53"/>
        <v>1.7357867696094095E-2</v>
      </c>
      <c r="K204" s="32">
        <f t="shared" si="54"/>
        <v>57.610762883336307</v>
      </c>
      <c r="L204" s="8">
        <v>0</v>
      </c>
      <c r="M204" s="9">
        <v>1</v>
      </c>
      <c r="N204" s="8">
        <v>0</v>
      </c>
      <c r="O204" s="9">
        <v>0</v>
      </c>
      <c r="P204" s="9">
        <v>1</v>
      </c>
      <c r="Q204" s="9">
        <v>0</v>
      </c>
      <c r="R204" s="9">
        <v>0</v>
      </c>
      <c r="S204" s="8">
        <v>3316</v>
      </c>
      <c r="T204" s="9">
        <v>12</v>
      </c>
      <c r="U204" s="9">
        <f t="shared" si="55"/>
        <v>3303</v>
      </c>
      <c r="V204" s="9">
        <f t="shared" si="56"/>
        <v>48</v>
      </c>
      <c r="W204" s="7">
        <v>10.52</v>
      </c>
      <c r="X204" s="7">
        <f t="shared" si="46"/>
        <v>23.48</v>
      </c>
      <c r="Y204" s="9">
        <v>0</v>
      </c>
      <c r="Z204" s="9">
        <v>1</v>
      </c>
      <c r="AA204" s="9">
        <v>0</v>
      </c>
      <c r="AB204" s="9">
        <v>0</v>
      </c>
      <c r="AC204" s="9">
        <v>1</v>
      </c>
      <c r="AD204" s="29">
        <v>0</v>
      </c>
      <c r="AE204" s="187">
        <v>0</v>
      </c>
      <c r="AF204" s="9">
        <v>1</v>
      </c>
      <c r="AG204" s="29">
        <v>0</v>
      </c>
      <c r="AH204" s="9">
        <v>0</v>
      </c>
      <c r="AI204" s="29">
        <v>1</v>
      </c>
      <c r="AJ204" s="20">
        <v>1992</v>
      </c>
      <c r="AK204" s="32">
        <f t="shared" si="47"/>
        <v>0.17</v>
      </c>
      <c r="AL204" s="32">
        <v>0.2</v>
      </c>
      <c r="AM204" s="32">
        <v>0.46</v>
      </c>
      <c r="AN204" s="42">
        <f t="shared" si="48"/>
        <v>0.17</v>
      </c>
      <c r="AO204" s="41">
        <v>0.67</v>
      </c>
      <c r="AP204" s="17">
        <v>0.33</v>
      </c>
      <c r="AQ204">
        <v>1</v>
      </c>
      <c r="AR204" s="39">
        <f t="shared" si="44"/>
        <v>0</v>
      </c>
      <c r="AS204">
        <v>0.31</v>
      </c>
      <c r="AT204" s="39">
        <v>0.69</v>
      </c>
      <c r="AU204">
        <v>0</v>
      </c>
      <c r="AV204" s="17">
        <v>1</v>
      </c>
      <c r="AW204">
        <f t="shared" si="49"/>
        <v>0.56800000000000006</v>
      </c>
      <c r="AX204" s="17">
        <v>0.432</v>
      </c>
      <c r="AY204" s="17" t="s">
        <v>10</v>
      </c>
      <c r="AZ204">
        <v>0</v>
      </c>
      <c r="BA204">
        <v>0</v>
      </c>
      <c r="BB204">
        <v>0</v>
      </c>
      <c r="BC204">
        <v>0</v>
      </c>
      <c r="BD204">
        <v>0</v>
      </c>
      <c r="BE204" s="17">
        <v>1</v>
      </c>
      <c r="BF204">
        <v>0</v>
      </c>
      <c r="BG204">
        <v>0</v>
      </c>
      <c r="BH204" s="17">
        <v>1</v>
      </c>
      <c r="BI204">
        <v>19.583333333333329</v>
      </c>
      <c r="BJ204">
        <v>1.03</v>
      </c>
      <c r="BK204" s="24">
        <v>40</v>
      </c>
      <c r="BL204">
        <v>1</v>
      </c>
      <c r="BM204">
        <v>0</v>
      </c>
      <c r="BN204">
        <v>0</v>
      </c>
      <c r="BO204">
        <v>0</v>
      </c>
      <c r="BP204">
        <v>0</v>
      </c>
      <c r="BQ204">
        <v>0</v>
      </c>
      <c r="BR204">
        <v>0</v>
      </c>
      <c r="BS204" s="17">
        <v>0</v>
      </c>
      <c r="BT204">
        <v>0</v>
      </c>
      <c r="BU204">
        <v>1</v>
      </c>
      <c r="BV204">
        <v>0</v>
      </c>
      <c r="BW204" s="17">
        <v>0</v>
      </c>
      <c r="BX204">
        <v>1</v>
      </c>
      <c r="BY204">
        <v>0</v>
      </c>
      <c r="BZ204">
        <v>0</v>
      </c>
      <c r="CA204">
        <v>0</v>
      </c>
      <c r="CB204" s="17">
        <v>0</v>
      </c>
      <c r="CC204">
        <v>0</v>
      </c>
      <c r="CD204">
        <v>0</v>
      </c>
      <c r="CE204">
        <v>1</v>
      </c>
      <c r="CF204">
        <v>1</v>
      </c>
      <c r="CG204">
        <v>0</v>
      </c>
      <c r="CH204">
        <v>0</v>
      </c>
      <c r="CI204">
        <v>0</v>
      </c>
      <c r="CJ204">
        <v>0</v>
      </c>
      <c r="CK204">
        <v>0</v>
      </c>
      <c r="CL204">
        <v>1</v>
      </c>
      <c r="CM204" s="17">
        <v>0</v>
      </c>
      <c r="CN204">
        <v>0</v>
      </c>
      <c r="CO204">
        <v>30</v>
      </c>
      <c r="CP204">
        <v>0</v>
      </c>
      <c r="CQ204">
        <v>1</v>
      </c>
      <c r="CR204">
        <v>12</v>
      </c>
      <c r="CX204" s="33" t="s">
        <v>85</v>
      </c>
    </row>
    <row r="205" spans="1:102" x14ac:dyDescent="0.25">
      <c r="A205">
        <v>204</v>
      </c>
      <c r="B205">
        <v>16</v>
      </c>
      <c r="C205" s="24" t="s">
        <v>192</v>
      </c>
      <c r="D205" s="12">
        <v>6.4363909051986079</v>
      </c>
      <c r="E205" s="13">
        <v>0.9796637603042021</v>
      </c>
      <c r="F205" s="7">
        <v>6.57</v>
      </c>
      <c r="G205" s="7">
        <f t="shared" si="50"/>
        <v>5.4567271448944057</v>
      </c>
      <c r="H205" s="15">
        <f t="shared" si="51"/>
        <v>7.4160546655028101</v>
      </c>
      <c r="I205" s="11">
        <f t="shared" si="52"/>
        <v>0.11357734174803634</v>
      </c>
      <c r="J205" s="32">
        <f t="shared" si="53"/>
        <v>1.7287266628316034E-2</v>
      </c>
      <c r="K205" s="32">
        <f t="shared" si="54"/>
        <v>57.846044808612454</v>
      </c>
      <c r="L205" s="8">
        <v>0</v>
      </c>
      <c r="M205" s="9">
        <v>1</v>
      </c>
      <c r="N205" s="8">
        <v>0</v>
      </c>
      <c r="O205" s="9">
        <v>0</v>
      </c>
      <c r="P205" s="9">
        <v>1</v>
      </c>
      <c r="Q205" s="9">
        <v>0</v>
      </c>
      <c r="R205" s="9">
        <v>0</v>
      </c>
      <c r="S205" s="8">
        <v>3316</v>
      </c>
      <c r="T205" s="9">
        <v>12</v>
      </c>
      <c r="U205" s="9">
        <f t="shared" si="55"/>
        <v>3303</v>
      </c>
      <c r="V205" s="9">
        <f t="shared" si="56"/>
        <v>48</v>
      </c>
      <c r="W205" s="7">
        <v>10.52</v>
      </c>
      <c r="X205" s="7">
        <f t="shared" si="46"/>
        <v>23.48</v>
      </c>
      <c r="Y205" s="9">
        <v>0</v>
      </c>
      <c r="Z205" s="9">
        <v>1</v>
      </c>
      <c r="AA205" s="9">
        <v>0</v>
      </c>
      <c r="AB205" s="9">
        <v>0</v>
      </c>
      <c r="AC205" s="9">
        <v>1</v>
      </c>
      <c r="AD205" s="29">
        <v>0</v>
      </c>
      <c r="AE205" s="187">
        <v>0</v>
      </c>
      <c r="AF205" s="9">
        <v>1</v>
      </c>
      <c r="AG205" s="29">
        <v>0</v>
      </c>
      <c r="AH205" s="9">
        <v>0</v>
      </c>
      <c r="AI205" s="29">
        <v>1</v>
      </c>
      <c r="AJ205" s="20">
        <v>1992</v>
      </c>
      <c r="AK205" s="32">
        <f t="shared" si="47"/>
        <v>0.17</v>
      </c>
      <c r="AL205" s="32">
        <v>0.2</v>
      </c>
      <c r="AM205" s="32">
        <v>0.46</v>
      </c>
      <c r="AN205" s="42">
        <f t="shared" si="48"/>
        <v>0.17</v>
      </c>
      <c r="AO205" s="41">
        <v>0.67</v>
      </c>
      <c r="AP205" s="17">
        <v>0.33</v>
      </c>
      <c r="AQ205">
        <v>1</v>
      </c>
      <c r="AR205" s="39">
        <f t="shared" si="44"/>
        <v>0</v>
      </c>
      <c r="AS205">
        <v>0.31</v>
      </c>
      <c r="AT205" s="39">
        <v>0.69</v>
      </c>
      <c r="AU205">
        <v>0</v>
      </c>
      <c r="AV205" s="17">
        <v>1</v>
      </c>
      <c r="AW205">
        <f t="shared" si="49"/>
        <v>0.56800000000000006</v>
      </c>
      <c r="AX205" s="17">
        <v>0.432</v>
      </c>
      <c r="AY205" s="17" t="s">
        <v>10</v>
      </c>
      <c r="AZ205">
        <v>0</v>
      </c>
      <c r="BA205">
        <v>0</v>
      </c>
      <c r="BB205">
        <v>0</v>
      </c>
      <c r="BC205">
        <v>0</v>
      </c>
      <c r="BD205">
        <v>0</v>
      </c>
      <c r="BE205" s="17">
        <v>1</v>
      </c>
      <c r="BF205">
        <v>0</v>
      </c>
      <c r="BG205">
        <v>0</v>
      </c>
      <c r="BH205" s="17">
        <v>1</v>
      </c>
      <c r="BI205">
        <v>19.583333333333329</v>
      </c>
      <c r="BJ205">
        <v>1.03</v>
      </c>
      <c r="BK205" s="24">
        <v>40</v>
      </c>
      <c r="BL205">
        <v>1</v>
      </c>
      <c r="BM205">
        <v>0</v>
      </c>
      <c r="BN205">
        <v>0</v>
      </c>
      <c r="BO205">
        <v>0</v>
      </c>
      <c r="BP205">
        <v>0</v>
      </c>
      <c r="BQ205">
        <v>0</v>
      </c>
      <c r="BR205">
        <v>0</v>
      </c>
      <c r="BS205" s="17">
        <v>0</v>
      </c>
      <c r="BT205">
        <v>0</v>
      </c>
      <c r="BU205">
        <v>1</v>
      </c>
      <c r="BV205">
        <v>0</v>
      </c>
      <c r="BW205" s="17">
        <v>0</v>
      </c>
      <c r="BX205">
        <v>1</v>
      </c>
      <c r="BY205">
        <v>0</v>
      </c>
      <c r="BZ205">
        <v>0</v>
      </c>
      <c r="CA205">
        <v>0</v>
      </c>
      <c r="CB205" s="17">
        <v>0</v>
      </c>
      <c r="CC205">
        <v>0</v>
      </c>
      <c r="CD205">
        <v>0</v>
      </c>
      <c r="CE205">
        <v>1</v>
      </c>
      <c r="CF205">
        <v>1</v>
      </c>
      <c r="CG205">
        <v>0</v>
      </c>
      <c r="CH205">
        <v>0</v>
      </c>
      <c r="CI205">
        <v>0</v>
      </c>
      <c r="CJ205">
        <v>0</v>
      </c>
      <c r="CK205">
        <v>0</v>
      </c>
      <c r="CL205">
        <v>1</v>
      </c>
      <c r="CM205" s="17">
        <v>0</v>
      </c>
      <c r="CN205">
        <v>0</v>
      </c>
      <c r="CO205">
        <v>30</v>
      </c>
      <c r="CP205">
        <v>0</v>
      </c>
      <c r="CQ205">
        <v>1</v>
      </c>
      <c r="CR205">
        <v>12</v>
      </c>
      <c r="CX205" s="33" t="s">
        <v>85</v>
      </c>
    </row>
    <row r="206" spans="1:102" x14ac:dyDescent="0.25">
      <c r="A206">
        <v>205</v>
      </c>
      <c r="B206">
        <v>16</v>
      </c>
      <c r="C206" s="24" t="s">
        <v>192</v>
      </c>
      <c r="D206" s="12">
        <v>10.087159746540731</v>
      </c>
      <c r="E206" s="13">
        <v>1.7331889598867234</v>
      </c>
      <c r="F206" s="7">
        <v>5.82</v>
      </c>
      <c r="G206" s="7">
        <f t="shared" si="50"/>
        <v>8.3539707866540081</v>
      </c>
      <c r="H206" s="15">
        <f t="shared" si="51"/>
        <v>11.820348706427454</v>
      </c>
      <c r="I206" s="11">
        <f t="shared" si="52"/>
        <v>0.10075188604331468</v>
      </c>
      <c r="J206" s="32">
        <f t="shared" si="53"/>
        <v>1.7311320625999084E-2</v>
      </c>
      <c r="K206" s="32">
        <f t="shared" si="54"/>
        <v>57.765668004447072</v>
      </c>
      <c r="L206" s="8">
        <v>0</v>
      </c>
      <c r="M206" s="9">
        <v>1</v>
      </c>
      <c r="N206" s="8">
        <v>0</v>
      </c>
      <c r="O206" s="9">
        <v>0</v>
      </c>
      <c r="P206" s="9">
        <v>1</v>
      </c>
      <c r="Q206" s="9">
        <v>0</v>
      </c>
      <c r="R206" s="9">
        <v>0</v>
      </c>
      <c r="S206" s="8">
        <v>3316</v>
      </c>
      <c r="T206" s="9">
        <v>12</v>
      </c>
      <c r="U206" s="9">
        <f t="shared" si="55"/>
        <v>3303</v>
      </c>
      <c r="V206" s="9">
        <f t="shared" si="56"/>
        <v>48</v>
      </c>
      <c r="W206" s="7">
        <v>10.52</v>
      </c>
      <c r="X206" s="7">
        <f t="shared" si="46"/>
        <v>23.48</v>
      </c>
      <c r="Y206" s="9">
        <v>0</v>
      </c>
      <c r="Z206" s="9">
        <v>1</v>
      </c>
      <c r="AA206" s="9">
        <v>0</v>
      </c>
      <c r="AB206" s="9">
        <v>0</v>
      </c>
      <c r="AC206" s="9">
        <v>1</v>
      </c>
      <c r="AD206" s="29">
        <v>0</v>
      </c>
      <c r="AE206" s="187">
        <v>0</v>
      </c>
      <c r="AF206" s="9">
        <v>1</v>
      </c>
      <c r="AG206" s="29">
        <v>0</v>
      </c>
      <c r="AH206" s="9">
        <v>0</v>
      </c>
      <c r="AI206" s="29">
        <v>1</v>
      </c>
      <c r="AJ206" s="20">
        <v>1992</v>
      </c>
      <c r="AK206" s="32">
        <f t="shared" si="47"/>
        <v>0.17</v>
      </c>
      <c r="AL206" s="32">
        <v>0.2</v>
      </c>
      <c r="AM206" s="32">
        <v>0.46</v>
      </c>
      <c r="AN206" s="42">
        <f t="shared" si="48"/>
        <v>0.17</v>
      </c>
      <c r="AO206" s="41">
        <v>0.67</v>
      </c>
      <c r="AP206" s="17">
        <v>0.33</v>
      </c>
      <c r="AQ206">
        <v>1</v>
      </c>
      <c r="AR206" s="39">
        <f t="shared" si="44"/>
        <v>0</v>
      </c>
      <c r="AS206">
        <v>0.31</v>
      </c>
      <c r="AT206" s="39">
        <v>0.69</v>
      </c>
      <c r="AU206">
        <v>0</v>
      </c>
      <c r="AV206" s="17">
        <v>1</v>
      </c>
      <c r="AW206">
        <f t="shared" si="49"/>
        <v>0.56800000000000006</v>
      </c>
      <c r="AX206" s="17">
        <v>0.432</v>
      </c>
      <c r="AY206" s="17" t="s">
        <v>10</v>
      </c>
      <c r="AZ206">
        <v>0</v>
      </c>
      <c r="BA206">
        <v>0</v>
      </c>
      <c r="BB206">
        <v>0</v>
      </c>
      <c r="BC206">
        <v>0</v>
      </c>
      <c r="BD206">
        <v>0</v>
      </c>
      <c r="BE206" s="17">
        <v>1</v>
      </c>
      <c r="BF206">
        <v>0</v>
      </c>
      <c r="BG206">
        <v>0</v>
      </c>
      <c r="BH206" s="17">
        <v>1</v>
      </c>
      <c r="BI206">
        <v>19.583333333333329</v>
      </c>
      <c r="BJ206">
        <v>1.03</v>
      </c>
      <c r="BK206" s="24">
        <v>40</v>
      </c>
      <c r="BL206">
        <v>1</v>
      </c>
      <c r="BM206">
        <v>0</v>
      </c>
      <c r="BN206">
        <v>0</v>
      </c>
      <c r="BO206">
        <v>0</v>
      </c>
      <c r="BP206">
        <v>0</v>
      </c>
      <c r="BQ206">
        <v>0</v>
      </c>
      <c r="BR206">
        <v>0</v>
      </c>
      <c r="BS206" s="17">
        <v>0</v>
      </c>
      <c r="BT206">
        <v>0</v>
      </c>
      <c r="BU206">
        <v>1</v>
      </c>
      <c r="BV206">
        <v>0</v>
      </c>
      <c r="BW206" s="17">
        <v>0</v>
      </c>
      <c r="BX206">
        <v>1</v>
      </c>
      <c r="BY206">
        <v>0</v>
      </c>
      <c r="BZ206">
        <v>0</v>
      </c>
      <c r="CA206">
        <v>0</v>
      </c>
      <c r="CB206" s="17">
        <v>0</v>
      </c>
      <c r="CC206">
        <v>0</v>
      </c>
      <c r="CD206">
        <v>0</v>
      </c>
      <c r="CE206">
        <v>1</v>
      </c>
      <c r="CF206">
        <v>1</v>
      </c>
      <c r="CG206">
        <v>0</v>
      </c>
      <c r="CH206">
        <v>0</v>
      </c>
      <c r="CI206">
        <v>0</v>
      </c>
      <c r="CJ206">
        <v>0</v>
      </c>
      <c r="CK206">
        <v>0</v>
      </c>
      <c r="CL206">
        <v>1</v>
      </c>
      <c r="CM206" s="17">
        <v>0</v>
      </c>
      <c r="CN206">
        <v>0</v>
      </c>
      <c r="CO206">
        <v>30</v>
      </c>
      <c r="CP206">
        <v>0</v>
      </c>
      <c r="CQ206">
        <v>1</v>
      </c>
      <c r="CR206">
        <v>12</v>
      </c>
      <c r="CX206" s="33" t="s">
        <v>85</v>
      </c>
    </row>
    <row r="207" spans="1:102" x14ac:dyDescent="0.25">
      <c r="A207">
        <v>206</v>
      </c>
      <c r="B207">
        <v>16</v>
      </c>
      <c r="C207" s="24" t="s">
        <v>192</v>
      </c>
      <c r="D207" s="12">
        <v>4.4563529397077639</v>
      </c>
      <c r="E207" s="13">
        <v>1.0510266367235293</v>
      </c>
      <c r="F207" s="7">
        <v>4.24</v>
      </c>
      <c r="G207" s="7">
        <f t="shared" si="50"/>
        <v>3.4053263029842347</v>
      </c>
      <c r="H207" s="15">
        <f t="shared" si="51"/>
        <v>5.5073795764312932</v>
      </c>
      <c r="I207" s="11">
        <f t="shared" si="52"/>
        <v>9.0111297961682588E-2</v>
      </c>
      <c r="J207" s="32">
        <f t="shared" si="53"/>
        <v>2.1252664613604384E-2</v>
      </c>
      <c r="K207" s="32">
        <f t="shared" si="54"/>
        <v>47.05292339483276</v>
      </c>
      <c r="L207" s="8">
        <v>0</v>
      </c>
      <c r="M207" s="9">
        <v>1</v>
      </c>
      <c r="N207" s="8">
        <v>0</v>
      </c>
      <c r="O207" s="9">
        <v>0</v>
      </c>
      <c r="P207" s="9">
        <v>1</v>
      </c>
      <c r="Q207" s="9">
        <v>0</v>
      </c>
      <c r="R207" s="9">
        <v>0</v>
      </c>
      <c r="S207" s="8">
        <v>2209</v>
      </c>
      <c r="T207" s="9">
        <v>12</v>
      </c>
      <c r="U207" s="9">
        <f t="shared" si="55"/>
        <v>2196</v>
      </c>
      <c r="V207" s="9">
        <f t="shared" si="56"/>
        <v>48</v>
      </c>
      <c r="W207" s="7">
        <v>9.8450000000000006</v>
      </c>
      <c r="X207" s="7">
        <f t="shared" si="46"/>
        <v>24.155000000000001</v>
      </c>
      <c r="Y207" s="9">
        <v>0</v>
      </c>
      <c r="Z207" s="9">
        <v>1</v>
      </c>
      <c r="AA207" s="9">
        <v>0</v>
      </c>
      <c r="AB207" s="9">
        <v>0</v>
      </c>
      <c r="AC207" s="9">
        <v>1</v>
      </c>
      <c r="AD207" s="29">
        <v>0</v>
      </c>
      <c r="AE207" s="187">
        <v>0</v>
      </c>
      <c r="AF207" s="9">
        <v>1</v>
      </c>
      <c r="AG207" s="29">
        <v>0</v>
      </c>
      <c r="AH207" s="9">
        <v>0</v>
      </c>
      <c r="AI207" s="29">
        <v>1</v>
      </c>
      <c r="AJ207" s="20">
        <v>1999</v>
      </c>
      <c r="AK207" s="32">
        <f t="shared" si="47"/>
        <v>0.19249999999999998</v>
      </c>
      <c r="AL207" s="32">
        <v>0.28999999999999998</v>
      </c>
      <c r="AM207" s="32">
        <v>0.32500000000000001</v>
      </c>
      <c r="AN207" s="42">
        <f t="shared" si="48"/>
        <v>0.19249999999999998</v>
      </c>
      <c r="AO207" s="41">
        <v>0.67</v>
      </c>
      <c r="AP207" s="17">
        <v>0.33</v>
      </c>
      <c r="AQ207">
        <v>0</v>
      </c>
      <c r="AR207" s="39">
        <f t="shared" si="44"/>
        <v>1</v>
      </c>
      <c r="AS207">
        <v>0.38</v>
      </c>
      <c r="AT207" s="39">
        <v>0.62</v>
      </c>
      <c r="AU207">
        <v>0</v>
      </c>
      <c r="AV207" s="17">
        <v>1</v>
      </c>
      <c r="AW207">
        <f t="shared" si="49"/>
        <v>0.48099999999999998</v>
      </c>
      <c r="AX207" s="17">
        <v>0.51900000000000002</v>
      </c>
      <c r="AY207" s="17" t="s">
        <v>10</v>
      </c>
      <c r="AZ207">
        <v>0</v>
      </c>
      <c r="BA207">
        <v>0</v>
      </c>
      <c r="BB207">
        <v>0</v>
      </c>
      <c r="BC207">
        <v>0</v>
      </c>
      <c r="BD207">
        <v>0</v>
      </c>
      <c r="BE207" s="17">
        <v>1</v>
      </c>
      <c r="BF207">
        <v>0</v>
      </c>
      <c r="BG207">
        <v>0</v>
      </c>
      <c r="BH207" s="17">
        <v>1</v>
      </c>
      <c r="BI207">
        <v>19.583333333333329</v>
      </c>
      <c r="BJ207">
        <v>1.03</v>
      </c>
      <c r="BK207" s="24">
        <v>40</v>
      </c>
      <c r="BL207">
        <v>1</v>
      </c>
      <c r="BM207">
        <v>0</v>
      </c>
      <c r="BN207">
        <v>0</v>
      </c>
      <c r="BO207">
        <v>0</v>
      </c>
      <c r="BP207">
        <v>0</v>
      </c>
      <c r="BQ207">
        <v>0</v>
      </c>
      <c r="BR207">
        <v>0</v>
      </c>
      <c r="BS207" s="17">
        <v>0</v>
      </c>
      <c r="BT207">
        <v>0</v>
      </c>
      <c r="BU207">
        <v>1</v>
      </c>
      <c r="BV207">
        <v>0</v>
      </c>
      <c r="BW207" s="17">
        <v>0</v>
      </c>
      <c r="BX207">
        <v>1</v>
      </c>
      <c r="BY207">
        <v>0</v>
      </c>
      <c r="BZ207">
        <v>0</v>
      </c>
      <c r="CA207">
        <v>0</v>
      </c>
      <c r="CB207" s="17">
        <v>0</v>
      </c>
      <c r="CC207">
        <v>0</v>
      </c>
      <c r="CD207">
        <v>0</v>
      </c>
      <c r="CE207">
        <v>1</v>
      </c>
      <c r="CF207">
        <v>1</v>
      </c>
      <c r="CG207">
        <v>0</v>
      </c>
      <c r="CH207">
        <v>0</v>
      </c>
      <c r="CI207">
        <v>0</v>
      </c>
      <c r="CJ207">
        <v>0</v>
      </c>
      <c r="CK207">
        <v>0</v>
      </c>
      <c r="CL207">
        <v>1</v>
      </c>
      <c r="CM207" s="17">
        <v>0</v>
      </c>
      <c r="CN207">
        <v>0</v>
      </c>
      <c r="CO207">
        <v>30</v>
      </c>
      <c r="CP207">
        <v>0</v>
      </c>
      <c r="CQ207">
        <v>1</v>
      </c>
      <c r="CR207">
        <v>12</v>
      </c>
      <c r="CX207" s="33" t="s">
        <v>85</v>
      </c>
    </row>
    <row r="208" spans="1:102" x14ac:dyDescent="0.25">
      <c r="A208">
        <v>207</v>
      </c>
      <c r="B208">
        <v>16</v>
      </c>
      <c r="C208" s="24" t="s">
        <v>192</v>
      </c>
      <c r="D208" s="12">
        <v>3.9141375817288493</v>
      </c>
      <c r="E208" s="13">
        <v>0.60684303592695332</v>
      </c>
      <c r="F208" s="7">
        <v>6.45</v>
      </c>
      <c r="G208" s="7">
        <f t="shared" si="50"/>
        <v>3.3072945458018959</v>
      </c>
      <c r="H208" s="15">
        <f t="shared" si="51"/>
        <v>4.5209806176558027</v>
      </c>
      <c r="I208" s="11">
        <f t="shared" si="52"/>
        <v>0.13635411386705673</v>
      </c>
      <c r="J208" s="32">
        <f t="shared" si="53"/>
        <v>2.1140172692566933E-2</v>
      </c>
      <c r="K208" s="32">
        <f t="shared" si="54"/>
        <v>47.303303267319507</v>
      </c>
      <c r="L208" s="8">
        <v>0</v>
      </c>
      <c r="M208" s="9">
        <v>1</v>
      </c>
      <c r="N208" s="8">
        <v>0</v>
      </c>
      <c r="O208" s="9">
        <v>0</v>
      </c>
      <c r="P208" s="9">
        <v>1</v>
      </c>
      <c r="Q208" s="9">
        <v>0</v>
      </c>
      <c r="R208" s="9">
        <v>0</v>
      </c>
      <c r="S208" s="8">
        <v>2209</v>
      </c>
      <c r="T208" s="9">
        <v>12</v>
      </c>
      <c r="U208" s="9">
        <f t="shared" si="55"/>
        <v>2196</v>
      </c>
      <c r="V208" s="9">
        <f t="shared" si="56"/>
        <v>48</v>
      </c>
      <c r="W208" s="7">
        <v>9.8450000000000006</v>
      </c>
      <c r="X208" s="7">
        <f t="shared" si="46"/>
        <v>24.155000000000001</v>
      </c>
      <c r="Y208" s="9">
        <v>0</v>
      </c>
      <c r="Z208" s="9">
        <v>1</v>
      </c>
      <c r="AA208" s="9">
        <v>0</v>
      </c>
      <c r="AB208" s="9">
        <v>0</v>
      </c>
      <c r="AC208" s="9">
        <v>1</v>
      </c>
      <c r="AD208" s="29">
        <v>0</v>
      </c>
      <c r="AE208" s="187">
        <v>0</v>
      </c>
      <c r="AF208" s="9">
        <v>1</v>
      </c>
      <c r="AG208" s="29">
        <v>0</v>
      </c>
      <c r="AH208" s="9">
        <v>0</v>
      </c>
      <c r="AI208" s="29">
        <v>1</v>
      </c>
      <c r="AJ208" s="20">
        <v>1999</v>
      </c>
      <c r="AK208" s="32">
        <f t="shared" si="47"/>
        <v>0.19249999999999998</v>
      </c>
      <c r="AL208" s="32">
        <v>0.28999999999999998</v>
      </c>
      <c r="AM208" s="32">
        <v>0.32500000000000001</v>
      </c>
      <c r="AN208" s="42">
        <f t="shared" si="48"/>
        <v>0.19249999999999998</v>
      </c>
      <c r="AO208" s="41">
        <v>0.67</v>
      </c>
      <c r="AP208" s="17">
        <v>0.33</v>
      </c>
      <c r="AQ208">
        <v>0</v>
      </c>
      <c r="AR208" s="39">
        <f t="shared" si="44"/>
        <v>1</v>
      </c>
      <c r="AS208">
        <v>0.38</v>
      </c>
      <c r="AT208" s="39">
        <v>0.62</v>
      </c>
      <c r="AU208">
        <v>0</v>
      </c>
      <c r="AV208" s="17">
        <v>1</v>
      </c>
      <c r="AW208">
        <f t="shared" si="49"/>
        <v>0.48099999999999998</v>
      </c>
      <c r="AX208" s="17">
        <v>0.51900000000000002</v>
      </c>
      <c r="AY208" s="17" t="s">
        <v>10</v>
      </c>
      <c r="AZ208">
        <v>0</v>
      </c>
      <c r="BA208">
        <v>0</v>
      </c>
      <c r="BB208">
        <v>0</v>
      </c>
      <c r="BC208">
        <v>0</v>
      </c>
      <c r="BD208">
        <v>0</v>
      </c>
      <c r="BE208" s="17">
        <v>1</v>
      </c>
      <c r="BF208">
        <v>0</v>
      </c>
      <c r="BG208">
        <v>0</v>
      </c>
      <c r="BH208" s="17">
        <v>1</v>
      </c>
      <c r="BI208">
        <v>19.583333333333329</v>
      </c>
      <c r="BJ208">
        <v>1.03</v>
      </c>
      <c r="BK208" s="24">
        <v>40</v>
      </c>
      <c r="BL208">
        <v>1</v>
      </c>
      <c r="BM208">
        <v>0</v>
      </c>
      <c r="BN208">
        <v>0</v>
      </c>
      <c r="BO208">
        <v>0</v>
      </c>
      <c r="BP208">
        <v>0</v>
      </c>
      <c r="BQ208">
        <v>0</v>
      </c>
      <c r="BR208">
        <v>0</v>
      </c>
      <c r="BS208" s="17">
        <v>0</v>
      </c>
      <c r="BT208">
        <v>0</v>
      </c>
      <c r="BU208">
        <v>1</v>
      </c>
      <c r="BV208">
        <v>0</v>
      </c>
      <c r="BW208" s="17">
        <v>0</v>
      </c>
      <c r="BX208">
        <v>1</v>
      </c>
      <c r="BY208">
        <v>0</v>
      </c>
      <c r="BZ208">
        <v>0</v>
      </c>
      <c r="CA208">
        <v>0</v>
      </c>
      <c r="CB208" s="17">
        <v>0</v>
      </c>
      <c r="CC208">
        <v>0</v>
      </c>
      <c r="CD208">
        <v>0</v>
      </c>
      <c r="CE208">
        <v>1</v>
      </c>
      <c r="CF208">
        <v>1</v>
      </c>
      <c r="CG208">
        <v>0</v>
      </c>
      <c r="CH208">
        <v>0</v>
      </c>
      <c r="CI208">
        <v>0</v>
      </c>
      <c r="CJ208">
        <v>0</v>
      </c>
      <c r="CK208">
        <v>0</v>
      </c>
      <c r="CL208">
        <v>1</v>
      </c>
      <c r="CM208" s="17">
        <v>0</v>
      </c>
      <c r="CN208">
        <v>0</v>
      </c>
      <c r="CO208">
        <v>30</v>
      </c>
      <c r="CP208">
        <v>0</v>
      </c>
      <c r="CQ208">
        <v>1</v>
      </c>
      <c r="CR208">
        <v>12</v>
      </c>
      <c r="CX208" s="33" t="s">
        <v>85</v>
      </c>
    </row>
    <row r="209" spans="1:102" x14ac:dyDescent="0.25">
      <c r="A209">
        <v>208</v>
      </c>
      <c r="B209">
        <v>16</v>
      </c>
      <c r="C209" s="24" t="s">
        <v>192</v>
      </c>
      <c r="D209" s="12">
        <v>10.074892827295635</v>
      </c>
      <c r="E209" s="13">
        <v>1.876143915697511</v>
      </c>
      <c r="F209" s="7">
        <v>5.37</v>
      </c>
      <c r="G209" s="7">
        <f t="shared" si="50"/>
        <v>8.1987489115981234</v>
      </c>
      <c r="H209" s="15">
        <f t="shared" si="51"/>
        <v>11.951036742993146</v>
      </c>
      <c r="I209" s="11">
        <f t="shared" si="52"/>
        <v>0.11384794510822124</v>
      </c>
      <c r="J209" s="32">
        <f t="shared" si="53"/>
        <v>2.1200734657024437E-2</v>
      </c>
      <c r="K209" s="32">
        <f t="shared" si="54"/>
        <v>47.168176772056817</v>
      </c>
      <c r="L209" s="8">
        <v>0</v>
      </c>
      <c r="M209" s="9">
        <v>1</v>
      </c>
      <c r="N209" s="8">
        <v>0</v>
      </c>
      <c r="O209" s="9">
        <v>0</v>
      </c>
      <c r="P209" s="9">
        <v>1</v>
      </c>
      <c r="Q209" s="9">
        <v>0</v>
      </c>
      <c r="R209" s="9">
        <v>0</v>
      </c>
      <c r="S209" s="8">
        <v>2209</v>
      </c>
      <c r="T209" s="9">
        <v>12</v>
      </c>
      <c r="U209" s="9">
        <f t="shared" si="55"/>
        <v>2196</v>
      </c>
      <c r="V209" s="9">
        <f t="shared" si="56"/>
        <v>48</v>
      </c>
      <c r="W209" s="7">
        <v>9.8450000000000006</v>
      </c>
      <c r="X209" s="7">
        <f t="shared" si="46"/>
        <v>24.155000000000001</v>
      </c>
      <c r="Y209" s="9">
        <v>0</v>
      </c>
      <c r="Z209" s="9">
        <v>1</v>
      </c>
      <c r="AA209" s="9">
        <v>0</v>
      </c>
      <c r="AB209" s="9">
        <v>0</v>
      </c>
      <c r="AC209" s="9">
        <v>1</v>
      </c>
      <c r="AD209" s="29">
        <v>0</v>
      </c>
      <c r="AE209" s="187">
        <v>0</v>
      </c>
      <c r="AF209" s="9">
        <v>1</v>
      </c>
      <c r="AG209" s="29">
        <v>0</v>
      </c>
      <c r="AH209" s="9">
        <v>0</v>
      </c>
      <c r="AI209" s="29">
        <v>1</v>
      </c>
      <c r="AJ209" s="20">
        <v>1999</v>
      </c>
      <c r="AK209" s="32">
        <f t="shared" si="47"/>
        <v>0.19249999999999998</v>
      </c>
      <c r="AL209" s="32">
        <v>0.28999999999999998</v>
      </c>
      <c r="AM209" s="32">
        <v>0.32500000000000001</v>
      </c>
      <c r="AN209" s="42">
        <f t="shared" si="48"/>
        <v>0.19249999999999998</v>
      </c>
      <c r="AO209" s="41">
        <v>0.67</v>
      </c>
      <c r="AP209" s="17">
        <v>0.33</v>
      </c>
      <c r="AQ209">
        <v>0</v>
      </c>
      <c r="AR209" s="39">
        <f t="shared" si="44"/>
        <v>1</v>
      </c>
      <c r="AS209">
        <v>0.38</v>
      </c>
      <c r="AT209" s="39">
        <v>0.62</v>
      </c>
      <c r="AU209">
        <v>0</v>
      </c>
      <c r="AV209" s="17">
        <v>1</v>
      </c>
      <c r="AW209">
        <f t="shared" si="49"/>
        <v>0.48099999999999998</v>
      </c>
      <c r="AX209" s="17">
        <v>0.51900000000000002</v>
      </c>
      <c r="AY209" s="17" t="s">
        <v>10</v>
      </c>
      <c r="AZ209">
        <v>0</v>
      </c>
      <c r="BA209">
        <v>0</v>
      </c>
      <c r="BB209">
        <v>0</v>
      </c>
      <c r="BC209">
        <v>0</v>
      </c>
      <c r="BD209">
        <v>0</v>
      </c>
      <c r="BE209" s="17">
        <v>1</v>
      </c>
      <c r="BF209">
        <v>0</v>
      </c>
      <c r="BG209">
        <v>0</v>
      </c>
      <c r="BH209" s="17">
        <v>1</v>
      </c>
      <c r="BI209">
        <v>19.583333333333329</v>
      </c>
      <c r="BJ209">
        <v>1.03</v>
      </c>
      <c r="BK209" s="24">
        <v>40</v>
      </c>
      <c r="BL209">
        <v>1</v>
      </c>
      <c r="BM209">
        <v>0</v>
      </c>
      <c r="BN209">
        <v>0</v>
      </c>
      <c r="BO209">
        <v>0</v>
      </c>
      <c r="BP209">
        <v>0</v>
      </c>
      <c r="BQ209">
        <v>0</v>
      </c>
      <c r="BR209">
        <v>0</v>
      </c>
      <c r="BS209" s="17">
        <v>0</v>
      </c>
      <c r="BT209">
        <v>0</v>
      </c>
      <c r="BU209">
        <v>1</v>
      </c>
      <c r="BV209">
        <v>0</v>
      </c>
      <c r="BW209" s="17">
        <v>0</v>
      </c>
      <c r="BX209">
        <v>1</v>
      </c>
      <c r="BY209">
        <v>0</v>
      </c>
      <c r="BZ209">
        <v>0</v>
      </c>
      <c r="CA209">
        <v>0</v>
      </c>
      <c r="CB209" s="17">
        <v>0</v>
      </c>
      <c r="CC209">
        <v>0</v>
      </c>
      <c r="CD209">
        <v>0</v>
      </c>
      <c r="CE209">
        <v>1</v>
      </c>
      <c r="CF209">
        <v>1</v>
      </c>
      <c r="CG209">
        <v>0</v>
      </c>
      <c r="CH209">
        <v>0</v>
      </c>
      <c r="CI209">
        <v>0</v>
      </c>
      <c r="CJ209">
        <v>0</v>
      </c>
      <c r="CK209">
        <v>0</v>
      </c>
      <c r="CL209">
        <v>1</v>
      </c>
      <c r="CM209" s="17">
        <v>0</v>
      </c>
      <c r="CN209">
        <v>0</v>
      </c>
      <c r="CO209">
        <v>30</v>
      </c>
      <c r="CP209">
        <v>0</v>
      </c>
      <c r="CQ209">
        <v>1</v>
      </c>
      <c r="CR209">
        <v>12</v>
      </c>
      <c r="CX209" s="33" t="s">
        <v>85</v>
      </c>
    </row>
    <row r="210" spans="1:102" x14ac:dyDescent="0.25">
      <c r="A210">
        <v>209</v>
      </c>
      <c r="B210">
        <v>16</v>
      </c>
      <c r="C210" s="24" t="s">
        <v>192</v>
      </c>
      <c r="D210" s="12">
        <v>13.216500763332849</v>
      </c>
      <c r="E210" s="13">
        <v>3.8087898453408786</v>
      </c>
      <c r="F210" s="7">
        <v>3.47</v>
      </c>
      <c r="G210" s="7">
        <f t="shared" si="50"/>
        <v>9.4077109179919702</v>
      </c>
      <c r="H210" s="15">
        <f t="shared" si="51"/>
        <v>17.025290608673728</v>
      </c>
      <c r="I210" s="11">
        <f t="shared" si="52"/>
        <v>7.3845820103091431E-2</v>
      </c>
      <c r="J210" s="32">
        <f t="shared" si="53"/>
        <v>2.1281216168037877E-2</v>
      </c>
      <c r="K210" s="32">
        <f t="shared" si="54"/>
        <v>46.989795700768909</v>
      </c>
      <c r="L210" s="8">
        <v>0</v>
      </c>
      <c r="M210" s="9">
        <v>1</v>
      </c>
      <c r="N210" s="8">
        <v>0</v>
      </c>
      <c r="O210" s="9">
        <v>0</v>
      </c>
      <c r="P210" s="9">
        <v>1</v>
      </c>
      <c r="Q210" s="9">
        <v>0</v>
      </c>
      <c r="R210" s="9">
        <v>0</v>
      </c>
      <c r="S210" s="8">
        <v>2209</v>
      </c>
      <c r="T210" s="9">
        <v>12</v>
      </c>
      <c r="U210" s="9">
        <f t="shared" si="55"/>
        <v>2196</v>
      </c>
      <c r="V210" s="9">
        <f t="shared" si="56"/>
        <v>48</v>
      </c>
      <c r="W210" s="7">
        <v>9.8450000000000006</v>
      </c>
      <c r="X210" s="7">
        <f t="shared" si="46"/>
        <v>24.155000000000001</v>
      </c>
      <c r="Y210" s="9">
        <v>0</v>
      </c>
      <c r="Z210" s="9">
        <v>1</v>
      </c>
      <c r="AA210" s="9">
        <v>0</v>
      </c>
      <c r="AB210" s="9">
        <v>0</v>
      </c>
      <c r="AC210" s="9">
        <v>1</v>
      </c>
      <c r="AD210" s="29">
        <v>0</v>
      </c>
      <c r="AE210" s="187">
        <v>0</v>
      </c>
      <c r="AF210" s="9">
        <v>1</v>
      </c>
      <c r="AG210" s="29">
        <v>0</v>
      </c>
      <c r="AH210" s="9">
        <v>0</v>
      </c>
      <c r="AI210" s="29">
        <v>1</v>
      </c>
      <c r="AJ210" s="20">
        <v>1999</v>
      </c>
      <c r="AK210" s="32">
        <f t="shared" si="47"/>
        <v>0.19249999999999998</v>
      </c>
      <c r="AL210" s="32">
        <v>0.28999999999999998</v>
      </c>
      <c r="AM210" s="32">
        <v>0.32500000000000001</v>
      </c>
      <c r="AN210" s="42">
        <f t="shared" si="48"/>
        <v>0.19249999999999998</v>
      </c>
      <c r="AO210" s="41">
        <v>0.67</v>
      </c>
      <c r="AP210" s="17">
        <v>0.33</v>
      </c>
      <c r="AQ210">
        <v>0</v>
      </c>
      <c r="AR210" s="39">
        <f t="shared" si="44"/>
        <v>1</v>
      </c>
      <c r="AS210">
        <v>0.38</v>
      </c>
      <c r="AT210" s="39">
        <v>0.62</v>
      </c>
      <c r="AU210">
        <v>0</v>
      </c>
      <c r="AV210" s="17">
        <v>1</v>
      </c>
      <c r="AW210">
        <f t="shared" si="49"/>
        <v>0.48099999999999998</v>
      </c>
      <c r="AX210" s="17">
        <v>0.51900000000000002</v>
      </c>
      <c r="AY210" s="17" t="s">
        <v>10</v>
      </c>
      <c r="AZ210">
        <v>0</v>
      </c>
      <c r="BA210">
        <v>0</v>
      </c>
      <c r="BB210">
        <v>0</v>
      </c>
      <c r="BC210">
        <v>0</v>
      </c>
      <c r="BD210">
        <v>0</v>
      </c>
      <c r="BE210" s="17">
        <v>1</v>
      </c>
      <c r="BF210">
        <v>0</v>
      </c>
      <c r="BG210">
        <v>0</v>
      </c>
      <c r="BH210" s="17">
        <v>1</v>
      </c>
      <c r="BI210">
        <v>19.583333333333329</v>
      </c>
      <c r="BJ210">
        <v>1.03</v>
      </c>
      <c r="BK210" s="24">
        <v>40</v>
      </c>
      <c r="BL210">
        <v>1</v>
      </c>
      <c r="BM210">
        <v>0</v>
      </c>
      <c r="BN210">
        <v>0</v>
      </c>
      <c r="BO210">
        <v>0</v>
      </c>
      <c r="BP210">
        <v>0</v>
      </c>
      <c r="BQ210">
        <v>0</v>
      </c>
      <c r="BR210">
        <v>0</v>
      </c>
      <c r="BS210" s="17">
        <v>0</v>
      </c>
      <c r="BT210">
        <v>0</v>
      </c>
      <c r="BU210">
        <v>1</v>
      </c>
      <c r="BV210">
        <v>0</v>
      </c>
      <c r="BW210" s="17">
        <v>0</v>
      </c>
      <c r="BX210">
        <v>1</v>
      </c>
      <c r="BY210">
        <v>0</v>
      </c>
      <c r="BZ210">
        <v>0</v>
      </c>
      <c r="CA210">
        <v>0</v>
      </c>
      <c r="CB210" s="17">
        <v>0</v>
      </c>
      <c r="CC210">
        <v>0</v>
      </c>
      <c r="CD210">
        <v>0</v>
      </c>
      <c r="CE210">
        <v>1</v>
      </c>
      <c r="CF210">
        <v>1</v>
      </c>
      <c r="CG210">
        <v>0</v>
      </c>
      <c r="CH210">
        <v>0</v>
      </c>
      <c r="CI210">
        <v>0</v>
      </c>
      <c r="CJ210">
        <v>0</v>
      </c>
      <c r="CK210">
        <v>0</v>
      </c>
      <c r="CL210">
        <v>1</v>
      </c>
      <c r="CM210" s="17">
        <v>0</v>
      </c>
      <c r="CN210">
        <v>0</v>
      </c>
      <c r="CO210">
        <v>30</v>
      </c>
      <c r="CP210">
        <v>0</v>
      </c>
      <c r="CQ210">
        <v>1</v>
      </c>
      <c r="CR210">
        <v>12</v>
      </c>
      <c r="CX210" s="33" t="s">
        <v>85</v>
      </c>
    </row>
    <row r="211" spans="1:102" x14ac:dyDescent="0.25">
      <c r="A211">
        <v>210</v>
      </c>
      <c r="B211">
        <v>16</v>
      </c>
      <c r="C211" s="24" t="s">
        <v>192</v>
      </c>
      <c r="D211" s="12">
        <v>4.4697507923277202</v>
      </c>
      <c r="E211" s="13">
        <v>1.0322750097754549</v>
      </c>
      <c r="F211" s="7">
        <v>4.33</v>
      </c>
      <c r="G211" s="7">
        <f t="shared" si="50"/>
        <v>3.4374757825522653</v>
      </c>
      <c r="H211" s="15">
        <f t="shared" si="51"/>
        <v>5.5020258021031747</v>
      </c>
      <c r="I211" s="11">
        <f t="shared" si="52"/>
        <v>9.1800996606447416E-2</v>
      </c>
      <c r="J211" s="32">
        <f t="shared" si="53"/>
        <v>2.1201153950680698E-2</v>
      </c>
      <c r="K211" s="32">
        <f t="shared" si="54"/>
        <v>47.167243930507539</v>
      </c>
      <c r="L211" s="8">
        <v>0</v>
      </c>
      <c r="M211" s="9">
        <v>1</v>
      </c>
      <c r="N211" s="8">
        <v>0</v>
      </c>
      <c r="O211" s="9">
        <v>0</v>
      </c>
      <c r="P211" s="9">
        <v>1</v>
      </c>
      <c r="Q211" s="9">
        <v>0</v>
      </c>
      <c r="R211" s="9">
        <v>0</v>
      </c>
      <c r="S211" s="8">
        <v>2219</v>
      </c>
      <c r="T211" s="9">
        <v>12</v>
      </c>
      <c r="U211" s="9">
        <f t="shared" si="55"/>
        <v>2206</v>
      </c>
      <c r="V211" s="9">
        <f t="shared" si="56"/>
        <v>48</v>
      </c>
      <c r="W211" s="7">
        <v>9.8450000000000006</v>
      </c>
      <c r="X211" s="7">
        <f t="shared" si="46"/>
        <v>24.155000000000001</v>
      </c>
      <c r="Y211" s="9">
        <v>0</v>
      </c>
      <c r="Z211" s="9">
        <v>1</v>
      </c>
      <c r="AA211" s="9">
        <v>0</v>
      </c>
      <c r="AB211" s="9">
        <v>0</v>
      </c>
      <c r="AC211" s="9">
        <v>1</v>
      </c>
      <c r="AD211" s="29">
        <v>0</v>
      </c>
      <c r="AE211" s="187">
        <v>0</v>
      </c>
      <c r="AF211" s="9">
        <v>1</v>
      </c>
      <c r="AG211" s="29">
        <v>0</v>
      </c>
      <c r="AH211" s="9">
        <v>0</v>
      </c>
      <c r="AI211" s="29">
        <v>1</v>
      </c>
      <c r="AJ211" s="20">
        <v>1999</v>
      </c>
      <c r="AK211" s="32">
        <f t="shared" si="47"/>
        <v>0.19249999999999998</v>
      </c>
      <c r="AL211" s="32">
        <v>0.28999999999999998</v>
      </c>
      <c r="AM211" s="32">
        <v>0.32500000000000001</v>
      </c>
      <c r="AN211" s="42">
        <f t="shared" si="48"/>
        <v>0.19249999999999998</v>
      </c>
      <c r="AO211" s="41">
        <v>0.67</v>
      </c>
      <c r="AP211" s="17">
        <v>0.33</v>
      </c>
      <c r="AQ211">
        <v>0</v>
      </c>
      <c r="AR211" s="39">
        <f t="shared" si="44"/>
        <v>1</v>
      </c>
      <c r="AS211">
        <v>0.38</v>
      </c>
      <c r="AT211" s="39">
        <v>0.62</v>
      </c>
      <c r="AU211">
        <v>0</v>
      </c>
      <c r="AV211" s="17">
        <v>1</v>
      </c>
      <c r="AW211">
        <f t="shared" si="49"/>
        <v>0.48099999999999998</v>
      </c>
      <c r="AX211" s="17">
        <v>0.51900000000000002</v>
      </c>
      <c r="AY211" s="17" t="s">
        <v>10</v>
      </c>
      <c r="AZ211">
        <v>0</v>
      </c>
      <c r="BA211">
        <v>0</v>
      </c>
      <c r="BB211">
        <v>0</v>
      </c>
      <c r="BC211">
        <v>0</v>
      </c>
      <c r="BD211">
        <v>0</v>
      </c>
      <c r="BE211" s="17">
        <v>1</v>
      </c>
      <c r="BF211">
        <v>0</v>
      </c>
      <c r="BG211">
        <v>0</v>
      </c>
      <c r="BH211" s="17">
        <v>1</v>
      </c>
      <c r="BI211">
        <v>19.583333333333329</v>
      </c>
      <c r="BJ211">
        <v>1.03</v>
      </c>
      <c r="BK211" s="24">
        <v>40</v>
      </c>
      <c r="BL211">
        <v>1</v>
      </c>
      <c r="BM211">
        <v>0</v>
      </c>
      <c r="BN211">
        <v>0</v>
      </c>
      <c r="BO211">
        <v>0</v>
      </c>
      <c r="BP211">
        <v>0</v>
      </c>
      <c r="BQ211">
        <v>0</v>
      </c>
      <c r="BR211">
        <v>0</v>
      </c>
      <c r="BS211" s="17">
        <v>0</v>
      </c>
      <c r="BT211">
        <v>0</v>
      </c>
      <c r="BU211">
        <v>1</v>
      </c>
      <c r="BV211">
        <v>0</v>
      </c>
      <c r="BW211" s="17">
        <v>0</v>
      </c>
      <c r="BX211">
        <v>1</v>
      </c>
      <c r="BY211">
        <v>0</v>
      </c>
      <c r="BZ211">
        <v>0</v>
      </c>
      <c r="CA211">
        <v>0</v>
      </c>
      <c r="CB211" s="17">
        <v>0</v>
      </c>
      <c r="CC211">
        <v>0</v>
      </c>
      <c r="CD211">
        <v>0</v>
      </c>
      <c r="CE211">
        <v>1</v>
      </c>
      <c r="CF211">
        <v>1</v>
      </c>
      <c r="CG211">
        <v>0</v>
      </c>
      <c r="CH211">
        <v>0</v>
      </c>
      <c r="CI211">
        <v>0</v>
      </c>
      <c r="CJ211">
        <v>0</v>
      </c>
      <c r="CK211">
        <v>0</v>
      </c>
      <c r="CL211">
        <v>1</v>
      </c>
      <c r="CM211" s="17">
        <v>0</v>
      </c>
      <c r="CN211">
        <v>0</v>
      </c>
      <c r="CO211">
        <v>30</v>
      </c>
      <c r="CP211">
        <v>0</v>
      </c>
      <c r="CQ211">
        <v>1</v>
      </c>
      <c r="CR211">
        <v>12</v>
      </c>
      <c r="CX211" s="33" t="s">
        <v>85</v>
      </c>
    </row>
    <row r="212" spans="1:102" x14ac:dyDescent="0.25">
      <c r="A212">
        <v>211</v>
      </c>
      <c r="B212">
        <v>16</v>
      </c>
      <c r="C212" s="24" t="s">
        <v>192</v>
      </c>
      <c r="D212" s="12">
        <v>3.8249025165422168</v>
      </c>
      <c r="E212" s="13">
        <v>0.58574311126220779</v>
      </c>
      <c r="F212" s="7">
        <v>6.53</v>
      </c>
      <c r="G212" s="7">
        <f t="shared" si="50"/>
        <v>3.239159405280009</v>
      </c>
      <c r="H212" s="15">
        <f t="shared" si="51"/>
        <v>4.4106456278044242</v>
      </c>
      <c r="I212" s="11">
        <f t="shared" si="52"/>
        <v>0.1377060840526772</v>
      </c>
      <c r="J212" s="32">
        <f t="shared" si="53"/>
        <v>2.1088221141298193E-2</v>
      </c>
      <c r="K212" s="32">
        <f t="shared" si="54"/>
        <v>47.419836566567788</v>
      </c>
      <c r="L212" s="8">
        <v>0</v>
      </c>
      <c r="M212" s="9">
        <v>1</v>
      </c>
      <c r="N212" s="8">
        <v>0</v>
      </c>
      <c r="O212" s="9">
        <v>0</v>
      </c>
      <c r="P212" s="9">
        <v>1</v>
      </c>
      <c r="Q212" s="9">
        <v>0</v>
      </c>
      <c r="R212" s="9">
        <v>0</v>
      </c>
      <c r="S212" s="8">
        <v>2219</v>
      </c>
      <c r="T212" s="9">
        <v>12</v>
      </c>
      <c r="U212" s="9">
        <f t="shared" si="55"/>
        <v>2206</v>
      </c>
      <c r="V212" s="9">
        <f t="shared" si="56"/>
        <v>48</v>
      </c>
      <c r="W212" s="7">
        <v>9.8450000000000006</v>
      </c>
      <c r="X212" s="7">
        <f t="shared" si="46"/>
        <v>24.155000000000001</v>
      </c>
      <c r="Y212" s="9">
        <v>0</v>
      </c>
      <c r="Z212" s="9">
        <v>1</v>
      </c>
      <c r="AA212" s="9">
        <v>0</v>
      </c>
      <c r="AB212" s="9">
        <v>0</v>
      </c>
      <c r="AC212" s="9">
        <v>1</v>
      </c>
      <c r="AD212" s="29">
        <v>0</v>
      </c>
      <c r="AE212" s="187">
        <v>0</v>
      </c>
      <c r="AF212" s="9">
        <v>1</v>
      </c>
      <c r="AG212" s="29">
        <v>0</v>
      </c>
      <c r="AH212" s="9">
        <v>0</v>
      </c>
      <c r="AI212" s="29">
        <v>1</v>
      </c>
      <c r="AJ212" s="20">
        <v>1999</v>
      </c>
      <c r="AK212" s="32">
        <f t="shared" si="47"/>
        <v>0.19249999999999998</v>
      </c>
      <c r="AL212" s="32">
        <v>0.28999999999999998</v>
      </c>
      <c r="AM212" s="32">
        <v>0.32500000000000001</v>
      </c>
      <c r="AN212" s="42">
        <f t="shared" si="48"/>
        <v>0.19249999999999998</v>
      </c>
      <c r="AO212" s="41">
        <v>0.67</v>
      </c>
      <c r="AP212" s="17">
        <v>0.33</v>
      </c>
      <c r="AQ212">
        <v>0</v>
      </c>
      <c r="AR212" s="39">
        <f t="shared" si="44"/>
        <v>1</v>
      </c>
      <c r="AS212">
        <v>0.38</v>
      </c>
      <c r="AT212" s="39">
        <v>0.62</v>
      </c>
      <c r="AU212">
        <v>0</v>
      </c>
      <c r="AV212" s="17">
        <v>1</v>
      </c>
      <c r="AW212">
        <f t="shared" si="49"/>
        <v>0.48099999999999998</v>
      </c>
      <c r="AX212" s="17">
        <v>0.51900000000000002</v>
      </c>
      <c r="AY212" s="17" t="s">
        <v>10</v>
      </c>
      <c r="AZ212">
        <v>0</v>
      </c>
      <c r="BA212">
        <v>0</v>
      </c>
      <c r="BB212">
        <v>0</v>
      </c>
      <c r="BC212">
        <v>0</v>
      </c>
      <c r="BD212">
        <v>0</v>
      </c>
      <c r="BE212" s="17">
        <v>1</v>
      </c>
      <c r="BF212">
        <v>0</v>
      </c>
      <c r="BG212">
        <v>0</v>
      </c>
      <c r="BH212" s="17">
        <v>1</v>
      </c>
      <c r="BI212">
        <v>19.583333333333329</v>
      </c>
      <c r="BJ212">
        <v>1.03</v>
      </c>
      <c r="BK212" s="24">
        <v>40</v>
      </c>
      <c r="BL212">
        <v>1</v>
      </c>
      <c r="BM212">
        <v>0</v>
      </c>
      <c r="BN212">
        <v>0</v>
      </c>
      <c r="BO212">
        <v>0</v>
      </c>
      <c r="BP212">
        <v>0</v>
      </c>
      <c r="BQ212">
        <v>0</v>
      </c>
      <c r="BR212">
        <v>0</v>
      </c>
      <c r="BS212" s="17">
        <v>0</v>
      </c>
      <c r="BT212">
        <v>0</v>
      </c>
      <c r="BU212">
        <v>1</v>
      </c>
      <c r="BV212">
        <v>0</v>
      </c>
      <c r="BW212" s="17">
        <v>0</v>
      </c>
      <c r="BX212">
        <v>1</v>
      </c>
      <c r="BY212">
        <v>0</v>
      </c>
      <c r="BZ212">
        <v>0</v>
      </c>
      <c r="CA212">
        <v>0</v>
      </c>
      <c r="CB212" s="17">
        <v>0</v>
      </c>
      <c r="CC212">
        <v>0</v>
      </c>
      <c r="CD212">
        <v>0</v>
      </c>
      <c r="CE212">
        <v>1</v>
      </c>
      <c r="CF212">
        <v>1</v>
      </c>
      <c r="CG212">
        <v>0</v>
      </c>
      <c r="CH212">
        <v>0</v>
      </c>
      <c r="CI212">
        <v>0</v>
      </c>
      <c r="CJ212">
        <v>0</v>
      </c>
      <c r="CK212">
        <v>0</v>
      </c>
      <c r="CL212">
        <v>1</v>
      </c>
      <c r="CM212" s="17">
        <v>0</v>
      </c>
      <c r="CN212">
        <v>0</v>
      </c>
      <c r="CO212">
        <v>30</v>
      </c>
      <c r="CP212">
        <v>0</v>
      </c>
      <c r="CQ212">
        <v>1</v>
      </c>
      <c r="CR212">
        <v>12</v>
      </c>
      <c r="CX212" s="33" t="s">
        <v>85</v>
      </c>
    </row>
    <row r="213" spans="1:102" x14ac:dyDescent="0.25">
      <c r="A213">
        <v>212</v>
      </c>
      <c r="B213">
        <v>16</v>
      </c>
      <c r="C213" s="24" t="s">
        <v>192</v>
      </c>
      <c r="D213" s="12">
        <v>10.102125609655976</v>
      </c>
      <c r="E213" s="13">
        <v>1.8777185148059437</v>
      </c>
      <c r="F213" s="7">
        <v>5.38</v>
      </c>
      <c r="G213" s="7">
        <f t="shared" si="50"/>
        <v>8.224407094850033</v>
      </c>
      <c r="H213" s="15">
        <f t="shared" si="51"/>
        <v>11.97984412446192</v>
      </c>
      <c r="I213" s="11">
        <f t="shared" si="52"/>
        <v>0.11380174303938229</v>
      </c>
      <c r="J213" s="32">
        <f t="shared" si="53"/>
        <v>2.1152740341892618E-2</v>
      </c>
      <c r="K213" s="32">
        <f t="shared" si="54"/>
        <v>47.275198571766992</v>
      </c>
      <c r="L213" s="8">
        <v>0</v>
      </c>
      <c r="M213" s="9">
        <v>1</v>
      </c>
      <c r="N213" s="8">
        <v>0</v>
      </c>
      <c r="O213" s="9">
        <v>0</v>
      </c>
      <c r="P213" s="9">
        <v>1</v>
      </c>
      <c r="Q213" s="9">
        <v>0</v>
      </c>
      <c r="R213" s="9">
        <v>0</v>
      </c>
      <c r="S213" s="8">
        <v>2219</v>
      </c>
      <c r="T213" s="9">
        <v>12</v>
      </c>
      <c r="U213" s="9">
        <f t="shared" si="55"/>
        <v>2206</v>
      </c>
      <c r="V213" s="9">
        <f t="shared" si="56"/>
        <v>48</v>
      </c>
      <c r="W213" s="7">
        <v>9.8450000000000006</v>
      </c>
      <c r="X213" s="7">
        <f t="shared" si="46"/>
        <v>24.155000000000001</v>
      </c>
      <c r="Y213" s="9">
        <v>0</v>
      </c>
      <c r="Z213" s="9">
        <v>1</v>
      </c>
      <c r="AA213" s="9">
        <v>0</v>
      </c>
      <c r="AB213" s="9">
        <v>0</v>
      </c>
      <c r="AC213" s="9">
        <v>1</v>
      </c>
      <c r="AD213" s="29">
        <v>0</v>
      </c>
      <c r="AE213" s="187">
        <v>0</v>
      </c>
      <c r="AF213" s="9">
        <v>1</v>
      </c>
      <c r="AG213" s="29">
        <v>0</v>
      </c>
      <c r="AH213" s="9">
        <v>0</v>
      </c>
      <c r="AI213" s="29">
        <v>1</v>
      </c>
      <c r="AJ213" s="20">
        <v>1999</v>
      </c>
      <c r="AK213" s="32">
        <f t="shared" si="47"/>
        <v>0.19249999999999998</v>
      </c>
      <c r="AL213" s="32">
        <v>0.28999999999999998</v>
      </c>
      <c r="AM213" s="32">
        <v>0.32500000000000001</v>
      </c>
      <c r="AN213" s="42">
        <f t="shared" si="48"/>
        <v>0.19249999999999998</v>
      </c>
      <c r="AO213" s="41">
        <v>0.67</v>
      </c>
      <c r="AP213" s="17">
        <v>0.33</v>
      </c>
      <c r="AQ213">
        <v>0</v>
      </c>
      <c r="AR213" s="39">
        <f t="shared" si="44"/>
        <v>1</v>
      </c>
      <c r="AS213">
        <v>0.38</v>
      </c>
      <c r="AT213" s="39">
        <v>0.62</v>
      </c>
      <c r="AU213">
        <v>0</v>
      </c>
      <c r="AV213" s="17">
        <v>1</v>
      </c>
      <c r="AW213">
        <f t="shared" si="49"/>
        <v>0.48099999999999998</v>
      </c>
      <c r="AX213" s="17">
        <v>0.51900000000000002</v>
      </c>
      <c r="AY213" s="17" t="s">
        <v>10</v>
      </c>
      <c r="AZ213">
        <v>0</v>
      </c>
      <c r="BA213">
        <v>0</v>
      </c>
      <c r="BB213">
        <v>0</v>
      </c>
      <c r="BC213">
        <v>0</v>
      </c>
      <c r="BD213">
        <v>0</v>
      </c>
      <c r="BE213" s="17">
        <v>1</v>
      </c>
      <c r="BF213">
        <v>0</v>
      </c>
      <c r="BG213">
        <v>0</v>
      </c>
      <c r="BH213" s="17">
        <v>1</v>
      </c>
      <c r="BI213">
        <v>19.583333333333329</v>
      </c>
      <c r="BJ213">
        <v>1.03</v>
      </c>
      <c r="BK213" s="24">
        <v>40</v>
      </c>
      <c r="BL213">
        <v>1</v>
      </c>
      <c r="BM213">
        <v>0</v>
      </c>
      <c r="BN213">
        <v>0</v>
      </c>
      <c r="BO213">
        <v>0</v>
      </c>
      <c r="BP213">
        <v>0</v>
      </c>
      <c r="BQ213">
        <v>0</v>
      </c>
      <c r="BR213">
        <v>0</v>
      </c>
      <c r="BS213" s="17">
        <v>0</v>
      </c>
      <c r="BT213">
        <v>0</v>
      </c>
      <c r="BU213">
        <v>1</v>
      </c>
      <c r="BV213">
        <v>0</v>
      </c>
      <c r="BW213" s="17">
        <v>0</v>
      </c>
      <c r="BX213">
        <v>1</v>
      </c>
      <c r="BY213">
        <v>0</v>
      </c>
      <c r="BZ213">
        <v>0</v>
      </c>
      <c r="CA213">
        <v>0</v>
      </c>
      <c r="CB213" s="17">
        <v>0</v>
      </c>
      <c r="CC213">
        <v>0</v>
      </c>
      <c r="CD213">
        <v>0</v>
      </c>
      <c r="CE213">
        <v>1</v>
      </c>
      <c r="CF213">
        <v>1</v>
      </c>
      <c r="CG213">
        <v>0</v>
      </c>
      <c r="CH213">
        <v>0</v>
      </c>
      <c r="CI213">
        <v>0</v>
      </c>
      <c r="CJ213">
        <v>0</v>
      </c>
      <c r="CK213">
        <v>0</v>
      </c>
      <c r="CL213">
        <v>1</v>
      </c>
      <c r="CM213" s="17">
        <v>0</v>
      </c>
      <c r="CN213">
        <v>0</v>
      </c>
      <c r="CO213">
        <v>30</v>
      </c>
      <c r="CP213">
        <v>0</v>
      </c>
      <c r="CQ213">
        <v>1</v>
      </c>
      <c r="CR213">
        <v>12</v>
      </c>
      <c r="CX213" s="33" t="s">
        <v>85</v>
      </c>
    </row>
    <row r="214" spans="1:102" x14ac:dyDescent="0.25">
      <c r="A214">
        <v>213</v>
      </c>
      <c r="B214">
        <v>16</v>
      </c>
      <c r="C214" s="24" t="s">
        <v>192</v>
      </c>
      <c r="D214" s="12">
        <v>13.394992519395466</v>
      </c>
      <c r="E214" s="13">
        <v>3.8491357814354785</v>
      </c>
      <c r="F214" s="7">
        <v>3.48</v>
      </c>
      <c r="G214" s="7">
        <f t="shared" si="50"/>
        <v>9.545856737959987</v>
      </c>
      <c r="H214" s="15">
        <f t="shared" si="51"/>
        <v>17.244128300830944</v>
      </c>
      <c r="I214" s="11">
        <f t="shared" si="52"/>
        <v>7.3890339994261867E-2</v>
      </c>
      <c r="J214" s="32">
        <f t="shared" si="53"/>
        <v>2.1232856320190192E-2</v>
      </c>
      <c r="K214" s="32">
        <f t="shared" si="54"/>
        <v>47.096819425519598</v>
      </c>
      <c r="L214" s="8">
        <v>0</v>
      </c>
      <c r="M214" s="9">
        <v>1</v>
      </c>
      <c r="N214" s="8">
        <v>0</v>
      </c>
      <c r="O214" s="9">
        <v>0</v>
      </c>
      <c r="P214" s="9">
        <v>1</v>
      </c>
      <c r="Q214" s="9">
        <v>0</v>
      </c>
      <c r="R214" s="9">
        <v>0</v>
      </c>
      <c r="S214" s="8">
        <v>2219</v>
      </c>
      <c r="T214" s="9">
        <v>12</v>
      </c>
      <c r="U214" s="9">
        <f t="shared" si="55"/>
        <v>2206</v>
      </c>
      <c r="V214" s="9">
        <f t="shared" si="56"/>
        <v>48</v>
      </c>
      <c r="W214" s="7">
        <v>9.8450000000000006</v>
      </c>
      <c r="X214" s="7">
        <f t="shared" si="46"/>
        <v>24.155000000000001</v>
      </c>
      <c r="Y214" s="9">
        <v>0</v>
      </c>
      <c r="Z214" s="9">
        <v>1</v>
      </c>
      <c r="AA214" s="9">
        <v>0</v>
      </c>
      <c r="AB214" s="9">
        <v>0</v>
      </c>
      <c r="AC214" s="9">
        <v>1</v>
      </c>
      <c r="AD214" s="29">
        <v>0</v>
      </c>
      <c r="AE214" s="187">
        <v>0</v>
      </c>
      <c r="AF214" s="9">
        <v>1</v>
      </c>
      <c r="AG214" s="29">
        <v>0</v>
      </c>
      <c r="AH214" s="9">
        <v>0</v>
      </c>
      <c r="AI214" s="29">
        <v>1</v>
      </c>
      <c r="AJ214" s="20">
        <v>1999</v>
      </c>
      <c r="AK214" s="32">
        <f t="shared" si="47"/>
        <v>0.19249999999999998</v>
      </c>
      <c r="AL214" s="32">
        <v>0.28999999999999998</v>
      </c>
      <c r="AM214" s="32">
        <v>0.32500000000000001</v>
      </c>
      <c r="AN214" s="42">
        <f t="shared" si="48"/>
        <v>0.19249999999999998</v>
      </c>
      <c r="AO214" s="41">
        <v>0.67</v>
      </c>
      <c r="AP214" s="17">
        <v>0.33</v>
      </c>
      <c r="AQ214">
        <v>0</v>
      </c>
      <c r="AR214" s="39">
        <f t="shared" si="44"/>
        <v>1</v>
      </c>
      <c r="AS214">
        <v>0.38</v>
      </c>
      <c r="AT214" s="39">
        <v>0.62</v>
      </c>
      <c r="AU214">
        <v>0</v>
      </c>
      <c r="AV214" s="17">
        <v>1</v>
      </c>
      <c r="AW214">
        <f t="shared" si="49"/>
        <v>0.48099999999999998</v>
      </c>
      <c r="AX214" s="17">
        <v>0.51900000000000002</v>
      </c>
      <c r="AY214" s="17" t="s">
        <v>10</v>
      </c>
      <c r="AZ214">
        <v>0</v>
      </c>
      <c r="BA214">
        <v>0</v>
      </c>
      <c r="BB214">
        <v>0</v>
      </c>
      <c r="BC214">
        <v>0</v>
      </c>
      <c r="BD214">
        <v>0</v>
      </c>
      <c r="BE214" s="17">
        <v>1</v>
      </c>
      <c r="BF214">
        <v>0</v>
      </c>
      <c r="BG214">
        <v>0</v>
      </c>
      <c r="BH214" s="17">
        <v>1</v>
      </c>
      <c r="BI214">
        <v>19.583333333333329</v>
      </c>
      <c r="BJ214">
        <v>1.03</v>
      </c>
      <c r="BK214" s="24">
        <v>40</v>
      </c>
      <c r="BL214">
        <v>1</v>
      </c>
      <c r="BM214">
        <v>0</v>
      </c>
      <c r="BN214">
        <v>0</v>
      </c>
      <c r="BO214">
        <v>0</v>
      </c>
      <c r="BP214">
        <v>0</v>
      </c>
      <c r="BQ214">
        <v>0</v>
      </c>
      <c r="BR214">
        <v>0</v>
      </c>
      <c r="BS214" s="17">
        <v>0</v>
      </c>
      <c r="BT214">
        <v>0</v>
      </c>
      <c r="BU214">
        <v>1</v>
      </c>
      <c r="BV214">
        <v>0</v>
      </c>
      <c r="BW214" s="17">
        <v>0</v>
      </c>
      <c r="BX214">
        <v>1</v>
      </c>
      <c r="BY214">
        <v>0</v>
      </c>
      <c r="BZ214">
        <v>0</v>
      </c>
      <c r="CA214">
        <v>0</v>
      </c>
      <c r="CB214" s="17">
        <v>0</v>
      </c>
      <c r="CC214">
        <v>0</v>
      </c>
      <c r="CD214">
        <v>0</v>
      </c>
      <c r="CE214">
        <v>1</v>
      </c>
      <c r="CF214">
        <v>1</v>
      </c>
      <c r="CG214">
        <v>0</v>
      </c>
      <c r="CH214">
        <v>0</v>
      </c>
      <c r="CI214">
        <v>0</v>
      </c>
      <c r="CJ214">
        <v>0</v>
      </c>
      <c r="CK214">
        <v>0</v>
      </c>
      <c r="CL214">
        <v>1</v>
      </c>
      <c r="CM214" s="17">
        <v>0</v>
      </c>
      <c r="CN214">
        <v>0</v>
      </c>
      <c r="CO214">
        <v>30</v>
      </c>
      <c r="CP214">
        <v>0</v>
      </c>
      <c r="CQ214">
        <v>1</v>
      </c>
      <c r="CR214">
        <v>12</v>
      </c>
      <c r="CX214" s="33" t="s">
        <v>85</v>
      </c>
    </row>
    <row r="215" spans="1:102" x14ac:dyDescent="0.25">
      <c r="A215">
        <v>214</v>
      </c>
      <c r="B215">
        <v>16</v>
      </c>
      <c r="C215" s="24" t="s">
        <v>192</v>
      </c>
      <c r="D215" s="12">
        <v>0.13289104949067987</v>
      </c>
      <c r="E215" s="13">
        <v>1.4765672165631096</v>
      </c>
      <c r="F215" s="7">
        <v>0.09</v>
      </c>
      <c r="G215" s="7">
        <f t="shared" si="50"/>
        <v>-1.3436761670724298</v>
      </c>
      <c r="H215" s="15">
        <f t="shared" si="51"/>
        <v>1.6094582660537895</v>
      </c>
      <c r="I215" s="11">
        <f t="shared" si="52"/>
        <v>2.1873233617308667E-3</v>
      </c>
      <c r="J215" s="32">
        <f t="shared" si="53"/>
        <v>2.4303592908120744E-2</v>
      </c>
      <c r="K215" s="32">
        <f t="shared" si="54"/>
        <v>41.146179652550977</v>
      </c>
      <c r="L215" s="8">
        <v>0</v>
      </c>
      <c r="M215" s="9">
        <v>1</v>
      </c>
      <c r="N215" s="8">
        <v>0</v>
      </c>
      <c r="O215" s="9">
        <v>0</v>
      </c>
      <c r="P215" s="9">
        <v>1</v>
      </c>
      <c r="Q215" s="9">
        <v>0</v>
      </c>
      <c r="R215" s="9">
        <v>0</v>
      </c>
      <c r="S215" s="8">
        <v>1706</v>
      </c>
      <c r="T215" s="9">
        <v>12</v>
      </c>
      <c r="U215" s="9">
        <f t="shared" si="55"/>
        <v>1693</v>
      </c>
      <c r="V215" s="9">
        <f t="shared" si="56"/>
        <v>48</v>
      </c>
      <c r="W215" s="7">
        <v>10.525</v>
      </c>
      <c r="X215" s="7">
        <f t="shared" si="46"/>
        <v>23.475000000000001</v>
      </c>
      <c r="Y215" s="9">
        <v>0</v>
      </c>
      <c r="Z215" s="9">
        <v>1</v>
      </c>
      <c r="AA215" s="9">
        <v>0</v>
      </c>
      <c r="AB215" s="9">
        <v>0</v>
      </c>
      <c r="AC215" s="9">
        <v>1</v>
      </c>
      <c r="AD215" s="29">
        <v>0</v>
      </c>
      <c r="AE215" s="187">
        <v>0</v>
      </c>
      <c r="AF215" s="9">
        <v>1</v>
      </c>
      <c r="AG215" s="29">
        <v>0</v>
      </c>
      <c r="AH215" s="9">
        <v>0</v>
      </c>
      <c r="AI215" s="29">
        <v>1</v>
      </c>
      <c r="AJ215" s="20">
        <v>1999</v>
      </c>
      <c r="AK215" s="32">
        <v>0.12</v>
      </c>
      <c r="AL215" s="32">
        <v>0.23</v>
      </c>
      <c r="AM215" s="32">
        <v>0.53</v>
      </c>
      <c r="AN215" s="42">
        <v>0.12</v>
      </c>
      <c r="AO215" s="41">
        <v>0.67</v>
      </c>
      <c r="AP215" s="17">
        <v>0.33</v>
      </c>
      <c r="AQ215">
        <v>1</v>
      </c>
      <c r="AR215" s="39">
        <f t="shared" si="44"/>
        <v>0</v>
      </c>
      <c r="AS215">
        <v>0.31</v>
      </c>
      <c r="AT215" s="39">
        <v>0.69</v>
      </c>
      <c r="AU215">
        <v>0</v>
      </c>
      <c r="AV215" s="17">
        <v>1</v>
      </c>
      <c r="AW215">
        <f t="shared" si="49"/>
        <v>0.41400000000000003</v>
      </c>
      <c r="AX215" s="17">
        <v>0.58599999999999997</v>
      </c>
      <c r="AY215" s="17" t="s">
        <v>10</v>
      </c>
      <c r="AZ215">
        <v>0</v>
      </c>
      <c r="BA215">
        <v>0</v>
      </c>
      <c r="BB215">
        <v>0</v>
      </c>
      <c r="BC215">
        <v>0</v>
      </c>
      <c r="BD215">
        <v>0</v>
      </c>
      <c r="BE215" s="17">
        <v>1</v>
      </c>
      <c r="BF215">
        <v>0</v>
      </c>
      <c r="BG215">
        <v>0</v>
      </c>
      <c r="BH215" s="17">
        <v>1</v>
      </c>
      <c r="BI215">
        <v>19.583333333333329</v>
      </c>
      <c r="BJ215">
        <v>1.03</v>
      </c>
      <c r="BK215" s="24">
        <v>40</v>
      </c>
      <c r="BL215">
        <v>1</v>
      </c>
      <c r="BM215">
        <v>0</v>
      </c>
      <c r="BN215">
        <v>0</v>
      </c>
      <c r="BO215">
        <v>0</v>
      </c>
      <c r="BP215">
        <v>0</v>
      </c>
      <c r="BQ215">
        <v>0</v>
      </c>
      <c r="BR215">
        <v>0</v>
      </c>
      <c r="BS215" s="17">
        <v>0</v>
      </c>
      <c r="BT215">
        <v>0</v>
      </c>
      <c r="BU215">
        <v>1</v>
      </c>
      <c r="BV215">
        <v>0</v>
      </c>
      <c r="BW215" s="17">
        <v>0</v>
      </c>
      <c r="BX215">
        <v>1</v>
      </c>
      <c r="BY215">
        <v>0</v>
      </c>
      <c r="BZ215">
        <v>0</v>
      </c>
      <c r="CA215">
        <v>0</v>
      </c>
      <c r="CB215" s="17">
        <v>0</v>
      </c>
      <c r="CC215">
        <v>0</v>
      </c>
      <c r="CD215">
        <v>0</v>
      </c>
      <c r="CE215">
        <v>1</v>
      </c>
      <c r="CF215">
        <v>1</v>
      </c>
      <c r="CG215">
        <v>0</v>
      </c>
      <c r="CH215">
        <v>0</v>
      </c>
      <c r="CI215">
        <v>0</v>
      </c>
      <c r="CJ215">
        <v>0</v>
      </c>
      <c r="CK215">
        <v>0</v>
      </c>
      <c r="CL215">
        <v>1</v>
      </c>
      <c r="CM215" s="17">
        <v>0</v>
      </c>
      <c r="CN215">
        <v>0</v>
      </c>
      <c r="CO215">
        <v>30</v>
      </c>
      <c r="CP215">
        <v>0</v>
      </c>
      <c r="CQ215">
        <v>1</v>
      </c>
      <c r="CR215">
        <v>12</v>
      </c>
      <c r="CX215" s="33" t="s">
        <v>85</v>
      </c>
    </row>
    <row r="216" spans="1:102" x14ac:dyDescent="0.25">
      <c r="A216">
        <v>215</v>
      </c>
      <c r="B216">
        <v>16</v>
      </c>
      <c r="C216" s="24" t="s">
        <v>192</v>
      </c>
      <c r="D216" s="12">
        <v>4.9241971883431157</v>
      </c>
      <c r="E216" s="13">
        <v>1.7841294160663463</v>
      </c>
      <c r="F216" s="7">
        <v>2.76</v>
      </c>
      <c r="G216" s="7">
        <f t="shared" si="50"/>
        <v>3.1400677722767694</v>
      </c>
      <c r="H216" s="15">
        <f t="shared" si="51"/>
        <v>6.7083266044094625</v>
      </c>
      <c r="I216" s="11">
        <f t="shared" si="52"/>
        <v>6.692767639841693E-2</v>
      </c>
      <c r="J216" s="32">
        <f t="shared" si="53"/>
        <v>2.4249158115368458E-2</v>
      </c>
      <c r="K216" s="32">
        <f t="shared" si="54"/>
        <v>41.238545076178426</v>
      </c>
      <c r="L216" s="8">
        <v>0</v>
      </c>
      <c r="M216" s="9">
        <v>1</v>
      </c>
      <c r="N216" s="8">
        <v>0</v>
      </c>
      <c r="O216" s="9">
        <v>0</v>
      </c>
      <c r="P216" s="9">
        <v>1</v>
      </c>
      <c r="Q216" s="9">
        <v>0</v>
      </c>
      <c r="R216" s="9">
        <v>0</v>
      </c>
      <c r="S216" s="8">
        <v>1706</v>
      </c>
      <c r="T216" s="9">
        <v>12</v>
      </c>
      <c r="U216" s="9">
        <f t="shared" si="55"/>
        <v>1693</v>
      </c>
      <c r="V216" s="9">
        <f t="shared" si="56"/>
        <v>48</v>
      </c>
      <c r="W216" s="7">
        <v>10.525</v>
      </c>
      <c r="X216" s="7">
        <f t="shared" si="46"/>
        <v>23.475000000000001</v>
      </c>
      <c r="Y216" s="9">
        <v>0</v>
      </c>
      <c r="Z216" s="9">
        <v>1</v>
      </c>
      <c r="AA216" s="9">
        <v>0</v>
      </c>
      <c r="AB216" s="9">
        <v>0</v>
      </c>
      <c r="AC216" s="9">
        <v>1</v>
      </c>
      <c r="AD216" s="29">
        <v>0</v>
      </c>
      <c r="AE216" s="187">
        <v>0</v>
      </c>
      <c r="AF216" s="9">
        <v>1</v>
      </c>
      <c r="AG216" s="29">
        <v>0</v>
      </c>
      <c r="AH216" s="9">
        <v>0</v>
      </c>
      <c r="AI216" s="29">
        <v>1</v>
      </c>
      <c r="AJ216" s="20">
        <v>1999</v>
      </c>
      <c r="AK216" s="32">
        <v>0.12</v>
      </c>
      <c r="AL216" s="32">
        <v>0.23</v>
      </c>
      <c r="AM216" s="32">
        <v>0.53</v>
      </c>
      <c r="AN216" s="42">
        <v>0.12</v>
      </c>
      <c r="AO216" s="41">
        <v>0.67</v>
      </c>
      <c r="AP216" s="17">
        <v>0.33</v>
      </c>
      <c r="AQ216">
        <v>1</v>
      </c>
      <c r="AR216" s="39">
        <f t="shared" si="44"/>
        <v>0</v>
      </c>
      <c r="AS216">
        <v>0.31</v>
      </c>
      <c r="AT216" s="39">
        <v>0.69</v>
      </c>
      <c r="AU216">
        <v>0</v>
      </c>
      <c r="AV216" s="17">
        <v>1</v>
      </c>
      <c r="AW216">
        <f t="shared" si="49"/>
        <v>0.41400000000000003</v>
      </c>
      <c r="AX216" s="17">
        <v>0.58599999999999997</v>
      </c>
      <c r="AY216" s="17" t="s">
        <v>10</v>
      </c>
      <c r="AZ216">
        <v>0</v>
      </c>
      <c r="BA216">
        <v>0</v>
      </c>
      <c r="BB216">
        <v>0</v>
      </c>
      <c r="BC216">
        <v>0</v>
      </c>
      <c r="BD216">
        <v>0</v>
      </c>
      <c r="BE216" s="17">
        <v>1</v>
      </c>
      <c r="BF216">
        <v>0</v>
      </c>
      <c r="BG216">
        <v>0</v>
      </c>
      <c r="BH216" s="17">
        <v>1</v>
      </c>
      <c r="BI216">
        <v>19.583333333333329</v>
      </c>
      <c r="BJ216">
        <v>1.03</v>
      </c>
      <c r="BK216" s="24">
        <v>40</v>
      </c>
      <c r="BL216">
        <v>1</v>
      </c>
      <c r="BM216">
        <v>0</v>
      </c>
      <c r="BN216">
        <v>0</v>
      </c>
      <c r="BO216">
        <v>0</v>
      </c>
      <c r="BP216">
        <v>0</v>
      </c>
      <c r="BQ216">
        <v>0</v>
      </c>
      <c r="BR216">
        <v>0</v>
      </c>
      <c r="BS216" s="17">
        <v>0</v>
      </c>
      <c r="BT216">
        <v>0</v>
      </c>
      <c r="BU216">
        <v>1</v>
      </c>
      <c r="BV216">
        <v>0</v>
      </c>
      <c r="BW216" s="17">
        <v>0</v>
      </c>
      <c r="BX216">
        <v>1</v>
      </c>
      <c r="BY216">
        <v>0</v>
      </c>
      <c r="BZ216">
        <v>0</v>
      </c>
      <c r="CA216">
        <v>0</v>
      </c>
      <c r="CB216" s="17">
        <v>0</v>
      </c>
      <c r="CC216">
        <v>0</v>
      </c>
      <c r="CD216">
        <v>0</v>
      </c>
      <c r="CE216">
        <v>1</v>
      </c>
      <c r="CF216">
        <v>1</v>
      </c>
      <c r="CG216">
        <v>0</v>
      </c>
      <c r="CH216">
        <v>0</v>
      </c>
      <c r="CI216">
        <v>0</v>
      </c>
      <c r="CJ216">
        <v>0</v>
      </c>
      <c r="CK216">
        <v>0</v>
      </c>
      <c r="CL216">
        <v>1</v>
      </c>
      <c r="CM216" s="17">
        <v>0</v>
      </c>
      <c r="CN216">
        <v>0</v>
      </c>
      <c r="CO216">
        <v>30</v>
      </c>
      <c r="CP216">
        <v>0</v>
      </c>
      <c r="CQ216">
        <v>1</v>
      </c>
      <c r="CR216">
        <v>12</v>
      </c>
      <c r="CX216" s="33" t="s">
        <v>85</v>
      </c>
    </row>
    <row r="217" spans="1:102" x14ac:dyDescent="0.25">
      <c r="A217">
        <v>216</v>
      </c>
      <c r="B217">
        <v>16</v>
      </c>
      <c r="C217" s="24" t="s">
        <v>192</v>
      </c>
      <c r="D217" s="12">
        <v>4.9129527005763229</v>
      </c>
      <c r="E217" s="13">
        <v>1.403700771593235</v>
      </c>
      <c r="F217" s="7">
        <v>3.5000000000000004</v>
      </c>
      <c r="G217" s="7">
        <f t="shared" si="50"/>
        <v>3.5092519289830877</v>
      </c>
      <c r="H217" s="15">
        <f t="shared" si="51"/>
        <v>6.3166534721695582</v>
      </c>
      <c r="I217" s="11">
        <f t="shared" si="52"/>
        <v>8.4756695340678367E-2</v>
      </c>
      <c r="J217" s="32">
        <f t="shared" si="53"/>
        <v>2.4216198668765246E-2</v>
      </c>
      <c r="K217" s="32">
        <f t="shared" si="54"/>
        <v>41.294672779911942</v>
      </c>
      <c r="L217" s="8">
        <v>0</v>
      </c>
      <c r="M217" s="9">
        <v>1</v>
      </c>
      <c r="N217" s="8">
        <v>0</v>
      </c>
      <c r="O217" s="9">
        <v>0</v>
      </c>
      <c r="P217" s="9">
        <v>1</v>
      </c>
      <c r="Q217" s="9">
        <v>0</v>
      </c>
      <c r="R217" s="9">
        <v>0</v>
      </c>
      <c r="S217" s="8">
        <v>1706</v>
      </c>
      <c r="T217" s="9">
        <v>12</v>
      </c>
      <c r="U217" s="9">
        <f t="shared" si="55"/>
        <v>1693</v>
      </c>
      <c r="V217" s="9">
        <f t="shared" si="56"/>
        <v>48</v>
      </c>
      <c r="W217" s="7">
        <v>10.525</v>
      </c>
      <c r="X217" s="7">
        <f t="shared" si="46"/>
        <v>23.475000000000001</v>
      </c>
      <c r="Y217" s="9">
        <v>0</v>
      </c>
      <c r="Z217" s="9">
        <v>1</v>
      </c>
      <c r="AA217" s="9">
        <v>0</v>
      </c>
      <c r="AB217" s="9">
        <v>0</v>
      </c>
      <c r="AC217" s="9">
        <v>1</v>
      </c>
      <c r="AD217" s="29">
        <v>0</v>
      </c>
      <c r="AE217" s="187">
        <v>0</v>
      </c>
      <c r="AF217" s="9">
        <v>1</v>
      </c>
      <c r="AG217" s="29">
        <v>0</v>
      </c>
      <c r="AH217" s="9">
        <v>0</v>
      </c>
      <c r="AI217" s="29">
        <v>1</v>
      </c>
      <c r="AJ217" s="20">
        <v>1999</v>
      </c>
      <c r="AK217" s="32">
        <v>0.12</v>
      </c>
      <c r="AL217" s="32">
        <v>0.23</v>
      </c>
      <c r="AM217" s="32">
        <v>0.53</v>
      </c>
      <c r="AN217" s="42">
        <v>0.12</v>
      </c>
      <c r="AO217" s="41">
        <v>0.67</v>
      </c>
      <c r="AP217" s="17">
        <v>0.33</v>
      </c>
      <c r="AQ217">
        <v>1</v>
      </c>
      <c r="AR217" s="39">
        <f t="shared" si="44"/>
        <v>0</v>
      </c>
      <c r="AS217">
        <v>0.31</v>
      </c>
      <c r="AT217" s="39">
        <v>0.69</v>
      </c>
      <c r="AU217">
        <v>0</v>
      </c>
      <c r="AV217" s="17">
        <v>1</v>
      </c>
      <c r="AW217">
        <f t="shared" si="49"/>
        <v>0.41400000000000003</v>
      </c>
      <c r="AX217" s="17">
        <v>0.58599999999999997</v>
      </c>
      <c r="AY217" s="17" t="s">
        <v>10</v>
      </c>
      <c r="AZ217">
        <v>0</v>
      </c>
      <c r="BA217">
        <v>0</v>
      </c>
      <c r="BB217">
        <v>0</v>
      </c>
      <c r="BC217">
        <v>0</v>
      </c>
      <c r="BD217">
        <v>0</v>
      </c>
      <c r="BE217" s="17">
        <v>1</v>
      </c>
      <c r="BF217">
        <v>0</v>
      </c>
      <c r="BG217">
        <v>0</v>
      </c>
      <c r="BH217" s="17">
        <v>1</v>
      </c>
      <c r="BI217">
        <v>19.583333333333329</v>
      </c>
      <c r="BJ217">
        <v>1.03</v>
      </c>
      <c r="BK217" s="24">
        <v>40</v>
      </c>
      <c r="BL217">
        <v>1</v>
      </c>
      <c r="BM217">
        <v>0</v>
      </c>
      <c r="BN217">
        <v>0</v>
      </c>
      <c r="BO217">
        <v>0</v>
      </c>
      <c r="BP217">
        <v>0</v>
      </c>
      <c r="BQ217">
        <v>0</v>
      </c>
      <c r="BR217">
        <v>0</v>
      </c>
      <c r="BS217" s="17">
        <v>0</v>
      </c>
      <c r="BT217">
        <v>0</v>
      </c>
      <c r="BU217">
        <v>1</v>
      </c>
      <c r="BV217">
        <v>0</v>
      </c>
      <c r="BW217" s="17">
        <v>0</v>
      </c>
      <c r="BX217">
        <v>1</v>
      </c>
      <c r="BY217">
        <v>0</v>
      </c>
      <c r="BZ217">
        <v>0</v>
      </c>
      <c r="CA217">
        <v>0</v>
      </c>
      <c r="CB217" s="17">
        <v>0</v>
      </c>
      <c r="CC217">
        <v>0</v>
      </c>
      <c r="CD217">
        <v>0</v>
      </c>
      <c r="CE217">
        <v>1</v>
      </c>
      <c r="CF217">
        <v>1</v>
      </c>
      <c r="CG217">
        <v>0</v>
      </c>
      <c r="CH217">
        <v>0</v>
      </c>
      <c r="CI217">
        <v>0</v>
      </c>
      <c r="CJ217">
        <v>0</v>
      </c>
      <c r="CK217">
        <v>0</v>
      </c>
      <c r="CL217">
        <v>1</v>
      </c>
      <c r="CM217" s="17">
        <v>0</v>
      </c>
      <c r="CN217">
        <v>0</v>
      </c>
      <c r="CO217">
        <v>30</v>
      </c>
      <c r="CP217">
        <v>0</v>
      </c>
      <c r="CQ217">
        <v>1</v>
      </c>
      <c r="CR217">
        <v>12</v>
      </c>
      <c r="CX217" s="33" t="s">
        <v>85</v>
      </c>
    </row>
    <row r="218" spans="1:102" x14ac:dyDescent="0.25">
      <c r="A218">
        <v>217</v>
      </c>
      <c r="B218">
        <v>16</v>
      </c>
      <c r="C218" s="24" t="s">
        <v>192</v>
      </c>
      <c r="D218" s="12">
        <v>12.982337547599943</v>
      </c>
      <c r="E218" s="13">
        <v>3.0618720631131939</v>
      </c>
      <c r="F218" s="7">
        <v>4.24</v>
      </c>
      <c r="G218" s="7">
        <f t="shared" si="50"/>
        <v>9.9204654844867495</v>
      </c>
      <c r="H218" s="15">
        <f t="shared" si="51"/>
        <v>16.044209610713139</v>
      </c>
      <c r="I218" s="11">
        <f t="shared" si="52"/>
        <v>0.10250468011579229</v>
      </c>
      <c r="J218" s="32">
        <f t="shared" si="53"/>
        <v>2.4175632102781199E-2</v>
      </c>
      <c r="K218" s="32">
        <f t="shared" si="54"/>
        <v>41.363964993699526</v>
      </c>
      <c r="L218" s="8">
        <v>0</v>
      </c>
      <c r="M218" s="9">
        <v>1</v>
      </c>
      <c r="N218" s="8">
        <v>0</v>
      </c>
      <c r="O218" s="9">
        <v>0</v>
      </c>
      <c r="P218" s="9">
        <v>1</v>
      </c>
      <c r="Q218" s="9">
        <v>0</v>
      </c>
      <c r="R218" s="9">
        <v>0</v>
      </c>
      <c r="S218" s="8">
        <v>1706</v>
      </c>
      <c r="T218" s="9">
        <v>12</v>
      </c>
      <c r="U218" s="9">
        <f t="shared" si="55"/>
        <v>1693</v>
      </c>
      <c r="V218" s="9">
        <f t="shared" si="56"/>
        <v>48</v>
      </c>
      <c r="W218" s="7">
        <v>10.525</v>
      </c>
      <c r="X218" s="7">
        <f t="shared" si="46"/>
        <v>23.475000000000001</v>
      </c>
      <c r="Y218" s="9">
        <v>0</v>
      </c>
      <c r="Z218" s="9">
        <v>1</v>
      </c>
      <c r="AA218" s="9">
        <v>0</v>
      </c>
      <c r="AB218" s="9">
        <v>0</v>
      </c>
      <c r="AC218" s="9">
        <v>1</v>
      </c>
      <c r="AD218" s="29">
        <v>0</v>
      </c>
      <c r="AE218" s="187">
        <v>0</v>
      </c>
      <c r="AF218" s="9">
        <v>1</v>
      </c>
      <c r="AG218" s="29">
        <v>0</v>
      </c>
      <c r="AH218" s="9">
        <v>0</v>
      </c>
      <c r="AI218" s="29">
        <v>1</v>
      </c>
      <c r="AJ218" s="20">
        <v>1999</v>
      </c>
      <c r="AK218" s="32">
        <v>0.12</v>
      </c>
      <c r="AL218" s="32">
        <v>0.23</v>
      </c>
      <c r="AM218" s="32">
        <v>0.53</v>
      </c>
      <c r="AN218" s="42">
        <v>0.12</v>
      </c>
      <c r="AO218" s="41">
        <v>0.67</v>
      </c>
      <c r="AP218" s="17">
        <v>0.33</v>
      </c>
      <c r="AQ218">
        <v>1</v>
      </c>
      <c r="AR218" s="39">
        <f t="shared" si="44"/>
        <v>0</v>
      </c>
      <c r="AS218">
        <v>0.31</v>
      </c>
      <c r="AT218" s="39">
        <v>0.69</v>
      </c>
      <c r="AU218">
        <v>0</v>
      </c>
      <c r="AV218" s="17">
        <v>1</v>
      </c>
      <c r="AW218">
        <f t="shared" si="49"/>
        <v>0.41400000000000003</v>
      </c>
      <c r="AX218" s="17">
        <v>0.58599999999999997</v>
      </c>
      <c r="AY218" s="17" t="s">
        <v>10</v>
      </c>
      <c r="AZ218">
        <v>0</v>
      </c>
      <c r="BA218">
        <v>0</v>
      </c>
      <c r="BB218">
        <v>0</v>
      </c>
      <c r="BC218">
        <v>0</v>
      </c>
      <c r="BD218">
        <v>0</v>
      </c>
      <c r="BE218" s="17">
        <v>1</v>
      </c>
      <c r="BF218">
        <v>0</v>
      </c>
      <c r="BG218">
        <v>0</v>
      </c>
      <c r="BH218" s="17">
        <v>1</v>
      </c>
      <c r="BI218">
        <v>19.583333333333329</v>
      </c>
      <c r="BJ218">
        <v>1.03</v>
      </c>
      <c r="BK218" s="24">
        <v>40</v>
      </c>
      <c r="BL218">
        <v>1</v>
      </c>
      <c r="BM218">
        <v>0</v>
      </c>
      <c r="BN218">
        <v>0</v>
      </c>
      <c r="BO218">
        <v>0</v>
      </c>
      <c r="BP218">
        <v>0</v>
      </c>
      <c r="BQ218">
        <v>0</v>
      </c>
      <c r="BR218">
        <v>0</v>
      </c>
      <c r="BS218" s="17">
        <v>0</v>
      </c>
      <c r="BT218">
        <v>0</v>
      </c>
      <c r="BU218">
        <v>1</v>
      </c>
      <c r="BV218">
        <v>0</v>
      </c>
      <c r="BW218" s="17">
        <v>0</v>
      </c>
      <c r="BX218">
        <v>1</v>
      </c>
      <c r="BY218">
        <v>0</v>
      </c>
      <c r="BZ218">
        <v>0</v>
      </c>
      <c r="CA218">
        <v>0</v>
      </c>
      <c r="CB218" s="17">
        <v>0</v>
      </c>
      <c r="CC218">
        <v>0</v>
      </c>
      <c r="CD218">
        <v>0</v>
      </c>
      <c r="CE218">
        <v>1</v>
      </c>
      <c r="CF218">
        <v>1</v>
      </c>
      <c r="CG218">
        <v>0</v>
      </c>
      <c r="CH218">
        <v>0</v>
      </c>
      <c r="CI218">
        <v>0</v>
      </c>
      <c r="CJ218">
        <v>0</v>
      </c>
      <c r="CK218">
        <v>0</v>
      </c>
      <c r="CL218">
        <v>1</v>
      </c>
      <c r="CM218" s="17">
        <v>0</v>
      </c>
      <c r="CN218">
        <v>0</v>
      </c>
      <c r="CO218">
        <v>30</v>
      </c>
      <c r="CP218">
        <v>0</v>
      </c>
      <c r="CQ218">
        <v>1</v>
      </c>
      <c r="CR218">
        <v>12</v>
      </c>
      <c r="CX218" s="33" t="s">
        <v>85</v>
      </c>
    </row>
    <row r="219" spans="1:102" x14ac:dyDescent="0.25">
      <c r="A219">
        <v>218</v>
      </c>
      <c r="B219">
        <v>16</v>
      </c>
      <c r="C219" s="24" t="s">
        <v>192</v>
      </c>
      <c r="D219" s="12">
        <v>0.54258653334493534</v>
      </c>
      <c r="E219" s="13">
        <v>1.4278592982761455</v>
      </c>
      <c r="F219" s="7">
        <v>0.38</v>
      </c>
      <c r="G219" s="7">
        <f t="shared" si="50"/>
        <v>-0.88527276493121021</v>
      </c>
      <c r="H219" s="15">
        <f t="shared" si="51"/>
        <v>1.9704458316210809</v>
      </c>
      <c r="I219" s="11">
        <f t="shared" si="52"/>
        <v>9.2132532004612858E-3</v>
      </c>
      <c r="J219" s="32">
        <f t="shared" si="53"/>
        <v>2.4245403159108649E-2</v>
      </c>
      <c r="K219" s="32">
        <f t="shared" si="54"/>
        <v>41.244931809859985</v>
      </c>
      <c r="L219" s="8">
        <v>0</v>
      </c>
      <c r="M219" s="9">
        <v>1</v>
      </c>
      <c r="N219" s="8">
        <v>0</v>
      </c>
      <c r="O219" s="9">
        <v>0</v>
      </c>
      <c r="P219" s="9">
        <v>1</v>
      </c>
      <c r="Q219" s="9">
        <v>0</v>
      </c>
      <c r="R219" s="9">
        <v>0</v>
      </c>
      <c r="S219" s="8">
        <v>1714</v>
      </c>
      <c r="T219" s="9">
        <v>12</v>
      </c>
      <c r="U219" s="9">
        <f t="shared" si="55"/>
        <v>1701</v>
      </c>
      <c r="V219" s="9">
        <f t="shared" si="56"/>
        <v>48</v>
      </c>
      <c r="W219" s="7">
        <v>10.525</v>
      </c>
      <c r="X219" s="7">
        <f t="shared" si="46"/>
        <v>23.475000000000001</v>
      </c>
      <c r="Y219" s="9">
        <v>0</v>
      </c>
      <c r="Z219" s="9">
        <v>1</v>
      </c>
      <c r="AA219" s="9">
        <v>0</v>
      </c>
      <c r="AB219" s="9">
        <v>0</v>
      </c>
      <c r="AC219" s="9">
        <v>1</v>
      </c>
      <c r="AD219" s="29">
        <v>0</v>
      </c>
      <c r="AE219" s="187">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7">1-AQ219</f>
        <v>0</v>
      </c>
      <c r="AS219">
        <v>0.31</v>
      </c>
      <c r="AT219" s="39">
        <v>0.69</v>
      </c>
      <c r="AU219">
        <v>0</v>
      </c>
      <c r="AV219" s="17">
        <v>1</v>
      </c>
      <c r="AW219">
        <f t="shared" si="49"/>
        <v>0.41400000000000003</v>
      </c>
      <c r="AX219" s="17">
        <v>0.58599999999999997</v>
      </c>
      <c r="AY219" s="17" t="s">
        <v>10</v>
      </c>
      <c r="AZ219">
        <v>0</v>
      </c>
      <c r="BA219">
        <v>0</v>
      </c>
      <c r="BB219">
        <v>0</v>
      </c>
      <c r="BC219">
        <v>0</v>
      </c>
      <c r="BD219">
        <v>0</v>
      </c>
      <c r="BE219" s="17">
        <v>1</v>
      </c>
      <c r="BF219">
        <v>0</v>
      </c>
      <c r="BG219">
        <v>0</v>
      </c>
      <c r="BH219" s="17">
        <v>1</v>
      </c>
      <c r="BI219">
        <v>19.583333333333329</v>
      </c>
      <c r="BJ219">
        <v>1.03</v>
      </c>
      <c r="BK219" s="24">
        <v>40</v>
      </c>
      <c r="BL219">
        <v>1</v>
      </c>
      <c r="BM219">
        <v>0</v>
      </c>
      <c r="BN219">
        <v>0</v>
      </c>
      <c r="BO219">
        <v>0</v>
      </c>
      <c r="BP219">
        <v>0</v>
      </c>
      <c r="BQ219">
        <v>0</v>
      </c>
      <c r="BR219">
        <v>0</v>
      </c>
      <c r="BS219" s="17">
        <v>0</v>
      </c>
      <c r="BT219">
        <v>0</v>
      </c>
      <c r="BU219">
        <v>1</v>
      </c>
      <c r="BV219">
        <v>0</v>
      </c>
      <c r="BW219" s="17">
        <v>0</v>
      </c>
      <c r="BX219">
        <v>1</v>
      </c>
      <c r="BY219">
        <v>0</v>
      </c>
      <c r="BZ219">
        <v>0</v>
      </c>
      <c r="CA219">
        <v>0</v>
      </c>
      <c r="CB219" s="17">
        <v>0</v>
      </c>
      <c r="CC219">
        <v>0</v>
      </c>
      <c r="CD219">
        <v>0</v>
      </c>
      <c r="CE219">
        <v>1</v>
      </c>
      <c r="CF219">
        <v>1</v>
      </c>
      <c r="CG219">
        <v>0</v>
      </c>
      <c r="CH219">
        <v>0</v>
      </c>
      <c r="CI219">
        <v>0</v>
      </c>
      <c r="CJ219">
        <v>0</v>
      </c>
      <c r="CK219">
        <v>0</v>
      </c>
      <c r="CL219">
        <v>1</v>
      </c>
      <c r="CM219" s="17">
        <v>0</v>
      </c>
      <c r="CN219">
        <v>0</v>
      </c>
      <c r="CO219">
        <v>30</v>
      </c>
      <c r="CP219">
        <v>0</v>
      </c>
      <c r="CQ219">
        <v>1</v>
      </c>
      <c r="CR219">
        <v>12</v>
      </c>
      <c r="CX219" s="33" t="s">
        <v>85</v>
      </c>
    </row>
    <row r="220" spans="1:102" x14ac:dyDescent="0.25">
      <c r="A220">
        <v>219</v>
      </c>
      <c r="B220">
        <v>16</v>
      </c>
      <c r="C220" s="24" t="s">
        <v>192</v>
      </c>
      <c r="D220" s="12">
        <v>5.1399585521526792</v>
      </c>
      <c r="E220" s="13">
        <v>1.5815257083546705</v>
      </c>
      <c r="F220" s="7">
        <v>3.25</v>
      </c>
      <c r="G220" s="7">
        <f t="shared" si="50"/>
        <v>3.5584328437980086</v>
      </c>
      <c r="H220" s="15">
        <f t="shared" si="51"/>
        <v>6.7214842605073493</v>
      </c>
      <c r="I220" s="11">
        <f t="shared" si="52"/>
        <v>7.8557378008585005E-2</v>
      </c>
      <c r="J220" s="32">
        <f t="shared" si="53"/>
        <v>2.4171500925718459E-2</v>
      </c>
      <c r="K220" s="32">
        <f t="shared" si="54"/>
        <v>41.371034553175008</v>
      </c>
      <c r="L220" s="8">
        <v>0</v>
      </c>
      <c r="M220" s="9">
        <v>1</v>
      </c>
      <c r="N220" s="8">
        <v>0</v>
      </c>
      <c r="O220" s="9">
        <v>0</v>
      </c>
      <c r="P220" s="9">
        <v>1</v>
      </c>
      <c r="Q220" s="9">
        <v>0</v>
      </c>
      <c r="R220" s="9">
        <v>0</v>
      </c>
      <c r="S220" s="8">
        <v>1714</v>
      </c>
      <c r="T220" s="9">
        <v>12</v>
      </c>
      <c r="U220" s="9">
        <f t="shared" si="55"/>
        <v>1701</v>
      </c>
      <c r="V220" s="9">
        <f t="shared" si="56"/>
        <v>48</v>
      </c>
      <c r="W220" s="7">
        <v>10.525</v>
      </c>
      <c r="X220" s="7">
        <f t="shared" si="46"/>
        <v>23.475000000000001</v>
      </c>
      <c r="Y220" s="9">
        <v>0</v>
      </c>
      <c r="Z220" s="9">
        <v>1</v>
      </c>
      <c r="AA220" s="9">
        <v>0</v>
      </c>
      <c r="AB220" s="9">
        <v>0</v>
      </c>
      <c r="AC220" s="9">
        <v>1</v>
      </c>
      <c r="AD220" s="29">
        <v>0</v>
      </c>
      <c r="AE220" s="187">
        <v>0</v>
      </c>
      <c r="AF220" s="9">
        <v>1</v>
      </c>
      <c r="AG220" s="29">
        <v>0</v>
      </c>
      <c r="AH220" s="9">
        <v>0</v>
      </c>
      <c r="AI220" s="29">
        <v>1</v>
      </c>
      <c r="AJ220" s="20">
        <v>1999</v>
      </c>
      <c r="AK220" s="32">
        <v>0.12</v>
      </c>
      <c r="AL220" s="32">
        <v>0.23</v>
      </c>
      <c r="AM220" s="32">
        <v>0.53</v>
      </c>
      <c r="AN220" s="42">
        <v>0.12</v>
      </c>
      <c r="AO220" s="41">
        <v>0.67</v>
      </c>
      <c r="AP220" s="17">
        <v>0.33</v>
      </c>
      <c r="AQ220">
        <v>1</v>
      </c>
      <c r="AR220" s="39">
        <f t="shared" si="57"/>
        <v>0</v>
      </c>
      <c r="AS220">
        <v>0.31</v>
      </c>
      <c r="AT220" s="39">
        <v>0.69</v>
      </c>
      <c r="AU220">
        <v>0</v>
      </c>
      <c r="AV220" s="17">
        <v>1</v>
      </c>
      <c r="AW220">
        <f t="shared" si="49"/>
        <v>0.41400000000000003</v>
      </c>
      <c r="AX220" s="17">
        <v>0.58599999999999997</v>
      </c>
      <c r="AY220" s="17" t="s">
        <v>10</v>
      </c>
      <c r="AZ220">
        <v>0</v>
      </c>
      <c r="BA220">
        <v>0</v>
      </c>
      <c r="BB220">
        <v>0</v>
      </c>
      <c r="BC220">
        <v>0</v>
      </c>
      <c r="BD220">
        <v>0</v>
      </c>
      <c r="BE220" s="17">
        <v>1</v>
      </c>
      <c r="BF220">
        <v>0</v>
      </c>
      <c r="BG220">
        <v>0</v>
      </c>
      <c r="BH220" s="17">
        <v>1</v>
      </c>
      <c r="BI220">
        <v>19.583333333333329</v>
      </c>
      <c r="BJ220">
        <v>1.03</v>
      </c>
      <c r="BK220" s="24">
        <v>40</v>
      </c>
      <c r="BL220">
        <v>1</v>
      </c>
      <c r="BM220">
        <v>0</v>
      </c>
      <c r="BN220">
        <v>0</v>
      </c>
      <c r="BO220">
        <v>0</v>
      </c>
      <c r="BP220">
        <v>0</v>
      </c>
      <c r="BQ220">
        <v>0</v>
      </c>
      <c r="BR220">
        <v>0</v>
      </c>
      <c r="BS220" s="17">
        <v>0</v>
      </c>
      <c r="BT220">
        <v>0</v>
      </c>
      <c r="BU220">
        <v>1</v>
      </c>
      <c r="BV220">
        <v>0</v>
      </c>
      <c r="BW220" s="17">
        <v>0</v>
      </c>
      <c r="BX220">
        <v>1</v>
      </c>
      <c r="BY220">
        <v>0</v>
      </c>
      <c r="BZ220">
        <v>0</v>
      </c>
      <c r="CA220">
        <v>0</v>
      </c>
      <c r="CB220" s="17">
        <v>0</v>
      </c>
      <c r="CC220">
        <v>0</v>
      </c>
      <c r="CD220">
        <v>0</v>
      </c>
      <c r="CE220">
        <v>1</v>
      </c>
      <c r="CF220">
        <v>1</v>
      </c>
      <c r="CG220">
        <v>0</v>
      </c>
      <c r="CH220">
        <v>0</v>
      </c>
      <c r="CI220">
        <v>0</v>
      </c>
      <c r="CJ220">
        <v>0</v>
      </c>
      <c r="CK220">
        <v>0</v>
      </c>
      <c r="CL220">
        <v>1</v>
      </c>
      <c r="CM220" s="17">
        <v>0</v>
      </c>
      <c r="CN220">
        <v>0</v>
      </c>
      <c r="CO220">
        <v>30</v>
      </c>
      <c r="CP220">
        <v>0</v>
      </c>
      <c r="CQ220">
        <v>1</v>
      </c>
      <c r="CR220">
        <v>12</v>
      </c>
      <c r="CX220" s="33" t="s">
        <v>85</v>
      </c>
    </row>
    <row r="221" spans="1:102" x14ac:dyDescent="0.25">
      <c r="A221">
        <v>220</v>
      </c>
      <c r="B221">
        <v>16</v>
      </c>
      <c r="C221" s="24" t="s">
        <v>192</v>
      </c>
      <c r="D221" s="12">
        <v>5.1430632213731453</v>
      </c>
      <c r="E221" s="13">
        <v>1.3153614376913414</v>
      </c>
      <c r="F221" s="7">
        <v>3.91</v>
      </c>
      <c r="G221" s="7">
        <f t="shared" si="50"/>
        <v>3.8277017836818041</v>
      </c>
      <c r="H221" s="15">
        <f t="shared" si="51"/>
        <v>6.4584246590644865</v>
      </c>
      <c r="I221" s="11">
        <f t="shared" si="52"/>
        <v>9.4380366995624174E-2</v>
      </c>
      <c r="J221" s="32">
        <f t="shared" si="53"/>
        <v>2.4138201277653239E-2</v>
      </c>
      <c r="K221" s="32">
        <f t="shared" si="54"/>
        <v>41.428107608241049</v>
      </c>
      <c r="L221" s="8">
        <v>0</v>
      </c>
      <c r="M221" s="9">
        <v>1</v>
      </c>
      <c r="N221" s="8">
        <v>0</v>
      </c>
      <c r="O221" s="9">
        <v>0</v>
      </c>
      <c r="P221" s="9">
        <v>1</v>
      </c>
      <c r="Q221" s="9">
        <v>0</v>
      </c>
      <c r="R221" s="9">
        <v>0</v>
      </c>
      <c r="S221" s="8">
        <v>1714</v>
      </c>
      <c r="T221" s="9">
        <v>12</v>
      </c>
      <c r="U221" s="9">
        <f t="shared" si="55"/>
        <v>1701</v>
      </c>
      <c r="V221" s="9">
        <f t="shared" si="56"/>
        <v>48</v>
      </c>
      <c r="W221" s="7">
        <v>10.525</v>
      </c>
      <c r="X221" s="7">
        <f t="shared" si="46"/>
        <v>23.475000000000001</v>
      </c>
      <c r="Y221" s="9">
        <v>0</v>
      </c>
      <c r="Z221" s="9">
        <v>1</v>
      </c>
      <c r="AA221" s="9">
        <v>0</v>
      </c>
      <c r="AB221" s="9">
        <v>0</v>
      </c>
      <c r="AC221" s="9">
        <v>1</v>
      </c>
      <c r="AD221" s="29">
        <v>0</v>
      </c>
      <c r="AE221" s="187">
        <v>0</v>
      </c>
      <c r="AF221" s="9">
        <v>1</v>
      </c>
      <c r="AG221" s="29">
        <v>0</v>
      </c>
      <c r="AH221" s="9">
        <v>0</v>
      </c>
      <c r="AI221" s="29">
        <v>1</v>
      </c>
      <c r="AJ221" s="20">
        <v>1999</v>
      </c>
      <c r="AK221" s="32">
        <v>0.12</v>
      </c>
      <c r="AL221" s="32">
        <v>0.23</v>
      </c>
      <c r="AM221" s="32">
        <v>0.53</v>
      </c>
      <c r="AN221" s="42">
        <v>0.12</v>
      </c>
      <c r="AO221" s="41">
        <v>0.67</v>
      </c>
      <c r="AP221" s="17">
        <v>0.33</v>
      </c>
      <c r="AQ221">
        <v>1</v>
      </c>
      <c r="AR221" s="39">
        <f t="shared" si="57"/>
        <v>0</v>
      </c>
      <c r="AS221">
        <v>0.31</v>
      </c>
      <c r="AT221" s="39">
        <v>0.69</v>
      </c>
      <c r="AU221">
        <v>0</v>
      </c>
      <c r="AV221" s="17">
        <v>1</v>
      </c>
      <c r="AW221">
        <f t="shared" si="49"/>
        <v>0.41400000000000003</v>
      </c>
      <c r="AX221" s="17">
        <v>0.58599999999999997</v>
      </c>
      <c r="AY221" s="17" t="s">
        <v>10</v>
      </c>
      <c r="AZ221">
        <v>0</v>
      </c>
      <c r="BA221">
        <v>0</v>
      </c>
      <c r="BB221">
        <v>0</v>
      </c>
      <c r="BC221">
        <v>0</v>
      </c>
      <c r="BD221">
        <v>0</v>
      </c>
      <c r="BE221" s="17">
        <v>1</v>
      </c>
      <c r="BF221">
        <v>0</v>
      </c>
      <c r="BG221">
        <v>0</v>
      </c>
      <c r="BH221" s="17">
        <v>1</v>
      </c>
      <c r="BI221">
        <v>19.583333333333329</v>
      </c>
      <c r="BJ221">
        <v>1.03</v>
      </c>
      <c r="BK221" s="24">
        <v>40</v>
      </c>
      <c r="BL221">
        <v>1</v>
      </c>
      <c r="BM221">
        <v>0</v>
      </c>
      <c r="BN221">
        <v>0</v>
      </c>
      <c r="BO221">
        <v>0</v>
      </c>
      <c r="BP221">
        <v>0</v>
      </c>
      <c r="BQ221">
        <v>0</v>
      </c>
      <c r="BR221">
        <v>0</v>
      </c>
      <c r="BS221" s="17">
        <v>0</v>
      </c>
      <c r="BT221">
        <v>0</v>
      </c>
      <c r="BU221">
        <v>1</v>
      </c>
      <c r="BV221">
        <v>0</v>
      </c>
      <c r="BW221" s="17">
        <v>0</v>
      </c>
      <c r="BX221">
        <v>1</v>
      </c>
      <c r="BY221">
        <v>0</v>
      </c>
      <c r="BZ221">
        <v>0</v>
      </c>
      <c r="CA221">
        <v>0</v>
      </c>
      <c r="CB221" s="17">
        <v>0</v>
      </c>
      <c r="CC221">
        <v>0</v>
      </c>
      <c r="CD221">
        <v>0</v>
      </c>
      <c r="CE221">
        <v>1</v>
      </c>
      <c r="CF221">
        <v>1</v>
      </c>
      <c r="CG221">
        <v>0</v>
      </c>
      <c r="CH221">
        <v>0</v>
      </c>
      <c r="CI221">
        <v>0</v>
      </c>
      <c r="CJ221">
        <v>0</v>
      </c>
      <c r="CK221">
        <v>0</v>
      </c>
      <c r="CL221">
        <v>1</v>
      </c>
      <c r="CM221" s="17">
        <v>0</v>
      </c>
      <c r="CN221">
        <v>0</v>
      </c>
      <c r="CO221">
        <v>30</v>
      </c>
      <c r="CP221">
        <v>0</v>
      </c>
      <c r="CQ221">
        <v>1</v>
      </c>
      <c r="CR221">
        <v>12</v>
      </c>
      <c r="CX221" s="33" t="s">
        <v>85</v>
      </c>
    </row>
    <row r="222" spans="1:102" s="50" customFormat="1" x14ac:dyDescent="0.25">
      <c r="A222" s="50">
        <v>221</v>
      </c>
      <c r="B222" s="50">
        <v>16</v>
      </c>
      <c r="C222" s="51" t="s">
        <v>192</v>
      </c>
      <c r="D222" s="52">
        <v>13.108726560442086</v>
      </c>
      <c r="E222" s="53">
        <v>2.9590804876844441</v>
      </c>
      <c r="F222" s="54">
        <v>4.43</v>
      </c>
      <c r="G222" s="54">
        <f t="shared" si="50"/>
        <v>10.149646072757642</v>
      </c>
      <c r="H222" s="55">
        <f t="shared" si="51"/>
        <v>16.067807048126532</v>
      </c>
      <c r="I222" s="56">
        <f t="shared" si="52"/>
        <v>0.10679738638220909</v>
      </c>
      <c r="J222" s="57">
        <f t="shared" si="53"/>
        <v>2.4107762163026882E-2</v>
      </c>
      <c r="K222" s="57">
        <f t="shared" si="54"/>
        <v>41.480415860981921</v>
      </c>
      <c r="L222" s="58">
        <v>0</v>
      </c>
      <c r="M222" s="59">
        <v>1</v>
      </c>
      <c r="N222" s="58">
        <v>0</v>
      </c>
      <c r="O222" s="59">
        <v>0</v>
      </c>
      <c r="P222" s="59">
        <v>1</v>
      </c>
      <c r="Q222" s="59">
        <v>0</v>
      </c>
      <c r="R222" s="59">
        <v>0</v>
      </c>
      <c r="S222" s="58">
        <v>1714</v>
      </c>
      <c r="T222" s="59">
        <v>12</v>
      </c>
      <c r="U222" s="59">
        <f t="shared" si="55"/>
        <v>1701</v>
      </c>
      <c r="V222" s="59">
        <f t="shared" si="56"/>
        <v>48</v>
      </c>
      <c r="W222" s="54">
        <v>10.525</v>
      </c>
      <c r="X222" s="54">
        <f t="shared" si="46"/>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7"/>
        <v>0</v>
      </c>
      <c r="AS222" s="50">
        <v>0.31</v>
      </c>
      <c r="AT222" s="65">
        <v>0.69</v>
      </c>
      <c r="AU222">
        <v>0</v>
      </c>
      <c r="AV222" s="64">
        <v>1</v>
      </c>
      <c r="AW222" s="50">
        <f t="shared" si="49"/>
        <v>0.41400000000000003</v>
      </c>
      <c r="AX222" s="64">
        <v>0.58599999999999997</v>
      </c>
      <c r="AY222" s="64" t="s">
        <v>10</v>
      </c>
      <c r="AZ222">
        <v>0</v>
      </c>
      <c r="BA222">
        <v>0</v>
      </c>
      <c r="BB222">
        <v>0</v>
      </c>
      <c r="BC222">
        <v>0</v>
      </c>
      <c r="BD222">
        <v>0</v>
      </c>
      <c r="BE222" s="64">
        <v>1</v>
      </c>
      <c r="BF222">
        <v>0</v>
      </c>
      <c r="BG222">
        <v>0</v>
      </c>
      <c r="BH222" s="64">
        <v>1</v>
      </c>
      <c r="BI222">
        <v>19.583333333333329</v>
      </c>
      <c r="BJ222">
        <v>1.03</v>
      </c>
      <c r="BK222" s="51">
        <v>40</v>
      </c>
      <c r="BL222" s="50">
        <v>1</v>
      </c>
      <c r="BM222" s="50">
        <v>0</v>
      </c>
      <c r="BN222" s="50">
        <v>0</v>
      </c>
      <c r="BO222" s="50">
        <v>0</v>
      </c>
      <c r="BP222" s="50">
        <v>0</v>
      </c>
      <c r="BQ222" s="50">
        <v>0</v>
      </c>
      <c r="BR222" s="50">
        <v>0</v>
      </c>
      <c r="BS222" s="64">
        <v>0</v>
      </c>
      <c r="BT222" s="50">
        <v>0</v>
      </c>
      <c r="BU222" s="50">
        <v>1</v>
      </c>
      <c r="BV222" s="50">
        <v>0</v>
      </c>
      <c r="BW222" s="64">
        <v>0</v>
      </c>
      <c r="BX222" s="50">
        <v>1</v>
      </c>
      <c r="BY222" s="50">
        <v>0</v>
      </c>
      <c r="BZ222" s="50">
        <v>0</v>
      </c>
      <c r="CA222" s="50">
        <v>0</v>
      </c>
      <c r="CB222" s="64">
        <v>0</v>
      </c>
      <c r="CC222" s="50">
        <v>0</v>
      </c>
      <c r="CD222" s="50">
        <v>0</v>
      </c>
      <c r="CE222" s="50">
        <v>1</v>
      </c>
      <c r="CF222" s="50">
        <v>1</v>
      </c>
      <c r="CG222" s="50">
        <v>0</v>
      </c>
      <c r="CH222" s="50">
        <v>0</v>
      </c>
      <c r="CI222" s="50">
        <v>0</v>
      </c>
      <c r="CJ222" s="50">
        <v>0</v>
      </c>
      <c r="CK222" s="50">
        <v>0</v>
      </c>
      <c r="CL222" s="50">
        <v>1</v>
      </c>
      <c r="CM222" s="64">
        <v>0</v>
      </c>
      <c r="CN222">
        <v>0</v>
      </c>
      <c r="CO222">
        <v>30</v>
      </c>
      <c r="CP222">
        <v>0</v>
      </c>
      <c r="CQ222">
        <v>1</v>
      </c>
      <c r="CR222">
        <v>12</v>
      </c>
      <c r="CS222" s="66"/>
      <c r="CX222" s="33" t="s">
        <v>85</v>
      </c>
    </row>
    <row r="223" spans="1:102" x14ac:dyDescent="0.25">
      <c r="A223">
        <v>222</v>
      </c>
      <c r="B223">
        <v>17</v>
      </c>
      <c r="C223" s="77" t="s">
        <v>212</v>
      </c>
      <c r="D223" s="12">
        <v>8.8000000000000007</v>
      </c>
      <c r="E223" s="13">
        <f t="shared" ref="E223:E230" si="58">D223/F223</f>
        <v>4.1006523765144458E-2</v>
      </c>
      <c r="F223" s="7">
        <v>214.6</v>
      </c>
      <c r="G223" s="7">
        <f t="shared" si="50"/>
        <v>8.7589934762348562</v>
      </c>
      <c r="H223" s="15">
        <f t="shared" si="51"/>
        <v>8.8410065237651452</v>
      </c>
      <c r="I223" s="11">
        <f t="shared" si="52"/>
        <v>0.56729789934477026</v>
      </c>
      <c r="J223" s="32">
        <f t="shared" si="53"/>
        <v>2.6435130444770285E-3</v>
      </c>
      <c r="K223" s="32">
        <f t="shared" si="54"/>
        <v>378.28449611370542</v>
      </c>
      <c r="L223" s="8">
        <v>1</v>
      </c>
      <c r="M223" s="9">
        <v>0</v>
      </c>
      <c r="N223" s="8">
        <v>0</v>
      </c>
      <c r="O223" s="9">
        <v>0</v>
      </c>
      <c r="P223" s="9">
        <v>0</v>
      </c>
      <c r="Q223" s="9">
        <v>1</v>
      </c>
      <c r="R223" s="9">
        <v>0</v>
      </c>
      <c r="S223" s="8">
        <v>97050</v>
      </c>
      <c r="T223" s="9">
        <v>3</v>
      </c>
      <c r="U223" s="9">
        <f t="shared" si="55"/>
        <v>97046</v>
      </c>
      <c r="V223" s="9">
        <f t="shared" si="56"/>
        <v>8</v>
      </c>
      <c r="W223" s="7">
        <v>10.1</v>
      </c>
      <c r="X223" s="7">
        <v>20.7</v>
      </c>
      <c r="Y223" s="9">
        <v>1</v>
      </c>
      <c r="Z223" s="9">
        <v>0</v>
      </c>
      <c r="AA223" s="9">
        <v>0</v>
      </c>
      <c r="AB223" s="9">
        <v>0</v>
      </c>
      <c r="AC223" s="9">
        <v>0</v>
      </c>
      <c r="AD223" s="29">
        <v>1</v>
      </c>
      <c r="AE223" s="187">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7"/>
        <v>0.29200000000000004</v>
      </c>
      <c r="AS223">
        <v>0.73599999999999999</v>
      </c>
      <c r="AT223" s="39">
        <v>0.26400000000000001</v>
      </c>
      <c r="AU223">
        <v>0</v>
      </c>
      <c r="AV223" s="17">
        <v>1</v>
      </c>
      <c r="AW223" t="s">
        <v>98</v>
      </c>
      <c r="AX223" s="17" t="s">
        <v>98</v>
      </c>
      <c r="AY223" s="17" t="s">
        <v>29</v>
      </c>
      <c r="AZ223">
        <v>0</v>
      </c>
      <c r="BA223">
        <v>0</v>
      </c>
      <c r="BB223">
        <v>1</v>
      </c>
      <c r="BC223">
        <v>0</v>
      </c>
      <c r="BD223">
        <v>0</v>
      </c>
      <c r="BE223" s="17">
        <v>0</v>
      </c>
      <c r="BF223">
        <v>0</v>
      </c>
      <c r="BG223">
        <v>1</v>
      </c>
      <c r="BH223" s="17">
        <v>0</v>
      </c>
      <c r="BI223">
        <v>274.33333333333331</v>
      </c>
      <c r="BJ223">
        <v>142</v>
      </c>
      <c r="BK223" s="24">
        <v>40</v>
      </c>
      <c r="BL223">
        <v>1</v>
      </c>
      <c r="BM223">
        <v>0</v>
      </c>
      <c r="BN223">
        <v>0</v>
      </c>
      <c r="BO223">
        <v>0</v>
      </c>
      <c r="BP223">
        <v>0</v>
      </c>
      <c r="BQ223">
        <v>0</v>
      </c>
      <c r="BR223">
        <v>0</v>
      </c>
      <c r="BS223" s="17">
        <v>0</v>
      </c>
      <c r="BT223">
        <v>0</v>
      </c>
      <c r="BU223">
        <v>0</v>
      </c>
      <c r="BV223">
        <v>1</v>
      </c>
      <c r="BW223" s="17">
        <v>0</v>
      </c>
      <c r="BX223">
        <v>0</v>
      </c>
      <c r="BY223">
        <v>0</v>
      </c>
      <c r="BZ223">
        <v>0</v>
      </c>
      <c r="CA223">
        <v>0</v>
      </c>
      <c r="CB223" s="17">
        <v>0</v>
      </c>
      <c r="CC223">
        <v>0</v>
      </c>
      <c r="CD223">
        <v>0</v>
      </c>
      <c r="CE223">
        <v>1</v>
      </c>
      <c r="CF223">
        <v>1</v>
      </c>
      <c r="CG223">
        <v>0</v>
      </c>
      <c r="CH223">
        <v>0</v>
      </c>
      <c r="CI223">
        <v>0</v>
      </c>
      <c r="CJ223">
        <v>0</v>
      </c>
      <c r="CK223">
        <v>0</v>
      </c>
      <c r="CL223">
        <v>0</v>
      </c>
      <c r="CM223" s="17">
        <v>0</v>
      </c>
      <c r="CN223">
        <v>4.149</v>
      </c>
      <c r="CO223">
        <v>14</v>
      </c>
      <c r="CP223">
        <v>1</v>
      </c>
      <c r="CQ223">
        <v>0</v>
      </c>
      <c r="CR223">
        <v>25</v>
      </c>
      <c r="CX223" s="33" t="s">
        <v>85</v>
      </c>
    </row>
    <row r="224" spans="1:102" x14ac:dyDescent="0.25">
      <c r="A224">
        <v>223</v>
      </c>
      <c r="B224">
        <v>17</v>
      </c>
      <c r="C224" s="77" t="s">
        <v>212</v>
      </c>
      <c r="D224" s="12">
        <v>8.31</v>
      </c>
      <c r="E224" s="13">
        <f t="shared" si="58"/>
        <v>4.5559210526315792E-2</v>
      </c>
      <c r="F224" s="7">
        <v>182.4</v>
      </c>
      <c r="G224" s="7">
        <f t="shared" si="50"/>
        <v>8.2644407894736851</v>
      </c>
      <c r="H224" s="15">
        <f t="shared" si="51"/>
        <v>8.3555592105263159</v>
      </c>
      <c r="I224" s="11">
        <f t="shared" si="52"/>
        <v>0.57113962349685266</v>
      </c>
      <c r="J224" s="32">
        <f t="shared" si="53"/>
        <v>3.1312479358380075E-3</v>
      </c>
      <c r="K224" s="32">
        <f t="shared" si="54"/>
        <v>319.36148797248552</v>
      </c>
      <c r="L224" s="8">
        <v>1</v>
      </c>
      <c r="M224" s="9">
        <v>0</v>
      </c>
      <c r="N224" s="8">
        <v>0</v>
      </c>
      <c r="O224" s="9">
        <v>0</v>
      </c>
      <c r="P224" s="9">
        <v>0</v>
      </c>
      <c r="Q224" s="9">
        <v>1</v>
      </c>
      <c r="R224" s="9">
        <v>0</v>
      </c>
      <c r="S224" s="8">
        <v>68726</v>
      </c>
      <c r="T224" s="9">
        <v>3</v>
      </c>
      <c r="U224" s="9">
        <f t="shared" si="55"/>
        <v>68722</v>
      </c>
      <c r="V224" s="9">
        <f t="shared" si="56"/>
        <v>8</v>
      </c>
      <c r="W224" s="7">
        <v>10.1</v>
      </c>
      <c r="X224" s="7">
        <v>20.7</v>
      </c>
      <c r="Y224" s="9">
        <v>1</v>
      </c>
      <c r="Z224" s="9">
        <v>0</v>
      </c>
      <c r="AA224" s="9">
        <v>0</v>
      </c>
      <c r="AB224" s="9">
        <v>0</v>
      </c>
      <c r="AC224" s="9">
        <v>0</v>
      </c>
      <c r="AD224" s="29">
        <v>1</v>
      </c>
      <c r="AE224" s="187">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s="17">
        <v>0</v>
      </c>
      <c r="BF224">
        <v>0</v>
      </c>
      <c r="BG224">
        <v>1</v>
      </c>
      <c r="BH224" s="17">
        <v>0</v>
      </c>
      <c r="BI224">
        <v>274.33333333333331</v>
      </c>
      <c r="BJ224">
        <v>142</v>
      </c>
      <c r="BK224" s="24">
        <v>40</v>
      </c>
      <c r="BL224">
        <v>1</v>
      </c>
      <c r="BM224">
        <v>0</v>
      </c>
      <c r="BN224">
        <v>0</v>
      </c>
      <c r="BO224">
        <v>0</v>
      </c>
      <c r="BP224">
        <v>0</v>
      </c>
      <c r="BQ224">
        <v>0</v>
      </c>
      <c r="BR224">
        <v>0</v>
      </c>
      <c r="BS224" s="17">
        <v>0</v>
      </c>
      <c r="BT224">
        <v>0</v>
      </c>
      <c r="BU224">
        <v>0</v>
      </c>
      <c r="BV224">
        <v>1</v>
      </c>
      <c r="BW224" s="17">
        <v>0</v>
      </c>
      <c r="BX224">
        <v>0</v>
      </c>
      <c r="BY224">
        <v>0</v>
      </c>
      <c r="BZ224">
        <v>0</v>
      </c>
      <c r="CA224">
        <v>0</v>
      </c>
      <c r="CB224" s="17">
        <v>0</v>
      </c>
      <c r="CC224">
        <v>0</v>
      </c>
      <c r="CD224">
        <v>0</v>
      </c>
      <c r="CE224">
        <v>1</v>
      </c>
      <c r="CF224">
        <v>1</v>
      </c>
      <c r="CG224">
        <v>0</v>
      </c>
      <c r="CH224">
        <v>0</v>
      </c>
      <c r="CI224">
        <v>0</v>
      </c>
      <c r="CJ224">
        <v>0</v>
      </c>
      <c r="CK224">
        <v>0</v>
      </c>
      <c r="CL224">
        <v>0</v>
      </c>
      <c r="CM224" s="17">
        <v>0</v>
      </c>
      <c r="CN224">
        <v>4.149</v>
      </c>
      <c r="CO224">
        <v>14</v>
      </c>
      <c r="CP224">
        <v>1</v>
      </c>
      <c r="CQ224">
        <v>0</v>
      </c>
      <c r="CR224">
        <v>25</v>
      </c>
      <c r="CX224" s="33" t="s">
        <v>85</v>
      </c>
    </row>
    <row r="225" spans="1:102" x14ac:dyDescent="0.25">
      <c r="A225">
        <v>224</v>
      </c>
      <c r="B225">
        <v>17</v>
      </c>
      <c r="C225" s="77" t="s">
        <v>212</v>
      </c>
      <c r="D225" s="12">
        <v>10.3</v>
      </c>
      <c r="E225" s="13">
        <f t="shared" si="58"/>
        <v>8.45648604269294E-2</v>
      </c>
      <c r="F225" s="7">
        <v>121.8</v>
      </c>
      <c r="G225" s="7">
        <f t="shared" si="50"/>
        <v>10.215435139573071</v>
      </c>
      <c r="H225" s="15">
        <f t="shared" si="51"/>
        <v>10.384564860426931</v>
      </c>
      <c r="I225" s="11">
        <f t="shared" si="52"/>
        <v>0.58631434535014559</v>
      </c>
      <c r="J225" s="32">
        <f t="shared" si="53"/>
        <v>4.8137466777516055E-3</v>
      </c>
      <c r="K225" s="32">
        <f t="shared" si="54"/>
        <v>207.73839317757324</v>
      </c>
      <c r="L225" s="8">
        <v>1</v>
      </c>
      <c r="M225" s="9">
        <v>0</v>
      </c>
      <c r="N225" s="8">
        <v>0</v>
      </c>
      <c r="O225" s="9">
        <v>0</v>
      </c>
      <c r="P225" s="9">
        <v>0</v>
      </c>
      <c r="Q225" s="9">
        <v>1</v>
      </c>
      <c r="R225" s="9">
        <v>0</v>
      </c>
      <c r="S225" s="8">
        <v>28324</v>
      </c>
      <c r="T225" s="9">
        <v>3</v>
      </c>
      <c r="U225" s="9">
        <f t="shared" si="55"/>
        <v>28320</v>
      </c>
      <c r="V225" s="9">
        <f t="shared" si="56"/>
        <v>8</v>
      </c>
      <c r="W225" s="7">
        <v>10.1</v>
      </c>
      <c r="X225" s="7">
        <v>20.7</v>
      </c>
      <c r="Y225" s="9">
        <v>1</v>
      </c>
      <c r="Z225" s="9">
        <v>0</v>
      </c>
      <c r="AA225" s="9">
        <v>0</v>
      </c>
      <c r="AB225" s="9">
        <v>0</v>
      </c>
      <c r="AC225" s="9">
        <v>0</v>
      </c>
      <c r="AD225" s="29">
        <v>1</v>
      </c>
      <c r="AE225" s="187">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s="17">
        <v>0</v>
      </c>
      <c r="BF225">
        <v>0</v>
      </c>
      <c r="BG225">
        <v>1</v>
      </c>
      <c r="BH225" s="17">
        <v>0</v>
      </c>
      <c r="BI225">
        <v>274.33333333333331</v>
      </c>
      <c r="BJ225">
        <v>142</v>
      </c>
      <c r="BK225" s="24">
        <v>40</v>
      </c>
      <c r="BL225">
        <v>1</v>
      </c>
      <c r="BM225">
        <v>0</v>
      </c>
      <c r="BN225">
        <v>0</v>
      </c>
      <c r="BO225">
        <v>0</v>
      </c>
      <c r="BP225">
        <v>0</v>
      </c>
      <c r="BQ225">
        <v>0</v>
      </c>
      <c r="BR225">
        <v>0</v>
      </c>
      <c r="BS225" s="17">
        <v>0</v>
      </c>
      <c r="BT225">
        <v>0</v>
      </c>
      <c r="BU225">
        <v>0</v>
      </c>
      <c r="BV225">
        <v>1</v>
      </c>
      <c r="BW225" s="17">
        <v>0</v>
      </c>
      <c r="BX225">
        <v>0</v>
      </c>
      <c r="BY225">
        <v>0</v>
      </c>
      <c r="BZ225">
        <v>0</v>
      </c>
      <c r="CA225">
        <v>0</v>
      </c>
      <c r="CB225" s="17">
        <v>0</v>
      </c>
      <c r="CC225">
        <v>0</v>
      </c>
      <c r="CD225">
        <v>0</v>
      </c>
      <c r="CE225">
        <v>1</v>
      </c>
      <c r="CF225">
        <v>1</v>
      </c>
      <c r="CG225">
        <v>0</v>
      </c>
      <c r="CH225">
        <v>0</v>
      </c>
      <c r="CI225">
        <v>0</v>
      </c>
      <c r="CJ225">
        <v>0</v>
      </c>
      <c r="CK225">
        <v>0</v>
      </c>
      <c r="CL225">
        <v>0</v>
      </c>
      <c r="CM225" s="17">
        <v>0</v>
      </c>
      <c r="CN225">
        <v>4.149</v>
      </c>
      <c r="CO225">
        <v>14</v>
      </c>
      <c r="CP225">
        <v>1</v>
      </c>
      <c r="CQ225">
        <v>0</v>
      </c>
      <c r="CR225">
        <v>25</v>
      </c>
      <c r="CX225" s="33" t="s">
        <v>85</v>
      </c>
    </row>
    <row r="226" spans="1:102" x14ac:dyDescent="0.25">
      <c r="A226">
        <v>225</v>
      </c>
      <c r="B226">
        <v>17</v>
      </c>
      <c r="C226" s="77" t="s">
        <v>212</v>
      </c>
      <c r="D226" s="12">
        <v>13.4</v>
      </c>
      <c r="E226" s="13">
        <f t="shared" si="58"/>
        <v>0.30044843049327352</v>
      </c>
      <c r="F226" s="7">
        <v>44.6</v>
      </c>
      <c r="G226" s="7">
        <f t="shared" si="50"/>
        <v>13.099551569506726</v>
      </c>
      <c r="H226" s="15">
        <f t="shared" si="51"/>
        <v>13.700448430493275</v>
      </c>
      <c r="I226" s="11">
        <f t="shared" si="52"/>
        <v>0.2561815851402216</v>
      </c>
      <c r="J226" s="32">
        <f t="shared" si="53"/>
        <v>5.7439817296013806E-3</v>
      </c>
      <c r="K226" s="32">
        <f t="shared" si="54"/>
        <v>174.09526127956499</v>
      </c>
      <c r="L226" s="8">
        <v>1</v>
      </c>
      <c r="M226" s="9">
        <v>0</v>
      </c>
      <c r="N226" s="8">
        <v>0</v>
      </c>
      <c r="O226" s="9">
        <v>0</v>
      </c>
      <c r="P226" s="9">
        <v>0</v>
      </c>
      <c r="Q226" s="9">
        <v>1</v>
      </c>
      <c r="R226" s="9">
        <v>0</v>
      </c>
      <c r="S226" s="8">
        <v>28324</v>
      </c>
      <c r="T226" s="9">
        <v>3</v>
      </c>
      <c r="U226" s="9">
        <f t="shared" si="55"/>
        <v>28320</v>
      </c>
      <c r="V226" s="9">
        <f t="shared" si="56"/>
        <v>8</v>
      </c>
      <c r="W226" s="7">
        <v>10.1</v>
      </c>
      <c r="X226" s="7">
        <v>20.7</v>
      </c>
      <c r="Y226" s="9">
        <v>1</v>
      </c>
      <c r="Z226" s="9">
        <v>0</v>
      </c>
      <c r="AA226" s="9">
        <v>0</v>
      </c>
      <c r="AB226" s="9">
        <v>0</v>
      </c>
      <c r="AC226" s="9">
        <v>0</v>
      </c>
      <c r="AD226" s="29">
        <v>1</v>
      </c>
      <c r="AE226" s="187">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s="17">
        <v>0</v>
      </c>
      <c r="BF226">
        <v>0</v>
      </c>
      <c r="BG226">
        <v>1</v>
      </c>
      <c r="BH226" s="17">
        <v>0</v>
      </c>
      <c r="BI226">
        <v>274.33333333333331</v>
      </c>
      <c r="BJ226">
        <v>142</v>
      </c>
      <c r="BK226" s="24">
        <v>40</v>
      </c>
      <c r="BL226">
        <v>0</v>
      </c>
      <c r="BM226">
        <v>0</v>
      </c>
      <c r="BN226">
        <v>0</v>
      </c>
      <c r="BO226">
        <v>0</v>
      </c>
      <c r="BP226">
        <v>0</v>
      </c>
      <c r="BQ226">
        <v>1</v>
      </c>
      <c r="BR226">
        <v>0</v>
      </c>
      <c r="BS226" s="17">
        <v>0</v>
      </c>
      <c r="BT226">
        <v>0</v>
      </c>
      <c r="BU226">
        <v>0</v>
      </c>
      <c r="BV226">
        <v>1</v>
      </c>
      <c r="BW226" s="17">
        <v>0</v>
      </c>
      <c r="BX226">
        <v>0</v>
      </c>
      <c r="BY226">
        <v>0</v>
      </c>
      <c r="BZ226">
        <v>0</v>
      </c>
      <c r="CA226">
        <v>0</v>
      </c>
      <c r="CB226" s="17">
        <v>0</v>
      </c>
      <c r="CC226">
        <v>0</v>
      </c>
      <c r="CD226">
        <v>0</v>
      </c>
      <c r="CE226">
        <v>1</v>
      </c>
      <c r="CF226">
        <v>1</v>
      </c>
      <c r="CG226">
        <v>0</v>
      </c>
      <c r="CH226">
        <v>0</v>
      </c>
      <c r="CI226">
        <v>0</v>
      </c>
      <c r="CJ226">
        <v>0</v>
      </c>
      <c r="CK226">
        <v>0</v>
      </c>
      <c r="CL226">
        <v>0</v>
      </c>
      <c r="CM226" s="17">
        <v>0</v>
      </c>
      <c r="CN226">
        <v>4.149</v>
      </c>
      <c r="CO226">
        <v>14</v>
      </c>
      <c r="CP226">
        <v>1</v>
      </c>
      <c r="CQ226">
        <v>0</v>
      </c>
      <c r="CR226">
        <v>25</v>
      </c>
      <c r="CX226" s="33" t="s">
        <v>85</v>
      </c>
    </row>
    <row r="227" spans="1:102" x14ac:dyDescent="0.25">
      <c r="A227">
        <v>226</v>
      </c>
      <c r="B227">
        <v>17</v>
      </c>
      <c r="C227" s="77" t="s">
        <v>212</v>
      </c>
      <c r="D227" s="12">
        <v>7.9</v>
      </c>
      <c r="E227" s="13">
        <f t="shared" si="58"/>
        <v>8.856502242152467E-2</v>
      </c>
      <c r="F227" s="7">
        <v>89.2</v>
      </c>
      <c r="G227" s="7">
        <f t="shared" si="50"/>
        <v>7.8114349775784753</v>
      </c>
      <c r="H227" s="15">
        <f t="shared" si="51"/>
        <v>7.9885650224215254</v>
      </c>
      <c r="I227" s="11">
        <f t="shared" si="52"/>
        <v>0.50802802585012474</v>
      </c>
      <c r="J227" s="32">
        <f t="shared" si="53"/>
        <v>5.6953814557188873E-3</v>
      </c>
      <c r="K227" s="32">
        <f t="shared" si="54"/>
        <v>175.58086456103354</v>
      </c>
      <c r="L227" s="8">
        <v>1</v>
      </c>
      <c r="M227" s="9">
        <v>0</v>
      </c>
      <c r="N227" s="8">
        <v>0</v>
      </c>
      <c r="O227" s="9">
        <v>0</v>
      </c>
      <c r="P227" s="9">
        <v>0</v>
      </c>
      <c r="Q227" s="9">
        <v>1</v>
      </c>
      <c r="R227" s="9">
        <v>0</v>
      </c>
      <c r="S227" s="8">
        <v>22876</v>
      </c>
      <c r="T227" s="9">
        <v>3</v>
      </c>
      <c r="U227" s="9">
        <f t="shared" si="55"/>
        <v>22872</v>
      </c>
      <c r="V227" s="9">
        <f t="shared" si="56"/>
        <v>8</v>
      </c>
      <c r="W227" s="7">
        <v>10.1</v>
      </c>
      <c r="X227" s="7">
        <v>20.7</v>
      </c>
      <c r="Y227" s="9">
        <v>1</v>
      </c>
      <c r="Z227" s="9">
        <v>0</v>
      </c>
      <c r="AA227" s="9">
        <v>0</v>
      </c>
      <c r="AB227" s="9">
        <v>0</v>
      </c>
      <c r="AC227" s="9">
        <v>0</v>
      </c>
      <c r="AD227" s="29">
        <v>1</v>
      </c>
      <c r="AE227" s="187">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s="17">
        <v>0</v>
      </c>
      <c r="BF227">
        <v>0</v>
      </c>
      <c r="BG227">
        <v>1</v>
      </c>
      <c r="BH227" s="17">
        <v>0</v>
      </c>
      <c r="BI227">
        <v>274.33333333333331</v>
      </c>
      <c r="BJ227">
        <v>142</v>
      </c>
      <c r="BK227" s="24">
        <v>40</v>
      </c>
      <c r="BL227">
        <v>1</v>
      </c>
      <c r="BM227">
        <v>0</v>
      </c>
      <c r="BN227">
        <v>0</v>
      </c>
      <c r="BO227">
        <v>0</v>
      </c>
      <c r="BP227">
        <v>0</v>
      </c>
      <c r="BQ227">
        <v>0</v>
      </c>
      <c r="BR227">
        <v>0</v>
      </c>
      <c r="BS227" s="17">
        <v>0</v>
      </c>
      <c r="BT227">
        <v>0</v>
      </c>
      <c r="BU227">
        <v>0</v>
      </c>
      <c r="BV227">
        <v>1</v>
      </c>
      <c r="BW227" s="17">
        <v>0</v>
      </c>
      <c r="BX227">
        <v>0</v>
      </c>
      <c r="BY227">
        <v>0</v>
      </c>
      <c r="BZ227">
        <v>0</v>
      </c>
      <c r="CA227">
        <v>0</v>
      </c>
      <c r="CB227" s="17">
        <v>0</v>
      </c>
      <c r="CC227">
        <v>0</v>
      </c>
      <c r="CD227">
        <v>0</v>
      </c>
      <c r="CE227">
        <v>1</v>
      </c>
      <c r="CF227">
        <v>1</v>
      </c>
      <c r="CG227">
        <v>0</v>
      </c>
      <c r="CH227">
        <v>0</v>
      </c>
      <c r="CI227">
        <v>0</v>
      </c>
      <c r="CJ227">
        <v>0</v>
      </c>
      <c r="CK227">
        <v>0</v>
      </c>
      <c r="CL227">
        <v>0</v>
      </c>
      <c r="CM227" s="17">
        <v>0</v>
      </c>
      <c r="CN227">
        <v>4.149</v>
      </c>
      <c r="CO227">
        <v>14</v>
      </c>
      <c r="CP227">
        <v>1</v>
      </c>
      <c r="CQ227">
        <v>0</v>
      </c>
      <c r="CR227">
        <v>25</v>
      </c>
      <c r="CX227" s="33" t="s">
        <v>85</v>
      </c>
    </row>
    <row r="228" spans="1:102" x14ac:dyDescent="0.25">
      <c r="A228">
        <v>227</v>
      </c>
      <c r="B228">
        <v>17</v>
      </c>
      <c r="C228" s="77" t="s">
        <v>212</v>
      </c>
      <c r="D228" s="12">
        <v>6.5</v>
      </c>
      <c r="E228" s="13">
        <f t="shared" si="58"/>
        <v>5.2208835341365459E-2</v>
      </c>
      <c r="F228" s="7">
        <v>124.5</v>
      </c>
      <c r="G228" s="7">
        <f t="shared" si="50"/>
        <v>6.4477911646586348</v>
      </c>
      <c r="H228" s="15">
        <f t="shared" si="51"/>
        <v>6.5522088353413652</v>
      </c>
      <c r="I228" s="11">
        <f t="shared" si="52"/>
        <v>0.41575771597427358</v>
      </c>
      <c r="J228" s="32">
        <f t="shared" si="53"/>
        <v>3.3394194054158521E-3</v>
      </c>
      <c r="K228" s="32">
        <f t="shared" si="54"/>
        <v>299.4532517773016</v>
      </c>
      <c r="L228" s="8">
        <v>1</v>
      </c>
      <c r="M228" s="9">
        <v>0</v>
      </c>
      <c r="N228" s="8">
        <v>0</v>
      </c>
      <c r="O228" s="9">
        <v>0</v>
      </c>
      <c r="P228" s="9">
        <v>0</v>
      </c>
      <c r="Q228" s="9">
        <v>1</v>
      </c>
      <c r="R228" s="9">
        <v>0</v>
      </c>
      <c r="S228" s="8">
        <v>74176</v>
      </c>
      <c r="T228" s="9">
        <v>3</v>
      </c>
      <c r="U228" s="9">
        <f t="shared" si="55"/>
        <v>74172</v>
      </c>
      <c r="V228" s="9">
        <f t="shared" si="56"/>
        <v>8</v>
      </c>
      <c r="W228" s="7">
        <v>10.1</v>
      </c>
      <c r="X228" s="7">
        <v>20.7</v>
      </c>
      <c r="Y228" s="9">
        <v>1</v>
      </c>
      <c r="Z228" s="9">
        <v>0</v>
      </c>
      <c r="AA228" s="9">
        <v>0</v>
      </c>
      <c r="AB228" s="9">
        <v>0</v>
      </c>
      <c r="AC228" s="9">
        <v>0</v>
      </c>
      <c r="AD228" s="29">
        <v>1</v>
      </c>
      <c r="AE228" s="187">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s="17">
        <v>0</v>
      </c>
      <c r="BF228">
        <v>0</v>
      </c>
      <c r="BG228">
        <v>1</v>
      </c>
      <c r="BH228" s="17">
        <v>0</v>
      </c>
      <c r="BI228">
        <v>274.33333333333331</v>
      </c>
      <c r="BJ228">
        <v>142</v>
      </c>
      <c r="BK228" s="24">
        <v>40</v>
      </c>
      <c r="BL228">
        <v>1</v>
      </c>
      <c r="BM228">
        <v>0</v>
      </c>
      <c r="BN228">
        <v>0</v>
      </c>
      <c r="BO228">
        <v>0</v>
      </c>
      <c r="BP228">
        <v>0</v>
      </c>
      <c r="BQ228">
        <v>0</v>
      </c>
      <c r="BR228">
        <v>0</v>
      </c>
      <c r="BS228" s="17">
        <v>0</v>
      </c>
      <c r="BT228">
        <v>0</v>
      </c>
      <c r="BU228">
        <v>0</v>
      </c>
      <c r="BV228">
        <v>1</v>
      </c>
      <c r="BW228" s="17">
        <v>0</v>
      </c>
      <c r="BX228">
        <v>0</v>
      </c>
      <c r="BY228">
        <v>0</v>
      </c>
      <c r="BZ228">
        <v>0</v>
      </c>
      <c r="CA228">
        <v>0</v>
      </c>
      <c r="CB228" s="17">
        <v>0</v>
      </c>
      <c r="CC228">
        <v>0</v>
      </c>
      <c r="CD228">
        <v>0</v>
      </c>
      <c r="CE228">
        <v>1</v>
      </c>
      <c r="CF228">
        <v>1</v>
      </c>
      <c r="CG228">
        <v>0</v>
      </c>
      <c r="CH228">
        <v>0</v>
      </c>
      <c r="CI228">
        <v>0</v>
      </c>
      <c r="CJ228">
        <v>0</v>
      </c>
      <c r="CK228">
        <v>0</v>
      </c>
      <c r="CL228">
        <v>0</v>
      </c>
      <c r="CM228" s="17">
        <v>0</v>
      </c>
      <c r="CN228">
        <v>4.149</v>
      </c>
      <c r="CO228">
        <v>14</v>
      </c>
      <c r="CP228">
        <v>1</v>
      </c>
      <c r="CQ228">
        <v>0</v>
      </c>
      <c r="CR228">
        <v>25</v>
      </c>
      <c r="CX228" s="33" t="s">
        <v>85</v>
      </c>
    </row>
    <row r="229" spans="1:102" x14ac:dyDescent="0.25">
      <c r="A229">
        <v>228</v>
      </c>
      <c r="B229">
        <v>17</v>
      </c>
      <c r="C229" s="77" t="s">
        <v>212</v>
      </c>
      <c r="D229" s="12">
        <v>11.2</v>
      </c>
      <c r="E229" s="13">
        <f t="shared" si="58"/>
        <v>0.86821705426356577</v>
      </c>
      <c r="F229" s="7">
        <v>12.9</v>
      </c>
      <c r="G229" s="7">
        <f t="shared" si="50"/>
        <v>10.331782945736434</v>
      </c>
      <c r="H229" s="15">
        <f t="shared" si="51"/>
        <v>12.068217054263565</v>
      </c>
      <c r="I229" s="11">
        <f t="shared" si="52"/>
        <v>7.6431230218154844E-2</v>
      </c>
      <c r="J229" s="32">
        <f t="shared" si="53"/>
        <v>5.924901567298824E-3</v>
      </c>
      <c r="K229" s="32">
        <f t="shared" si="54"/>
        <v>168.77917525571689</v>
      </c>
      <c r="L229" s="8">
        <v>1</v>
      </c>
      <c r="M229" s="9">
        <v>0</v>
      </c>
      <c r="N229" s="8">
        <v>0</v>
      </c>
      <c r="O229" s="9">
        <v>0</v>
      </c>
      <c r="P229" s="9">
        <v>0</v>
      </c>
      <c r="Q229" s="9">
        <v>1</v>
      </c>
      <c r="R229" s="9">
        <v>0</v>
      </c>
      <c r="S229" s="8">
        <v>28324</v>
      </c>
      <c r="T229" s="9">
        <v>3</v>
      </c>
      <c r="U229" s="9">
        <f t="shared" si="55"/>
        <v>28320</v>
      </c>
      <c r="V229" s="9">
        <f t="shared" si="56"/>
        <v>8</v>
      </c>
      <c r="W229" s="7">
        <v>10.1</v>
      </c>
      <c r="X229" s="7">
        <v>20.7</v>
      </c>
      <c r="Y229" s="9">
        <v>1</v>
      </c>
      <c r="Z229" s="9">
        <v>0</v>
      </c>
      <c r="AA229" s="9">
        <v>0</v>
      </c>
      <c r="AB229" s="9">
        <v>0</v>
      </c>
      <c r="AC229" s="9">
        <v>0</v>
      </c>
      <c r="AD229" s="29">
        <v>1</v>
      </c>
      <c r="AE229" s="187">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s="17">
        <v>0</v>
      </c>
      <c r="BF229">
        <v>0</v>
      </c>
      <c r="BG229">
        <v>1</v>
      </c>
      <c r="BH229" s="17">
        <v>0</v>
      </c>
      <c r="BI229">
        <v>274.33333333333331</v>
      </c>
      <c r="BJ229">
        <v>142</v>
      </c>
      <c r="BK229" s="24">
        <v>40</v>
      </c>
      <c r="BL229">
        <v>0</v>
      </c>
      <c r="BM229">
        <v>0</v>
      </c>
      <c r="BN229">
        <v>0</v>
      </c>
      <c r="BO229">
        <v>0</v>
      </c>
      <c r="BP229">
        <v>0</v>
      </c>
      <c r="BQ229">
        <v>0</v>
      </c>
      <c r="BR229">
        <v>0</v>
      </c>
      <c r="BS229" s="17">
        <v>1</v>
      </c>
      <c r="BT229">
        <v>0</v>
      </c>
      <c r="BU229">
        <v>1</v>
      </c>
      <c r="BV229">
        <v>0</v>
      </c>
      <c r="BW229" s="17">
        <v>0</v>
      </c>
      <c r="BX229">
        <v>0</v>
      </c>
      <c r="BY229">
        <v>0</v>
      </c>
      <c r="BZ229">
        <v>0</v>
      </c>
      <c r="CA229">
        <v>0</v>
      </c>
      <c r="CB229" s="17">
        <v>1</v>
      </c>
      <c r="CC229">
        <v>1</v>
      </c>
      <c r="CD229">
        <v>1</v>
      </c>
      <c r="CE229">
        <v>0</v>
      </c>
      <c r="CF229">
        <v>0</v>
      </c>
      <c r="CG229">
        <v>0</v>
      </c>
      <c r="CH229">
        <v>0</v>
      </c>
      <c r="CI229">
        <v>0</v>
      </c>
      <c r="CJ229">
        <v>0</v>
      </c>
      <c r="CK229">
        <v>0</v>
      </c>
      <c r="CL229">
        <v>0</v>
      </c>
      <c r="CM229" s="17">
        <v>0</v>
      </c>
      <c r="CN229">
        <v>4.149</v>
      </c>
      <c r="CO229">
        <v>14</v>
      </c>
      <c r="CP229">
        <v>1</v>
      </c>
      <c r="CQ229">
        <v>0</v>
      </c>
      <c r="CR229">
        <v>25</v>
      </c>
      <c r="CX229" s="33" t="s">
        <v>85</v>
      </c>
    </row>
    <row r="230" spans="1:102" s="50" customFormat="1" x14ac:dyDescent="0.25">
      <c r="A230" s="50">
        <v>229</v>
      </c>
      <c r="B230" s="50">
        <v>17</v>
      </c>
      <c r="C230" s="78" t="s">
        <v>212</v>
      </c>
      <c r="D230" s="52">
        <v>18</v>
      </c>
      <c r="E230" s="53">
        <f t="shared" si="58"/>
        <v>1.0843373493975903</v>
      </c>
      <c r="F230" s="54">
        <v>16.600000000000001</v>
      </c>
      <c r="G230" s="54">
        <f t="shared" si="50"/>
        <v>16.91566265060241</v>
      </c>
      <c r="H230" s="55">
        <f t="shared" si="51"/>
        <v>19.08433734939759</v>
      </c>
      <c r="I230" s="56">
        <f t="shared" si="52"/>
        <v>6.3196237365657243E-2</v>
      </c>
      <c r="J230" s="57">
        <f t="shared" si="53"/>
        <v>3.8070022509432066E-3</v>
      </c>
      <c r="K230" s="57">
        <f t="shared" si="54"/>
        <v>262.67386622958901</v>
      </c>
      <c r="L230" s="58">
        <v>1</v>
      </c>
      <c r="M230" s="59">
        <v>0</v>
      </c>
      <c r="N230" s="58">
        <v>0</v>
      </c>
      <c r="O230" s="59">
        <v>0</v>
      </c>
      <c r="P230" s="59">
        <v>0</v>
      </c>
      <c r="Q230" s="59">
        <v>1</v>
      </c>
      <c r="R230" s="59">
        <v>0</v>
      </c>
      <c r="S230" s="58">
        <v>68726</v>
      </c>
      <c r="T230" s="59">
        <v>3</v>
      </c>
      <c r="U230" s="59">
        <f t="shared" si="55"/>
        <v>68722</v>
      </c>
      <c r="V230" s="59">
        <f t="shared" si="56"/>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s="64">
        <v>0</v>
      </c>
      <c r="BF230">
        <v>0</v>
      </c>
      <c r="BG230">
        <v>1</v>
      </c>
      <c r="BH230" s="64">
        <v>0</v>
      </c>
      <c r="BI230">
        <v>274.33333333333331</v>
      </c>
      <c r="BJ230">
        <v>142</v>
      </c>
      <c r="BK230" s="51">
        <v>40</v>
      </c>
      <c r="BL230" s="50">
        <v>0</v>
      </c>
      <c r="BM230" s="50">
        <v>0</v>
      </c>
      <c r="BN230" s="50">
        <v>0</v>
      </c>
      <c r="BO230" s="50">
        <v>0</v>
      </c>
      <c r="BP230" s="50">
        <v>0</v>
      </c>
      <c r="BQ230" s="50">
        <v>0</v>
      </c>
      <c r="BR230" s="50">
        <v>0</v>
      </c>
      <c r="BS230" s="64">
        <v>1</v>
      </c>
      <c r="BT230" s="50">
        <v>0</v>
      </c>
      <c r="BU230" s="50">
        <v>1</v>
      </c>
      <c r="BV230" s="50">
        <v>0</v>
      </c>
      <c r="BW230" s="64">
        <v>0</v>
      </c>
      <c r="BX230" s="50">
        <v>0</v>
      </c>
      <c r="BY230" s="50">
        <v>0</v>
      </c>
      <c r="BZ230" s="50">
        <v>0</v>
      </c>
      <c r="CA230" s="50">
        <v>0</v>
      </c>
      <c r="CB230" s="64">
        <v>1</v>
      </c>
      <c r="CC230" s="50">
        <v>1</v>
      </c>
      <c r="CD230" s="50">
        <v>1</v>
      </c>
      <c r="CE230" s="50">
        <v>0</v>
      </c>
      <c r="CF230" s="50">
        <v>0</v>
      </c>
      <c r="CG230" s="50">
        <v>0</v>
      </c>
      <c r="CH230" s="50">
        <v>0</v>
      </c>
      <c r="CI230" s="50">
        <v>0</v>
      </c>
      <c r="CJ230" s="50">
        <v>0</v>
      </c>
      <c r="CK230" s="50">
        <v>0</v>
      </c>
      <c r="CL230" s="50">
        <v>0</v>
      </c>
      <c r="CM230" s="64">
        <v>0</v>
      </c>
      <c r="CN230">
        <v>4.149</v>
      </c>
      <c r="CO230">
        <v>14</v>
      </c>
      <c r="CP230">
        <v>1</v>
      </c>
      <c r="CQ230">
        <v>0</v>
      </c>
      <c r="CR230">
        <v>25</v>
      </c>
      <c r="CS230" s="66"/>
      <c r="CX230" s="33" t="s">
        <v>85</v>
      </c>
    </row>
    <row r="231" spans="1:102" x14ac:dyDescent="0.25">
      <c r="A231">
        <v>230</v>
      </c>
      <c r="B231">
        <v>18</v>
      </c>
      <c r="C231" s="79" t="s">
        <v>213</v>
      </c>
      <c r="D231" s="12">
        <v>8.4182424365889972</v>
      </c>
      <c r="E231" s="13">
        <v>0.49021893707044362</v>
      </c>
      <c r="F231" s="7">
        <v>17.172413793103448</v>
      </c>
      <c r="G231" s="7">
        <f t="shared" si="50"/>
        <v>7.9280234995185532</v>
      </c>
      <c r="H231" s="15">
        <f t="shared" si="51"/>
        <v>8.9084613736594402</v>
      </c>
      <c r="I231" s="11">
        <f t="shared" si="52"/>
        <v>0.27491202321058933</v>
      </c>
      <c r="J231" s="32">
        <f t="shared" si="53"/>
        <v>1.6008933078528294E-2</v>
      </c>
      <c r="K231" s="32">
        <f t="shared" si="54"/>
        <v>62.465124633523068</v>
      </c>
      <c r="L231" s="8">
        <v>1</v>
      </c>
      <c r="M231" s="9">
        <v>0</v>
      </c>
      <c r="N231" s="8">
        <v>1</v>
      </c>
      <c r="O231" s="9">
        <v>0</v>
      </c>
      <c r="P231" s="9">
        <v>0</v>
      </c>
      <c r="Q231" s="9">
        <v>0</v>
      </c>
      <c r="R231" s="9">
        <v>0</v>
      </c>
      <c r="S231" s="8">
        <v>3614</v>
      </c>
      <c r="T231" s="9">
        <v>6</v>
      </c>
      <c r="U231" s="9">
        <f t="shared" si="55"/>
        <v>3607</v>
      </c>
      <c r="V231" s="9">
        <f t="shared" si="56"/>
        <v>48</v>
      </c>
      <c r="W231" s="7">
        <v>17</v>
      </c>
      <c r="X231" s="7">
        <f t="shared" ref="X231:X262" si="59">BK231-W231-6</f>
        <v>21.274999999999999</v>
      </c>
      <c r="Y231" s="9">
        <v>0</v>
      </c>
      <c r="Z231" s="9">
        <v>1</v>
      </c>
      <c r="AA231" s="9">
        <v>1</v>
      </c>
      <c r="AB231" s="9">
        <v>0</v>
      </c>
      <c r="AC231" s="9">
        <v>0</v>
      </c>
      <c r="AD231" s="29">
        <v>0</v>
      </c>
      <c r="AE231" s="187">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s="17">
        <v>0</v>
      </c>
      <c r="BF231">
        <v>0</v>
      </c>
      <c r="BG231">
        <v>1</v>
      </c>
      <c r="BH231" s="17">
        <v>0</v>
      </c>
      <c r="BI231">
        <v>127.1666666666667</v>
      </c>
      <c r="BJ231">
        <v>27</v>
      </c>
      <c r="BK231" s="24">
        <v>44.274999999999999</v>
      </c>
      <c r="BL231">
        <v>1</v>
      </c>
      <c r="BM231">
        <v>0</v>
      </c>
      <c r="BN231">
        <v>0</v>
      </c>
      <c r="BO231">
        <v>0</v>
      </c>
      <c r="BP231">
        <v>0</v>
      </c>
      <c r="BQ231">
        <v>0</v>
      </c>
      <c r="BR231">
        <v>0</v>
      </c>
      <c r="BS231" s="17">
        <v>0</v>
      </c>
      <c r="BT231">
        <v>0</v>
      </c>
      <c r="BU231">
        <v>1</v>
      </c>
      <c r="BV231">
        <v>0</v>
      </c>
      <c r="BW231" s="17">
        <v>0</v>
      </c>
      <c r="BX231">
        <v>0</v>
      </c>
      <c r="BY231">
        <v>0</v>
      </c>
      <c r="BZ231">
        <v>0</v>
      </c>
      <c r="CA231">
        <v>0</v>
      </c>
      <c r="CB231" s="17">
        <v>0</v>
      </c>
      <c r="CC231">
        <v>1</v>
      </c>
      <c r="CD231">
        <v>1</v>
      </c>
      <c r="CE231">
        <v>0</v>
      </c>
      <c r="CF231">
        <v>0</v>
      </c>
      <c r="CG231">
        <v>0</v>
      </c>
      <c r="CH231">
        <v>1</v>
      </c>
      <c r="CI231">
        <v>1</v>
      </c>
      <c r="CJ231">
        <v>0</v>
      </c>
      <c r="CK231">
        <v>0</v>
      </c>
      <c r="CL231">
        <v>0</v>
      </c>
      <c r="CM231" s="17">
        <v>1</v>
      </c>
      <c r="CN231">
        <v>0.217</v>
      </c>
      <c r="CO231">
        <v>129</v>
      </c>
      <c r="CP231">
        <v>1</v>
      </c>
      <c r="CQ231">
        <v>0</v>
      </c>
      <c r="CR231">
        <v>23</v>
      </c>
      <c r="CX231" s="33" t="s">
        <v>85</v>
      </c>
    </row>
    <row r="232" spans="1:102" x14ac:dyDescent="0.25">
      <c r="A232">
        <v>231</v>
      </c>
      <c r="B232">
        <v>18</v>
      </c>
      <c r="C232" s="24" t="s">
        <v>213</v>
      </c>
      <c r="D232" s="12">
        <v>7.8938142421918212</v>
      </c>
      <c r="E232" s="13">
        <v>0.83255072085616866</v>
      </c>
      <c r="F232" s="7">
        <v>9.481481481481481</v>
      </c>
      <c r="G232" s="7">
        <f t="shared" si="50"/>
        <v>7.0612635213356523</v>
      </c>
      <c r="H232" s="15">
        <f t="shared" si="51"/>
        <v>8.72636496304799</v>
      </c>
      <c r="I232" s="11">
        <f t="shared" si="52"/>
        <v>0.15593996707303245</v>
      </c>
      <c r="J232" s="32">
        <f t="shared" si="53"/>
        <v>1.644679340223389E-2</v>
      </c>
      <c r="K232" s="32">
        <f t="shared" si="54"/>
        <v>60.802125711883434</v>
      </c>
      <c r="L232" s="8">
        <v>1</v>
      </c>
      <c r="M232" s="9">
        <v>0</v>
      </c>
      <c r="N232" s="8">
        <v>1</v>
      </c>
      <c r="O232" s="9">
        <v>0</v>
      </c>
      <c r="P232" s="9">
        <v>0</v>
      </c>
      <c r="Q232" s="9">
        <v>0</v>
      </c>
      <c r="R232" s="9">
        <v>0</v>
      </c>
      <c r="S232" s="8">
        <v>3614</v>
      </c>
      <c r="T232" s="9">
        <v>6</v>
      </c>
      <c r="U232" s="9">
        <f t="shared" si="55"/>
        <v>3607</v>
      </c>
      <c r="V232" s="9">
        <f t="shared" si="56"/>
        <v>48</v>
      </c>
      <c r="W232" s="7">
        <v>12</v>
      </c>
      <c r="X232" s="7">
        <f t="shared" si="59"/>
        <v>26.274999999999999</v>
      </c>
      <c r="Y232" s="9">
        <v>0</v>
      </c>
      <c r="Z232" s="9">
        <v>1</v>
      </c>
      <c r="AA232" s="9">
        <v>1</v>
      </c>
      <c r="AB232" s="9">
        <v>0</v>
      </c>
      <c r="AC232" s="9">
        <v>0</v>
      </c>
      <c r="AD232" s="29">
        <v>0</v>
      </c>
      <c r="AE232" s="187">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s="17">
        <v>0</v>
      </c>
      <c r="BF232">
        <v>0</v>
      </c>
      <c r="BG232">
        <v>1</v>
      </c>
      <c r="BH232" s="17">
        <v>0</v>
      </c>
      <c r="BI232">
        <v>127.1666666666667</v>
      </c>
      <c r="BJ232">
        <v>27</v>
      </c>
      <c r="BK232" s="24">
        <v>44.274999999999999</v>
      </c>
      <c r="BL232">
        <v>1</v>
      </c>
      <c r="BM232">
        <v>0</v>
      </c>
      <c r="BN232">
        <v>0</v>
      </c>
      <c r="BO232">
        <v>0</v>
      </c>
      <c r="BP232">
        <v>0</v>
      </c>
      <c r="BQ232">
        <v>0</v>
      </c>
      <c r="BR232">
        <v>0</v>
      </c>
      <c r="BS232" s="17">
        <v>0</v>
      </c>
      <c r="BT232">
        <v>0</v>
      </c>
      <c r="BU232">
        <v>1</v>
      </c>
      <c r="BV232">
        <v>0</v>
      </c>
      <c r="BW232" s="17">
        <v>0</v>
      </c>
      <c r="BX232">
        <v>0</v>
      </c>
      <c r="BY232">
        <v>0</v>
      </c>
      <c r="BZ232">
        <v>0</v>
      </c>
      <c r="CA232">
        <v>0</v>
      </c>
      <c r="CB232" s="17">
        <v>0</v>
      </c>
      <c r="CC232">
        <v>1</v>
      </c>
      <c r="CD232">
        <v>1</v>
      </c>
      <c r="CE232">
        <v>0</v>
      </c>
      <c r="CF232">
        <v>0</v>
      </c>
      <c r="CG232">
        <v>0</v>
      </c>
      <c r="CH232">
        <v>1</v>
      </c>
      <c r="CI232">
        <v>1</v>
      </c>
      <c r="CJ232">
        <v>0</v>
      </c>
      <c r="CK232">
        <v>0</v>
      </c>
      <c r="CL232">
        <v>0</v>
      </c>
      <c r="CM232" s="17">
        <v>1</v>
      </c>
      <c r="CN232">
        <v>0.217</v>
      </c>
      <c r="CO232">
        <v>129</v>
      </c>
      <c r="CP232">
        <v>1</v>
      </c>
      <c r="CQ232">
        <v>0</v>
      </c>
      <c r="CR232">
        <v>23</v>
      </c>
      <c r="CX232" s="33" t="s">
        <v>85</v>
      </c>
    </row>
    <row r="233" spans="1:102" x14ac:dyDescent="0.25">
      <c r="A233">
        <v>232</v>
      </c>
      <c r="B233">
        <v>18</v>
      </c>
      <c r="C233" s="24" t="s">
        <v>213</v>
      </c>
      <c r="D233" s="12">
        <v>7.8365153390935971</v>
      </c>
      <c r="E233" s="13">
        <v>1.9128502008811143</v>
      </c>
      <c r="F233" s="7">
        <v>4.096774193548387</v>
      </c>
      <c r="G233" s="7">
        <f t="shared" si="50"/>
        <v>5.923665138212483</v>
      </c>
      <c r="H233" s="15">
        <f t="shared" si="51"/>
        <v>9.7493655399747112</v>
      </c>
      <c r="I233" s="11">
        <f t="shared" si="52"/>
        <v>6.8055135339707112E-2</v>
      </c>
      <c r="J233" s="32">
        <f t="shared" si="53"/>
        <v>1.6611883429377326E-2</v>
      </c>
      <c r="K233" s="32">
        <f t="shared" si="54"/>
        <v>60.19787005196217</v>
      </c>
      <c r="L233" s="8">
        <v>1</v>
      </c>
      <c r="M233" s="9">
        <v>0</v>
      </c>
      <c r="N233" s="8">
        <v>1</v>
      </c>
      <c r="O233" s="9">
        <v>0</v>
      </c>
      <c r="P233" s="9">
        <v>0</v>
      </c>
      <c r="Q233" s="9">
        <v>0</v>
      </c>
      <c r="R233" s="9">
        <v>0</v>
      </c>
      <c r="S233" s="8">
        <v>3614</v>
      </c>
      <c r="T233" s="9">
        <v>6</v>
      </c>
      <c r="U233" s="9">
        <f t="shared" si="55"/>
        <v>3607</v>
      </c>
      <c r="V233" s="9">
        <f t="shared" si="56"/>
        <v>48</v>
      </c>
      <c r="W233" s="7">
        <v>9</v>
      </c>
      <c r="X233" s="7">
        <f t="shared" si="59"/>
        <v>29.274999999999999</v>
      </c>
      <c r="Y233" s="9">
        <v>0</v>
      </c>
      <c r="Z233" s="9">
        <v>1</v>
      </c>
      <c r="AA233" s="9">
        <v>1</v>
      </c>
      <c r="AB233" s="9">
        <v>0</v>
      </c>
      <c r="AC233" s="9">
        <v>0</v>
      </c>
      <c r="AD233" s="29">
        <v>0</v>
      </c>
      <c r="AE233" s="187">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s="17">
        <v>0</v>
      </c>
      <c r="BF233">
        <v>0</v>
      </c>
      <c r="BG233">
        <v>1</v>
      </c>
      <c r="BH233" s="17">
        <v>0</v>
      </c>
      <c r="BI233">
        <v>127.1666666666667</v>
      </c>
      <c r="BJ233">
        <v>27</v>
      </c>
      <c r="BK233" s="24">
        <v>44.274999999999999</v>
      </c>
      <c r="BL233">
        <v>1</v>
      </c>
      <c r="BM233">
        <v>0</v>
      </c>
      <c r="BN233">
        <v>0</v>
      </c>
      <c r="BO233">
        <v>0</v>
      </c>
      <c r="BP233">
        <v>0</v>
      </c>
      <c r="BQ233">
        <v>0</v>
      </c>
      <c r="BR233">
        <v>0</v>
      </c>
      <c r="BS233" s="17">
        <v>0</v>
      </c>
      <c r="BT233">
        <v>0</v>
      </c>
      <c r="BU233">
        <v>1</v>
      </c>
      <c r="BV233">
        <v>0</v>
      </c>
      <c r="BW233" s="17">
        <v>0</v>
      </c>
      <c r="BX233">
        <v>0</v>
      </c>
      <c r="BY233">
        <v>0</v>
      </c>
      <c r="BZ233">
        <v>0</v>
      </c>
      <c r="CA233">
        <v>0</v>
      </c>
      <c r="CB233" s="17">
        <v>0</v>
      </c>
      <c r="CC233">
        <v>1</v>
      </c>
      <c r="CD233">
        <v>1</v>
      </c>
      <c r="CE233">
        <v>0</v>
      </c>
      <c r="CF233">
        <v>0</v>
      </c>
      <c r="CG233">
        <v>0</v>
      </c>
      <c r="CH233">
        <v>1</v>
      </c>
      <c r="CI233">
        <v>1</v>
      </c>
      <c r="CJ233">
        <v>0</v>
      </c>
      <c r="CK233">
        <v>0</v>
      </c>
      <c r="CL233">
        <v>0</v>
      </c>
      <c r="CM233" s="17">
        <v>1</v>
      </c>
      <c r="CN233">
        <v>0.217</v>
      </c>
      <c r="CO233">
        <v>129</v>
      </c>
      <c r="CP233">
        <v>1</v>
      </c>
      <c r="CQ233">
        <v>0</v>
      </c>
      <c r="CR233">
        <v>23</v>
      </c>
      <c r="CX233" s="33" t="s">
        <v>85</v>
      </c>
    </row>
    <row r="234" spans="1:102" x14ac:dyDescent="0.25">
      <c r="A234">
        <v>233</v>
      </c>
      <c r="B234">
        <v>18</v>
      </c>
      <c r="C234" s="24" t="s">
        <v>213</v>
      </c>
      <c r="D234" s="12">
        <v>8.4037635041231731</v>
      </c>
      <c r="E234" s="13">
        <v>0.49036044591463185</v>
      </c>
      <c r="F234" s="7">
        <v>17.137931034482758</v>
      </c>
      <c r="G234" s="7">
        <f t="shared" si="50"/>
        <v>7.9134030582085408</v>
      </c>
      <c r="H234" s="15">
        <f t="shared" si="51"/>
        <v>8.8941239500378053</v>
      </c>
      <c r="I234" s="11">
        <f t="shared" si="52"/>
        <v>0.27440159564256938</v>
      </c>
      <c r="J234" s="32">
        <f t="shared" si="53"/>
        <v>1.6011360711538254E-2</v>
      </c>
      <c r="K234" s="32">
        <f t="shared" si="54"/>
        <v>62.455653708392866</v>
      </c>
      <c r="L234" s="8">
        <v>1</v>
      </c>
      <c r="M234" s="9">
        <v>0</v>
      </c>
      <c r="N234" s="8">
        <v>1</v>
      </c>
      <c r="O234" s="9">
        <v>0</v>
      </c>
      <c r="P234" s="9">
        <v>0</v>
      </c>
      <c r="Q234" s="9">
        <v>0</v>
      </c>
      <c r="R234" s="9">
        <v>0</v>
      </c>
      <c r="S234" s="8">
        <v>3614</v>
      </c>
      <c r="T234" s="9">
        <v>6</v>
      </c>
      <c r="U234" s="9">
        <f t="shared" si="55"/>
        <v>3607</v>
      </c>
      <c r="V234" s="9">
        <f t="shared" si="56"/>
        <v>48</v>
      </c>
      <c r="W234" s="7">
        <v>17</v>
      </c>
      <c r="X234" s="7">
        <f t="shared" si="59"/>
        <v>21.274999999999999</v>
      </c>
      <c r="Y234" s="9">
        <v>0</v>
      </c>
      <c r="Z234" s="9">
        <v>1</v>
      </c>
      <c r="AA234" s="9">
        <v>1</v>
      </c>
      <c r="AB234" s="9">
        <v>0</v>
      </c>
      <c r="AC234" s="9">
        <v>0</v>
      </c>
      <c r="AD234" s="29">
        <v>0</v>
      </c>
      <c r="AE234" s="187">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s="17">
        <v>0</v>
      </c>
      <c r="BF234">
        <v>0</v>
      </c>
      <c r="BG234">
        <v>1</v>
      </c>
      <c r="BH234" s="17">
        <v>0</v>
      </c>
      <c r="BI234">
        <v>127.1666666666667</v>
      </c>
      <c r="BJ234">
        <v>27</v>
      </c>
      <c r="BK234" s="24">
        <v>44.274999999999999</v>
      </c>
      <c r="BL234">
        <v>1</v>
      </c>
      <c r="BM234">
        <v>0</v>
      </c>
      <c r="BN234">
        <v>0</v>
      </c>
      <c r="BO234">
        <v>0</v>
      </c>
      <c r="BP234">
        <v>0</v>
      </c>
      <c r="BQ234">
        <v>0</v>
      </c>
      <c r="BR234">
        <v>0</v>
      </c>
      <c r="BS234" s="17">
        <v>0</v>
      </c>
      <c r="BT234">
        <v>0</v>
      </c>
      <c r="BU234">
        <v>1</v>
      </c>
      <c r="BV234">
        <v>0</v>
      </c>
      <c r="BW234" s="17">
        <v>0</v>
      </c>
      <c r="BX234">
        <v>0</v>
      </c>
      <c r="BY234">
        <v>0</v>
      </c>
      <c r="BZ234">
        <v>0</v>
      </c>
      <c r="CA234">
        <v>0</v>
      </c>
      <c r="CB234" s="17">
        <v>0</v>
      </c>
      <c r="CC234">
        <v>1</v>
      </c>
      <c r="CD234">
        <v>1</v>
      </c>
      <c r="CE234">
        <v>0</v>
      </c>
      <c r="CF234">
        <v>0</v>
      </c>
      <c r="CG234">
        <v>0</v>
      </c>
      <c r="CH234">
        <v>1</v>
      </c>
      <c r="CI234">
        <v>1</v>
      </c>
      <c r="CJ234">
        <v>0</v>
      </c>
      <c r="CK234">
        <v>0</v>
      </c>
      <c r="CL234">
        <v>0</v>
      </c>
      <c r="CM234" s="17">
        <v>1</v>
      </c>
      <c r="CN234">
        <v>0.217</v>
      </c>
      <c r="CO234">
        <v>129</v>
      </c>
      <c r="CP234">
        <v>1</v>
      </c>
      <c r="CQ234">
        <v>0</v>
      </c>
      <c r="CR234">
        <v>23</v>
      </c>
      <c r="CX234" s="33" t="s">
        <v>85</v>
      </c>
    </row>
    <row r="235" spans="1:102" x14ac:dyDescent="0.25">
      <c r="A235">
        <v>234</v>
      </c>
      <c r="B235">
        <v>18</v>
      </c>
      <c r="C235" s="24" t="s">
        <v>213</v>
      </c>
      <c r="D235" s="12">
        <v>7.5779135902474204</v>
      </c>
      <c r="E235" s="13">
        <v>0.83511700790481769</v>
      </c>
      <c r="F235" s="7">
        <v>9.0740740740740744</v>
      </c>
      <c r="G235" s="7">
        <f t="shared" si="50"/>
        <v>6.7427965823426028</v>
      </c>
      <c r="H235" s="15">
        <f t="shared" si="51"/>
        <v>8.413030598152238</v>
      </c>
      <c r="I235" s="11">
        <f t="shared" si="52"/>
        <v>0.14939224351455971</v>
      </c>
      <c r="J235" s="32">
        <f t="shared" si="53"/>
        <v>1.6463634999563725E-2</v>
      </c>
      <c r="K235" s="32">
        <f t="shared" si="54"/>
        <v>60.739927727169565</v>
      </c>
      <c r="L235" s="8">
        <v>1</v>
      </c>
      <c r="M235" s="9">
        <v>0</v>
      </c>
      <c r="N235" s="8">
        <v>1</v>
      </c>
      <c r="O235" s="9">
        <v>0</v>
      </c>
      <c r="P235" s="9">
        <v>0</v>
      </c>
      <c r="Q235" s="9">
        <v>0</v>
      </c>
      <c r="R235" s="9">
        <v>0</v>
      </c>
      <c r="S235" s="8">
        <v>3614</v>
      </c>
      <c r="T235" s="9">
        <v>6</v>
      </c>
      <c r="U235" s="9">
        <f t="shared" si="55"/>
        <v>3607</v>
      </c>
      <c r="V235" s="9">
        <f t="shared" si="56"/>
        <v>48</v>
      </c>
      <c r="W235" s="7">
        <v>12</v>
      </c>
      <c r="X235" s="7">
        <f t="shared" si="59"/>
        <v>26.274999999999999</v>
      </c>
      <c r="Y235" s="9">
        <v>0</v>
      </c>
      <c r="Z235" s="9">
        <v>1</v>
      </c>
      <c r="AA235" s="9">
        <v>1</v>
      </c>
      <c r="AB235" s="9">
        <v>0</v>
      </c>
      <c r="AC235" s="9">
        <v>0</v>
      </c>
      <c r="AD235" s="29">
        <v>0</v>
      </c>
      <c r="AE235" s="187">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s="17">
        <v>0</v>
      </c>
      <c r="BF235">
        <v>0</v>
      </c>
      <c r="BG235">
        <v>1</v>
      </c>
      <c r="BH235" s="17">
        <v>0</v>
      </c>
      <c r="BI235">
        <v>127.1666666666667</v>
      </c>
      <c r="BJ235">
        <v>27</v>
      </c>
      <c r="BK235" s="24">
        <v>44.274999999999999</v>
      </c>
      <c r="BL235">
        <v>1</v>
      </c>
      <c r="BM235">
        <v>0</v>
      </c>
      <c r="BN235">
        <v>0</v>
      </c>
      <c r="BO235">
        <v>0</v>
      </c>
      <c r="BP235">
        <v>0</v>
      </c>
      <c r="BQ235">
        <v>0</v>
      </c>
      <c r="BR235">
        <v>0</v>
      </c>
      <c r="BS235" s="17">
        <v>0</v>
      </c>
      <c r="BT235">
        <v>0</v>
      </c>
      <c r="BU235">
        <v>1</v>
      </c>
      <c r="BV235">
        <v>0</v>
      </c>
      <c r="BW235" s="17">
        <v>0</v>
      </c>
      <c r="BX235">
        <v>0</v>
      </c>
      <c r="BY235">
        <v>0</v>
      </c>
      <c r="BZ235">
        <v>0</v>
      </c>
      <c r="CA235">
        <v>0</v>
      </c>
      <c r="CB235" s="17">
        <v>0</v>
      </c>
      <c r="CC235">
        <v>1</v>
      </c>
      <c r="CD235">
        <v>1</v>
      </c>
      <c r="CE235">
        <v>0</v>
      </c>
      <c r="CF235">
        <v>0</v>
      </c>
      <c r="CG235">
        <v>0</v>
      </c>
      <c r="CH235">
        <v>1</v>
      </c>
      <c r="CI235">
        <v>1</v>
      </c>
      <c r="CJ235">
        <v>0</v>
      </c>
      <c r="CK235">
        <v>0</v>
      </c>
      <c r="CL235">
        <v>0</v>
      </c>
      <c r="CM235" s="17">
        <v>1</v>
      </c>
      <c r="CN235">
        <v>0.217</v>
      </c>
      <c r="CO235">
        <v>129</v>
      </c>
      <c r="CP235">
        <v>1</v>
      </c>
      <c r="CQ235">
        <v>0</v>
      </c>
      <c r="CR235">
        <v>23</v>
      </c>
      <c r="CX235" s="33" t="s">
        <v>85</v>
      </c>
    </row>
    <row r="236" spans="1:102" x14ac:dyDescent="0.25">
      <c r="A236">
        <v>235</v>
      </c>
      <c r="B236">
        <v>18</v>
      </c>
      <c r="C236" s="24" t="s">
        <v>213</v>
      </c>
      <c r="D236" s="12">
        <v>8.2932132831999397</v>
      </c>
      <c r="E236" s="13">
        <v>1.9350830994133192</v>
      </c>
      <c r="F236" s="7">
        <v>4.2857142857142856</v>
      </c>
      <c r="G236" s="7">
        <f t="shared" si="50"/>
        <v>6.3581301837866206</v>
      </c>
      <c r="H236" s="15">
        <f t="shared" si="51"/>
        <v>10.228296382613259</v>
      </c>
      <c r="I236" s="11">
        <f t="shared" si="52"/>
        <v>7.1178233468594559E-2</v>
      </c>
      <c r="J236" s="32">
        <f t="shared" si="53"/>
        <v>1.6608254476005398E-2</v>
      </c>
      <c r="K236" s="32">
        <f t="shared" si="54"/>
        <v>60.21102346695973</v>
      </c>
      <c r="L236" s="8">
        <v>1</v>
      </c>
      <c r="M236" s="9">
        <v>0</v>
      </c>
      <c r="N236" s="8">
        <v>1</v>
      </c>
      <c r="O236" s="9">
        <v>0</v>
      </c>
      <c r="P236" s="9">
        <v>0</v>
      </c>
      <c r="Q236" s="9">
        <v>0</v>
      </c>
      <c r="R236" s="9">
        <v>0</v>
      </c>
      <c r="S236" s="8">
        <v>3614</v>
      </c>
      <c r="T236" s="9">
        <v>6</v>
      </c>
      <c r="U236" s="9">
        <f t="shared" si="55"/>
        <v>3607</v>
      </c>
      <c r="V236" s="9">
        <f t="shared" si="56"/>
        <v>48</v>
      </c>
      <c r="W236" s="7">
        <v>9</v>
      </c>
      <c r="X236" s="7">
        <f t="shared" si="59"/>
        <v>29.274999999999999</v>
      </c>
      <c r="Y236" s="9">
        <v>0</v>
      </c>
      <c r="Z236" s="9">
        <v>1</v>
      </c>
      <c r="AA236" s="9">
        <v>1</v>
      </c>
      <c r="AB236" s="9">
        <v>0</v>
      </c>
      <c r="AC236" s="9">
        <v>0</v>
      </c>
      <c r="AD236" s="29">
        <v>0</v>
      </c>
      <c r="AE236" s="187">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s="17">
        <v>0</v>
      </c>
      <c r="BF236">
        <v>0</v>
      </c>
      <c r="BG236">
        <v>1</v>
      </c>
      <c r="BH236" s="17">
        <v>0</v>
      </c>
      <c r="BI236">
        <v>127.1666666666667</v>
      </c>
      <c r="BJ236">
        <v>27</v>
      </c>
      <c r="BK236" s="24">
        <v>44.274999999999999</v>
      </c>
      <c r="BL236">
        <v>1</v>
      </c>
      <c r="BM236">
        <v>0</v>
      </c>
      <c r="BN236">
        <v>0</v>
      </c>
      <c r="BO236">
        <v>0</v>
      </c>
      <c r="BP236">
        <v>0</v>
      </c>
      <c r="BQ236">
        <v>0</v>
      </c>
      <c r="BR236">
        <v>0</v>
      </c>
      <c r="BS236" s="17">
        <v>0</v>
      </c>
      <c r="BT236">
        <v>0</v>
      </c>
      <c r="BU236">
        <v>1</v>
      </c>
      <c r="BV236">
        <v>0</v>
      </c>
      <c r="BW236" s="17">
        <v>0</v>
      </c>
      <c r="BX236">
        <v>0</v>
      </c>
      <c r="BY236">
        <v>0</v>
      </c>
      <c r="BZ236">
        <v>0</v>
      </c>
      <c r="CA236">
        <v>0</v>
      </c>
      <c r="CB236" s="17">
        <v>0</v>
      </c>
      <c r="CC236">
        <v>1</v>
      </c>
      <c r="CD236">
        <v>1</v>
      </c>
      <c r="CE236">
        <v>0</v>
      </c>
      <c r="CF236">
        <v>0</v>
      </c>
      <c r="CG236">
        <v>0</v>
      </c>
      <c r="CH236">
        <v>1</v>
      </c>
      <c r="CI236">
        <v>1</v>
      </c>
      <c r="CJ236">
        <v>0</v>
      </c>
      <c r="CK236">
        <v>0</v>
      </c>
      <c r="CL236">
        <v>0</v>
      </c>
      <c r="CM236" s="17">
        <v>1</v>
      </c>
      <c r="CN236">
        <v>0.217</v>
      </c>
      <c r="CO236">
        <v>129</v>
      </c>
      <c r="CP236">
        <v>1</v>
      </c>
      <c r="CQ236">
        <v>0</v>
      </c>
      <c r="CR236">
        <v>23</v>
      </c>
      <c r="CX236" s="33" t="s">
        <v>85</v>
      </c>
    </row>
    <row r="237" spans="1:102" x14ac:dyDescent="0.25">
      <c r="A237">
        <v>236</v>
      </c>
      <c r="B237">
        <v>18</v>
      </c>
      <c r="C237" s="24" t="s">
        <v>213</v>
      </c>
      <c r="D237" s="12">
        <v>8.0245670900269026</v>
      </c>
      <c r="E237" s="13">
        <v>0.47704432806953989</v>
      </c>
      <c r="F237" s="7">
        <v>16.821428571428569</v>
      </c>
      <c r="G237" s="7">
        <f t="shared" si="50"/>
        <v>7.5475227619573628</v>
      </c>
      <c r="H237" s="15">
        <f t="shared" si="51"/>
        <v>8.5016114180964433</v>
      </c>
      <c r="I237" s="11">
        <f t="shared" si="52"/>
        <v>0.27001834234929567</v>
      </c>
      <c r="J237" s="32">
        <f t="shared" si="53"/>
        <v>1.6052045829682123E-2</v>
      </c>
      <c r="K237" s="32">
        <f t="shared" si="54"/>
        <v>62.297355154000513</v>
      </c>
      <c r="L237" s="8">
        <v>1</v>
      </c>
      <c r="M237" s="9">
        <v>0</v>
      </c>
      <c r="N237" s="8">
        <v>1</v>
      </c>
      <c r="O237" s="9">
        <v>0</v>
      </c>
      <c r="P237" s="9">
        <v>0</v>
      </c>
      <c r="Q237" s="9">
        <v>0</v>
      </c>
      <c r="R237" s="9">
        <v>0</v>
      </c>
      <c r="S237" s="8">
        <v>3611</v>
      </c>
      <c r="T237" s="9">
        <v>12</v>
      </c>
      <c r="U237" s="9">
        <f t="shared" si="55"/>
        <v>3598</v>
      </c>
      <c r="V237" s="9">
        <f t="shared" si="56"/>
        <v>48</v>
      </c>
      <c r="W237" s="7">
        <v>17</v>
      </c>
      <c r="X237" s="7">
        <f t="shared" si="59"/>
        <v>21.274999999999999</v>
      </c>
      <c r="Y237" s="9">
        <v>0</v>
      </c>
      <c r="Z237" s="9">
        <v>1</v>
      </c>
      <c r="AA237" s="9">
        <v>1</v>
      </c>
      <c r="AB237" s="9">
        <v>0</v>
      </c>
      <c r="AC237" s="9">
        <v>0</v>
      </c>
      <c r="AD237" s="29">
        <v>0</v>
      </c>
      <c r="AE237" s="187">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s="17">
        <v>0</v>
      </c>
      <c r="BF237">
        <v>0</v>
      </c>
      <c r="BG237">
        <v>1</v>
      </c>
      <c r="BH237" s="17">
        <v>0</v>
      </c>
      <c r="BI237">
        <v>127.1666666666667</v>
      </c>
      <c r="BJ237">
        <v>27</v>
      </c>
      <c r="BK237" s="24">
        <v>44.274999999999999</v>
      </c>
      <c r="BL237">
        <v>1</v>
      </c>
      <c r="BM237">
        <v>0</v>
      </c>
      <c r="BN237">
        <v>0</v>
      </c>
      <c r="BO237">
        <v>0</v>
      </c>
      <c r="BP237">
        <v>0</v>
      </c>
      <c r="BQ237">
        <v>0</v>
      </c>
      <c r="BR237">
        <v>0</v>
      </c>
      <c r="BS237" s="17">
        <v>0</v>
      </c>
      <c r="BT237">
        <v>0</v>
      </c>
      <c r="BU237">
        <v>1</v>
      </c>
      <c r="BV237">
        <v>0</v>
      </c>
      <c r="BW237" s="17">
        <v>0</v>
      </c>
      <c r="BX237">
        <v>0</v>
      </c>
      <c r="BY237">
        <v>0</v>
      </c>
      <c r="BZ237">
        <v>0</v>
      </c>
      <c r="CA237">
        <v>0</v>
      </c>
      <c r="CB237" s="17">
        <v>0</v>
      </c>
      <c r="CC237">
        <v>1</v>
      </c>
      <c r="CD237">
        <v>1</v>
      </c>
      <c r="CE237">
        <v>0</v>
      </c>
      <c r="CF237">
        <v>0</v>
      </c>
      <c r="CG237">
        <v>0</v>
      </c>
      <c r="CH237">
        <v>1</v>
      </c>
      <c r="CI237">
        <v>1</v>
      </c>
      <c r="CJ237">
        <v>0</v>
      </c>
      <c r="CK237">
        <v>0</v>
      </c>
      <c r="CL237">
        <v>0</v>
      </c>
      <c r="CM237" s="17">
        <v>1</v>
      </c>
      <c r="CN237">
        <v>0.217</v>
      </c>
      <c r="CO237">
        <v>129</v>
      </c>
      <c r="CP237">
        <v>1</v>
      </c>
      <c r="CQ237">
        <v>0</v>
      </c>
      <c r="CR237">
        <v>23</v>
      </c>
      <c r="CX237" s="33" t="s">
        <v>85</v>
      </c>
    </row>
    <row r="238" spans="1:102" x14ac:dyDescent="0.25">
      <c r="A238">
        <v>237</v>
      </c>
      <c r="B238">
        <v>18</v>
      </c>
      <c r="C238" s="24" t="s">
        <v>213</v>
      </c>
      <c r="D238" s="12">
        <v>6.7360659488777896</v>
      </c>
      <c r="E238" s="13">
        <v>0.87319373411378753</v>
      </c>
      <c r="F238" s="7">
        <v>7.7142857142857144</v>
      </c>
      <c r="G238" s="7">
        <f t="shared" si="50"/>
        <v>5.8628722147640024</v>
      </c>
      <c r="H238" s="15">
        <f t="shared" si="51"/>
        <v>7.6092596829915768</v>
      </c>
      <c r="I238" s="11">
        <f t="shared" si="52"/>
        <v>0.12755660349884759</v>
      </c>
      <c r="J238" s="32">
        <f t="shared" si="53"/>
        <v>1.6535115268369132E-2</v>
      </c>
      <c r="K238" s="32">
        <f t="shared" si="54"/>
        <v>60.4773528197261</v>
      </c>
      <c r="L238" s="8">
        <v>1</v>
      </c>
      <c r="M238" s="9">
        <v>0</v>
      </c>
      <c r="N238" s="8">
        <v>1</v>
      </c>
      <c r="O238" s="9">
        <v>0</v>
      </c>
      <c r="P238" s="9">
        <v>0</v>
      </c>
      <c r="Q238" s="9">
        <v>0</v>
      </c>
      <c r="R238" s="9">
        <v>0</v>
      </c>
      <c r="S238" s="8">
        <v>3611</v>
      </c>
      <c r="T238" s="9">
        <v>12</v>
      </c>
      <c r="U238" s="9">
        <f t="shared" si="55"/>
        <v>3598</v>
      </c>
      <c r="V238" s="9">
        <f t="shared" si="56"/>
        <v>48</v>
      </c>
      <c r="W238" s="7">
        <v>12</v>
      </c>
      <c r="X238" s="7">
        <f t="shared" si="59"/>
        <v>26.274999999999999</v>
      </c>
      <c r="Y238" s="9">
        <v>0</v>
      </c>
      <c r="Z238" s="9">
        <v>1</v>
      </c>
      <c r="AA238" s="9">
        <v>1</v>
      </c>
      <c r="AB238" s="9">
        <v>0</v>
      </c>
      <c r="AC238" s="9">
        <v>0</v>
      </c>
      <c r="AD238" s="29">
        <v>0</v>
      </c>
      <c r="AE238" s="187">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s="17">
        <v>0</v>
      </c>
      <c r="BF238">
        <v>0</v>
      </c>
      <c r="BG238">
        <v>1</v>
      </c>
      <c r="BH238" s="17">
        <v>0</v>
      </c>
      <c r="BI238">
        <v>127.1666666666667</v>
      </c>
      <c r="BJ238">
        <v>27</v>
      </c>
      <c r="BK238" s="24">
        <v>44.274999999999999</v>
      </c>
      <c r="BL238">
        <v>1</v>
      </c>
      <c r="BM238">
        <v>0</v>
      </c>
      <c r="BN238">
        <v>0</v>
      </c>
      <c r="BO238">
        <v>0</v>
      </c>
      <c r="BP238">
        <v>0</v>
      </c>
      <c r="BQ238">
        <v>0</v>
      </c>
      <c r="BR238">
        <v>0</v>
      </c>
      <c r="BS238" s="17">
        <v>0</v>
      </c>
      <c r="BT238">
        <v>0</v>
      </c>
      <c r="BU238">
        <v>1</v>
      </c>
      <c r="BV238">
        <v>0</v>
      </c>
      <c r="BW238" s="17">
        <v>0</v>
      </c>
      <c r="BX238">
        <v>0</v>
      </c>
      <c r="BY238">
        <v>0</v>
      </c>
      <c r="BZ238">
        <v>0</v>
      </c>
      <c r="CA238">
        <v>0</v>
      </c>
      <c r="CB238" s="17">
        <v>0</v>
      </c>
      <c r="CC238">
        <v>1</v>
      </c>
      <c r="CD238">
        <v>1</v>
      </c>
      <c r="CE238">
        <v>0</v>
      </c>
      <c r="CF238">
        <v>0</v>
      </c>
      <c r="CG238">
        <v>0</v>
      </c>
      <c r="CH238">
        <v>1</v>
      </c>
      <c r="CI238">
        <v>1</v>
      </c>
      <c r="CJ238">
        <v>0</v>
      </c>
      <c r="CK238">
        <v>0</v>
      </c>
      <c r="CL238">
        <v>0</v>
      </c>
      <c r="CM238" s="17">
        <v>1</v>
      </c>
      <c r="CN238">
        <v>0.217</v>
      </c>
      <c r="CO238">
        <v>129</v>
      </c>
      <c r="CP238">
        <v>1</v>
      </c>
      <c r="CQ238">
        <v>0</v>
      </c>
      <c r="CR238">
        <v>23</v>
      </c>
      <c r="CX238" s="33" t="s">
        <v>85</v>
      </c>
    </row>
    <row r="239" spans="1:102" x14ac:dyDescent="0.25">
      <c r="A239">
        <v>238</v>
      </c>
      <c r="B239">
        <v>18</v>
      </c>
      <c r="C239" s="24" t="s">
        <v>213</v>
      </c>
      <c r="D239" s="12">
        <v>7.4914361304784016</v>
      </c>
      <c r="E239" s="13">
        <v>1.950249901736113</v>
      </c>
      <c r="F239" s="7">
        <v>3.8412698412698409</v>
      </c>
      <c r="G239" s="7">
        <f t="shared" si="50"/>
        <v>5.5411862287422888</v>
      </c>
      <c r="H239" s="15">
        <f t="shared" si="51"/>
        <v>9.4416860322145144</v>
      </c>
      <c r="I239" s="11">
        <f t="shared" si="52"/>
        <v>6.3908046110112735E-2</v>
      </c>
      <c r="J239" s="32">
        <f t="shared" si="53"/>
        <v>1.6637218615442571E-2</v>
      </c>
      <c r="K239" s="32">
        <f t="shared" si="54"/>
        <v>60.106200628499629</v>
      </c>
      <c r="L239" s="8">
        <v>1</v>
      </c>
      <c r="M239" s="9">
        <v>0</v>
      </c>
      <c r="N239" s="8">
        <v>1</v>
      </c>
      <c r="O239" s="9">
        <v>0</v>
      </c>
      <c r="P239" s="9">
        <v>0</v>
      </c>
      <c r="Q239" s="9">
        <v>0</v>
      </c>
      <c r="R239" s="9">
        <v>0</v>
      </c>
      <c r="S239" s="8">
        <v>3611</v>
      </c>
      <c r="T239" s="9">
        <v>12</v>
      </c>
      <c r="U239" s="9">
        <f t="shared" si="55"/>
        <v>3598</v>
      </c>
      <c r="V239" s="9">
        <f t="shared" si="56"/>
        <v>48</v>
      </c>
      <c r="W239" s="7">
        <v>9</v>
      </c>
      <c r="X239" s="7">
        <f t="shared" si="59"/>
        <v>29.274999999999999</v>
      </c>
      <c r="Y239" s="9">
        <v>0</v>
      </c>
      <c r="Z239" s="9">
        <v>1</v>
      </c>
      <c r="AA239" s="9">
        <v>1</v>
      </c>
      <c r="AB239" s="9">
        <v>0</v>
      </c>
      <c r="AC239" s="9">
        <v>0</v>
      </c>
      <c r="AD239" s="29">
        <v>0</v>
      </c>
      <c r="AE239" s="187">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s="17">
        <v>0</v>
      </c>
      <c r="BF239">
        <v>0</v>
      </c>
      <c r="BG239">
        <v>1</v>
      </c>
      <c r="BH239" s="17">
        <v>0</v>
      </c>
      <c r="BI239">
        <v>127.1666666666667</v>
      </c>
      <c r="BJ239">
        <v>27</v>
      </c>
      <c r="BK239" s="24">
        <v>44.274999999999999</v>
      </c>
      <c r="BL239">
        <v>1</v>
      </c>
      <c r="BM239">
        <v>0</v>
      </c>
      <c r="BN239">
        <v>0</v>
      </c>
      <c r="BO239">
        <v>0</v>
      </c>
      <c r="BP239">
        <v>0</v>
      </c>
      <c r="BQ239">
        <v>0</v>
      </c>
      <c r="BR239">
        <v>0</v>
      </c>
      <c r="BS239" s="17">
        <v>0</v>
      </c>
      <c r="BT239">
        <v>0</v>
      </c>
      <c r="BU239">
        <v>1</v>
      </c>
      <c r="BV239">
        <v>0</v>
      </c>
      <c r="BW239" s="17">
        <v>0</v>
      </c>
      <c r="BX239">
        <v>0</v>
      </c>
      <c r="BY239">
        <v>0</v>
      </c>
      <c r="BZ239">
        <v>0</v>
      </c>
      <c r="CA239">
        <v>0</v>
      </c>
      <c r="CB239" s="17">
        <v>0</v>
      </c>
      <c r="CC239">
        <v>1</v>
      </c>
      <c r="CD239">
        <v>1</v>
      </c>
      <c r="CE239">
        <v>0</v>
      </c>
      <c r="CF239">
        <v>0</v>
      </c>
      <c r="CG239">
        <v>0</v>
      </c>
      <c r="CH239">
        <v>1</v>
      </c>
      <c r="CI239">
        <v>1</v>
      </c>
      <c r="CJ239">
        <v>0</v>
      </c>
      <c r="CK239">
        <v>0</v>
      </c>
      <c r="CL239">
        <v>0</v>
      </c>
      <c r="CM239" s="17">
        <v>1</v>
      </c>
      <c r="CN239">
        <v>0.217</v>
      </c>
      <c r="CO239">
        <v>129</v>
      </c>
      <c r="CP239">
        <v>1</v>
      </c>
      <c r="CQ239">
        <v>0</v>
      </c>
      <c r="CR239">
        <v>23</v>
      </c>
      <c r="CX239" s="33" t="s">
        <v>85</v>
      </c>
    </row>
    <row r="240" spans="1:102" x14ac:dyDescent="0.25">
      <c r="A240">
        <v>239</v>
      </c>
      <c r="B240">
        <v>18</v>
      </c>
      <c r="C240" s="24" t="s">
        <v>213</v>
      </c>
      <c r="D240" s="12">
        <v>7.264909054577684</v>
      </c>
      <c r="E240" s="13">
        <v>0.51892207532697743</v>
      </c>
      <c r="F240" s="7">
        <v>14</v>
      </c>
      <c r="G240" s="7">
        <f t="shared" si="50"/>
        <v>6.7459869792507066</v>
      </c>
      <c r="H240" s="15">
        <f t="shared" si="51"/>
        <v>7.7838311299046614</v>
      </c>
      <c r="I240" s="11">
        <f t="shared" si="52"/>
        <v>0.22737941430131367</v>
      </c>
      <c r="J240" s="32">
        <f t="shared" si="53"/>
        <v>1.6241386735808119E-2</v>
      </c>
      <c r="K240" s="32">
        <f t="shared" si="54"/>
        <v>61.571097115448573</v>
      </c>
      <c r="L240" s="8">
        <v>1</v>
      </c>
      <c r="M240" s="9">
        <v>0</v>
      </c>
      <c r="N240" s="8">
        <v>1</v>
      </c>
      <c r="O240" s="9">
        <v>0</v>
      </c>
      <c r="P240" s="9">
        <v>0</v>
      </c>
      <c r="Q240" s="9">
        <v>0</v>
      </c>
      <c r="R240" s="9">
        <v>0</v>
      </c>
      <c r="S240" s="8">
        <v>3611</v>
      </c>
      <c r="T240" s="9">
        <v>15</v>
      </c>
      <c r="U240" s="9">
        <f t="shared" si="55"/>
        <v>3595</v>
      </c>
      <c r="V240" s="9">
        <f t="shared" si="56"/>
        <v>48</v>
      </c>
      <c r="W240" s="7">
        <v>17</v>
      </c>
      <c r="X240" s="7">
        <f t="shared" si="59"/>
        <v>21.274999999999999</v>
      </c>
      <c r="Y240" s="9">
        <v>0</v>
      </c>
      <c r="Z240" s="9">
        <v>1</v>
      </c>
      <c r="AA240" s="9">
        <v>1</v>
      </c>
      <c r="AB240" s="9">
        <v>0</v>
      </c>
      <c r="AC240" s="9">
        <v>0</v>
      </c>
      <c r="AD240" s="29">
        <v>0</v>
      </c>
      <c r="AE240" s="187">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s="17">
        <v>0</v>
      </c>
      <c r="BF240">
        <v>0</v>
      </c>
      <c r="BG240">
        <v>1</v>
      </c>
      <c r="BH240" s="17">
        <v>0</v>
      </c>
      <c r="BI240">
        <v>127.1666666666667</v>
      </c>
      <c r="BJ240">
        <v>27</v>
      </c>
      <c r="BK240" s="24">
        <v>44.274999999999999</v>
      </c>
      <c r="BL240">
        <v>1</v>
      </c>
      <c r="BM240">
        <v>0</v>
      </c>
      <c r="BN240">
        <v>0</v>
      </c>
      <c r="BO240">
        <v>0</v>
      </c>
      <c r="BP240">
        <v>0</v>
      </c>
      <c r="BQ240">
        <v>0</v>
      </c>
      <c r="BR240">
        <v>0</v>
      </c>
      <c r="BS240" s="17">
        <v>0</v>
      </c>
      <c r="BT240">
        <v>0</v>
      </c>
      <c r="BU240">
        <v>1</v>
      </c>
      <c r="BV240">
        <v>0</v>
      </c>
      <c r="BW240" s="17">
        <v>0</v>
      </c>
      <c r="BX240">
        <v>0</v>
      </c>
      <c r="BY240">
        <v>0</v>
      </c>
      <c r="BZ240">
        <v>0</v>
      </c>
      <c r="CA240">
        <v>0</v>
      </c>
      <c r="CB240" s="17">
        <v>0</v>
      </c>
      <c r="CC240">
        <v>1</v>
      </c>
      <c r="CD240">
        <v>1</v>
      </c>
      <c r="CE240">
        <v>0</v>
      </c>
      <c r="CF240">
        <v>0</v>
      </c>
      <c r="CG240">
        <v>0</v>
      </c>
      <c r="CH240">
        <v>1</v>
      </c>
      <c r="CI240">
        <v>1</v>
      </c>
      <c r="CJ240">
        <v>0</v>
      </c>
      <c r="CK240">
        <v>0</v>
      </c>
      <c r="CL240">
        <v>0</v>
      </c>
      <c r="CM240" s="17">
        <v>1</v>
      </c>
      <c r="CN240">
        <v>0.217</v>
      </c>
      <c r="CO240">
        <v>129</v>
      </c>
      <c r="CP240">
        <v>1</v>
      </c>
      <c r="CQ240">
        <v>0</v>
      </c>
      <c r="CR240">
        <v>23</v>
      </c>
      <c r="CX240" s="33" t="s">
        <v>85</v>
      </c>
    </row>
    <row r="241" spans="1:102" x14ac:dyDescent="0.25">
      <c r="A241">
        <v>240</v>
      </c>
      <c r="B241">
        <v>18</v>
      </c>
      <c r="C241" s="24" t="s">
        <v>213</v>
      </c>
      <c r="D241" s="12">
        <v>6.5308601525300158</v>
      </c>
      <c r="E241" s="13">
        <v>0.90619590633191616</v>
      </c>
      <c r="F241" s="7">
        <v>7.206896551724137</v>
      </c>
      <c r="G241" s="7">
        <f t="shared" si="50"/>
        <v>5.6246642461980993</v>
      </c>
      <c r="H241" s="15">
        <f t="shared" si="51"/>
        <v>7.4370560588619323</v>
      </c>
      <c r="I241" s="11">
        <f t="shared" si="52"/>
        <v>0.11933944596542113</v>
      </c>
      <c r="J241" s="32">
        <f t="shared" si="53"/>
        <v>1.6559061880369444E-2</v>
      </c>
      <c r="K241" s="32">
        <f t="shared" si="54"/>
        <v>60.389894501541008</v>
      </c>
      <c r="L241" s="8">
        <v>1</v>
      </c>
      <c r="M241" s="9">
        <v>0</v>
      </c>
      <c r="N241" s="8">
        <v>1</v>
      </c>
      <c r="O241" s="9">
        <v>0</v>
      </c>
      <c r="P241" s="9">
        <v>0</v>
      </c>
      <c r="Q241" s="9">
        <v>0</v>
      </c>
      <c r="R241" s="9">
        <v>0</v>
      </c>
      <c r="S241" s="8">
        <v>3611</v>
      </c>
      <c r="T241" s="9">
        <v>15</v>
      </c>
      <c r="U241" s="9">
        <f t="shared" si="55"/>
        <v>3595</v>
      </c>
      <c r="V241" s="9">
        <f t="shared" si="56"/>
        <v>48</v>
      </c>
      <c r="W241" s="7">
        <v>12</v>
      </c>
      <c r="X241" s="7">
        <f t="shared" si="59"/>
        <v>26.274999999999999</v>
      </c>
      <c r="Y241" s="9">
        <v>0</v>
      </c>
      <c r="Z241" s="9">
        <v>1</v>
      </c>
      <c r="AA241" s="9">
        <v>1</v>
      </c>
      <c r="AB241" s="9">
        <v>0</v>
      </c>
      <c r="AC241" s="9">
        <v>0</v>
      </c>
      <c r="AD241" s="29">
        <v>0</v>
      </c>
      <c r="AE241" s="187">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s="17">
        <v>0</v>
      </c>
      <c r="BF241">
        <v>0</v>
      </c>
      <c r="BG241">
        <v>1</v>
      </c>
      <c r="BH241" s="17">
        <v>0</v>
      </c>
      <c r="BI241">
        <v>127.1666666666667</v>
      </c>
      <c r="BJ241">
        <v>27</v>
      </c>
      <c r="BK241" s="24">
        <v>44.274999999999999</v>
      </c>
      <c r="BL241">
        <v>1</v>
      </c>
      <c r="BM241">
        <v>0</v>
      </c>
      <c r="BN241">
        <v>0</v>
      </c>
      <c r="BO241">
        <v>0</v>
      </c>
      <c r="BP241">
        <v>0</v>
      </c>
      <c r="BQ241">
        <v>0</v>
      </c>
      <c r="BR241">
        <v>0</v>
      </c>
      <c r="BS241" s="17">
        <v>0</v>
      </c>
      <c r="BT241">
        <v>0</v>
      </c>
      <c r="BU241">
        <v>1</v>
      </c>
      <c r="BV241">
        <v>0</v>
      </c>
      <c r="BW241" s="17">
        <v>0</v>
      </c>
      <c r="BX241">
        <v>0</v>
      </c>
      <c r="BY241">
        <v>0</v>
      </c>
      <c r="BZ241">
        <v>0</v>
      </c>
      <c r="CA241">
        <v>0</v>
      </c>
      <c r="CB241" s="17">
        <v>0</v>
      </c>
      <c r="CC241">
        <v>1</v>
      </c>
      <c r="CD241">
        <v>1</v>
      </c>
      <c r="CE241">
        <v>0</v>
      </c>
      <c r="CF241">
        <v>0</v>
      </c>
      <c r="CG241">
        <v>0</v>
      </c>
      <c r="CH241">
        <v>1</v>
      </c>
      <c r="CI241">
        <v>1</v>
      </c>
      <c r="CJ241">
        <v>0</v>
      </c>
      <c r="CK241">
        <v>0</v>
      </c>
      <c r="CL241">
        <v>0</v>
      </c>
      <c r="CM241" s="17">
        <v>1</v>
      </c>
      <c r="CN241">
        <v>0.217</v>
      </c>
      <c r="CO241">
        <v>129</v>
      </c>
      <c r="CP241">
        <v>1</v>
      </c>
      <c r="CQ241">
        <v>0</v>
      </c>
      <c r="CR241">
        <v>23</v>
      </c>
      <c r="CX241" s="33" t="s">
        <v>85</v>
      </c>
    </row>
    <row r="242" spans="1:102" x14ac:dyDescent="0.25">
      <c r="A242">
        <v>241</v>
      </c>
      <c r="B242">
        <v>18</v>
      </c>
      <c r="C242" s="24" t="s">
        <v>213</v>
      </c>
      <c r="D242" s="12">
        <v>7.2601466882732391</v>
      </c>
      <c r="E242" s="13">
        <v>1.9856811455106296</v>
      </c>
      <c r="F242" s="7">
        <v>3.65625</v>
      </c>
      <c r="G242" s="7">
        <f t="shared" si="50"/>
        <v>5.2744655427626093</v>
      </c>
      <c r="H242" s="15">
        <f t="shared" si="51"/>
        <v>9.2458278337838689</v>
      </c>
      <c r="I242" s="11">
        <f t="shared" si="52"/>
        <v>6.0866798928885767E-2</v>
      </c>
      <c r="J242" s="32">
        <f t="shared" si="53"/>
        <v>1.6647329621575595E-2</v>
      </c>
      <c r="K242" s="32">
        <f t="shared" si="54"/>
        <v>60.069694223147991</v>
      </c>
      <c r="L242" s="8">
        <v>1</v>
      </c>
      <c r="M242" s="9">
        <v>0</v>
      </c>
      <c r="N242" s="8">
        <v>1</v>
      </c>
      <c r="O242" s="9">
        <v>0</v>
      </c>
      <c r="P242" s="9">
        <v>0</v>
      </c>
      <c r="Q242" s="9">
        <v>0</v>
      </c>
      <c r="R242" s="9">
        <v>0</v>
      </c>
      <c r="S242" s="8">
        <v>3611</v>
      </c>
      <c r="T242" s="9">
        <v>15</v>
      </c>
      <c r="U242" s="9">
        <f t="shared" si="55"/>
        <v>3595</v>
      </c>
      <c r="V242" s="9">
        <f t="shared" si="56"/>
        <v>48</v>
      </c>
      <c r="W242" s="7">
        <v>9</v>
      </c>
      <c r="X242" s="7">
        <f t="shared" si="59"/>
        <v>29.274999999999999</v>
      </c>
      <c r="Y242" s="9">
        <v>0</v>
      </c>
      <c r="Z242" s="9">
        <v>1</v>
      </c>
      <c r="AA242" s="9">
        <v>1</v>
      </c>
      <c r="AB242" s="9">
        <v>0</v>
      </c>
      <c r="AC242" s="9">
        <v>0</v>
      </c>
      <c r="AD242" s="29">
        <v>0</v>
      </c>
      <c r="AE242" s="187">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s="17">
        <v>0</v>
      </c>
      <c r="BF242">
        <v>0</v>
      </c>
      <c r="BG242">
        <v>1</v>
      </c>
      <c r="BH242" s="17">
        <v>0</v>
      </c>
      <c r="BI242">
        <v>127.1666666666667</v>
      </c>
      <c r="BJ242">
        <v>27</v>
      </c>
      <c r="BK242" s="24">
        <v>44.274999999999999</v>
      </c>
      <c r="BL242">
        <v>1</v>
      </c>
      <c r="BM242">
        <v>0</v>
      </c>
      <c r="BN242">
        <v>0</v>
      </c>
      <c r="BO242">
        <v>0</v>
      </c>
      <c r="BP242">
        <v>0</v>
      </c>
      <c r="BQ242">
        <v>0</v>
      </c>
      <c r="BR242">
        <v>0</v>
      </c>
      <c r="BS242" s="17">
        <v>0</v>
      </c>
      <c r="BT242">
        <v>0</v>
      </c>
      <c r="BU242">
        <v>1</v>
      </c>
      <c r="BV242">
        <v>0</v>
      </c>
      <c r="BW242" s="17">
        <v>0</v>
      </c>
      <c r="BX242">
        <v>0</v>
      </c>
      <c r="BY242">
        <v>0</v>
      </c>
      <c r="BZ242">
        <v>0</v>
      </c>
      <c r="CA242">
        <v>0</v>
      </c>
      <c r="CB242" s="17">
        <v>0</v>
      </c>
      <c r="CC242">
        <v>1</v>
      </c>
      <c r="CD242">
        <v>1</v>
      </c>
      <c r="CE242">
        <v>0</v>
      </c>
      <c r="CF242">
        <v>0</v>
      </c>
      <c r="CG242">
        <v>0</v>
      </c>
      <c r="CH242">
        <v>1</v>
      </c>
      <c r="CI242">
        <v>1</v>
      </c>
      <c r="CJ242">
        <v>0</v>
      </c>
      <c r="CK242">
        <v>0</v>
      </c>
      <c r="CL242">
        <v>0</v>
      </c>
      <c r="CM242" s="17">
        <v>1</v>
      </c>
      <c r="CN242">
        <v>0.217</v>
      </c>
      <c r="CO242">
        <v>129</v>
      </c>
      <c r="CP242">
        <v>1</v>
      </c>
      <c r="CQ242">
        <v>0</v>
      </c>
      <c r="CR242">
        <v>23</v>
      </c>
      <c r="CX242" s="33" t="s">
        <v>85</v>
      </c>
    </row>
    <row r="243" spans="1:102" x14ac:dyDescent="0.25">
      <c r="A243">
        <v>242</v>
      </c>
      <c r="B243">
        <v>18</v>
      </c>
      <c r="C243" s="24" t="s">
        <v>213</v>
      </c>
      <c r="D243" s="12">
        <v>9.6</v>
      </c>
      <c r="E243" s="13">
        <v>0.4</v>
      </c>
      <c r="F243" s="7">
        <f t="shared" ref="F243:F254" si="60">D243/E243</f>
        <v>23.999999999999996</v>
      </c>
      <c r="G243" s="7">
        <f t="shared" si="50"/>
        <v>9.1999999999999993</v>
      </c>
      <c r="H243" s="15">
        <f t="shared" si="51"/>
        <v>10</v>
      </c>
      <c r="I243" s="11">
        <f t="shared" si="52"/>
        <v>0.37112415986742592</v>
      </c>
      <c r="J243" s="32">
        <f t="shared" si="53"/>
        <v>1.5463506661142748E-2</v>
      </c>
      <c r="K243" s="32">
        <f t="shared" si="54"/>
        <v>64.668384856898967</v>
      </c>
      <c r="L243" s="8">
        <v>1</v>
      </c>
      <c r="M243" s="9">
        <v>0</v>
      </c>
      <c r="N243" s="8">
        <v>1</v>
      </c>
      <c r="O243" s="9">
        <v>0</v>
      </c>
      <c r="P243" s="9">
        <v>0</v>
      </c>
      <c r="Q243" s="9">
        <v>0</v>
      </c>
      <c r="R243" s="9">
        <v>0</v>
      </c>
      <c r="S243" s="8">
        <v>3613</v>
      </c>
      <c r="T243" s="9">
        <v>6</v>
      </c>
      <c r="U243" s="9">
        <f t="shared" si="55"/>
        <v>3606</v>
      </c>
      <c r="V243" s="9">
        <f t="shared" si="56"/>
        <v>48</v>
      </c>
      <c r="W243" s="7">
        <v>10.967499999999999</v>
      </c>
      <c r="X243" s="7">
        <f t="shared" si="59"/>
        <v>27.307499999999997</v>
      </c>
      <c r="Y243" s="9">
        <v>1</v>
      </c>
      <c r="Z243" s="9">
        <v>0</v>
      </c>
      <c r="AA243" s="9">
        <v>1</v>
      </c>
      <c r="AB243" s="9">
        <v>0</v>
      </c>
      <c r="AC243" s="9">
        <v>0</v>
      </c>
      <c r="AD243" s="29">
        <v>0</v>
      </c>
      <c r="AE243" s="187">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s="17">
        <v>0</v>
      </c>
      <c r="BF243">
        <v>0</v>
      </c>
      <c r="BG243">
        <v>1</v>
      </c>
      <c r="BH243" s="17">
        <v>0</v>
      </c>
      <c r="BI243">
        <v>127.1666666666667</v>
      </c>
      <c r="BJ243">
        <v>27</v>
      </c>
      <c r="BK243" s="24">
        <v>44.274999999999999</v>
      </c>
      <c r="BL243">
        <v>1</v>
      </c>
      <c r="BM243">
        <v>0</v>
      </c>
      <c r="BN243">
        <v>0</v>
      </c>
      <c r="BO243">
        <v>0</v>
      </c>
      <c r="BP243">
        <v>0</v>
      </c>
      <c r="BQ243">
        <v>0</v>
      </c>
      <c r="BR243">
        <v>0</v>
      </c>
      <c r="BS243" s="17">
        <v>0</v>
      </c>
      <c r="BT243">
        <v>0</v>
      </c>
      <c r="BU243">
        <v>1</v>
      </c>
      <c r="BV243">
        <v>0</v>
      </c>
      <c r="BW243" s="17">
        <v>0</v>
      </c>
      <c r="BX243">
        <v>0</v>
      </c>
      <c r="BY243">
        <v>0</v>
      </c>
      <c r="BZ243">
        <v>0</v>
      </c>
      <c r="CA243">
        <v>0</v>
      </c>
      <c r="CB243" s="17">
        <v>0</v>
      </c>
      <c r="CC243">
        <v>1</v>
      </c>
      <c r="CD243">
        <v>1</v>
      </c>
      <c r="CE243">
        <v>0</v>
      </c>
      <c r="CF243">
        <v>0</v>
      </c>
      <c r="CG243">
        <v>0</v>
      </c>
      <c r="CH243">
        <v>1</v>
      </c>
      <c r="CI243">
        <v>1</v>
      </c>
      <c r="CJ243">
        <v>0</v>
      </c>
      <c r="CK243">
        <v>0</v>
      </c>
      <c r="CL243">
        <v>0</v>
      </c>
      <c r="CM243" s="17">
        <v>1</v>
      </c>
      <c r="CN243">
        <v>0.217</v>
      </c>
      <c r="CO243">
        <v>129</v>
      </c>
      <c r="CP243">
        <v>1</v>
      </c>
      <c r="CQ243">
        <v>0</v>
      </c>
      <c r="CR243">
        <v>23</v>
      </c>
      <c r="CX243" s="33" t="s">
        <v>85</v>
      </c>
    </row>
    <row r="244" spans="1:102" x14ac:dyDescent="0.25">
      <c r="A244">
        <v>243</v>
      </c>
      <c r="B244">
        <v>18</v>
      </c>
      <c r="C244" s="24" t="s">
        <v>213</v>
      </c>
      <c r="D244" s="12">
        <v>9.6</v>
      </c>
      <c r="E244" s="13">
        <v>0.4</v>
      </c>
      <c r="F244" s="7">
        <f t="shared" si="60"/>
        <v>23.999999999999996</v>
      </c>
      <c r="G244" s="7">
        <f t="shared" si="50"/>
        <v>9.1999999999999993</v>
      </c>
      <c r="H244" s="15">
        <f t="shared" si="51"/>
        <v>10</v>
      </c>
      <c r="I244" s="11">
        <f t="shared" si="52"/>
        <v>0.37112415986742592</v>
      </c>
      <c r="J244" s="32">
        <f t="shared" si="53"/>
        <v>1.5463506661142748E-2</v>
      </c>
      <c r="K244" s="32">
        <f t="shared" si="54"/>
        <v>64.668384856898967</v>
      </c>
      <c r="L244" s="8">
        <v>1</v>
      </c>
      <c r="M244" s="9">
        <v>0</v>
      </c>
      <c r="N244" s="8">
        <v>1</v>
      </c>
      <c r="O244" s="9">
        <v>0</v>
      </c>
      <c r="P244" s="9">
        <v>0</v>
      </c>
      <c r="Q244" s="9">
        <v>0</v>
      </c>
      <c r="R244" s="9">
        <v>0</v>
      </c>
      <c r="S244" s="8">
        <v>3613</v>
      </c>
      <c r="T244" s="9">
        <v>6</v>
      </c>
      <c r="U244" s="9">
        <f t="shared" si="55"/>
        <v>3606</v>
      </c>
      <c r="V244" s="9">
        <f t="shared" si="56"/>
        <v>48</v>
      </c>
      <c r="W244" s="7">
        <v>10.967499999999999</v>
      </c>
      <c r="X244" s="7">
        <f t="shared" si="59"/>
        <v>27.307499999999997</v>
      </c>
      <c r="Y244" s="9">
        <v>1</v>
      </c>
      <c r="Z244" s="9">
        <v>0</v>
      </c>
      <c r="AA244" s="9">
        <v>1</v>
      </c>
      <c r="AB244" s="9">
        <v>0</v>
      </c>
      <c r="AC244" s="9">
        <v>0</v>
      </c>
      <c r="AD244" s="29">
        <v>0</v>
      </c>
      <c r="AE244" s="187">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s="17">
        <v>0</v>
      </c>
      <c r="BF244">
        <v>0</v>
      </c>
      <c r="BG244">
        <v>1</v>
      </c>
      <c r="BH244" s="17">
        <v>0</v>
      </c>
      <c r="BI244">
        <v>127.1666666666667</v>
      </c>
      <c r="BJ244">
        <v>27</v>
      </c>
      <c r="BK244" s="24">
        <v>44.274999999999999</v>
      </c>
      <c r="BL244">
        <v>1</v>
      </c>
      <c r="BM244">
        <v>0</v>
      </c>
      <c r="BN244">
        <v>0</v>
      </c>
      <c r="BO244">
        <v>0</v>
      </c>
      <c r="BP244">
        <v>0</v>
      </c>
      <c r="BQ244">
        <v>0</v>
      </c>
      <c r="BR244">
        <v>0</v>
      </c>
      <c r="BS244" s="17">
        <v>0</v>
      </c>
      <c r="BT244">
        <v>0</v>
      </c>
      <c r="BU244">
        <v>1</v>
      </c>
      <c r="BV244">
        <v>0</v>
      </c>
      <c r="BW244" s="17">
        <v>0</v>
      </c>
      <c r="BX244">
        <v>0</v>
      </c>
      <c r="BY244">
        <v>0</v>
      </c>
      <c r="BZ244">
        <v>0</v>
      </c>
      <c r="CA244">
        <v>0</v>
      </c>
      <c r="CB244" s="17">
        <v>0</v>
      </c>
      <c r="CC244">
        <v>1</v>
      </c>
      <c r="CD244">
        <v>1</v>
      </c>
      <c r="CE244">
        <v>0</v>
      </c>
      <c r="CF244">
        <v>0</v>
      </c>
      <c r="CG244">
        <v>0</v>
      </c>
      <c r="CH244">
        <v>1</v>
      </c>
      <c r="CI244">
        <v>1</v>
      </c>
      <c r="CJ244">
        <v>0</v>
      </c>
      <c r="CK244">
        <v>0</v>
      </c>
      <c r="CL244">
        <v>0</v>
      </c>
      <c r="CM244" s="17">
        <v>1</v>
      </c>
      <c r="CN244">
        <v>0.217</v>
      </c>
      <c r="CO244">
        <v>129</v>
      </c>
      <c r="CP244">
        <v>1</v>
      </c>
      <c r="CQ244">
        <v>0</v>
      </c>
      <c r="CR244">
        <v>23</v>
      </c>
      <c r="CX244" s="33" t="s">
        <v>85</v>
      </c>
    </row>
    <row r="245" spans="1:102" x14ac:dyDescent="0.25">
      <c r="A245">
        <v>244</v>
      </c>
      <c r="B245">
        <v>18</v>
      </c>
      <c r="C245" s="24" t="s">
        <v>213</v>
      </c>
      <c r="D245" s="12">
        <v>8.9</v>
      </c>
      <c r="E245" s="13">
        <v>0.4</v>
      </c>
      <c r="F245" s="7">
        <f t="shared" si="60"/>
        <v>22.25</v>
      </c>
      <c r="G245" s="7">
        <f t="shared" si="50"/>
        <v>8.5</v>
      </c>
      <c r="H245" s="15">
        <f t="shared" si="51"/>
        <v>9.3000000000000007</v>
      </c>
      <c r="I245" s="11">
        <f t="shared" si="52"/>
        <v>0.34782347219477794</v>
      </c>
      <c r="J245" s="32">
        <f t="shared" si="53"/>
        <v>1.5632515604259684E-2</v>
      </c>
      <c r="K245" s="32">
        <f t="shared" si="54"/>
        <v>63.969230884855875</v>
      </c>
      <c r="L245" s="8">
        <v>1</v>
      </c>
      <c r="M245" s="9">
        <v>0</v>
      </c>
      <c r="N245" s="8">
        <v>1</v>
      </c>
      <c r="O245" s="9">
        <v>0</v>
      </c>
      <c r="P245" s="9">
        <v>0</v>
      </c>
      <c r="Q245" s="9">
        <v>0</v>
      </c>
      <c r="R245" s="9">
        <v>0</v>
      </c>
      <c r="S245" s="8">
        <v>3610</v>
      </c>
      <c r="T245" s="9">
        <v>12</v>
      </c>
      <c r="U245" s="9">
        <f t="shared" si="55"/>
        <v>3597</v>
      </c>
      <c r="V245" s="9">
        <f t="shared" si="56"/>
        <v>48</v>
      </c>
      <c r="W245" s="7">
        <v>10.967499999999999</v>
      </c>
      <c r="X245" s="7">
        <f t="shared" si="59"/>
        <v>27.307499999999997</v>
      </c>
      <c r="Y245" s="9">
        <v>1</v>
      </c>
      <c r="Z245" s="9">
        <v>0</v>
      </c>
      <c r="AA245" s="9">
        <v>1</v>
      </c>
      <c r="AB245" s="9">
        <v>0</v>
      </c>
      <c r="AC245" s="9">
        <v>0</v>
      </c>
      <c r="AD245" s="29">
        <v>0</v>
      </c>
      <c r="AE245" s="187">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s="17">
        <v>0</v>
      </c>
      <c r="BF245">
        <v>0</v>
      </c>
      <c r="BG245">
        <v>1</v>
      </c>
      <c r="BH245" s="17">
        <v>0</v>
      </c>
      <c r="BI245">
        <v>127.1666666666667</v>
      </c>
      <c r="BJ245">
        <v>27</v>
      </c>
      <c r="BK245" s="24">
        <v>44.274999999999999</v>
      </c>
      <c r="BL245">
        <v>1</v>
      </c>
      <c r="BM245">
        <v>0</v>
      </c>
      <c r="BN245">
        <v>0</v>
      </c>
      <c r="BO245">
        <v>0</v>
      </c>
      <c r="BP245">
        <v>0</v>
      </c>
      <c r="BQ245">
        <v>0</v>
      </c>
      <c r="BR245">
        <v>0</v>
      </c>
      <c r="BS245" s="17">
        <v>0</v>
      </c>
      <c r="BT245">
        <v>0</v>
      </c>
      <c r="BU245">
        <v>1</v>
      </c>
      <c r="BV245">
        <v>0</v>
      </c>
      <c r="BW245" s="17">
        <v>0</v>
      </c>
      <c r="BX245">
        <v>0</v>
      </c>
      <c r="BY245">
        <v>0</v>
      </c>
      <c r="BZ245">
        <v>0</v>
      </c>
      <c r="CA245">
        <v>0</v>
      </c>
      <c r="CB245" s="17">
        <v>0</v>
      </c>
      <c r="CC245">
        <v>1</v>
      </c>
      <c r="CD245">
        <v>1</v>
      </c>
      <c r="CE245">
        <v>0</v>
      </c>
      <c r="CF245">
        <v>0</v>
      </c>
      <c r="CG245">
        <v>0</v>
      </c>
      <c r="CH245">
        <v>1</v>
      </c>
      <c r="CI245">
        <v>1</v>
      </c>
      <c r="CJ245">
        <v>0</v>
      </c>
      <c r="CK245">
        <v>0</v>
      </c>
      <c r="CL245">
        <v>0</v>
      </c>
      <c r="CM245" s="17">
        <v>1</v>
      </c>
      <c r="CN245">
        <v>0.217</v>
      </c>
      <c r="CO245">
        <v>129</v>
      </c>
      <c r="CP245">
        <v>1</v>
      </c>
      <c r="CQ245">
        <v>0</v>
      </c>
      <c r="CR245">
        <v>23</v>
      </c>
      <c r="CX245" s="33" t="s">
        <v>85</v>
      </c>
    </row>
    <row r="246" spans="1:102" x14ac:dyDescent="0.25">
      <c r="A246">
        <v>245</v>
      </c>
      <c r="B246">
        <v>18</v>
      </c>
      <c r="C246" s="24" t="s">
        <v>213</v>
      </c>
      <c r="D246" s="12">
        <v>8.3000000000000007</v>
      </c>
      <c r="E246" s="13">
        <v>0.4</v>
      </c>
      <c r="F246" s="7">
        <f t="shared" si="60"/>
        <v>20.75</v>
      </c>
      <c r="G246" s="7">
        <f t="shared" si="50"/>
        <v>7.9</v>
      </c>
      <c r="H246" s="15">
        <f t="shared" si="51"/>
        <v>8.7000000000000011</v>
      </c>
      <c r="I246" s="11">
        <f t="shared" si="52"/>
        <v>0.32708359535466042</v>
      </c>
      <c r="J246" s="32">
        <f t="shared" si="53"/>
        <v>1.5763064836369176E-2</v>
      </c>
      <c r="K246" s="32">
        <f t="shared" si="54"/>
        <v>63.439439625520023</v>
      </c>
      <c r="L246" s="8">
        <v>1</v>
      </c>
      <c r="M246" s="9">
        <v>0</v>
      </c>
      <c r="N246" s="8">
        <v>1</v>
      </c>
      <c r="O246" s="9">
        <v>0</v>
      </c>
      <c r="P246" s="9">
        <v>0</v>
      </c>
      <c r="Q246" s="9">
        <v>0</v>
      </c>
      <c r="R246" s="9">
        <v>0</v>
      </c>
      <c r="S246" s="8">
        <v>3610</v>
      </c>
      <c r="T246" s="9">
        <v>15</v>
      </c>
      <c r="U246" s="9">
        <f t="shared" si="55"/>
        <v>3594</v>
      </c>
      <c r="V246" s="9">
        <f t="shared" si="56"/>
        <v>48</v>
      </c>
      <c r="W246" s="7">
        <v>10.967499999999999</v>
      </c>
      <c r="X246" s="7">
        <f t="shared" si="59"/>
        <v>27.307499999999997</v>
      </c>
      <c r="Y246" s="9">
        <v>1</v>
      </c>
      <c r="Z246" s="9">
        <v>0</v>
      </c>
      <c r="AA246" s="9">
        <v>1</v>
      </c>
      <c r="AB246" s="9">
        <v>0</v>
      </c>
      <c r="AC246" s="9">
        <v>0</v>
      </c>
      <c r="AD246" s="29">
        <v>0</v>
      </c>
      <c r="AE246" s="187">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s="17">
        <v>0</v>
      </c>
      <c r="BF246">
        <v>0</v>
      </c>
      <c r="BG246">
        <v>1</v>
      </c>
      <c r="BH246" s="17">
        <v>0</v>
      </c>
      <c r="BI246">
        <v>127.1666666666667</v>
      </c>
      <c r="BJ246">
        <v>27</v>
      </c>
      <c r="BK246" s="24">
        <v>44.274999999999999</v>
      </c>
      <c r="BL246">
        <v>1</v>
      </c>
      <c r="BM246">
        <v>0</v>
      </c>
      <c r="BN246">
        <v>0</v>
      </c>
      <c r="BO246">
        <v>0</v>
      </c>
      <c r="BP246">
        <v>0</v>
      </c>
      <c r="BQ246">
        <v>0</v>
      </c>
      <c r="BR246">
        <v>0</v>
      </c>
      <c r="BS246" s="17">
        <v>0</v>
      </c>
      <c r="BT246">
        <v>0</v>
      </c>
      <c r="BU246">
        <v>1</v>
      </c>
      <c r="BV246">
        <v>0</v>
      </c>
      <c r="BW246" s="17">
        <v>0</v>
      </c>
      <c r="BX246">
        <v>0</v>
      </c>
      <c r="BY246">
        <v>0</v>
      </c>
      <c r="BZ246">
        <v>0</v>
      </c>
      <c r="CA246">
        <v>0</v>
      </c>
      <c r="CB246" s="17">
        <v>0</v>
      </c>
      <c r="CC246">
        <v>1</v>
      </c>
      <c r="CD246">
        <v>1</v>
      </c>
      <c r="CE246">
        <v>0</v>
      </c>
      <c r="CF246">
        <v>0</v>
      </c>
      <c r="CG246">
        <v>0</v>
      </c>
      <c r="CH246">
        <v>1</v>
      </c>
      <c r="CI246">
        <v>1</v>
      </c>
      <c r="CJ246">
        <v>0</v>
      </c>
      <c r="CK246">
        <v>0</v>
      </c>
      <c r="CL246">
        <v>0</v>
      </c>
      <c r="CM246" s="17">
        <v>1</v>
      </c>
      <c r="CN246">
        <v>0.217</v>
      </c>
      <c r="CO246">
        <v>129</v>
      </c>
      <c r="CP246">
        <v>1</v>
      </c>
      <c r="CQ246">
        <v>0</v>
      </c>
      <c r="CR246">
        <v>23</v>
      </c>
      <c r="CX246" s="33" t="s">
        <v>85</v>
      </c>
    </row>
    <row r="247" spans="1:102" x14ac:dyDescent="0.25">
      <c r="A247">
        <v>246</v>
      </c>
      <c r="B247">
        <v>18</v>
      </c>
      <c r="C247" s="24" t="s">
        <v>213</v>
      </c>
      <c r="D247" s="12">
        <v>13.5</v>
      </c>
      <c r="E247" s="13">
        <v>0.7</v>
      </c>
      <c r="F247" s="7">
        <f t="shared" si="60"/>
        <v>19.285714285714288</v>
      </c>
      <c r="G247" s="7">
        <f t="shared" si="50"/>
        <v>12.8</v>
      </c>
      <c r="H247" s="15">
        <f t="shared" si="51"/>
        <v>14.2</v>
      </c>
      <c r="I247" s="11">
        <f t="shared" si="52"/>
        <v>0.30573988659797846</v>
      </c>
      <c r="J247" s="32">
        <f t="shared" si="53"/>
        <v>1.5853179305080366E-2</v>
      </c>
      <c r="K247" s="32">
        <f t="shared" si="54"/>
        <v>63.078829852100171</v>
      </c>
      <c r="L247" s="8">
        <v>1</v>
      </c>
      <c r="M247" s="9">
        <v>0</v>
      </c>
      <c r="N247" s="8">
        <v>1</v>
      </c>
      <c r="O247" s="9">
        <v>0</v>
      </c>
      <c r="P247" s="9">
        <v>0</v>
      </c>
      <c r="Q247" s="9">
        <v>0</v>
      </c>
      <c r="R247" s="9">
        <v>0</v>
      </c>
      <c r="S247" s="8">
        <v>3613</v>
      </c>
      <c r="T247" s="9">
        <v>5</v>
      </c>
      <c r="U247" s="9">
        <f t="shared" si="55"/>
        <v>3607</v>
      </c>
      <c r="V247" s="9">
        <f t="shared" si="56"/>
        <v>48</v>
      </c>
      <c r="W247" s="7">
        <v>17</v>
      </c>
      <c r="X247" s="7">
        <f t="shared" si="59"/>
        <v>21.274999999999999</v>
      </c>
      <c r="Y247" s="9">
        <v>1</v>
      </c>
      <c r="Z247" s="9">
        <v>0</v>
      </c>
      <c r="AA247" s="9">
        <v>1</v>
      </c>
      <c r="AB247" s="9">
        <v>0</v>
      </c>
      <c r="AC247" s="9">
        <v>0</v>
      </c>
      <c r="AD247" s="29">
        <v>0</v>
      </c>
      <c r="AE247" s="187">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s="17">
        <v>0</v>
      </c>
      <c r="BF247">
        <v>0</v>
      </c>
      <c r="BG247">
        <v>1</v>
      </c>
      <c r="BH247" s="17">
        <v>0</v>
      </c>
      <c r="BI247">
        <v>127.1666666666667</v>
      </c>
      <c r="BJ247">
        <v>27</v>
      </c>
      <c r="BK247" s="24">
        <v>44.274999999999999</v>
      </c>
      <c r="BL247">
        <v>1</v>
      </c>
      <c r="BM247">
        <v>0</v>
      </c>
      <c r="BN247">
        <v>0</v>
      </c>
      <c r="BO247">
        <v>0</v>
      </c>
      <c r="BP247">
        <v>0</v>
      </c>
      <c r="BQ247">
        <v>0</v>
      </c>
      <c r="BR247">
        <v>0</v>
      </c>
      <c r="BS247" s="17">
        <v>0</v>
      </c>
      <c r="BT247">
        <v>0</v>
      </c>
      <c r="BU247">
        <v>1</v>
      </c>
      <c r="BV247">
        <v>0</v>
      </c>
      <c r="BW247" s="17">
        <v>0</v>
      </c>
      <c r="BX247">
        <v>0</v>
      </c>
      <c r="BY247">
        <v>0</v>
      </c>
      <c r="BZ247">
        <v>0</v>
      </c>
      <c r="CA247">
        <v>0</v>
      </c>
      <c r="CB247" s="17">
        <v>0</v>
      </c>
      <c r="CC247">
        <v>1</v>
      </c>
      <c r="CD247">
        <v>1</v>
      </c>
      <c r="CE247">
        <v>0</v>
      </c>
      <c r="CF247">
        <v>0</v>
      </c>
      <c r="CG247">
        <v>0</v>
      </c>
      <c r="CH247">
        <v>1</v>
      </c>
      <c r="CI247">
        <v>1</v>
      </c>
      <c r="CJ247">
        <v>0</v>
      </c>
      <c r="CK247">
        <v>0</v>
      </c>
      <c r="CL247">
        <v>0</v>
      </c>
      <c r="CM247" s="17">
        <v>1</v>
      </c>
      <c r="CN247">
        <v>0.217</v>
      </c>
      <c r="CO247">
        <v>129</v>
      </c>
      <c r="CP247">
        <v>1</v>
      </c>
      <c r="CQ247">
        <v>0</v>
      </c>
      <c r="CR247">
        <v>23</v>
      </c>
      <c r="CX247" s="33" t="s">
        <v>85</v>
      </c>
    </row>
    <row r="248" spans="1:102" x14ac:dyDescent="0.25">
      <c r="A248">
        <v>247</v>
      </c>
      <c r="B248">
        <v>18</v>
      </c>
      <c r="C248" s="24" t="s">
        <v>213</v>
      </c>
      <c r="D248" s="12">
        <v>6.3</v>
      </c>
      <c r="E248" s="13">
        <v>0.7</v>
      </c>
      <c r="F248" s="7">
        <f t="shared" si="60"/>
        <v>9</v>
      </c>
      <c r="G248" s="7">
        <f t="shared" si="50"/>
        <v>5.6</v>
      </c>
      <c r="H248" s="15">
        <f t="shared" si="51"/>
        <v>7</v>
      </c>
      <c r="I248" s="11">
        <f t="shared" si="52"/>
        <v>0.14819960743622645</v>
      </c>
      <c r="J248" s="32">
        <f t="shared" si="53"/>
        <v>1.6466623048469606E-2</v>
      </c>
      <c r="K248" s="32">
        <f t="shared" si="54"/>
        <v>60.728905802755904</v>
      </c>
      <c r="L248" s="8">
        <v>1</v>
      </c>
      <c r="M248" s="9">
        <v>0</v>
      </c>
      <c r="N248" s="8">
        <v>1</v>
      </c>
      <c r="O248" s="9">
        <v>0</v>
      </c>
      <c r="P248" s="9">
        <v>0</v>
      </c>
      <c r="Q248" s="9">
        <v>0</v>
      </c>
      <c r="R248" s="9">
        <v>0</v>
      </c>
      <c r="S248" s="8">
        <v>3613</v>
      </c>
      <c r="T248" s="9">
        <v>5</v>
      </c>
      <c r="U248" s="9">
        <f t="shared" si="55"/>
        <v>3607</v>
      </c>
      <c r="V248" s="9">
        <f t="shared" si="56"/>
        <v>48</v>
      </c>
      <c r="W248" s="7">
        <v>7</v>
      </c>
      <c r="X248" s="7">
        <f t="shared" si="59"/>
        <v>31.274999999999999</v>
      </c>
      <c r="Y248" s="9">
        <v>1</v>
      </c>
      <c r="Z248" s="9">
        <v>0</v>
      </c>
      <c r="AA248" s="9">
        <v>1</v>
      </c>
      <c r="AB248" s="9">
        <v>0</v>
      </c>
      <c r="AC248" s="9">
        <v>0</v>
      </c>
      <c r="AD248" s="29">
        <v>0</v>
      </c>
      <c r="AE248" s="187">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s="17">
        <v>0</v>
      </c>
      <c r="BF248">
        <v>0</v>
      </c>
      <c r="BG248">
        <v>1</v>
      </c>
      <c r="BH248" s="17">
        <v>0</v>
      </c>
      <c r="BI248">
        <v>127.1666666666667</v>
      </c>
      <c r="BJ248">
        <v>27</v>
      </c>
      <c r="BK248" s="24">
        <v>44.274999999999999</v>
      </c>
      <c r="BL248">
        <v>1</v>
      </c>
      <c r="BM248">
        <v>0</v>
      </c>
      <c r="BN248">
        <v>0</v>
      </c>
      <c r="BO248">
        <v>0</v>
      </c>
      <c r="BP248">
        <v>0</v>
      </c>
      <c r="BQ248">
        <v>0</v>
      </c>
      <c r="BR248">
        <v>0</v>
      </c>
      <c r="BS248" s="17">
        <v>0</v>
      </c>
      <c r="BT248">
        <v>0</v>
      </c>
      <c r="BU248">
        <v>1</v>
      </c>
      <c r="BV248">
        <v>0</v>
      </c>
      <c r="BW248" s="17">
        <v>0</v>
      </c>
      <c r="BX248">
        <v>0</v>
      </c>
      <c r="BY248">
        <v>0</v>
      </c>
      <c r="BZ248">
        <v>0</v>
      </c>
      <c r="CA248">
        <v>0</v>
      </c>
      <c r="CB248" s="17">
        <v>0</v>
      </c>
      <c r="CC248">
        <v>1</v>
      </c>
      <c r="CD248">
        <v>1</v>
      </c>
      <c r="CE248">
        <v>0</v>
      </c>
      <c r="CF248">
        <v>0</v>
      </c>
      <c r="CG248">
        <v>0</v>
      </c>
      <c r="CH248">
        <v>1</v>
      </c>
      <c r="CI248">
        <v>1</v>
      </c>
      <c r="CJ248">
        <v>0</v>
      </c>
      <c r="CK248">
        <v>0</v>
      </c>
      <c r="CL248">
        <v>0</v>
      </c>
      <c r="CM248" s="17">
        <v>1</v>
      </c>
      <c r="CN248">
        <v>0.217</v>
      </c>
      <c r="CO248">
        <v>129</v>
      </c>
      <c r="CP248">
        <v>1</v>
      </c>
      <c r="CQ248">
        <v>0</v>
      </c>
      <c r="CR248">
        <v>23</v>
      </c>
      <c r="CX248" s="33" t="s">
        <v>85</v>
      </c>
    </row>
    <row r="249" spans="1:102" x14ac:dyDescent="0.25">
      <c r="A249">
        <v>248</v>
      </c>
      <c r="B249">
        <v>18</v>
      </c>
      <c r="C249" s="24" t="s">
        <v>213</v>
      </c>
      <c r="D249" s="12">
        <v>13.5</v>
      </c>
      <c r="E249" s="13">
        <v>0.7</v>
      </c>
      <c r="F249" s="7">
        <f t="shared" si="60"/>
        <v>19.285714285714288</v>
      </c>
      <c r="G249" s="7">
        <f t="shared" si="50"/>
        <v>12.8</v>
      </c>
      <c r="H249" s="15">
        <f t="shared" si="51"/>
        <v>14.2</v>
      </c>
      <c r="I249" s="11">
        <f t="shared" si="52"/>
        <v>0.30573988659797846</v>
      </c>
      <c r="J249" s="32">
        <f t="shared" si="53"/>
        <v>1.5853179305080366E-2</v>
      </c>
      <c r="K249" s="32">
        <f t="shared" si="54"/>
        <v>63.078829852100171</v>
      </c>
      <c r="L249" s="8">
        <v>1</v>
      </c>
      <c r="M249" s="9">
        <v>0</v>
      </c>
      <c r="N249" s="8">
        <v>1</v>
      </c>
      <c r="O249" s="9">
        <v>0</v>
      </c>
      <c r="P249" s="9">
        <v>0</v>
      </c>
      <c r="Q249" s="9">
        <v>0</v>
      </c>
      <c r="R249" s="9">
        <v>0</v>
      </c>
      <c r="S249" s="8">
        <v>3613</v>
      </c>
      <c r="T249" s="9">
        <v>5</v>
      </c>
      <c r="U249" s="9">
        <f t="shared" si="55"/>
        <v>3607</v>
      </c>
      <c r="V249" s="9">
        <f t="shared" si="56"/>
        <v>48</v>
      </c>
      <c r="W249" s="7">
        <v>17</v>
      </c>
      <c r="X249" s="7">
        <f t="shared" si="59"/>
        <v>21.274999999999999</v>
      </c>
      <c r="Y249" s="9">
        <v>1</v>
      </c>
      <c r="Z249" s="9">
        <v>0</v>
      </c>
      <c r="AA249" s="9">
        <v>1</v>
      </c>
      <c r="AB249" s="9">
        <v>0</v>
      </c>
      <c r="AC249" s="9">
        <v>0</v>
      </c>
      <c r="AD249" s="29">
        <v>0</v>
      </c>
      <c r="AE249" s="187">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s="17">
        <v>0</v>
      </c>
      <c r="BF249">
        <v>0</v>
      </c>
      <c r="BG249">
        <v>1</v>
      </c>
      <c r="BH249" s="17">
        <v>0</v>
      </c>
      <c r="BI249">
        <v>127.1666666666667</v>
      </c>
      <c r="BJ249">
        <v>27</v>
      </c>
      <c r="BK249" s="24">
        <v>44.274999999999999</v>
      </c>
      <c r="BL249">
        <v>1</v>
      </c>
      <c r="BM249">
        <v>0</v>
      </c>
      <c r="BN249">
        <v>0</v>
      </c>
      <c r="BO249">
        <v>0</v>
      </c>
      <c r="BP249">
        <v>0</v>
      </c>
      <c r="BQ249">
        <v>0</v>
      </c>
      <c r="BR249">
        <v>0</v>
      </c>
      <c r="BS249" s="17">
        <v>0</v>
      </c>
      <c r="BT249">
        <v>0</v>
      </c>
      <c r="BU249">
        <v>1</v>
      </c>
      <c r="BV249">
        <v>0</v>
      </c>
      <c r="BW249" s="17">
        <v>0</v>
      </c>
      <c r="BX249">
        <v>0</v>
      </c>
      <c r="BY249">
        <v>0</v>
      </c>
      <c r="BZ249">
        <v>0</v>
      </c>
      <c r="CA249">
        <v>0</v>
      </c>
      <c r="CB249" s="17">
        <v>0</v>
      </c>
      <c r="CC249">
        <v>1</v>
      </c>
      <c r="CD249">
        <v>1</v>
      </c>
      <c r="CE249">
        <v>0</v>
      </c>
      <c r="CF249">
        <v>0</v>
      </c>
      <c r="CG249">
        <v>0</v>
      </c>
      <c r="CH249">
        <v>1</v>
      </c>
      <c r="CI249">
        <v>1</v>
      </c>
      <c r="CJ249">
        <v>0</v>
      </c>
      <c r="CK249">
        <v>0</v>
      </c>
      <c r="CL249">
        <v>0</v>
      </c>
      <c r="CM249" s="17">
        <v>1</v>
      </c>
      <c r="CN249">
        <v>0.217</v>
      </c>
      <c r="CO249">
        <v>129</v>
      </c>
      <c r="CP249">
        <v>1</v>
      </c>
      <c r="CQ249">
        <v>0</v>
      </c>
      <c r="CR249">
        <v>23</v>
      </c>
      <c r="CX249" s="33" t="s">
        <v>85</v>
      </c>
    </row>
    <row r="250" spans="1:102" x14ac:dyDescent="0.25">
      <c r="A250">
        <v>249</v>
      </c>
      <c r="B250">
        <v>18</v>
      </c>
      <c r="C250" s="24" t="s">
        <v>213</v>
      </c>
      <c r="D250" s="12">
        <v>6.2</v>
      </c>
      <c r="E250" s="13">
        <v>0.8</v>
      </c>
      <c r="F250" s="7">
        <f t="shared" si="60"/>
        <v>7.75</v>
      </c>
      <c r="G250" s="7">
        <f t="shared" si="50"/>
        <v>5.4</v>
      </c>
      <c r="H250" s="15">
        <f t="shared" si="51"/>
        <v>7</v>
      </c>
      <c r="I250" s="11">
        <f t="shared" si="52"/>
        <v>0.12803251186248216</v>
      </c>
      <c r="J250" s="32">
        <f t="shared" si="53"/>
        <v>1.652032411128802E-2</v>
      </c>
      <c r="K250" s="32">
        <f t="shared" si="54"/>
        <v>60.531500064016249</v>
      </c>
      <c r="L250" s="8">
        <v>1</v>
      </c>
      <c r="M250" s="9">
        <v>0</v>
      </c>
      <c r="N250" s="8">
        <v>1</v>
      </c>
      <c r="O250" s="9">
        <v>0</v>
      </c>
      <c r="P250" s="9">
        <v>0</v>
      </c>
      <c r="Q250" s="9">
        <v>0</v>
      </c>
      <c r="R250" s="9">
        <v>0</v>
      </c>
      <c r="S250" s="8">
        <v>3610</v>
      </c>
      <c r="T250" s="9">
        <v>5</v>
      </c>
      <c r="U250" s="9">
        <f t="shared" si="55"/>
        <v>3604</v>
      </c>
      <c r="V250" s="9">
        <f t="shared" si="56"/>
        <v>48</v>
      </c>
      <c r="W250" s="7">
        <v>7</v>
      </c>
      <c r="X250" s="7">
        <f t="shared" si="59"/>
        <v>31.274999999999999</v>
      </c>
      <c r="Y250" s="9">
        <v>1</v>
      </c>
      <c r="Z250" s="9">
        <v>0</v>
      </c>
      <c r="AA250" s="9">
        <v>1</v>
      </c>
      <c r="AB250" s="9">
        <v>0</v>
      </c>
      <c r="AC250" s="9">
        <v>0</v>
      </c>
      <c r="AD250" s="29">
        <v>0</v>
      </c>
      <c r="AE250" s="187">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s="17">
        <v>0</v>
      </c>
      <c r="BF250">
        <v>0</v>
      </c>
      <c r="BG250">
        <v>1</v>
      </c>
      <c r="BH250" s="17">
        <v>0</v>
      </c>
      <c r="BI250">
        <v>127.1666666666667</v>
      </c>
      <c r="BJ250">
        <v>27</v>
      </c>
      <c r="BK250" s="24">
        <v>44.274999999999999</v>
      </c>
      <c r="BL250">
        <v>1</v>
      </c>
      <c r="BM250">
        <v>0</v>
      </c>
      <c r="BN250">
        <v>0</v>
      </c>
      <c r="BO250">
        <v>0</v>
      </c>
      <c r="BP250">
        <v>0</v>
      </c>
      <c r="BQ250">
        <v>0</v>
      </c>
      <c r="BR250">
        <v>0</v>
      </c>
      <c r="BS250" s="17">
        <v>0</v>
      </c>
      <c r="BT250">
        <v>0</v>
      </c>
      <c r="BU250">
        <v>1</v>
      </c>
      <c r="BV250">
        <v>0</v>
      </c>
      <c r="BW250" s="17">
        <v>0</v>
      </c>
      <c r="BX250">
        <v>0</v>
      </c>
      <c r="BY250">
        <v>0</v>
      </c>
      <c r="BZ250">
        <v>0</v>
      </c>
      <c r="CA250">
        <v>0</v>
      </c>
      <c r="CB250" s="17">
        <v>0</v>
      </c>
      <c r="CC250">
        <v>1</v>
      </c>
      <c r="CD250">
        <v>1</v>
      </c>
      <c r="CE250">
        <v>0</v>
      </c>
      <c r="CF250">
        <v>0</v>
      </c>
      <c r="CG250">
        <v>0</v>
      </c>
      <c r="CH250">
        <v>1</v>
      </c>
      <c r="CI250">
        <v>1</v>
      </c>
      <c r="CJ250">
        <v>0</v>
      </c>
      <c r="CK250">
        <v>0</v>
      </c>
      <c r="CL250">
        <v>0</v>
      </c>
      <c r="CM250" s="17">
        <v>1</v>
      </c>
      <c r="CN250">
        <v>0.217</v>
      </c>
      <c r="CO250">
        <v>129</v>
      </c>
      <c r="CP250">
        <v>1</v>
      </c>
      <c r="CQ250">
        <v>0</v>
      </c>
      <c r="CR250">
        <v>23</v>
      </c>
      <c r="CX250" s="33" t="s">
        <v>85</v>
      </c>
    </row>
    <row r="251" spans="1:102" x14ac:dyDescent="0.25">
      <c r="A251">
        <v>250</v>
      </c>
      <c r="B251">
        <v>18</v>
      </c>
      <c r="C251" s="24" t="s">
        <v>213</v>
      </c>
      <c r="D251" s="12">
        <v>12.9</v>
      </c>
      <c r="E251" s="13">
        <v>0.7</v>
      </c>
      <c r="F251" s="7">
        <f t="shared" si="60"/>
        <v>18.428571428571431</v>
      </c>
      <c r="G251" s="7">
        <f t="shared" si="50"/>
        <v>12.200000000000001</v>
      </c>
      <c r="H251" s="15">
        <f t="shared" si="51"/>
        <v>13.6</v>
      </c>
      <c r="I251" s="11">
        <f t="shared" si="52"/>
        <v>0.2936805581146279</v>
      </c>
      <c r="J251" s="32">
        <f t="shared" si="53"/>
        <v>1.5936154316297638E-2</v>
      </c>
      <c r="K251" s="32">
        <f t="shared" si="54"/>
        <v>62.750396372437024</v>
      </c>
      <c r="L251" s="8">
        <v>1</v>
      </c>
      <c r="M251" s="9">
        <v>0</v>
      </c>
      <c r="N251" s="8">
        <v>1</v>
      </c>
      <c r="O251" s="9">
        <v>0</v>
      </c>
      <c r="P251" s="9">
        <v>0</v>
      </c>
      <c r="Q251" s="9">
        <v>0</v>
      </c>
      <c r="R251" s="9">
        <v>0</v>
      </c>
      <c r="S251" s="8">
        <v>3610</v>
      </c>
      <c r="T251" s="9">
        <v>11</v>
      </c>
      <c r="U251" s="9">
        <f t="shared" si="55"/>
        <v>3598</v>
      </c>
      <c r="V251" s="9">
        <f t="shared" si="56"/>
        <v>48</v>
      </c>
      <c r="W251" s="7">
        <v>17</v>
      </c>
      <c r="X251" s="7">
        <f t="shared" si="59"/>
        <v>21.274999999999999</v>
      </c>
      <c r="Y251" s="9">
        <v>1</v>
      </c>
      <c r="Z251" s="9">
        <v>0</v>
      </c>
      <c r="AA251" s="9">
        <v>1</v>
      </c>
      <c r="AB251" s="9">
        <v>0</v>
      </c>
      <c r="AC251" s="9">
        <v>0</v>
      </c>
      <c r="AD251" s="29">
        <v>0</v>
      </c>
      <c r="AE251" s="187">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s="17">
        <v>0</v>
      </c>
      <c r="BF251">
        <v>0</v>
      </c>
      <c r="BG251">
        <v>1</v>
      </c>
      <c r="BH251" s="17">
        <v>0</v>
      </c>
      <c r="BI251">
        <v>127.1666666666667</v>
      </c>
      <c r="BJ251">
        <v>27</v>
      </c>
      <c r="BK251" s="24">
        <v>44.274999999999999</v>
      </c>
      <c r="BL251">
        <v>1</v>
      </c>
      <c r="BM251">
        <v>0</v>
      </c>
      <c r="BN251">
        <v>0</v>
      </c>
      <c r="BO251">
        <v>0</v>
      </c>
      <c r="BP251">
        <v>0</v>
      </c>
      <c r="BQ251">
        <v>0</v>
      </c>
      <c r="BR251">
        <v>0</v>
      </c>
      <c r="BS251" s="17">
        <v>0</v>
      </c>
      <c r="BT251">
        <v>0</v>
      </c>
      <c r="BU251">
        <v>1</v>
      </c>
      <c r="BV251">
        <v>0</v>
      </c>
      <c r="BW251" s="17">
        <v>0</v>
      </c>
      <c r="BX251">
        <v>0</v>
      </c>
      <c r="BY251">
        <v>0</v>
      </c>
      <c r="BZ251">
        <v>0</v>
      </c>
      <c r="CA251">
        <v>0</v>
      </c>
      <c r="CB251" s="17">
        <v>0</v>
      </c>
      <c r="CC251">
        <v>1</v>
      </c>
      <c r="CD251">
        <v>1</v>
      </c>
      <c r="CE251">
        <v>0</v>
      </c>
      <c r="CF251">
        <v>0</v>
      </c>
      <c r="CG251">
        <v>0</v>
      </c>
      <c r="CH251">
        <v>1</v>
      </c>
      <c r="CI251">
        <v>1</v>
      </c>
      <c r="CJ251">
        <v>0</v>
      </c>
      <c r="CK251">
        <v>0</v>
      </c>
      <c r="CL251">
        <v>0</v>
      </c>
      <c r="CM251" s="17">
        <v>1</v>
      </c>
      <c r="CN251">
        <v>0.217</v>
      </c>
      <c r="CO251">
        <v>129</v>
      </c>
      <c r="CP251">
        <v>1</v>
      </c>
      <c r="CQ251">
        <v>0</v>
      </c>
      <c r="CR251">
        <v>23</v>
      </c>
      <c r="CX251" s="33" t="s">
        <v>85</v>
      </c>
    </row>
    <row r="252" spans="1:102" x14ac:dyDescent="0.25">
      <c r="A252">
        <v>251</v>
      </c>
      <c r="B252">
        <v>18</v>
      </c>
      <c r="C252" s="24" t="s">
        <v>213</v>
      </c>
      <c r="D252" s="12">
        <v>5.4</v>
      </c>
      <c r="E252" s="13">
        <v>0.7</v>
      </c>
      <c r="F252" s="7">
        <f t="shared" si="60"/>
        <v>7.7142857142857153</v>
      </c>
      <c r="G252" s="7">
        <f t="shared" si="50"/>
        <v>4.7</v>
      </c>
      <c r="H252" s="15">
        <f t="shared" si="51"/>
        <v>6.1000000000000005</v>
      </c>
      <c r="I252" s="11">
        <f t="shared" si="52"/>
        <v>0.12755660349884759</v>
      </c>
      <c r="J252" s="32">
        <f t="shared" si="53"/>
        <v>1.6535115268369132E-2</v>
      </c>
      <c r="K252" s="32">
        <f t="shared" si="54"/>
        <v>60.4773528197261</v>
      </c>
      <c r="L252" s="8">
        <v>1</v>
      </c>
      <c r="M252" s="9">
        <v>0</v>
      </c>
      <c r="N252" s="8">
        <v>1</v>
      </c>
      <c r="O252" s="9">
        <v>0</v>
      </c>
      <c r="P252" s="9">
        <v>0</v>
      </c>
      <c r="Q252" s="9">
        <v>0</v>
      </c>
      <c r="R252" s="9">
        <v>0</v>
      </c>
      <c r="S252" s="8">
        <v>3610</v>
      </c>
      <c r="T252" s="9">
        <v>11</v>
      </c>
      <c r="U252" s="9">
        <f t="shared" si="55"/>
        <v>3598</v>
      </c>
      <c r="V252" s="9">
        <f t="shared" si="56"/>
        <v>48</v>
      </c>
      <c r="W252" s="7">
        <v>7</v>
      </c>
      <c r="X252" s="7">
        <f t="shared" si="59"/>
        <v>31.274999999999999</v>
      </c>
      <c r="Y252" s="9">
        <v>1</v>
      </c>
      <c r="Z252" s="9">
        <v>0</v>
      </c>
      <c r="AA252" s="9">
        <v>1</v>
      </c>
      <c r="AB252" s="9">
        <v>0</v>
      </c>
      <c r="AC252" s="9">
        <v>0</v>
      </c>
      <c r="AD252" s="29">
        <v>0</v>
      </c>
      <c r="AE252" s="187">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s="17">
        <v>0</v>
      </c>
      <c r="BF252">
        <v>0</v>
      </c>
      <c r="BG252">
        <v>1</v>
      </c>
      <c r="BH252" s="17">
        <v>0</v>
      </c>
      <c r="BI252">
        <v>127.1666666666667</v>
      </c>
      <c r="BJ252">
        <v>27</v>
      </c>
      <c r="BK252" s="24">
        <v>44.274999999999999</v>
      </c>
      <c r="BL252">
        <v>1</v>
      </c>
      <c r="BM252">
        <v>0</v>
      </c>
      <c r="BN252">
        <v>0</v>
      </c>
      <c r="BO252">
        <v>0</v>
      </c>
      <c r="BP252">
        <v>0</v>
      </c>
      <c r="BQ252">
        <v>0</v>
      </c>
      <c r="BR252">
        <v>0</v>
      </c>
      <c r="BS252" s="17">
        <v>0</v>
      </c>
      <c r="BT252">
        <v>0</v>
      </c>
      <c r="BU252">
        <v>1</v>
      </c>
      <c r="BV252">
        <v>0</v>
      </c>
      <c r="BW252" s="17">
        <v>0</v>
      </c>
      <c r="BX252">
        <v>0</v>
      </c>
      <c r="BY252">
        <v>0</v>
      </c>
      <c r="BZ252">
        <v>0</v>
      </c>
      <c r="CA252">
        <v>0</v>
      </c>
      <c r="CB252" s="17">
        <v>0</v>
      </c>
      <c r="CC252">
        <v>1</v>
      </c>
      <c r="CD252">
        <v>1</v>
      </c>
      <c r="CE252">
        <v>0</v>
      </c>
      <c r="CF252">
        <v>0</v>
      </c>
      <c r="CG252">
        <v>0</v>
      </c>
      <c r="CH252">
        <v>1</v>
      </c>
      <c r="CI252">
        <v>1</v>
      </c>
      <c r="CJ252">
        <v>0</v>
      </c>
      <c r="CK252">
        <v>0</v>
      </c>
      <c r="CL252">
        <v>0</v>
      </c>
      <c r="CM252" s="17">
        <v>1</v>
      </c>
      <c r="CN252">
        <v>0.217</v>
      </c>
      <c r="CO252">
        <v>129</v>
      </c>
      <c r="CP252">
        <v>1</v>
      </c>
      <c r="CQ252">
        <v>0</v>
      </c>
      <c r="CR252">
        <v>23</v>
      </c>
      <c r="CX252" s="33" t="s">
        <v>85</v>
      </c>
    </row>
    <row r="253" spans="1:102" x14ac:dyDescent="0.25">
      <c r="A253">
        <v>252</v>
      </c>
      <c r="B253">
        <v>18</v>
      </c>
      <c r="C253" s="24" t="s">
        <v>213</v>
      </c>
      <c r="D253" s="12">
        <v>11.9</v>
      </c>
      <c r="E253" s="13">
        <v>0.7</v>
      </c>
      <c r="F253" s="7">
        <f t="shared" si="60"/>
        <v>17</v>
      </c>
      <c r="G253" s="7">
        <f t="shared" si="50"/>
        <v>11.200000000000001</v>
      </c>
      <c r="H253" s="15">
        <f t="shared" si="51"/>
        <v>12.6</v>
      </c>
      <c r="I253" s="11">
        <f t="shared" si="52"/>
        <v>0.27277798111741397</v>
      </c>
      <c r="J253" s="32">
        <f t="shared" si="53"/>
        <v>1.6045763595141999E-2</v>
      </c>
      <c r="K253" s="32">
        <f t="shared" si="54"/>
        <v>62.321745803531535</v>
      </c>
      <c r="L253" s="8">
        <v>1</v>
      </c>
      <c r="M253" s="9">
        <v>0</v>
      </c>
      <c r="N253" s="8">
        <v>1</v>
      </c>
      <c r="O253" s="9">
        <v>0</v>
      </c>
      <c r="P253" s="9">
        <v>0</v>
      </c>
      <c r="Q253" s="9">
        <v>0</v>
      </c>
      <c r="R253" s="9">
        <v>0</v>
      </c>
      <c r="S253" s="8">
        <v>3610</v>
      </c>
      <c r="T253" s="9">
        <v>14</v>
      </c>
      <c r="U253" s="9">
        <f t="shared" si="55"/>
        <v>3595</v>
      </c>
      <c r="V253" s="9">
        <f t="shared" si="56"/>
        <v>48</v>
      </c>
      <c r="W253" s="7">
        <v>17</v>
      </c>
      <c r="X253" s="7">
        <f t="shared" si="59"/>
        <v>21.274999999999999</v>
      </c>
      <c r="Y253" s="9">
        <v>1</v>
      </c>
      <c r="Z253" s="9">
        <v>0</v>
      </c>
      <c r="AA253" s="9">
        <v>1</v>
      </c>
      <c r="AB253" s="9">
        <v>0</v>
      </c>
      <c r="AC253" s="9">
        <v>0</v>
      </c>
      <c r="AD253" s="29">
        <v>0</v>
      </c>
      <c r="AE253" s="187">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s="17">
        <v>0</v>
      </c>
      <c r="BF253">
        <v>0</v>
      </c>
      <c r="BG253">
        <v>1</v>
      </c>
      <c r="BH253" s="17">
        <v>0</v>
      </c>
      <c r="BI253">
        <v>127.1666666666667</v>
      </c>
      <c r="BJ253">
        <v>27</v>
      </c>
      <c r="BK253" s="24">
        <v>44.274999999999999</v>
      </c>
      <c r="BL253">
        <v>1</v>
      </c>
      <c r="BM253">
        <v>0</v>
      </c>
      <c r="BN253">
        <v>0</v>
      </c>
      <c r="BO253">
        <v>0</v>
      </c>
      <c r="BP253">
        <v>0</v>
      </c>
      <c r="BQ253">
        <v>0</v>
      </c>
      <c r="BR253">
        <v>0</v>
      </c>
      <c r="BS253" s="17">
        <v>0</v>
      </c>
      <c r="BT253">
        <v>0</v>
      </c>
      <c r="BU253">
        <v>1</v>
      </c>
      <c r="BV253">
        <v>0</v>
      </c>
      <c r="BW253" s="17">
        <v>0</v>
      </c>
      <c r="BX253">
        <v>0</v>
      </c>
      <c r="BY253">
        <v>0</v>
      </c>
      <c r="BZ253">
        <v>0</v>
      </c>
      <c r="CA253">
        <v>0</v>
      </c>
      <c r="CB253" s="17">
        <v>0</v>
      </c>
      <c r="CC253">
        <v>1</v>
      </c>
      <c r="CD253">
        <v>1</v>
      </c>
      <c r="CE253">
        <v>0</v>
      </c>
      <c r="CF253">
        <v>0</v>
      </c>
      <c r="CG253">
        <v>0</v>
      </c>
      <c r="CH253">
        <v>1</v>
      </c>
      <c r="CI253">
        <v>1</v>
      </c>
      <c r="CJ253">
        <v>0</v>
      </c>
      <c r="CK253">
        <v>0</v>
      </c>
      <c r="CL253">
        <v>0</v>
      </c>
      <c r="CM253" s="17">
        <v>1</v>
      </c>
      <c r="CN253">
        <v>0.217</v>
      </c>
      <c r="CO253">
        <v>129</v>
      </c>
      <c r="CP253">
        <v>1</v>
      </c>
      <c r="CQ253">
        <v>0</v>
      </c>
      <c r="CR253">
        <v>23</v>
      </c>
      <c r="CX253" s="33" t="s">
        <v>85</v>
      </c>
    </row>
    <row r="254" spans="1:102" x14ac:dyDescent="0.25">
      <c r="A254">
        <v>253</v>
      </c>
      <c r="B254">
        <v>18</v>
      </c>
      <c r="C254" s="24" t="s">
        <v>213</v>
      </c>
      <c r="D254" s="12">
        <v>5.3</v>
      </c>
      <c r="E254" s="13">
        <v>0.8</v>
      </c>
      <c r="F254" s="7">
        <f t="shared" si="60"/>
        <v>6.6249999999999991</v>
      </c>
      <c r="G254" s="7">
        <f t="shared" si="50"/>
        <v>4.5</v>
      </c>
      <c r="H254" s="15">
        <f t="shared" si="51"/>
        <v>6.1</v>
      </c>
      <c r="I254" s="11">
        <f t="shared" si="52"/>
        <v>0.10982504289539416</v>
      </c>
      <c r="J254" s="32">
        <f t="shared" si="53"/>
        <v>1.6577364965342515E-2</v>
      </c>
      <c r="K254" s="32">
        <f t="shared" si="54"/>
        <v>60.323217959588334</v>
      </c>
      <c r="L254" s="8">
        <v>1</v>
      </c>
      <c r="M254" s="9">
        <v>0</v>
      </c>
      <c r="N254" s="8">
        <v>1</v>
      </c>
      <c r="O254" s="9">
        <v>0</v>
      </c>
      <c r="P254" s="9">
        <v>0</v>
      </c>
      <c r="Q254" s="9">
        <v>0</v>
      </c>
      <c r="R254" s="9">
        <v>0</v>
      </c>
      <c r="S254" s="8">
        <v>3610</v>
      </c>
      <c r="T254" s="9">
        <v>14</v>
      </c>
      <c r="U254" s="9">
        <f t="shared" si="55"/>
        <v>3595</v>
      </c>
      <c r="V254" s="9">
        <f t="shared" si="56"/>
        <v>48</v>
      </c>
      <c r="W254" s="7">
        <v>7</v>
      </c>
      <c r="X254" s="7">
        <f t="shared" si="59"/>
        <v>31.274999999999999</v>
      </c>
      <c r="Y254" s="9">
        <v>1</v>
      </c>
      <c r="Z254" s="9">
        <v>0</v>
      </c>
      <c r="AA254" s="9">
        <v>1</v>
      </c>
      <c r="AB254" s="9">
        <v>0</v>
      </c>
      <c r="AC254" s="9">
        <v>0</v>
      </c>
      <c r="AD254" s="29">
        <v>0</v>
      </c>
      <c r="AE254" s="187">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s="17">
        <v>0</v>
      </c>
      <c r="BF254">
        <v>0</v>
      </c>
      <c r="BG254">
        <v>1</v>
      </c>
      <c r="BH254" s="17">
        <v>0</v>
      </c>
      <c r="BI254">
        <v>127.1666666666667</v>
      </c>
      <c r="BJ254">
        <v>27</v>
      </c>
      <c r="BK254" s="24">
        <v>44.274999999999999</v>
      </c>
      <c r="BL254">
        <v>1</v>
      </c>
      <c r="BM254">
        <v>0</v>
      </c>
      <c r="BN254">
        <v>0</v>
      </c>
      <c r="BO254">
        <v>0</v>
      </c>
      <c r="BP254">
        <v>0</v>
      </c>
      <c r="BQ254">
        <v>0</v>
      </c>
      <c r="BR254">
        <v>0</v>
      </c>
      <c r="BS254" s="17">
        <v>0</v>
      </c>
      <c r="BT254">
        <v>0</v>
      </c>
      <c r="BU254">
        <v>1</v>
      </c>
      <c r="BV254">
        <v>0</v>
      </c>
      <c r="BW254" s="17">
        <v>0</v>
      </c>
      <c r="BX254">
        <v>0</v>
      </c>
      <c r="BY254">
        <v>0</v>
      </c>
      <c r="BZ254">
        <v>0</v>
      </c>
      <c r="CA254">
        <v>0</v>
      </c>
      <c r="CB254" s="17">
        <v>0</v>
      </c>
      <c r="CC254">
        <v>1</v>
      </c>
      <c r="CD254">
        <v>1</v>
      </c>
      <c r="CE254">
        <v>0</v>
      </c>
      <c r="CF254">
        <v>0</v>
      </c>
      <c r="CG254">
        <v>0</v>
      </c>
      <c r="CH254">
        <v>1</v>
      </c>
      <c r="CI254">
        <v>1</v>
      </c>
      <c r="CJ254">
        <v>0</v>
      </c>
      <c r="CK254">
        <v>0</v>
      </c>
      <c r="CL254">
        <v>0</v>
      </c>
      <c r="CM254" s="17">
        <v>1</v>
      </c>
      <c r="CN254">
        <v>0.217</v>
      </c>
      <c r="CO254">
        <v>129</v>
      </c>
      <c r="CP254">
        <v>1</v>
      </c>
      <c r="CQ254">
        <v>0</v>
      </c>
      <c r="CR254">
        <v>23</v>
      </c>
      <c r="CX254" s="33" t="s">
        <v>85</v>
      </c>
    </row>
    <row r="255" spans="1:102" x14ac:dyDescent="0.25">
      <c r="A255">
        <v>254</v>
      </c>
      <c r="B255">
        <v>18</v>
      </c>
      <c r="C255" s="24" t="s">
        <v>213</v>
      </c>
      <c r="D255" s="12">
        <v>7.264909054577684</v>
      </c>
      <c r="E255" s="13">
        <v>0.51892207532697743</v>
      </c>
      <c r="F255" s="7">
        <v>14</v>
      </c>
      <c r="G255" s="7">
        <f t="shared" si="50"/>
        <v>6.7459869792507066</v>
      </c>
      <c r="H255" s="15">
        <f t="shared" si="51"/>
        <v>7.7838311299046614</v>
      </c>
      <c r="I255" s="11">
        <f t="shared" si="52"/>
        <v>0.22710998958306755</v>
      </c>
      <c r="J255" s="32">
        <f t="shared" si="53"/>
        <v>1.6222142113076255E-2</v>
      </c>
      <c r="K255" s="32">
        <f t="shared" si="54"/>
        <v>61.644140029689758</v>
      </c>
      <c r="L255" s="8">
        <v>1</v>
      </c>
      <c r="M255" s="9">
        <v>0</v>
      </c>
      <c r="N255" s="8">
        <v>1</v>
      </c>
      <c r="O255" s="9">
        <v>0</v>
      </c>
      <c r="P255" s="9">
        <v>0</v>
      </c>
      <c r="Q255" s="9">
        <v>0</v>
      </c>
      <c r="R255" s="9">
        <v>0</v>
      </c>
      <c r="S255" s="8">
        <v>3611</v>
      </c>
      <c r="T255" s="9">
        <v>6</v>
      </c>
      <c r="U255" s="9">
        <f t="shared" si="55"/>
        <v>3604</v>
      </c>
      <c r="V255" s="9">
        <f t="shared" si="56"/>
        <v>48</v>
      </c>
      <c r="W255" s="7">
        <v>17</v>
      </c>
      <c r="X255" s="7">
        <f t="shared" si="59"/>
        <v>21.274999999999999</v>
      </c>
      <c r="Y255" s="9">
        <v>0</v>
      </c>
      <c r="Z255" s="9">
        <v>1</v>
      </c>
      <c r="AA255" s="9">
        <v>1</v>
      </c>
      <c r="AB255" s="9">
        <v>0</v>
      </c>
      <c r="AC255" s="9">
        <v>0</v>
      </c>
      <c r="AD255" s="29">
        <v>0</v>
      </c>
      <c r="AE255" s="187">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s="17">
        <v>0</v>
      </c>
      <c r="BF255">
        <v>0</v>
      </c>
      <c r="BG255">
        <v>1</v>
      </c>
      <c r="BH255" s="17">
        <v>0</v>
      </c>
      <c r="BI255">
        <v>127.1666666666667</v>
      </c>
      <c r="BJ255">
        <v>27</v>
      </c>
      <c r="BK255" s="24">
        <v>44.274999999999999</v>
      </c>
      <c r="BL255">
        <v>1</v>
      </c>
      <c r="BM255">
        <v>0</v>
      </c>
      <c r="BN255">
        <v>0</v>
      </c>
      <c r="BO255">
        <v>0</v>
      </c>
      <c r="BP255">
        <v>0</v>
      </c>
      <c r="BQ255">
        <v>0</v>
      </c>
      <c r="BR255">
        <v>0</v>
      </c>
      <c r="BS255" s="17">
        <v>0</v>
      </c>
      <c r="BT255">
        <v>0</v>
      </c>
      <c r="BU255">
        <v>1</v>
      </c>
      <c r="BV255">
        <v>0</v>
      </c>
      <c r="BW255" s="17">
        <v>0</v>
      </c>
      <c r="BX255">
        <v>1</v>
      </c>
      <c r="BY255">
        <v>0</v>
      </c>
      <c r="BZ255">
        <v>0</v>
      </c>
      <c r="CA255">
        <v>0</v>
      </c>
      <c r="CB255" s="17">
        <v>1</v>
      </c>
      <c r="CC255">
        <v>1</v>
      </c>
      <c r="CD255">
        <v>1</v>
      </c>
      <c r="CE255">
        <v>0</v>
      </c>
      <c r="CF255">
        <v>0</v>
      </c>
      <c r="CG255">
        <v>0</v>
      </c>
      <c r="CH255">
        <v>1</v>
      </c>
      <c r="CI255">
        <v>1</v>
      </c>
      <c r="CJ255">
        <v>0</v>
      </c>
      <c r="CK255">
        <v>0</v>
      </c>
      <c r="CL255">
        <v>0</v>
      </c>
      <c r="CM255" s="17">
        <v>1</v>
      </c>
      <c r="CN255">
        <v>0.217</v>
      </c>
      <c r="CO255">
        <v>129</v>
      </c>
      <c r="CP255">
        <v>1</v>
      </c>
      <c r="CQ255">
        <v>0</v>
      </c>
      <c r="CR255">
        <v>23</v>
      </c>
      <c r="CX255" s="33" t="s">
        <v>85</v>
      </c>
    </row>
    <row r="256" spans="1:102" x14ac:dyDescent="0.25">
      <c r="A256">
        <v>255</v>
      </c>
      <c r="B256">
        <v>18</v>
      </c>
      <c r="C256" s="24" t="s">
        <v>213</v>
      </c>
      <c r="D256" s="12">
        <v>6.5308601525300158</v>
      </c>
      <c r="E256" s="13">
        <v>0.90619590633191616</v>
      </c>
      <c r="F256" s="7">
        <v>7.206896551724137</v>
      </c>
      <c r="G256" s="7">
        <f t="shared" si="50"/>
        <v>5.6246642461980993</v>
      </c>
      <c r="H256" s="15">
        <f t="shared" si="51"/>
        <v>7.4370560588619323</v>
      </c>
      <c r="I256" s="11">
        <f t="shared" si="52"/>
        <v>0.11919246365301839</v>
      </c>
      <c r="J256" s="32">
        <f t="shared" si="53"/>
        <v>1.6538667205442746E-2</v>
      </c>
      <c r="K256" s="32">
        <f t="shared" si="54"/>
        <v>60.464364363708086</v>
      </c>
      <c r="L256" s="8">
        <v>1</v>
      </c>
      <c r="M256" s="9">
        <v>0</v>
      </c>
      <c r="N256" s="8">
        <v>1</v>
      </c>
      <c r="O256" s="9">
        <v>0</v>
      </c>
      <c r="P256" s="9">
        <v>0</v>
      </c>
      <c r="Q256" s="9">
        <v>0</v>
      </c>
      <c r="R256" s="9">
        <v>0</v>
      </c>
      <c r="S256" s="8">
        <v>3611</v>
      </c>
      <c r="T256" s="9">
        <v>6</v>
      </c>
      <c r="U256" s="9">
        <f t="shared" si="55"/>
        <v>3604</v>
      </c>
      <c r="V256" s="9">
        <f t="shared" si="56"/>
        <v>48</v>
      </c>
      <c r="W256" s="7">
        <v>12</v>
      </c>
      <c r="X256" s="7">
        <f t="shared" si="59"/>
        <v>26.274999999999999</v>
      </c>
      <c r="Y256" s="9">
        <v>0</v>
      </c>
      <c r="Z256" s="9">
        <v>1</v>
      </c>
      <c r="AA256" s="9">
        <v>1</v>
      </c>
      <c r="AB256" s="9">
        <v>0</v>
      </c>
      <c r="AC256" s="9">
        <v>0</v>
      </c>
      <c r="AD256" s="29">
        <v>0</v>
      </c>
      <c r="AE256" s="187">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s="17">
        <v>0</v>
      </c>
      <c r="BF256">
        <v>0</v>
      </c>
      <c r="BG256">
        <v>1</v>
      </c>
      <c r="BH256" s="17">
        <v>0</v>
      </c>
      <c r="BI256">
        <v>127.1666666666667</v>
      </c>
      <c r="BJ256">
        <v>27</v>
      </c>
      <c r="BK256" s="24">
        <v>44.274999999999999</v>
      </c>
      <c r="BL256">
        <v>1</v>
      </c>
      <c r="BM256">
        <v>0</v>
      </c>
      <c r="BN256">
        <v>0</v>
      </c>
      <c r="BO256">
        <v>0</v>
      </c>
      <c r="BP256">
        <v>0</v>
      </c>
      <c r="BQ256">
        <v>0</v>
      </c>
      <c r="BR256">
        <v>0</v>
      </c>
      <c r="BS256" s="17">
        <v>0</v>
      </c>
      <c r="BT256">
        <v>0</v>
      </c>
      <c r="BU256">
        <v>1</v>
      </c>
      <c r="BV256">
        <v>0</v>
      </c>
      <c r="BW256" s="17">
        <v>0</v>
      </c>
      <c r="BX256">
        <v>1</v>
      </c>
      <c r="BY256">
        <v>0</v>
      </c>
      <c r="BZ256">
        <v>0</v>
      </c>
      <c r="CA256">
        <v>0</v>
      </c>
      <c r="CB256" s="17">
        <v>1</v>
      </c>
      <c r="CC256">
        <v>1</v>
      </c>
      <c r="CD256">
        <v>1</v>
      </c>
      <c r="CE256">
        <v>0</v>
      </c>
      <c r="CF256">
        <v>0</v>
      </c>
      <c r="CG256">
        <v>0</v>
      </c>
      <c r="CH256">
        <v>1</v>
      </c>
      <c r="CI256">
        <v>1</v>
      </c>
      <c r="CJ256">
        <v>0</v>
      </c>
      <c r="CK256">
        <v>0</v>
      </c>
      <c r="CL256">
        <v>0</v>
      </c>
      <c r="CM256" s="17">
        <v>1</v>
      </c>
      <c r="CN256">
        <v>0.217</v>
      </c>
      <c r="CO256">
        <v>129</v>
      </c>
      <c r="CP256">
        <v>1</v>
      </c>
      <c r="CQ256">
        <v>0</v>
      </c>
      <c r="CR256">
        <v>23</v>
      </c>
      <c r="CX256" s="33" t="s">
        <v>85</v>
      </c>
    </row>
    <row r="257" spans="1:102" x14ac:dyDescent="0.25">
      <c r="A257">
        <v>256</v>
      </c>
      <c r="B257">
        <v>18</v>
      </c>
      <c r="C257" s="24" t="s">
        <v>213</v>
      </c>
      <c r="D257" s="12">
        <v>7.2601466882732391</v>
      </c>
      <c r="E257" s="13">
        <v>1.9856811455106296</v>
      </c>
      <c r="F257" s="7">
        <v>3.65625</v>
      </c>
      <c r="G257" s="7">
        <f t="shared" si="50"/>
        <v>5.2744655427626093</v>
      </c>
      <c r="H257" s="15">
        <f t="shared" si="51"/>
        <v>9.2458278337838689</v>
      </c>
      <c r="I257" s="11">
        <f t="shared" si="52"/>
        <v>6.0791033576574907E-2</v>
      </c>
      <c r="J257" s="32">
        <f t="shared" si="53"/>
        <v>1.6626607473935018E-2</v>
      </c>
      <c r="K257" s="32">
        <f t="shared" si="54"/>
        <v>60.144560552576159</v>
      </c>
      <c r="L257" s="8">
        <v>1</v>
      </c>
      <c r="M257" s="9">
        <v>0</v>
      </c>
      <c r="N257" s="8">
        <v>1</v>
      </c>
      <c r="O257" s="9">
        <v>0</v>
      </c>
      <c r="P257" s="9">
        <v>0</v>
      </c>
      <c r="Q257" s="9">
        <v>0</v>
      </c>
      <c r="R257" s="9">
        <v>0</v>
      </c>
      <c r="S257" s="8">
        <v>3611</v>
      </c>
      <c r="T257" s="9">
        <v>6</v>
      </c>
      <c r="U257" s="9">
        <f t="shared" si="55"/>
        <v>3604</v>
      </c>
      <c r="V257" s="9">
        <f t="shared" si="56"/>
        <v>48</v>
      </c>
      <c r="W257" s="7">
        <v>9</v>
      </c>
      <c r="X257" s="7">
        <f t="shared" si="59"/>
        <v>29.274999999999999</v>
      </c>
      <c r="Y257" s="9">
        <v>0</v>
      </c>
      <c r="Z257" s="9">
        <v>1</v>
      </c>
      <c r="AA257" s="9">
        <v>1</v>
      </c>
      <c r="AB257" s="9">
        <v>0</v>
      </c>
      <c r="AC257" s="9">
        <v>0</v>
      </c>
      <c r="AD257" s="29">
        <v>0</v>
      </c>
      <c r="AE257" s="187">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s="17">
        <v>0</v>
      </c>
      <c r="BF257">
        <v>0</v>
      </c>
      <c r="BG257">
        <v>1</v>
      </c>
      <c r="BH257" s="17">
        <v>0</v>
      </c>
      <c r="BI257">
        <v>127.1666666666667</v>
      </c>
      <c r="BJ257">
        <v>27</v>
      </c>
      <c r="BK257" s="24">
        <v>44.274999999999999</v>
      </c>
      <c r="BL257">
        <v>1</v>
      </c>
      <c r="BM257">
        <v>0</v>
      </c>
      <c r="BN257">
        <v>0</v>
      </c>
      <c r="BO257">
        <v>0</v>
      </c>
      <c r="BP257">
        <v>0</v>
      </c>
      <c r="BQ257">
        <v>0</v>
      </c>
      <c r="BR257">
        <v>0</v>
      </c>
      <c r="BS257" s="17">
        <v>0</v>
      </c>
      <c r="BT257">
        <v>0</v>
      </c>
      <c r="BU257">
        <v>1</v>
      </c>
      <c r="BV257">
        <v>0</v>
      </c>
      <c r="BW257" s="17">
        <v>0</v>
      </c>
      <c r="BX257">
        <v>1</v>
      </c>
      <c r="BY257">
        <v>0</v>
      </c>
      <c r="BZ257">
        <v>0</v>
      </c>
      <c r="CA257">
        <v>0</v>
      </c>
      <c r="CB257" s="17">
        <v>1</v>
      </c>
      <c r="CC257">
        <v>1</v>
      </c>
      <c r="CD257">
        <v>1</v>
      </c>
      <c r="CE257">
        <v>0</v>
      </c>
      <c r="CF257">
        <v>0</v>
      </c>
      <c r="CG257">
        <v>0</v>
      </c>
      <c r="CH257">
        <v>1</v>
      </c>
      <c r="CI257">
        <v>1</v>
      </c>
      <c r="CJ257">
        <v>0</v>
      </c>
      <c r="CK257">
        <v>0</v>
      </c>
      <c r="CL257">
        <v>0</v>
      </c>
      <c r="CM257" s="17">
        <v>1</v>
      </c>
      <c r="CN257">
        <v>0.217</v>
      </c>
      <c r="CO257">
        <v>129</v>
      </c>
      <c r="CP257">
        <v>1</v>
      </c>
      <c r="CQ257">
        <v>0</v>
      </c>
      <c r="CR257">
        <v>23</v>
      </c>
      <c r="CX257" s="33" t="s">
        <v>85</v>
      </c>
    </row>
    <row r="258" spans="1:102" x14ac:dyDescent="0.25">
      <c r="A258">
        <v>257</v>
      </c>
      <c r="B258">
        <v>18</v>
      </c>
      <c r="C258" s="24" t="s">
        <v>213</v>
      </c>
      <c r="D258" s="12">
        <v>6.6382116493849175</v>
      </c>
      <c r="E258" s="13">
        <v>3.1001674457549617</v>
      </c>
      <c r="F258" s="7">
        <v>2.1412429378531073</v>
      </c>
      <c r="G258" s="7">
        <f t="shared" ref="G258:G321" si="61">D258-E258</f>
        <v>3.5380442036299558</v>
      </c>
      <c r="H258" s="15">
        <f t="shared" ref="H258:H321" si="62">D258+E258</f>
        <v>9.7383790951398801</v>
      </c>
      <c r="I258" s="11">
        <f t="shared" ref="I258:I321" si="63">IFERROR(F258/SQRT(F258^2+U258), "X")</f>
        <v>3.5644906394878523E-2</v>
      </c>
      <c r="J258" s="32">
        <f t="shared" ref="J258:J321" si="64">IFERROR(SQRT((1-I258^2)/U258), "X")</f>
        <v>1.6646829635602899E-2</v>
      </c>
      <c r="K258" s="32">
        <f t="shared" ref="K258:K321" si="65">IFERROR(1/J258, "X")</f>
        <v>60.071498410801333</v>
      </c>
      <c r="L258" s="8">
        <v>1</v>
      </c>
      <c r="M258" s="9">
        <v>0</v>
      </c>
      <c r="N258" s="8">
        <v>1</v>
      </c>
      <c r="O258" s="9">
        <v>0</v>
      </c>
      <c r="P258" s="9">
        <v>0</v>
      </c>
      <c r="Q258" s="9">
        <v>0</v>
      </c>
      <c r="R258" s="9">
        <v>0</v>
      </c>
      <c r="S258" s="8">
        <v>3611</v>
      </c>
      <c r="T258" s="9">
        <v>6</v>
      </c>
      <c r="U258" s="9">
        <f t="shared" ref="U258:U321" si="66">S258-T258-1</f>
        <v>3604</v>
      </c>
      <c r="V258" s="9">
        <f t="shared" ref="V258:V321" si="67">COUNTIF(B:B,B258)</f>
        <v>48</v>
      </c>
      <c r="W258" s="7">
        <v>17</v>
      </c>
      <c r="X258" s="7">
        <f t="shared" si="59"/>
        <v>21.274999999999999</v>
      </c>
      <c r="Y258" s="9">
        <v>0</v>
      </c>
      <c r="Z258" s="9">
        <v>1</v>
      </c>
      <c r="AA258" s="9">
        <v>1</v>
      </c>
      <c r="AB258" s="9">
        <v>0</v>
      </c>
      <c r="AC258" s="9">
        <v>0</v>
      </c>
      <c r="AD258" s="29">
        <v>0</v>
      </c>
      <c r="AE258" s="187">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s="17">
        <v>0</v>
      </c>
      <c r="BF258">
        <v>0</v>
      </c>
      <c r="BG258">
        <v>1</v>
      </c>
      <c r="BH258" s="17">
        <v>0</v>
      </c>
      <c r="BI258">
        <v>127.1666666666667</v>
      </c>
      <c r="BJ258">
        <v>27</v>
      </c>
      <c r="BK258" s="24">
        <v>44.274999999999999</v>
      </c>
      <c r="BL258">
        <v>0</v>
      </c>
      <c r="BM258">
        <v>0</v>
      </c>
      <c r="BN258">
        <v>0</v>
      </c>
      <c r="BO258">
        <v>0</v>
      </c>
      <c r="BP258">
        <v>0</v>
      </c>
      <c r="BQ258">
        <v>0</v>
      </c>
      <c r="BR258">
        <v>0</v>
      </c>
      <c r="BS258" s="17">
        <v>1</v>
      </c>
      <c r="BT258">
        <v>0</v>
      </c>
      <c r="BU258">
        <v>1</v>
      </c>
      <c r="BV258">
        <v>0</v>
      </c>
      <c r="BW258" s="17">
        <v>0</v>
      </c>
      <c r="BX258">
        <v>1</v>
      </c>
      <c r="BY258">
        <v>0</v>
      </c>
      <c r="BZ258">
        <v>0</v>
      </c>
      <c r="CA258">
        <v>0</v>
      </c>
      <c r="CB258" s="17">
        <v>1</v>
      </c>
      <c r="CC258">
        <v>1</v>
      </c>
      <c r="CD258">
        <v>1</v>
      </c>
      <c r="CE258">
        <v>0</v>
      </c>
      <c r="CF258">
        <v>0</v>
      </c>
      <c r="CG258">
        <v>0</v>
      </c>
      <c r="CH258">
        <v>1</v>
      </c>
      <c r="CI258">
        <v>1</v>
      </c>
      <c r="CJ258">
        <v>0</v>
      </c>
      <c r="CK258">
        <v>0</v>
      </c>
      <c r="CL258">
        <v>0</v>
      </c>
      <c r="CM258" s="17">
        <v>1</v>
      </c>
      <c r="CN258">
        <v>0.217</v>
      </c>
      <c r="CO258">
        <v>129</v>
      </c>
      <c r="CP258">
        <v>1</v>
      </c>
      <c r="CQ258">
        <v>0</v>
      </c>
      <c r="CR258">
        <v>23</v>
      </c>
      <c r="CX258" s="33" t="s">
        <v>85</v>
      </c>
    </row>
    <row r="259" spans="1:102" x14ac:dyDescent="0.25">
      <c r="A259">
        <v>258</v>
      </c>
      <c r="B259">
        <v>18</v>
      </c>
      <c r="C259" s="24" t="s">
        <v>213</v>
      </c>
      <c r="D259" s="12">
        <v>8.8024365082959513</v>
      </c>
      <c r="E259" s="13">
        <v>3.6982458941104515</v>
      </c>
      <c r="F259" s="7">
        <v>2.3801652892561984</v>
      </c>
      <c r="G259" s="7">
        <f t="shared" si="61"/>
        <v>5.1041906141854998</v>
      </c>
      <c r="H259" s="15">
        <f t="shared" si="62"/>
        <v>12.500682402406403</v>
      </c>
      <c r="I259" s="11">
        <f t="shared" si="63"/>
        <v>3.9616276756962054E-2</v>
      </c>
      <c r="J259" s="32">
        <f t="shared" si="64"/>
        <v>1.6644338498584751E-2</v>
      </c>
      <c r="K259" s="32">
        <f t="shared" si="65"/>
        <v>60.080489235725942</v>
      </c>
      <c r="L259" s="8">
        <v>1</v>
      </c>
      <c r="M259" s="9">
        <v>0</v>
      </c>
      <c r="N259" s="8">
        <v>1</v>
      </c>
      <c r="O259" s="9">
        <v>0</v>
      </c>
      <c r="P259" s="9">
        <v>0</v>
      </c>
      <c r="Q259" s="9">
        <v>0</v>
      </c>
      <c r="R259" s="9">
        <v>0</v>
      </c>
      <c r="S259" s="8">
        <v>3611</v>
      </c>
      <c r="T259" s="9">
        <v>6</v>
      </c>
      <c r="U259" s="9">
        <f t="shared" si="66"/>
        <v>3604</v>
      </c>
      <c r="V259" s="9">
        <f t="shared" si="67"/>
        <v>48</v>
      </c>
      <c r="W259" s="7">
        <v>12</v>
      </c>
      <c r="X259" s="7">
        <f t="shared" si="59"/>
        <v>26.274999999999999</v>
      </c>
      <c r="Y259" s="9">
        <v>0</v>
      </c>
      <c r="Z259" s="9">
        <v>1</v>
      </c>
      <c r="AA259" s="9">
        <v>1</v>
      </c>
      <c r="AB259" s="9">
        <v>0</v>
      </c>
      <c r="AC259" s="9">
        <v>0</v>
      </c>
      <c r="AD259" s="29">
        <v>0</v>
      </c>
      <c r="AE259" s="187">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s="17">
        <v>0</v>
      </c>
      <c r="BF259">
        <v>0</v>
      </c>
      <c r="BG259">
        <v>1</v>
      </c>
      <c r="BH259" s="17">
        <v>0</v>
      </c>
      <c r="BI259">
        <v>127.1666666666667</v>
      </c>
      <c r="BJ259">
        <v>27</v>
      </c>
      <c r="BK259" s="24">
        <v>44.274999999999999</v>
      </c>
      <c r="BL259">
        <v>0</v>
      </c>
      <c r="BM259">
        <v>0</v>
      </c>
      <c r="BN259">
        <v>0</v>
      </c>
      <c r="BO259">
        <v>0</v>
      </c>
      <c r="BP259">
        <v>0</v>
      </c>
      <c r="BQ259">
        <v>0</v>
      </c>
      <c r="BR259">
        <v>0</v>
      </c>
      <c r="BS259" s="17">
        <v>1</v>
      </c>
      <c r="BT259">
        <v>0</v>
      </c>
      <c r="BU259">
        <v>1</v>
      </c>
      <c r="BV259">
        <v>0</v>
      </c>
      <c r="BW259" s="17">
        <v>0</v>
      </c>
      <c r="BX259">
        <v>1</v>
      </c>
      <c r="BY259">
        <v>0</v>
      </c>
      <c r="BZ259">
        <v>0</v>
      </c>
      <c r="CA259">
        <v>0</v>
      </c>
      <c r="CB259" s="17">
        <v>1</v>
      </c>
      <c r="CC259">
        <v>1</v>
      </c>
      <c r="CD259">
        <v>1</v>
      </c>
      <c r="CE259">
        <v>0</v>
      </c>
      <c r="CF259">
        <v>0</v>
      </c>
      <c r="CG259">
        <v>0</v>
      </c>
      <c r="CH259">
        <v>1</v>
      </c>
      <c r="CI259">
        <v>1</v>
      </c>
      <c r="CJ259">
        <v>0</v>
      </c>
      <c r="CK259">
        <v>0</v>
      </c>
      <c r="CL259">
        <v>0</v>
      </c>
      <c r="CM259" s="17">
        <v>1</v>
      </c>
      <c r="CN259">
        <v>0.217</v>
      </c>
      <c r="CO259">
        <v>129</v>
      </c>
      <c r="CP259">
        <v>1</v>
      </c>
      <c r="CQ259">
        <v>0</v>
      </c>
      <c r="CR259">
        <v>23</v>
      </c>
      <c r="CX259" s="33" t="s">
        <v>85</v>
      </c>
    </row>
    <row r="260" spans="1:102" x14ac:dyDescent="0.25">
      <c r="A260">
        <v>259</v>
      </c>
      <c r="B260">
        <v>18</v>
      </c>
      <c r="C260" s="24" t="s">
        <v>213</v>
      </c>
      <c r="D260" s="12">
        <v>6.0291838476180803</v>
      </c>
      <c r="E260" s="13">
        <v>2.7319739309519422</v>
      </c>
      <c r="F260" s="7">
        <v>2.2068965517241383</v>
      </c>
      <c r="G260" s="7">
        <f t="shared" si="61"/>
        <v>3.2972099166661382</v>
      </c>
      <c r="H260" s="15">
        <f t="shared" si="62"/>
        <v>8.7611577785700234</v>
      </c>
      <c r="I260" s="11">
        <f t="shared" si="63"/>
        <v>3.6736377862039815E-2</v>
      </c>
      <c r="J260" s="32">
        <f t="shared" si="64"/>
        <v>1.6646171218736787E-2</v>
      </c>
      <c r="K260" s="32">
        <f t="shared" si="65"/>
        <v>60.073874457953949</v>
      </c>
      <c r="L260" s="8">
        <v>1</v>
      </c>
      <c r="M260" s="9">
        <v>0</v>
      </c>
      <c r="N260" s="8">
        <v>1</v>
      </c>
      <c r="O260" s="9">
        <v>0</v>
      </c>
      <c r="P260" s="9">
        <v>0</v>
      </c>
      <c r="Q260" s="9">
        <v>0</v>
      </c>
      <c r="R260" s="9">
        <v>0</v>
      </c>
      <c r="S260" s="8">
        <v>3611</v>
      </c>
      <c r="T260" s="9">
        <v>6</v>
      </c>
      <c r="U260" s="9">
        <f t="shared" si="66"/>
        <v>3604</v>
      </c>
      <c r="V260" s="9">
        <f t="shared" si="67"/>
        <v>48</v>
      </c>
      <c r="W260" s="7">
        <v>9</v>
      </c>
      <c r="X260" s="7">
        <f t="shared" si="59"/>
        <v>29.274999999999999</v>
      </c>
      <c r="Y260" s="9">
        <v>0</v>
      </c>
      <c r="Z260" s="9">
        <v>1</v>
      </c>
      <c r="AA260" s="9">
        <v>1</v>
      </c>
      <c r="AB260" s="9">
        <v>0</v>
      </c>
      <c r="AC260" s="9">
        <v>0</v>
      </c>
      <c r="AD260" s="29">
        <v>0</v>
      </c>
      <c r="AE260" s="187">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s="17">
        <v>0</v>
      </c>
      <c r="BF260">
        <v>0</v>
      </c>
      <c r="BG260">
        <v>1</v>
      </c>
      <c r="BH260" s="17">
        <v>0</v>
      </c>
      <c r="BI260">
        <v>127.1666666666667</v>
      </c>
      <c r="BJ260">
        <v>27</v>
      </c>
      <c r="BK260" s="24">
        <v>44.274999999999999</v>
      </c>
      <c r="BL260">
        <v>0</v>
      </c>
      <c r="BM260">
        <v>0</v>
      </c>
      <c r="BN260">
        <v>0</v>
      </c>
      <c r="BO260">
        <v>0</v>
      </c>
      <c r="BP260">
        <v>0</v>
      </c>
      <c r="BQ260">
        <v>0</v>
      </c>
      <c r="BR260">
        <v>0</v>
      </c>
      <c r="BS260" s="17">
        <v>1</v>
      </c>
      <c r="BT260">
        <v>0</v>
      </c>
      <c r="BU260">
        <v>1</v>
      </c>
      <c r="BV260">
        <v>0</v>
      </c>
      <c r="BW260" s="17">
        <v>0</v>
      </c>
      <c r="BX260">
        <v>1</v>
      </c>
      <c r="BY260">
        <v>0</v>
      </c>
      <c r="BZ260">
        <v>0</v>
      </c>
      <c r="CA260">
        <v>0</v>
      </c>
      <c r="CB260" s="17">
        <v>1</v>
      </c>
      <c r="CC260">
        <v>1</v>
      </c>
      <c r="CD260">
        <v>1</v>
      </c>
      <c r="CE260">
        <v>0</v>
      </c>
      <c r="CF260">
        <v>0</v>
      </c>
      <c r="CG260">
        <v>0</v>
      </c>
      <c r="CH260">
        <v>1</v>
      </c>
      <c r="CI260">
        <v>1</v>
      </c>
      <c r="CJ260">
        <v>0</v>
      </c>
      <c r="CK260">
        <v>0</v>
      </c>
      <c r="CL260">
        <v>0</v>
      </c>
      <c r="CM260" s="17">
        <v>1</v>
      </c>
      <c r="CN260">
        <v>0.217</v>
      </c>
      <c r="CO260">
        <v>129</v>
      </c>
      <c r="CP260">
        <v>1</v>
      </c>
      <c r="CQ260">
        <v>0</v>
      </c>
      <c r="CR260">
        <v>23</v>
      </c>
      <c r="CX260" s="33" t="s">
        <v>85</v>
      </c>
    </row>
    <row r="261" spans="1:102" x14ac:dyDescent="0.25">
      <c r="A261">
        <v>260</v>
      </c>
      <c r="B261">
        <v>18</v>
      </c>
      <c r="C261" s="24" t="s">
        <v>213</v>
      </c>
      <c r="D261" s="12">
        <v>6.3739831279421733</v>
      </c>
      <c r="E261" s="13">
        <v>2.9404839291887925</v>
      </c>
      <c r="F261" s="7">
        <v>2.1676646706586826</v>
      </c>
      <c r="G261" s="7">
        <f t="shared" si="61"/>
        <v>3.4334991987533807</v>
      </c>
      <c r="H261" s="15">
        <f t="shared" si="62"/>
        <v>9.3144670571309653</v>
      </c>
      <c r="I261" s="11">
        <f t="shared" si="63"/>
        <v>3.6174506318020855E-2</v>
      </c>
      <c r="J261" s="32">
        <f t="shared" si="64"/>
        <v>1.6688239102512385E-2</v>
      </c>
      <c r="K261" s="32">
        <f t="shared" si="65"/>
        <v>59.92243962093351</v>
      </c>
      <c r="L261" s="8">
        <v>1</v>
      </c>
      <c r="M261" s="9">
        <v>0</v>
      </c>
      <c r="N261" s="8">
        <v>1</v>
      </c>
      <c r="O261" s="9">
        <v>0</v>
      </c>
      <c r="P261" s="9">
        <v>0</v>
      </c>
      <c r="Q261" s="9">
        <v>0</v>
      </c>
      <c r="R261" s="9">
        <v>0</v>
      </c>
      <c r="S261" s="8">
        <v>3599</v>
      </c>
      <c r="T261" s="9">
        <v>12</v>
      </c>
      <c r="U261" s="9">
        <f t="shared" si="66"/>
        <v>3586</v>
      </c>
      <c r="V261" s="9">
        <f t="shared" si="67"/>
        <v>48</v>
      </c>
      <c r="W261" s="7">
        <v>17</v>
      </c>
      <c r="X261" s="7">
        <f t="shared" si="59"/>
        <v>21.274999999999999</v>
      </c>
      <c r="Y261" s="9">
        <v>0</v>
      </c>
      <c r="Z261" s="9">
        <v>1</v>
      </c>
      <c r="AA261" s="9">
        <v>1</v>
      </c>
      <c r="AB261" s="9">
        <v>0</v>
      </c>
      <c r="AC261" s="9">
        <v>0</v>
      </c>
      <c r="AD261" s="29">
        <v>0</v>
      </c>
      <c r="AE261" s="187">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s="17">
        <v>0</v>
      </c>
      <c r="BF261">
        <v>0</v>
      </c>
      <c r="BG261">
        <v>1</v>
      </c>
      <c r="BH261" s="17">
        <v>0</v>
      </c>
      <c r="BI261">
        <v>127.1666666666667</v>
      </c>
      <c r="BJ261">
        <v>27</v>
      </c>
      <c r="BK261" s="24">
        <v>44.274999999999999</v>
      </c>
      <c r="BL261">
        <v>0</v>
      </c>
      <c r="BM261">
        <v>0</v>
      </c>
      <c r="BN261">
        <v>0</v>
      </c>
      <c r="BO261">
        <v>0</v>
      </c>
      <c r="BP261">
        <v>0</v>
      </c>
      <c r="BQ261">
        <v>0</v>
      </c>
      <c r="BR261">
        <v>0</v>
      </c>
      <c r="BS261" s="17">
        <v>1</v>
      </c>
      <c r="BT261">
        <v>0</v>
      </c>
      <c r="BU261">
        <v>1</v>
      </c>
      <c r="BV261">
        <v>0</v>
      </c>
      <c r="BW261" s="17">
        <v>0</v>
      </c>
      <c r="BX261">
        <v>1</v>
      </c>
      <c r="BY261">
        <v>0</v>
      </c>
      <c r="BZ261">
        <v>0</v>
      </c>
      <c r="CA261">
        <v>0</v>
      </c>
      <c r="CB261" s="17">
        <v>1</v>
      </c>
      <c r="CC261">
        <v>1</v>
      </c>
      <c r="CD261">
        <v>1</v>
      </c>
      <c r="CE261">
        <v>0</v>
      </c>
      <c r="CF261">
        <v>0</v>
      </c>
      <c r="CG261">
        <v>0</v>
      </c>
      <c r="CH261">
        <v>1</v>
      </c>
      <c r="CI261">
        <v>1</v>
      </c>
      <c r="CJ261">
        <v>0</v>
      </c>
      <c r="CK261">
        <v>0</v>
      </c>
      <c r="CL261">
        <v>0</v>
      </c>
      <c r="CM261" s="17">
        <v>1</v>
      </c>
      <c r="CN261">
        <v>0.217</v>
      </c>
      <c r="CO261">
        <v>129</v>
      </c>
      <c r="CP261">
        <v>1</v>
      </c>
      <c r="CQ261">
        <v>0</v>
      </c>
      <c r="CR261">
        <v>23</v>
      </c>
      <c r="CX261" s="33" t="s">
        <v>85</v>
      </c>
    </row>
    <row r="262" spans="1:102" x14ac:dyDescent="0.25">
      <c r="A262">
        <v>261</v>
      </c>
      <c r="B262">
        <v>18</v>
      </c>
      <c r="C262" s="24" t="s">
        <v>213</v>
      </c>
      <c r="D262" s="12">
        <v>9.1672655665788518</v>
      </c>
      <c r="E262" s="13">
        <v>3.7765479410490954</v>
      </c>
      <c r="F262" s="7">
        <v>2.4274193548387095</v>
      </c>
      <c r="G262" s="7">
        <f t="shared" si="61"/>
        <v>5.3907176255297564</v>
      </c>
      <c r="H262" s="15">
        <f t="shared" si="62"/>
        <v>12.943813507627947</v>
      </c>
      <c r="I262" s="11">
        <f t="shared" si="63"/>
        <v>4.0502623357663262E-2</v>
      </c>
      <c r="J262" s="32">
        <f t="shared" si="64"/>
        <v>1.6685466100831381E-2</v>
      </c>
      <c r="K262" s="32">
        <f t="shared" si="65"/>
        <v>59.932398289441451</v>
      </c>
      <c r="L262" s="8">
        <v>1</v>
      </c>
      <c r="M262" s="9">
        <v>0</v>
      </c>
      <c r="N262" s="8">
        <v>1</v>
      </c>
      <c r="O262" s="9">
        <v>0</v>
      </c>
      <c r="P262" s="9">
        <v>0</v>
      </c>
      <c r="Q262" s="9">
        <v>0</v>
      </c>
      <c r="R262" s="9">
        <v>0</v>
      </c>
      <c r="S262" s="8">
        <v>3599</v>
      </c>
      <c r="T262" s="9">
        <v>12</v>
      </c>
      <c r="U262" s="9">
        <f t="shared" si="66"/>
        <v>3586</v>
      </c>
      <c r="V262" s="9">
        <f t="shared" si="67"/>
        <v>48</v>
      </c>
      <c r="W262" s="7">
        <v>12</v>
      </c>
      <c r="X262" s="7">
        <f t="shared" si="59"/>
        <v>26.274999999999999</v>
      </c>
      <c r="Y262" s="9">
        <v>0</v>
      </c>
      <c r="Z262" s="9">
        <v>1</v>
      </c>
      <c r="AA262" s="9">
        <v>1</v>
      </c>
      <c r="AB262" s="9">
        <v>0</v>
      </c>
      <c r="AC262" s="9">
        <v>0</v>
      </c>
      <c r="AD262" s="29">
        <v>0</v>
      </c>
      <c r="AE262" s="187">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s="17">
        <v>0</v>
      </c>
      <c r="BF262">
        <v>0</v>
      </c>
      <c r="BG262">
        <v>1</v>
      </c>
      <c r="BH262" s="17">
        <v>0</v>
      </c>
      <c r="BI262">
        <v>127.1666666666667</v>
      </c>
      <c r="BJ262">
        <v>27</v>
      </c>
      <c r="BK262" s="24">
        <v>44.274999999999999</v>
      </c>
      <c r="BL262">
        <v>0</v>
      </c>
      <c r="BM262">
        <v>0</v>
      </c>
      <c r="BN262">
        <v>0</v>
      </c>
      <c r="BO262">
        <v>0</v>
      </c>
      <c r="BP262">
        <v>0</v>
      </c>
      <c r="BQ262">
        <v>0</v>
      </c>
      <c r="BR262">
        <v>0</v>
      </c>
      <c r="BS262" s="17">
        <v>1</v>
      </c>
      <c r="BT262">
        <v>0</v>
      </c>
      <c r="BU262">
        <v>1</v>
      </c>
      <c r="BV262">
        <v>0</v>
      </c>
      <c r="BW262" s="17">
        <v>0</v>
      </c>
      <c r="BX262">
        <v>1</v>
      </c>
      <c r="BY262">
        <v>0</v>
      </c>
      <c r="BZ262">
        <v>0</v>
      </c>
      <c r="CA262">
        <v>0</v>
      </c>
      <c r="CB262" s="17">
        <v>1</v>
      </c>
      <c r="CC262">
        <v>1</v>
      </c>
      <c r="CD262">
        <v>1</v>
      </c>
      <c r="CE262">
        <v>0</v>
      </c>
      <c r="CF262">
        <v>0</v>
      </c>
      <c r="CG262">
        <v>0</v>
      </c>
      <c r="CH262">
        <v>1</v>
      </c>
      <c r="CI262">
        <v>1</v>
      </c>
      <c r="CJ262">
        <v>0</v>
      </c>
      <c r="CK262">
        <v>0</v>
      </c>
      <c r="CL262">
        <v>0</v>
      </c>
      <c r="CM262" s="17">
        <v>1</v>
      </c>
      <c r="CN262">
        <v>0.217</v>
      </c>
      <c r="CO262">
        <v>129</v>
      </c>
      <c r="CP262">
        <v>1</v>
      </c>
      <c r="CQ262">
        <v>0</v>
      </c>
      <c r="CR262">
        <v>23</v>
      </c>
      <c r="CX262" s="33" t="s">
        <v>85</v>
      </c>
    </row>
    <row r="263" spans="1:102" x14ac:dyDescent="0.25">
      <c r="A263">
        <v>262</v>
      </c>
      <c r="B263">
        <v>18</v>
      </c>
      <c r="C263" s="24" t="s">
        <v>213</v>
      </c>
      <c r="D263" s="12">
        <v>5.9698502124814867</v>
      </c>
      <c r="E263" s="13">
        <v>2.796403520583433</v>
      </c>
      <c r="F263" s="7">
        <v>2.1348314606741576</v>
      </c>
      <c r="G263" s="7">
        <f t="shared" si="61"/>
        <v>3.1734466918980537</v>
      </c>
      <c r="H263" s="15">
        <f t="shared" si="62"/>
        <v>8.7662537330649197</v>
      </c>
      <c r="I263" s="11">
        <f t="shared" si="63"/>
        <v>3.5627278687847777E-2</v>
      </c>
      <c r="J263" s="32">
        <f t="shared" si="64"/>
        <v>1.6688567385360273E-2</v>
      </c>
      <c r="K263" s="32">
        <f t="shared" si="65"/>
        <v>59.92126087930297</v>
      </c>
      <c r="L263" s="8">
        <v>1</v>
      </c>
      <c r="M263" s="9">
        <v>0</v>
      </c>
      <c r="N263" s="8">
        <v>1</v>
      </c>
      <c r="O263" s="9">
        <v>0</v>
      </c>
      <c r="P263" s="9">
        <v>0</v>
      </c>
      <c r="Q263" s="9">
        <v>0</v>
      </c>
      <c r="R263" s="9">
        <v>0</v>
      </c>
      <c r="S263" s="8">
        <v>3599</v>
      </c>
      <c r="T263" s="9">
        <v>12</v>
      </c>
      <c r="U263" s="9">
        <f t="shared" si="66"/>
        <v>3586</v>
      </c>
      <c r="V263" s="9">
        <f t="shared" si="67"/>
        <v>48</v>
      </c>
      <c r="W263" s="7">
        <v>9</v>
      </c>
      <c r="X263" s="7">
        <f t="shared" ref="X263:X294" si="68">BK263-W263-6</f>
        <v>29.274999999999999</v>
      </c>
      <c r="Y263" s="9">
        <v>0</v>
      </c>
      <c r="Z263" s="9">
        <v>1</v>
      </c>
      <c r="AA263" s="9">
        <v>1</v>
      </c>
      <c r="AB263" s="9">
        <v>0</v>
      </c>
      <c r="AC263" s="9">
        <v>0</v>
      </c>
      <c r="AD263" s="29">
        <v>0</v>
      </c>
      <c r="AE263" s="187">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s="17">
        <v>0</v>
      </c>
      <c r="BF263">
        <v>0</v>
      </c>
      <c r="BG263">
        <v>1</v>
      </c>
      <c r="BH263" s="17">
        <v>0</v>
      </c>
      <c r="BI263">
        <v>127.1666666666667</v>
      </c>
      <c r="BJ263">
        <v>27</v>
      </c>
      <c r="BK263" s="24">
        <v>44.274999999999999</v>
      </c>
      <c r="BL263">
        <v>0</v>
      </c>
      <c r="BM263">
        <v>0</v>
      </c>
      <c r="BN263">
        <v>0</v>
      </c>
      <c r="BO263">
        <v>0</v>
      </c>
      <c r="BP263">
        <v>0</v>
      </c>
      <c r="BQ263">
        <v>0</v>
      </c>
      <c r="BR263">
        <v>0</v>
      </c>
      <c r="BS263" s="17">
        <v>1</v>
      </c>
      <c r="BT263">
        <v>0</v>
      </c>
      <c r="BU263">
        <v>1</v>
      </c>
      <c r="BV263">
        <v>0</v>
      </c>
      <c r="BW263" s="17">
        <v>0</v>
      </c>
      <c r="BX263">
        <v>1</v>
      </c>
      <c r="BY263">
        <v>0</v>
      </c>
      <c r="BZ263">
        <v>0</v>
      </c>
      <c r="CA263">
        <v>0</v>
      </c>
      <c r="CB263" s="17">
        <v>1</v>
      </c>
      <c r="CC263">
        <v>1</v>
      </c>
      <c r="CD263">
        <v>1</v>
      </c>
      <c r="CE263">
        <v>0</v>
      </c>
      <c r="CF263">
        <v>0</v>
      </c>
      <c r="CG263">
        <v>0</v>
      </c>
      <c r="CH263">
        <v>1</v>
      </c>
      <c r="CI263">
        <v>1</v>
      </c>
      <c r="CJ263">
        <v>0</v>
      </c>
      <c r="CK263">
        <v>0</v>
      </c>
      <c r="CL263">
        <v>0</v>
      </c>
      <c r="CM263" s="17">
        <v>1</v>
      </c>
      <c r="CN263">
        <v>0.217</v>
      </c>
      <c r="CO263">
        <v>129</v>
      </c>
      <c r="CP263">
        <v>1</v>
      </c>
      <c r="CQ263">
        <v>0</v>
      </c>
      <c r="CR263">
        <v>23</v>
      </c>
      <c r="CX263" s="33" t="s">
        <v>85</v>
      </c>
    </row>
    <row r="264" spans="1:102" x14ac:dyDescent="0.25">
      <c r="A264">
        <v>263</v>
      </c>
      <c r="B264">
        <v>18</v>
      </c>
      <c r="C264" s="24" t="s">
        <v>213</v>
      </c>
      <c r="D264" s="12">
        <v>6.5452536016274987</v>
      </c>
      <c r="E264" s="13">
        <v>3.1059246313353008</v>
      </c>
      <c r="F264" s="7">
        <v>2.1073446327683616</v>
      </c>
      <c r="G264" s="7">
        <f t="shared" si="61"/>
        <v>3.4393289702921979</v>
      </c>
      <c r="H264" s="15">
        <f t="shared" si="62"/>
        <v>9.6511782329627991</v>
      </c>
      <c r="I264" s="11">
        <f t="shared" si="63"/>
        <v>3.5183836008184796E-2</v>
      </c>
      <c r="J264" s="32">
        <f t="shared" si="64"/>
        <v>1.6695814942221738E-2</v>
      </c>
      <c r="K264" s="32">
        <f t="shared" si="65"/>
        <v>59.895249405952534</v>
      </c>
      <c r="L264" s="8">
        <v>1</v>
      </c>
      <c r="M264" s="9">
        <v>0</v>
      </c>
      <c r="N264" s="8">
        <v>1</v>
      </c>
      <c r="O264" s="9">
        <v>0</v>
      </c>
      <c r="P264" s="9">
        <v>0</v>
      </c>
      <c r="Q264" s="9">
        <v>0</v>
      </c>
      <c r="R264" s="9">
        <v>0</v>
      </c>
      <c r="S264" s="8">
        <v>3599</v>
      </c>
      <c r="T264" s="9">
        <v>15</v>
      </c>
      <c r="U264" s="9">
        <f t="shared" si="66"/>
        <v>3583</v>
      </c>
      <c r="V264" s="9">
        <f t="shared" si="67"/>
        <v>48</v>
      </c>
      <c r="W264" s="7">
        <v>17</v>
      </c>
      <c r="X264" s="7">
        <f t="shared" si="68"/>
        <v>21.274999999999999</v>
      </c>
      <c r="Y264" s="9">
        <v>0</v>
      </c>
      <c r="Z264" s="9">
        <v>1</v>
      </c>
      <c r="AA264" s="9">
        <v>1</v>
      </c>
      <c r="AB264" s="9">
        <v>0</v>
      </c>
      <c r="AC264" s="9">
        <v>0</v>
      </c>
      <c r="AD264" s="29">
        <v>0</v>
      </c>
      <c r="AE264" s="187">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s="17">
        <v>0</v>
      </c>
      <c r="BF264">
        <v>0</v>
      </c>
      <c r="BG264">
        <v>1</v>
      </c>
      <c r="BH264" s="17">
        <v>0</v>
      </c>
      <c r="BI264">
        <v>127.1666666666667</v>
      </c>
      <c r="BJ264">
        <v>27</v>
      </c>
      <c r="BK264" s="24">
        <v>44.274999999999999</v>
      </c>
      <c r="BL264">
        <v>0</v>
      </c>
      <c r="BM264">
        <v>0</v>
      </c>
      <c r="BN264">
        <v>0</v>
      </c>
      <c r="BO264">
        <v>0</v>
      </c>
      <c r="BP264">
        <v>0</v>
      </c>
      <c r="BQ264">
        <v>0</v>
      </c>
      <c r="BR264">
        <v>0</v>
      </c>
      <c r="BS264" s="17">
        <v>1</v>
      </c>
      <c r="BT264">
        <v>0</v>
      </c>
      <c r="BU264">
        <v>1</v>
      </c>
      <c r="BV264">
        <v>0</v>
      </c>
      <c r="BW264" s="17">
        <v>0</v>
      </c>
      <c r="BX264">
        <v>1</v>
      </c>
      <c r="BY264">
        <v>0</v>
      </c>
      <c r="BZ264">
        <v>0</v>
      </c>
      <c r="CA264">
        <v>0</v>
      </c>
      <c r="CB264" s="17">
        <v>1</v>
      </c>
      <c r="CC264">
        <v>1</v>
      </c>
      <c r="CD264">
        <v>1</v>
      </c>
      <c r="CE264">
        <v>0</v>
      </c>
      <c r="CF264">
        <v>0</v>
      </c>
      <c r="CG264">
        <v>0</v>
      </c>
      <c r="CH264">
        <v>1</v>
      </c>
      <c r="CI264">
        <v>1</v>
      </c>
      <c r="CJ264">
        <v>0</v>
      </c>
      <c r="CK264">
        <v>0</v>
      </c>
      <c r="CL264">
        <v>0</v>
      </c>
      <c r="CM264" s="17">
        <v>1</v>
      </c>
      <c r="CN264">
        <v>0.217</v>
      </c>
      <c r="CO264">
        <v>129</v>
      </c>
      <c r="CP264">
        <v>1</v>
      </c>
      <c r="CQ264">
        <v>0</v>
      </c>
      <c r="CR264">
        <v>23</v>
      </c>
      <c r="CX264" s="33" t="s">
        <v>85</v>
      </c>
    </row>
    <row r="265" spans="1:102" x14ac:dyDescent="0.25">
      <c r="A265">
        <v>264</v>
      </c>
      <c r="B265">
        <v>18</v>
      </c>
      <c r="C265" s="24" t="s">
        <v>213</v>
      </c>
      <c r="D265" s="12">
        <v>8.7742712374262446</v>
      </c>
      <c r="E265" s="13">
        <v>3.7298295852473933</v>
      </c>
      <c r="F265" s="7">
        <v>2.3524590163934427</v>
      </c>
      <c r="G265" s="7">
        <f t="shared" si="61"/>
        <v>5.0444416521788513</v>
      </c>
      <c r="H265" s="15">
        <f t="shared" si="62"/>
        <v>12.504100822673639</v>
      </c>
      <c r="I265" s="11">
        <f t="shared" si="63"/>
        <v>3.9270237655435782E-2</v>
      </c>
      <c r="J265" s="32">
        <f t="shared" si="64"/>
        <v>1.6693271755969217E-2</v>
      </c>
      <c r="K265" s="32">
        <f t="shared" si="65"/>
        <v>59.904374326286145</v>
      </c>
      <c r="L265" s="8">
        <v>1</v>
      </c>
      <c r="M265" s="9">
        <v>0</v>
      </c>
      <c r="N265" s="8">
        <v>1</v>
      </c>
      <c r="O265" s="9">
        <v>0</v>
      </c>
      <c r="P265" s="9">
        <v>0</v>
      </c>
      <c r="Q265" s="9">
        <v>0</v>
      </c>
      <c r="R265" s="9">
        <v>0</v>
      </c>
      <c r="S265" s="8">
        <v>3599</v>
      </c>
      <c r="T265" s="9">
        <v>15</v>
      </c>
      <c r="U265" s="9">
        <f t="shared" si="66"/>
        <v>3583</v>
      </c>
      <c r="V265" s="9">
        <f t="shared" si="67"/>
        <v>48</v>
      </c>
      <c r="W265" s="7">
        <v>12</v>
      </c>
      <c r="X265" s="7">
        <f t="shared" si="68"/>
        <v>26.274999999999999</v>
      </c>
      <c r="Y265" s="9">
        <v>0</v>
      </c>
      <c r="Z265" s="9">
        <v>1</v>
      </c>
      <c r="AA265" s="9">
        <v>1</v>
      </c>
      <c r="AB265" s="9">
        <v>0</v>
      </c>
      <c r="AC265" s="9">
        <v>0</v>
      </c>
      <c r="AD265" s="29">
        <v>0</v>
      </c>
      <c r="AE265" s="187">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s="17">
        <v>0</v>
      </c>
      <c r="BF265">
        <v>0</v>
      </c>
      <c r="BG265">
        <v>1</v>
      </c>
      <c r="BH265" s="17">
        <v>0</v>
      </c>
      <c r="BI265">
        <v>127.1666666666667</v>
      </c>
      <c r="BJ265">
        <v>27</v>
      </c>
      <c r="BK265" s="24">
        <v>44.274999999999999</v>
      </c>
      <c r="BL265">
        <v>0</v>
      </c>
      <c r="BM265">
        <v>0</v>
      </c>
      <c r="BN265">
        <v>0</v>
      </c>
      <c r="BO265">
        <v>0</v>
      </c>
      <c r="BP265">
        <v>0</v>
      </c>
      <c r="BQ265">
        <v>0</v>
      </c>
      <c r="BR265">
        <v>0</v>
      </c>
      <c r="BS265" s="17">
        <v>1</v>
      </c>
      <c r="BT265">
        <v>0</v>
      </c>
      <c r="BU265">
        <v>1</v>
      </c>
      <c r="BV265">
        <v>0</v>
      </c>
      <c r="BW265" s="17">
        <v>0</v>
      </c>
      <c r="BX265">
        <v>1</v>
      </c>
      <c r="BY265">
        <v>0</v>
      </c>
      <c r="BZ265">
        <v>0</v>
      </c>
      <c r="CA265">
        <v>0</v>
      </c>
      <c r="CB265" s="17">
        <v>1</v>
      </c>
      <c r="CC265">
        <v>1</v>
      </c>
      <c r="CD265">
        <v>1</v>
      </c>
      <c r="CE265">
        <v>0</v>
      </c>
      <c r="CF265">
        <v>0</v>
      </c>
      <c r="CG265">
        <v>0</v>
      </c>
      <c r="CH265">
        <v>1</v>
      </c>
      <c r="CI265">
        <v>1</v>
      </c>
      <c r="CJ265">
        <v>0</v>
      </c>
      <c r="CK265">
        <v>0</v>
      </c>
      <c r="CL265">
        <v>0</v>
      </c>
      <c r="CM265" s="17">
        <v>1</v>
      </c>
      <c r="CN265">
        <v>0.217</v>
      </c>
      <c r="CO265">
        <v>129</v>
      </c>
      <c r="CP265">
        <v>1</v>
      </c>
      <c r="CQ265">
        <v>0</v>
      </c>
      <c r="CR265">
        <v>23</v>
      </c>
      <c r="CX265" s="33" t="s">
        <v>85</v>
      </c>
    </row>
    <row r="266" spans="1:102" x14ac:dyDescent="0.25">
      <c r="A266">
        <v>265</v>
      </c>
      <c r="B266">
        <v>18</v>
      </c>
      <c r="C266" s="24" t="s">
        <v>213</v>
      </c>
      <c r="D266" s="12">
        <v>6.1772281390967132</v>
      </c>
      <c r="E266" s="13">
        <v>2.7593709453833033</v>
      </c>
      <c r="F266" s="7">
        <v>2.2386363636363638</v>
      </c>
      <c r="G266" s="7">
        <f t="shared" si="61"/>
        <v>3.4178571937134099</v>
      </c>
      <c r="H266" s="15">
        <f t="shared" si="62"/>
        <v>8.9365990844800169</v>
      </c>
      <c r="I266" s="11">
        <f t="shared" si="63"/>
        <v>3.7372886443261165E-2</v>
      </c>
      <c r="J266" s="32">
        <f t="shared" si="64"/>
        <v>1.6694487345213109E-2</v>
      </c>
      <c r="K266" s="32">
        <f t="shared" si="65"/>
        <v>59.900012460504506</v>
      </c>
      <c r="L266" s="8">
        <v>1</v>
      </c>
      <c r="M266" s="9">
        <v>0</v>
      </c>
      <c r="N266" s="8">
        <v>1</v>
      </c>
      <c r="O266" s="9">
        <v>0</v>
      </c>
      <c r="P266" s="9">
        <v>0</v>
      </c>
      <c r="Q266" s="9">
        <v>0</v>
      </c>
      <c r="R266" s="9">
        <v>0</v>
      </c>
      <c r="S266" s="8">
        <v>3599</v>
      </c>
      <c r="T266" s="9">
        <v>15</v>
      </c>
      <c r="U266" s="9">
        <f t="shared" si="66"/>
        <v>3583</v>
      </c>
      <c r="V266" s="9">
        <f t="shared" si="67"/>
        <v>48</v>
      </c>
      <c r="W266" s="7">
        <v>9</v>
      </c>
      <c r="X266" s="7">
        <f t="shared" si="68"/>
        <v>29.274999999999999</v>
      </c>
      <c r="Y266" s="9">
        <v>0</v>
      </c>
      <c r="Z266" s="9">
        <v>1</v>
      </c>
      <c r="AA266" s="9">
        <v>1</v>
      </c>
      <c r="AB266" s="9">
        <v>0</v>
      </c>
      <c r="AC266" s="9">
        <v>0</v>
      </c>
      <c r="AD266" s="29">
        <v>0</v>
      </c>
      <c r="AE266" s="187">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s="17">
        <v>0</v>
      </c>
      <c r="BF266">
        <v>0</v>
      </c>
      <c r="BG266">
        <v>1</v>
      </c>
      <c r="BH266" s="17">
        <v>0</v>
      </c>
      <c r="BI266">
        <v>127.1666666666667</v>
      </c>
      <c r="BJ266">
        <v>27</v>
      </c>
      <c r="BK266" s="24">
        <v>44.274999999999999</v>
      </c>
      <c r="BL266">
        <v>0</v>
      </c>
      <c r="BM266">
        <v>0</v>
      </c>
      <c r="BN266">
        <v>0</v>
      </c>
      <c r="BO266">
        <v>0</v>
      </c>
      <c r="BP266">
        <v>0</v>
      </c>
      <c r="BQ266">
        <v>0</v>
      </c>
      <c r="BR266">
        <v>0</v>
      </c>
      <c r="BS266" s="17">
        <v>1</v>
      </c>
      <c r="BT266">
        <v>0</v>
      </c>
      <c r="BU266">
        <v>1</v>
      </c>
      <c r="BV266">
        <v>0</v>
      </c>
      <c r="BW266" s="17">
        <v>0</v>
      </c>
      <c r="BX266">
        <v>1</v>
      </c>
      <c r="BY266">
        <v>0</v>
      </c>
      <c r="BZ266">
        <v>0</v>
      </c>
      <c r="CA266">
        <v>0</v>
      </c>
      <c r="CB266" s="17">
        <v>1</v>
      </c>
      <c r="CC266">
        <v>1</v>
      </c>
      <c r="CD266">
        <v>1</v>
      </c>
      <c r="CE266">
        <v>0</v>
      </c>
      <c r="CF266">
        <v>0</v>
      </c>
      <c r="CG266">
        <v>0</v>
      </c>
      <c r="CH266">
        <v>1</v>
      </c>
      <c r="CI266">
        <v>1</v>
      </c>
      <c r="CJ266">
        <v>0</v>
      </c>
      <c r="CK266">
        <v>0</v>
      </c>
      <c r="CL266">
        <v>0</v>
      </c>
      <c r="CM266" s="17">
        <v>1</v>
      </c>
      <c r="CN266">
        <v>0.217</v>
      </c>
      <c r="CO266">
        <v>129</v>
      </c>
      <c r="CP266">
        <v>1</v>
      </c>
      <c r="CQ266">
        <v>0</v>
      </c>
      <c r="CR266">
        <v>23</v>
      </c>
      <c r="CX266" s="33" t="s">
        <v>85</v>
      </c>
    </row>
    <row r="267" spans="1:102" x14ac:dyDescent="0.25">
      <c r="A267">
        <v>266</v>
      </c>
      <c r="B267">
        <v>18</v>
      </c>
      <c r="C267" s="24" t="s">
        <v>213</v>
      </c>
      <c r="D267" s="12">
        <v>8.3000000000000007</v>
      </c>
      <c r="E267" s="13">
        <v>0.4</v>
      </c>
      <c r="F267" s="7">
        <f t="shared" ref="F267:F278" si="69">D267/E267</f>
        <v>20.75</v>
      </c>
      <c r="G267" s="7">
        <f t="shared" si="61"/>
        <v>7.9</v>
      </c>
      <c r="H267" s="15">
        <f t="shared" si="62"/>
        <v>8.7000000000000011</v>
      </c>
      <c r="I267" s="11">
        <f t="shared" si="63"/>
        <v>0.3266375144591237</v>
      </c>
      <c r="J267" s="32">
        <f t="shared" si="64"/>
        <v>1.5741566961885479E-2</v>
      </c>
      <c r="K267" s="32">
        <f t="shared" si="65"/>
        <v>63.526077322623976</v>
      </c>
      <c r="L267" s="8">
        <v>1</v>
      </c>
      <c r="M267" s="9">
        <v>0</v>
      </c>
      <c r="N267" s="8">
        <v>1</v>
      </c>
      <c r="O267" s="9">
        <v>0</v>
      </c>
      <c r="P267" s="9">
        <v>0</v>
      </c>
      <c r="Q267" s="9">
        <v>0</v>
      </c>
      <c r="R267" s="9">
        <v>0</v>
      </c>
      <c r="S267" s="8">
        <v>3610</v>
      </c>
      <c r="T267" s="9">
        <v>4</v>
      </c>
      <c r="U267" s="9">
        <f t="shared" si="66"/>
        <v>3605</v>
      </c>
      <c r="V267" s="9">
        <f t="shared" si="67"/>
        <v>48</v>
      </c>
      <c r="W267" s="7">
        <v>10.967499999999999</v>
      </c>
      <c r="X267" s="7">
        <f t="shared" si="68"/>
        <v>27.307499999999997</v>
      </c>
      <c r="Y267" s="9">
        <v>1</v>
      </c>
      <c r="Z267" s="9">
        <v>0</v>
      </c>
      <c r="AA267" s="9">
        <v>1</v>
      </c>
      <c r="AB267" s="9">
        <v>0</v>
      </c>
      <c r="AC267" s="9">
        <v>0</v>
      </c>
      <c r="AD267" s="29">
        <v>0</v>
      </c>
      <c r="AE267" s="187">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s="17">
        <v>0</v>
      </c>
      <c r="BF267">
        <v>0</v>
      </c>
      <c r="BG267">
        <v>1</v>
      </c>
      <c r="BH267" s="17">
        <v>0</v>
      </c>
      <c r="BI267">
        <v>127.1666666666667</v>
      </c>
      <c r="BJ267">
        <v>27</v>
      </c>
      <c r="BK267" s="24">
        <v>44.274999999999999</v>
      </c>
      <c r="BL267">
        <v>1</v>
      </c>
      <c r="BM267">
        <v>0</v>
      </c>
      <c r="BN267">
        <v>0</v>
      </c>
      <c r="BO267">
        <v>0</v>
      </c>
      <c r="BP267">
        <v>0</v>
      </c>
      <c r="BQ267">
        <v>0</v>
      </c>
      <c r="BR267">
        <v>0</v>
      </c>
      <c r="BS267" s="17">
        <v>0</v>
      </c>
      <c r="BT267">
        <v>0</v>
      </c>
      <c r="BU267">
        <v>1</v>
      </c>
      <c r="BV267">
        <v>0</v>
      </c>
      <c r="BW267" s="17">
        <v>0</v>
      </c>
      <c r="BX267">
        <v>1</v>
      </c>
      <c r="BY267">
        <v>0</v>
      </c>
      <c r="BZ267">
        <v>0</v>
      </c>
      <c r="CA267">
        <v>0</v>
      </c>
      <c r="CB267" s="17">
        <v>1</v>
      </c>
      <c r="CC267">
        <v>1</v>
      </c>
      <c r="CD267">
        <v>1</v>
      </c>
      <c r="CE267">
        <v>0</v>
      </c>
      <c r="CF267">
        <v>0</v>
      </c>
      <c r="CG267">
        <v>0</v>
      </c>
      <c r="CH267">
        <v>1</v>
      </c>
      <c r="CI267">
        <v>1</v>
      </c>
      <c r="CJ267">
        <v>0</v>
      </c>
      <c r="CK267">
        <v>0</v>
      </c>
      <c r="CL267">
        <v>0</v>
      </c>
      <c r="CM267" s="17">
        <v>1</v>
      </c>
      <c r="CN267">
        <v>0.217</v>
      </c>
      <c r="CO267">
        <v>129</v>
      </c>
      <c r="CP267">
        <v>1</v>
      </c>
      <c r="CQ267">
        <v>0</v>
      </c>
      <c r="CR267">
        <v>23</v>
      </c>
      <c r="CX267" s="33" t="s">
        <v>85</v>
      </c>
    </row>
    <row r="268" spans="1:102" x14ac:dyDescent="0.25">
      <c r="A268">
        <v>267</v>
      </c>
      <c r="B268">
        <v>18</v>
      </c>
      <c r="C268" s="24" t="s">
        <v>213</v>
      </c>
      <c r="D268" s="12">
        <v>8</v>
      </c>
      <c r="E268" s="13">
        <v>1.7</v>
      </c>
      <c r="F268" s="7">
        <f t="shared" si="69"/>
        <v>4.7058823529411766</v>
      </c>
      <c r="G268" s="7">
        <f t="shared" si="61"/>
        <v>6.3</v>
      </c>
      <c r="H268" s="15">
        <f t="shared" si="62"/>
        <v>9.6999999999999993</v>
      </c>
      <c r="I268" s="11">
        <f t="shared" si="63"/>
        <v>7.8137333630947534E-2</v>
      </c>
      <c r="J268" s="32">
        <f t="shared" si="64"/>
        <v>1.660418339657635E-2</v>
      </c>
      <c r="K268" s="32">
        <f t="shared" si="65"/>
        <v>60.225786244097499</v>
      </c>
      <c r="L268" s="8">
        <v>1</v>
      </c>
      <c r="M268" s="9">
        <v>0</v>
      </c>
      <c r="N268" s="8">
        <v>1</v>
      </c>
      <c r="O268" s="9">
        <v>0</v>
      </c>
      <c r="P268" s="9">
        <v>0</v>
      </c>
      <c r="Q268" s="9">
        <v>0</v>
      </c>
      <c r="R268" s="9">
        <v>0</v>
      </c>
      <c r="S268" s="8">
        <v>3610</v>
      </c>
      <c r="T268" s="9">
        <v>4</v>
      </c>
      <c r="U268" s="9">
        <f t="shared" si="66"/>
        <v>3605</v>
      </c>
      <c r="V268" s="9">
        <f t="shared" si="67"/>
        <v>48</v>
      </c>
      <c r="W268" s="7">
        <v>10.967499999999999</v>
      </c>
      <c r="X268" s="7">
        <f t="shared" si="68"/>
        <v>27.307499999999997</v>
      </c>
      <c r="Y268" s="9">
        <v>1</v>
      </c>
      <c r="Z268" s="9">
        <v>0</v>
      </c>
      <c r="AA268" s="9">
        <v>1</v>
      </c>
      <c r="AB268" s="9">
        <v>0</v>
      </c>
      <c r="AC268" s="9">
        <v>0</v>
      </c>
      <c r="AD268" s="29">
        <v>0</v>
      </c>
      <c r="AE268" s="187">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s="17">
        <v>0</v>
      </c>
      <c r="BF268">
        <v>0</v>
      </c>
      <c r="BG268">
        <v>1</v>
      </c>
      <c r="BH268" s="17">
        <v>0</v>
      </c>
      <c r="BI268">
        <v>127.1666666666667</v>
      </c>
      <c r="BJ268">
        <v>27</v>
      </c>
      <c r="BK268" s="24">
        <v>44.274999999999999</v>
      </c>
      <c r="BL268">
        <v>0</v>
      </c>
      <c r="BM268">
        <v>0</v>
      </c>
      <c r="BN268">
        <v>0</v>
      </c>
      <c r="BO268">
        <v>0</v>
      </c>
      <c r="BP268">
        <v>0</v>
      </c>
      <c r="BQ268">
        <v>0</v>
      </c>
      <c r="BR268">
        <v>0</v>
      </c>
      <c r="BS268" s="17">
        <v>1</v>
      </c>
      <c r="BT268">
        <v>0</v>
      </c>
      <c r="BU268">
        <v>1</v>
      </c>
      <c r="BV268">
        <v>0</v>
      </c>
      <c r="BW268" s="17">
        <v>0</v>
      </c>
      <c r="BX268">
        <v>1</v>
      </c>
      <c r="BY268">
        <v>0</v>
      </c>
      <c r="BZ268">
        <v>0</v>
      </c>
      <c r="CA268">
        <v>0</v>
      </c>
      <c r="CB268" s="17">
        <v>1</v>
      </c>
      <c r="CC268">
        <v>1</v>
      </c>
      <c r="CD268">
        <v>1</v>
      </c>
      <c r="CE268">
        <v>0</v>
      </c>
      <c r="CF268">
        <v>0</v>
      </c>
      <c r="CG268">
        <v>0</v>
      </c>
      <c r="CH268">
        <v>1</v>
      </c>
      <c r="CI268">
        <v>1</v>
      </c>
      <c r="CJ268">
        <v>0</v>
      </c>
      <c r="CK268">
        <v>0</v>
      </c>
      <c r="CL268">
        <v>0</v>
      </c>
      <c r="CM268" s="17">
        <v>1</v>
      </c>
      <c r="CN268">
        <v>0.217</v>
      </c>
      <c r="CO268">
        <v>129</v>
      </c>
      <c r="CP268">
        <v>1</v>
      </c>
      <c r="CQ268">
        <v>0</v>
      </c>
      <c r="CR268">
        <v>23</v>
      </c>
      <c r="CX268" s="33" t="s">
        <v>85</v>
      </c>
    </row>
    <row r="269" spans="1:102" x14ac:dyDescent="0.25">
      <c r="A269">
        <v>268</v>
      </c>
      <c r="B269">
        <v>18</v>
      </c>
      <c r="C269" s="24" t="s">
        <v>213</v>
      </c>
      <c r="D269" s="12">
        <v>8.1999999999999993</v>
      </c>
      <c r="E269" s="13">
        <v>1.7</v>
      </c>
      <c r="F269" s="7">
        <f t="shared" si="69"/>
        <v>4.8235294117647056</v>
      </c>
      <c r="G269" s="7">
        <f t="shared" si="61"/>
        <v>6.4999999999999991</v>
      </c>
      <c r="H269" s="15">
        <f t="shared" si="62"/>
        <v>9.8999999999999986</v>
      </c>
      <c r="I269" s="11">
        <f t="shared" si="63"/>
        <v>8.0277770773294066E-2</v>
      </c>
      <c r="J269" s="32">
        <f t="shared" si="64"/>
        <v>1.6642952477390238E-2</v>
      </c>
      <c r="K269" s="32">
        <f t="shared" si="65"/>
        <v>60.085492724834651</v>
      </c>
      <c r="L269" s="8">
        <v>1</v>
      </c>
      <c r="M269" s="9">
        <v>0</v>
      </c>
      <c r="N269" s="8">
        <v>1</v>
      </c>
      <c r="O269" s="9">
        <v>0</v>
      </c>
      <c r="P269" s="9">
        <v>0</v>
      </c>
      <c r="Q269" s="9">
        <v>0</v>
      </c>
      <c r="R269" s="9">
        <v>0</v>
      </c>
      <c r="S269" s="8">
        <v>3598</v>
      </c>
      <c r="T269" s="9">
        <v>10</v>
      </c>
      <c r="U269" s="9">
        <f t="shared" si="66"/>
        <v>3587</v>
      </c>
      <c r="V269" s="9">
        <f t="shared" si="67"/>
        <v>48</v>
      </c>
      <c r="W269" s="7">
        <v>10.967499999999999</v>
      </c>
      <c r="X269" s="7">
        <f t="shared" si="68"/>
        <v>27.307499999999997</v>
      </c>
      <c r="Y269" s="9">
        <v>1</v>
      </c>
      <c r="Z269" s="9">
        <v>0</v>
      </c>
      <c r="AA269" s="9">
        <v>1</v>
      </c>
      <c r="AB269" s="9">
        <v>0</v>
      </c>
      <c r="AC269" s="9">
        <v>0</v>
      </c>
      <c r="AD269" s="29">
        <v>0</v>
      </c>
      <c r="AE269" s="187">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s="17">
        <v>0</v>
      </c>
      <c r="BF269">
        <v>0</v>
      </c>
      <c r="BG269">
        <v>1</v>
      </c>
      <c r="BH269" s="17">
        <v>0</v>
      </c>
      <c r="BI269">
        <v>127.1666666666667</v>
      </c>
      <c r="BJ269">
        <v>27</v>
      </c>
      <c r="BK269" s="24">
        <v>44.274999999999999</v>
      </c>
      <c r="BL269">
        <v>0</v>
      </c>
      <c r="BM269">
        <v>0</v>
      </c>
      <c r="BN269">
        <v>0</v>
      </c>
      <c r="BO269">
        <v>0</v>
      </c>
      <c r="BP269">
        <v>0</v>
      </c>
      <c r="BQ269">
        <v>0</v>
      </c>
      <c r="BR269">
        <v>0</v>
      </c>
      <c r="BS269" s="17">
        <v>1</v>
      </c>
      <c r="BT269">
        <v>0</v>
      </c>
      <c r="BU269">
        <v>1</v>
      </c>
      <c r="BV269">
        <v>0</v>
      </c>
      <c r="BW269" s="17">
        <v>0</v>
      </c>
      <c r="BX269">
        <v>1</v>
      </c>
      <c r="BY269">
        <v>0</v>
      </c>
      <c r="BZ269">
        <v>0</v>
      </c>
      <c r="CA269">
        <v>0</v>
      </c>
      <c r="CB269" s="17">
        <v>1</v>
      </c>
      <c r="CC269">
        <v>1</v>
      </c>
      <c r="CD269">
        <v>1</v>
      </c>
      <c r="CE269">
        <v>0</v>
      </c>
      <c r="CF269">
        <v>0</v>
      </c>
      <c r="CG269">
        <v>0</v>
      </c>
      <c r="CH269">
        <v>1</v>
      </c>
      <c r="CI269">
        <v>1</v>
      </c>
      <c r="CJ269">
        <v>0</v>
      </c>
      <c r="CK269">
        <v>0</v>
      </c>
      <c r="CL269">
        <v>0</v>
      </c>
      <c r="CM269" s="17">
        <v>1</v>
      </c>
      <c r="CN269">
        <v>0.217</v>
      </c>
      <c r="CO269">
        <v>129</v>
      </c>
      <c r="CP269">
        <v>1</v>
      </c>
      <c r="CQ269">
        <v>0</v>
      </c>
      <c r="CR269">
        <v>23</v>
      </c>
      <c r="CX269" s="33" t="s">
        <v>85</v>
      </c>
    </row>
    <row r="270" spans="1:102" x14ac:dyDescent="0.25">
      <c r="A270">
        <v>269</v>
      </c>
      <c r="B270">
        <v>18</v>
      </c>
      <c r="C270" s="24" t="s">
        <v>213</v>
      </c>
      <c r="D270" s="12">
        <v>8</v>
      </c>
      <c r="E270" s="13">
        <v>1.7</v>
      </c>
      <c r="F270" s="7">
        <f t="shared" si="69"/>
        <v>4.7058823529411766</v>
      </c>
      <c r="G270" s="7">
        <f t="shared" si="61"/>
        <v>6.3</v>
      </c>
      <c r="H270" s="15">
        <f t="shared" si="62"/>
        <v>9.6999999999999993</v>
      </c>
      <c r="I270" s="11">
        <f t="shared" si="63"/>
        <v>7.8364515553668732E-2</v>
      </c>
      <c r="J270" s="32">
        <f t="shared" si="64"/>
        <v>1.6652459555154608E-2</v>
      </c>
      <c r="K270" s="32">
        <f t="shared" si="65"/>
        <v>60.051189236514894</v>
      </c>
      <c r="L270" s="8">
        <v>1</v>
      </c>
      <c r="M270" s="9">
        <v>0</v>
      </c>
      <c r="N270" s="8">
        <v>1</v>
      </c>
      <c r="O270" s="9">
        <v>0</v>
      </c>
      <c r="P270" s="9">
        <v>0</v>
      </c>
      <c r="Q270" s="9">
        <v>0</v>
      </c>
      <c r="R270" s="9">
        <v>0</v>
      </c>
      <c r="S270" s="8">
        <v>3598</v>
      </c>
      <c r="T270" s="9">
        <v>13</v>
      </c>
      <c r="U270" s="9">
        <f t="shared" si="66"/>
        <v>3584</v>
      </c>
      <c r="V270" s="9">
        <f t="shared" si="67"/>
        <v>48</v>
      </c>
      <c r="W270" s="7">
        <v>10.967499999999999</v>
      </c>
      <c r="X270" s="7">
        <f t="shared" si="68"/>
        <v>27.307499999999997</v>
      </c>
      <c r="Y270" s="9">
        <v>1</v>
      </c>
      <c r="Z270" s="9">
        <v>0</v>
      </c>
      <c r="AA270" s="9">
        <v>1</v>
      </c>
      <c r="AB270" s="9">
        <v>0</v>
      </c>
      <c r="AC270" s="9">
        <v>0</v>
      </c>
      <c r="AD270" s="29">
        <v>0</v>
      </c>
      <c r="AE270" s="187">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s="17">
        <v>0</v>
      </c>
      <c r="BF270">
        <v>0</v>
      </c>
      <c r="BG270">
        <v>1</v>
      </c>
      <c r="BH270" s="17">
        <v>0</v>
      </c>
      <c r="BI270">
        <v>127.1666666666667</v>
      </c>
      <c r="BJ270">
        <v>27</v>
      </c>
      <c r="BK270" s="24">
        <v>44.274999999999999</v>
      </c>
      <c r="BL270">
        <v>0</v>
      </c>
      <c r="BM270">
        <v>0</v>
      </c>
      <c r="BN270">
        <v>0</v>
      </c>
      <c r="BO270">
        <v>0</v>
      </c>
      <c r="BP270">
        <v>0</v>
      </c>
      <c r="BQ270">
        <v>0</v>
      </c>
      <c r="BR270">
        <v>0</v>
      </c>
      <c r="BS270" s="17">
        <v>1</v>
      </c>
      <c r="BT270">
        <v>0</v>
      </c>
      <c r="BU270">
        <v>1</v>
      </c>
      <c r="BV270">
        <v>0</v>
      </c>
      <c r="BW270" s="17">
        <v>0</v>
      </c>
      <c r="BX270">
        <v>1</v>
      </c>
      <c r="BY270">
        <v>0</v>
      </c>
      <c r="BZ270">
        <v>0</v>
      </c>
      <c r="CA270">
        <v>0</v>
      </c>
      <c r="CB270" s="17">
        <v>1</v>
      </c>
      <c r="CC270">
        <v>1</v>
      </c>
      <c r="CD270">
        <v>1</v>
      </c>
      <c r="CE270">
        <v>0</v>
      </c>
      <c r="CF270">
        <v>0</v>
      </c>
      <c r="CG270">
        <v>0</v>
      </c>
      <c r="CH270">
        <v>1</v>
      </c>
      <c r="CI270">
        <v>1</v>
      </c>
      <c r="CJ270">
        <v>0</v>
      </c>
      <c r="CK270">
        <v>0</v>
      </c>
      <c r="CL270">
        <v>0</v>
      </c>
      <c r="CM270" s="17">
        <v>1</v>
      </c>
      <c r="CN270">
        <v>0.217</v>
      </c>
      <c r="CO270">
        <v>129</v>
      </c>
      <c r="CP270">
        <v>1</v>
      </c>
      <c r="CQ270">
        <v>0</v>
      </c>
      <c r="CR270">
        <v>23</v>
      </c>
      <c r="CX270" s="33" t="s">
        <v>85</v>
      </c>
    </row>
    <row r="271" spans="1:102" x14ac:dyDescent="0.25">
      <c r="A271">
        <v>270</v>
      </c>
      <c r="B271">
        <v>18</v>
      </c>
      <c r="C271" s="24" t="s">
        <v>213</v>
      </c>
      <c r="D271" s="12">
        <v>11.9</v>
      </c>
      <c r="E271" s="13">
        <v>0.7</v>
      </c>
      <c r="F271" s="7">
        <f t="shared" si="69"/>
        <v>17</v>
      </c>
      <c r="G271" s="7">
        <f t="shared" si="61"/>
        <v>11.200000000000001</v>
      </c>
      <c r="H271" s="15">
        <f t="shared" si="62"/>
        <v>12.6</v>
      </c>
      <c r="I271" s="11">
        <f t="shared" si="63"/>
        <v>0.27246248890491698</v>
      </c>
      <c r="J271" s="32">
        <f t="shared" si="64"/>
        <v>1.6027205229700997E-2</v>
      </c>
      <c r="K271" s="32">
        <f t="shared" si="65"/>
        <v>62.393909959225994</v>
      </c>
      <c r="L271" s="8">
        <v>1</v>
      </c>
      <c r="M271" s="9">
        <v>0</v>
      </c>
      <c r="N271" s="8">
        <v>1</v>
      </c>
      <c r="O271" s="9">
        <v>0</v>
      </c>
      <c r="P271" s="9">
        <v>0</v>
      </c>
      <c r="Q271" s="9">
        <v>0</v>
      </c>
      <c r="R271" s="9">
        <v>0</v>
      </c>
      <c r="S271" s="8">
        <v>3610</v>
      </c>
      <c r="T271" s="9">
        <v>5</v>
      </c>
      <c r="U271" s="9">
        <f t="shared" si="66"/>
        <v>3604</v>
      </c>
      <c r="V271" s="9">
        <f t="shared" si="67"/>
        <v>48</v>
      </c>
      <c r="W271" s="7">
        <v>17</v>
      </c>
      <c r="X271" s="7">
        <f t="shared" si="68"/>
        <v>21.274999999999999</v>
      </c>
      <c r="Y271" s="9">
        <v>1</v>
      </c>
      <c r="Z271" s="9">
        <v>0</v>
      </c>
      <c r="AA271" s="9">
        <v>1</v>
      </c>
      <c r="AB271" s="9">
        <v>0</v>
      </c>
      <c r="AC271" s="9">
        <v>0</v>
      </c>
      <c r="AD271" s="29">
        <v>0</v>
      </c>
      <c r="AE271" s="187">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s="17">
        <v>0</v>
      </c>
      <c r="BF271">
        <v>0</v>
      </c>
      <c r="BG271">
        <v>1</v>
      </c>
      <c r="BH271" s="17">
        <v>0</v>
      </c>
      <c r="BI271">
        <v>127.1666666666667</v>
      </c>
      <c r="BJ271">
        <v>27</v>
      </c>
      <c r="BK271" s="24">
        <v>44.274999999999999</v>
      </c>
      <c r="BL271">
        <v>1</v>
      </c>
      <c r="BM271">
        <v>0</v>
      </c>
      <c r="BN271">
        <v>0</v>
      </c>
      <c r="BO271">
        <v>0</v>
      </c>
      <c r="BP271">
        <v>0</v>
      </c>
      <c r="BQ271">
        <v>0</v>
      </c>
      <c r="BR271">
        <v>0</v>
      </c>
      <c r="BS271" s="17">
        <v>0</v>
      </c>
      <c r="BT271">
        <v>0</v>
      </c>
      <c r="BU271">
        <v>1</v>
      </c>
      <c r="BV271">
        <v>0</v>
      </c>
      <c r="BW271" s="17">
        <v>0</v>
      </c>
      <c r="BX271">
        <v>1</v>
      </c>
      <c r="BY271">
        <v>0</v>
      </c>
      <c r="BZ271">
        <v>0</v>
      </c>
      <c r="CA271">
        <v>0</v>
      </c>
      <c r="CB271" s="17">
        <v>1</v>
      </c>
      <c r="CC271">
        <v>1</v>
      </c>
      <c r="CD271">
        <v>1</v>
      </c>
      <c r="CE271">
        <v>0</v>
      </c>
      <c r="CF271">
        <v>0</v>
      </c>
      <c r="CG271">
        <v>0</v>
      </c>
      <c r="CH271">
        <v>1</v>
      </c>
      <c r="CI271">
        <v>1</v>
      </c>
      <c r="CJ271">
        <v>0</v>
      </c>
      <c r="CK271">
        <v>0</v>
      </c>
      <c r="CL271">
        <v>0</v>
      </c>
      <c r="CM271" s="17">
        <v>1</v>
      </c>
      <c r="CN271">
        <v>0.217</v>
      </c>
      <c r="CO271">
        <v>129</v>
      </c>
      <c r="CP271">
        <v>1</v>
      </c>
      <c r="CQ271">
        <v>0</v>
      </c>
      <c r="CR271">
        <v>23</v>
      </c>
      <c r="CX271" s="33" t="s">
        <v>85</v>
      </c>
    </row>
    <row r="272" spans="1:102" x14ac:dyDescent="0.25">
      <c r="A272">
        <v>271</v>
      </c>
      <c r="B272">
        <v>18</v>
      </c>
      <c r="C272" s="24" t="s">
        <v>213</v>
      </c>
      <c r="D272" s="12">
        <v>5.3</v>
      </c>
      <c r="E272" s="13">
        <v>0.8</v>
      </c>
      <c r="F272" s="7">
        <f t="shared" si="69"/>
        <v>6.6249999999999991</v>
      </c>
      <c r="G272" s="7">
        <f t="shared" si="61"/>
        <v>4.5</v>
      </c>
      <c r="H272" s="15">
        <f t="shared" si="62"/>
        <v>6.1</v>
      </c>
      <c r="I272" s="11">
        <f t="shared" si="63"/>
        <v>0.10968948019675485</v>
      </c>
      <c r="J272" s="32">
        <f t="shared" si="64"/>
        <v>1.6556902671208282E-2</v>
      </c>
      <c r="K272" s="32">
        <f t="shared" si="65"/>
        <v>60.397770033338155</v>
      </c>
      <c r="L272" s="8">
        <v>1</v>
      </c>
      <c r="M272" s="9">
        <v>0</v>
      </c>
      <c r="N272" s="8">
        <v>1</v>
      </c>
      <c r="O272" s="9">
        <v>0</v>
      </c>
      <c r="P272" s="9">
        <v>0</v>
      </c>
      <c r="Q272" s="9">
        <v>0</v>
      </c>
      <c r="R272" s="9">
        <v>0</v>
      </c>
      <c r="S272" s="8">
        <v>3610</v>
      </c>
      <c r="T272" s="9">
        <v>5</v>
      </c>
      <c r="U272" s="9">
        <f t="shared" si="66"/>
        <v>3604</v>
      </c>
      <c r="V272" s="9">
        <f t="shared" si="67"/>
        <v>48</v>
      </c>
      <c r="W272" s="7">
        <v>7</v>
      </c>
      <c r="X272" s="7">
        <f t="shared" si="68"/>
        <v>31.274999999999999</v>
      </c>
      <c r="Y272" s="9">
        <v>1</v>
      </c>
      <c r="Z272" s="9">
        <v>0</v>
      </c>
      <c r="AA272" s="9">
        <v>1</v>
      </c>
      <c r="AB272" s="9">
        <v>0</v>
      </c>
      <c r="AC272" s="9">
        <v>0</v>
      </c>
      <c r="AD272" s="29">
        <v>0</v>
      </c>
      <c r="AE272" s="187">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s="17">
        <v>0</v>
      </c>
      <c r="BF272">
        <v>0</v>
      </c>
      <c r="BG272">
        <v>1</v>
      </c>
      <c r="BH272" s="17">
        <v>0</v>
      </c>
      <c r="BI272">
        <v>127.1666666666667</v>
      </c>
      <c r="BJ272">
        <v>27</v>
      </c>
      <c r="BK272" s="24">
        <v>44.274999999999999</v>
      </c>
      <c r="BL272">
        <v>1</v>
      </c>
      <c r="BM272">
        <v>0</v>
      </c>
      <c r="BN272">
        <v>0</v>
      </c>
      <c r="BO272">
        <v>0</v>
      </c>
      <c r="BP272">
        <v>0</v>
      </c>
      <c r="BQ272">
        <v>0</v>
      </c>
      <c r="BR272">
        <v>0</v>
      </c>
      <c r="BS272" s="17">
        <v>0</v>
      </c>
      <c r="BT272">
        <v>0</v>
      </c>
      <c r="BU272">
        <v>1</v>
      </c>
      <c r="BV272">
        <v>0</v>
      </c>
      <c r="BW272" s="17">
        <v>0</v>
      </c>
      <c r="BX272">
        <v>1</v>
      </c>
      <c r="BY272">
        <v>0</v>
      </c>
      <c r="BZ272">
        <v>0</v>
      </c>
      <c r="CA272">
        <v>0</v>
      </c>
      <c r="CB272" s="17">
        <v>1</v>
      </c>
      <c r="CC272">
        <v>1</v>
      </c>
      <c r="CD272">
        <v>1</v>
      </c>
      <c r="CE272">
        <v>0</v>
      </c>
      <c r="CF272">
        <v>0</v>
      </c>
      <c r="CG272">
        <v>0</v>
      </c>
      <c r="CH272">
        <v>1</v>
      </c>
      <c r="CI272">
        <v>1</v>
      </c>
      <c r="CJ272">
        <v>0</v>
      </c>
      <c r="CK272">
        <v>0</v>
      </c>
      <c r="CL272">
        <v>0</v>
      </c>
      <c r="CM272" s="17">
        <v>1</v>
      </c>
      <c r="CN272">
        <v>0.217</v>
      </c>
      <c r="CO272">
        <v>129</v>
      </c>
      <c r="CP272">
        <v>1</v>
      </c>
      <c r="CQ272">
        <v>0</v>
      </c>
      <c r="CR272">
        <v>23</v>
      </c>
      <c r="CX272" s="33" t="s">
        <v>85</v>
      </c>
    </row>
    <row r="273" spans="1:102" x14ac:dyDescent="0.25">
      <c r="A273">
        <v>272</v>
      </c>
      <c r="B273">
        <v>18</v>
      </c>
      <c r="C273" s="24" t="s">
        <v>213</v>
      </c>
      <c r="D273" s="12">
        <v>9.9</v>
      </c>
      <c r="E273" s="13">
        <v>3.9</v>
      </c>
      <c r="F273" s="7">
        <f t="shared" si="69"/>
        <v>2.5384615384615388</v>
      </c>
      <c r="G273" s="7">
        <f t="shared" si="61"/>
        <v>6</v>
      </c>
      <c r="H273" s="15">
        <f t="shared" si="62"/>
        <v>13.8</v>
      </c>
      <c r="I273" s="11">
        <f t="shared" si="63"/>
        <v>4.2246457103995896E-2</v>
      </c>
      <c r="J273" s="32">
        <f t="shared" si="64"/>
        <v>1.6642543707634745E-2</v>
      </c>
      <c r="K273" s="32">
        <f t="shared" si="65"/>
        <v>60.086968528810374</v>
      </c>
      <c r="L273" s="8">
        <v>1</v>
      </c>
      <c r="M273" s="9">
        <v>0</v>
      </c>
      <c r="N273" s="8">
        <v>1</v>
      </c>
      <c r="O273" s="9">
        <v>0</v>
      </c>
      <c r="P273" s="9">
        <v>0</v>
      </c>
      <c r="Q273" s="9">
        <v>0</v>
      </c>
      <c r="R273" s="9">
        <v>0</v>
      </c>
      <c r="S273" s="8">
        <v>3610</v>
      </c>
      <c r="T273" s="9">
        <v>5</v>
      </c>
      <c r="U273" s="9">
        <f t="shared" si="66"/>
        <v>3604</v>
      </c>
      <c r="V273" s="9">
        <f t="shared" si="67"/>
        <v>48</v>
      </c>
      <c r="W273" s="7">
        <v>17</v>
      </c>
      <c r="X273" s="7">
        <f t="shared" si="68"/>
        <v>21.274999999999999</v>
      </c>
      <c r="Y273" s="9">
        <v>1</v>
      </c>
      <c r="Z273" s="9">
        <v>0</v>
      </c>
      <c r="AA273" s="9">
        <v>1</v>
      </c>
      <c r="AB273" s="9">
        <v>0</v>
      </c>
      <c r="AC273" s="9">
        <v>0</v>
      </c>
      <c r="AD273" s="29">
        <v>0</v>
      </c>
      <c r="AE273" s="187">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s="17">
        <v>0</v>
      </c>
      <c r="BF273">
        <v>0</v>
      </c>
      <c r="BG273">
        <v>1</v>
      </c>
      <c r="BH273" s="17">
        <v>0</v>
      </c>
      <c r="BI273">
        <v>127.1666666666667</v>
      </c>
      <c r="BJ273">
        <v>27</v>
      </c>
      <c r="BK273" s="24">
        <v>44.274999999999999</v>
      </c>
      <c r="BL273">
        <v>0</v>
      </c>
      <c r="BM273">
        <v>0</v>
      </c>
      <c r="BN273">
        <v>0</v>
      </c>
      <c r="BO273">
        <v>0</v>
      </c>
      <c r="BP273">
        <v>0</v>
      </c>
      <c r="BQ273">
        <v>0</v>
      </c>
      <c r="BR273">
        <v>0</v>
      </c>
      <c r="BS273" s="17">
        <v>1</v>
      </c>
      <c r="BT273">
        <v>0</v>
      </c>
      <c r="BU273">
        <v>1</v>
      </c>
      <c r="BV273">
        <v>0</v>
      </c>
      <c r="BW273" s="17">
        <v>0</v>
      </c>
      <c r="BX273">
        <v>1</v>
      </c>
      <c r="BY273">
        <v>0</v>
      </c>
      <c r="BZ273">
        <v>0</v>
      </c>
      <c r="CA273">
        <v>0</v>
      </c>
      <c r="CB273" s="17">
        <v>1</v>
      </c>
      <c r="CC273">
        <v>1</v>
      </c>
      <c r="CD273">
        <v>1</v>
      </c>
      <c r="CE273">
        <v>0</v>
      </c>
      <c r="CF273">
        <v>0</v>
      </c>
      <c r="CG273">
        <v>0</v>
      </c>
      <c r="CH273">
        <v>1</v>
      </c>
      <c r="CI273">
        <v>1</v>
      </c>
      <c r="CJ273">
        <v>0</v>
      </c>
      <c r="CK273">
        <v>0</v>
      </c>
      <c r="CL273">
        <v>0</v>
      </c>
      <c r="CM273" s="17">
        <v>1</v>
      </c>
      <c r="CN273">
        <v>0.217</v>
      </c>
      <c r="CO273">
        <v>129</v>
      </c>
      <c r="CP273">
        <v>1</v>
      </c>
      <c r="CQ273">
        <v>0</v>
      </c>
      <c r="CR273">
        <v>23</v>
      </c>
      <c r="CX273" s="33" t="s">
        <v>85</v>
      </c>
    </row>
    <row r="274" spans="1:102" x14ac:dyDescent="0.25">
      <c r="A274">
        <v>273</v>
      </c>
      <c r="B274">
        <v>18</v>
      </c>
      <c r="C274" s="24" t="s">
        <v>213</v>
      </c>
      <c r="D274" s="12">
        <v>7</v>
      </c>
      <c r="E274" s="13">
        <v>2.7</v>
      </c>
      <c r="F274" s="7">
        <f t="shared" si="69"/>
        <v>2.5925925925925926</v>
      </c>
      <c r="G274" s="7">
        <f t="shared" si="61"/>
        <v>4.3</v>
      </c>
      <c r="H274" s="15">
        <f t="shared" si="62"/>
        <v>9.6999999999999993</v>
      </c>
      <c r="I274" s="11">
        <f t="shared" si="63"/>
        <v>4.3145675984180239E-2</v>
      </c>
      <c r="J274" s="32">
        <f t="shared" si="64"/>
        <v>1.664190359389809E-2</v>
      </c>
      <c r="K274" s="32">
        <f t="shared" si="65"/>
        <v>60.08927971236772</v>
      </c>
      <c r="L274" s="8">
        <v>1</v>
      </c>
      <c r="M274" s="9">
        <v>0</v>
      </c>
      <c r="N274" s="8">
        <v>1</v>
      </c>
      <c r="O274" s="9">
        <v>0</v>
      </c>
      <c r="P274" s="9">
        <v>0</v>
      </c>
      <c r="Q274" s="9">
        <v>0</v>
      </c>
      <c r="R274" s="9">
        <v>0</v>
      </c>
      <c r="S274" s="8">
        <v>3610</v>
      </c>
      <c r="T274" s="9">
        <v>5</v>
      </c>
      <c r="U274" s="9">
        <f t="shared" si="66"/>
        <v>3604</v>
      </c>
      <c r="V274" s="9">
        <f t="shared" si="67"/>
        <v>48</v>
      </c>
      <c r="W274" s="7">
        <v>7</v>
      </c>
      <c r="X274" s="7">
        <f t="shared" si="68"/>
        <v>31.274999999999999</v>
      </c>
      <c r="Y274" s="9">
        <v>1</v>
      </c>
      <c r="Z274" s="9">
        <v>0</v>
      </c>
      <c r="AA274" s="9">
        <v>1</v>
      </c>
      <c r="AB274" s="9">
        <v>0</v>
      </c>
      <c r="AC274" s="9">
        <v>0</v>
      </c>
      <c r="AD274" s="29">
        <v>0</v>
      </c>
      <c r="AE274" s="187">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s="17">
        <v>0</v>
      </c>
      <c r="BF274">
        <v>0</v>
      </c>
      <c r="BG274">
        <v>1</v>
      </c>
      <c r="BH274" s="17">
        <v>0</v>
      </c>
      <c r="BI274">
        <v>127.1666666666667</v>
      </c>
      <c r="BJ274">
        <v>27</v>
      </c>
      <c r="BK274" s="24">
        <v>44.274999999999999</v>
      </c>
      <c r="BL274">
        <v>0</v>
      </c>
      <c r="BM274">
        <v>0</v>
      </c>
      <c r="BN274">
        <v>0</v>
      </c>
      <c r="BO274">
        <v>0</v>
      </c>
      <c r="BP274">
        <v>0</v>
      </c>
      <c r="BQ274">
        <v>0</v>
      </c>
      <c r="BR274">
        <v>0</v>
      </c>
      <c r="BS274" s="17">
        <v>1</v>
      </c>
      <c r="BT274">
        <v>0</v>
      </c>
      <c r="BU274">
        <v>1</v>
      </c>
      <c r="BV274">
        <v>0</v>
      </c>
      <c r="BW274" s="17">
        <v>0</v>
      </c>
      <c r="BX274">
        <v>1</v>
      </c>
      <c r="BY274">
        <v>0</v>
      </c>
      <c r="BZ274">
        <v>0</v>
      </c>
      <c r="CA274">
        <v>0</v>
      </c>
      <c r="CB274" s="17">
        <v>1</v>
      </c>
      <c r="CC274">
        <v>1</v>
      </c>
      <c r="CD274">
        <v>1</v>
      </c>
      <c r="CE274">
        <v>0</v>
      </c>
      <c r="CF274">
        <v>0</v>
      </c>
      <c r="CG274">
        <v>0</v>
      </c>
      <c r="CH274">
        <v>1</v>
      </c>
      <c r="CI274">
        <v>1</v>
      </c>
      <c r="CJ274">
        <v>0</v>
      </c>
      <c r="CK274">
        <v>0</v>
      </c>
      <c r="CL274">
        <v>0</v>
      </c>
      <c r="CM274" s="17">
        <v>1</v>
      </c>
      <c r="CN274">
        <v>0.217</v>
      </c>
      <c r="CO274">
        <v>129</v>
      </c>
      <c r="CP274">
        <v>1</v>
      </c>
      <c r="CQ274">
        <v>0</v>
      </c>
      <c r="CR274">
        <v>23</v>
      </c>
      <c r="CX274" s="33" t="s">
        <v>85</v>
      </c>
    </row>
    <row r="275" spans="1:102" x14ac:dyDescent="0.25">
      <c r="A275">
        <v>274</v>
      </c>
      <c r="B275">
        <v>18</v>
      </c>
      <c r="C275" s="24" t="s">
        <v>213</v>
      </c>
      <c r="D275" s="12">
        <v>9.6</v>
      </c>
      <c r="E275" s="13">
        <v>3.7</v>
      </c>
      <c r="F275" s="7">
        <f t="shared" si="69"/>
        <v>2.5945945945945943</v>
      </c>
      <c r="G275" s="7">
        <f t="shared" si="61"/>
        <v>5.8999999999999995</v>
      </c>
      <c r="H275" s="15">
        <f t="shared" si="62"/>
        <v>13.3</v>
      </c>
      <c r="I275" s="11">
        <f t="shared" si="63"/>
        <v>4.3286961577418265E-2</v>
      </c>
      <c r="J275" s="32">
        <f t="shared" si="64"/>
        <v>1.6683516441296627E-2</v>
      </c>
      <c r="K275" s="32">
        <f t="shared" si="65"/>
        <v>59.93940207501489</v>
      </c>
      <c r="L275" s="8">
        <v>1</v>
      </c>
      <c r="M275" s="9">
        <v>0</v>
      </c>
      <c r="N275" s="8">
        <v>1</v>
      </c>
      <c r="O275" s="9">
        <v>0</v>
      </c>
      <c r="P275" s="9">
        <v>0</v>
      </c>
      <c r="Q275" s="9">
        <v>0</v>
      </c>
      <c r="R275" s="9">
        <v>0</v>
      </c>
      <c r="S275" s="8">
        <v>3598</v>
      </c>
      <c r="T275" s="9">
        <v>11</v>
      </c>
      <c r="U275" s="9">
        <f t="shared" si="66"/>
        <v>3586</v>
      </c>
      <c r="V275" s="9">
        <f t="shared" si="67"/>
        <v>48</v>
      </c>
      <c r="W275" s="7">
        <v>17</v>
      </c>
      <c r="X275" s="7">
        <f t="shared" si="68"/>
        <v>21.274999999999999</v>
      </c>
      <c r="Y275" s="9">
        <v>1</v>
      </c>
      <c r="Z275" s="9">
        <v>0</v>
      </c>
      <c r="AA275" s="9">
        <v>1</v>
      </c>
      <c r="AB275" s="9">
        <v>0</v>
      </c>
      <c r="AC275" s="9">
        <v>0</v>
      </c>
      <c r="AD275" s="29">
        <v>0</v>
      </c>
      <c r="AE275" s="187">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s="17">
        <v>0</v>
      </c>
      <c r="BF275">
        <v>0</v>
      </c>
      <c r="BG275">
        <v>1</v>
      </c>
      <c r="BH275" s="17">
        <v>0</v>
      </c>
      <c r="BI275">
        <v>127.1666666666667</v>
      </c>
      <c r="BJ275">
        <v>27</v>
      </c>
      <c r="BK275" s="24">
        <v>44.274999999999999</v>
      </c>
      <c r="BL275">
        <v>0</v>
      </c>
      <c r="BM275">
        <v>0</v>
      </c>
      <c r="BN275">
        <v>0</v>
      </c>
      <c r="BO275">
        <v>0</v>
      </c>
      <c r="BP275">
        <v>0</v>
      </c>
      <c r="BQ275">
        <v>0</v>
      </c>
      <c r="BR275">
        <v>0</v>
      </c>
      <c r="BS275" s="17">
        <v>1</v>
      </c>
      <c r="BT275">
        <v>0</v>
      </c>
      <c r="BU275">
        <v>1</v>
      </c>
      <c r="BV275">
        <v>0</v>
      </c>
      <c r="BW275" s="17">
        <v>0</v>
      </c>
      <c r="BX275">
        <v>1</v>
      </c>
      <c r="BY275">
        <v>0</v>
      </c>
      <c r="BZ275">
        <v>0</v>
      </c>
      <c r="CA275">
        <v>0</v>
      </c>
      <c r="CB275" s="17">
        <v>1</v>
      </c>
      <c r="CC275">
        <v>1</v>
      </c>
      <c r="CD275">
        <v>1</v>
      </c>
      <c r="CE275">
        <v>0</v>
      </c>
      <c r="CF275">
        <v>0</v>
      </c>
      <c r="CG275">
        <v>0</v>
      </c>
      <c r="CH275">
        <v>1</v>
      </c>
      <c r="CI275">
        <v>1</v>
      </c>
      <c r="CJ275">
        <v>0</v>
      </c>
      <c r="CK275">
        <v>0</v>
      </c>
      <c r="CL275">
        <v>0</v>
      </c>
      <c r="CM275" s="17">
        <v>1</v>
      </c>
      <c r="CN275">
        <v>0.217</v>
      </c>
      <c r="CO275">
        <v>129</v>
      </c>
      <c r="CP275">
        <v>1</v>
      </c>
      <c r="CQ275">
        <v>0</v>
      </c>
      <c r="CR275">
        <v>23</v>
      </c>
      <c r="CX275" s="33" t="s">
        <v>85</v>
      </c>
    </row>
    <row r="276" spans="1:102" x14ac:dyDescent="0.25">
      <c r="A276">
        <v>275</v>
      </c>
      <c r="B276">
        <v>18</v>
      </c>
      <c r="C276" s="24" t="s">
        <v>213</v>
      </c>
      <c r="D276" s="12">
        <v>7.4</v>
      </c>
      <c r="E276" s="13">
        <v>2.7</v>
      </c>
      <c r="F276" s="7">
        <f t="shared" si="69"/>
        <v>2.7407407407407405</v>
      </c>
      <c r="G276" s="7">
        <f t="shared" si="61"/>
        <v>4.7</v>
      </c>
      <c r="H276" s="15">
        <f t="shared" si="62"/>
        <v>10.100000000000001</v>
      </c>
      <c r="I276" s="11">
        <f t="shared" si="63"/>
        <v>4.5720232096191346E-2</v>
      </c>
      <c r="J276" s="32">
        <f t="shared" si="64"/>
        <v>1.6681706305367115E-2</v>
      </c>
      <c r="K276" s="32">
        <f t="shared" si="65"/>
        <v>59.94590611382862</v>
      </c>
      <c r="L276" s="8">
        <v>1</v>
      </c>
      <c r="M276" s="9">
        <v>0</v>
      </c>
      <c r="N276" s="8">
        <v>1</v>
      </c>
      <c r="O276" s="9">
        <v>0</v>
      </c>
      <c r="P276" s="9">
        <v>0</v>
      </c>
      <c r="Q276" s="9">
        <v>0</v>
      </c>
      <c r="R276" s="9">
        <v>0</v>
      </c>
      <c r="S276" s="8">
        <v>3598</v>
      </c>
      <c r="T276" s="9">
        <v>11</v>
      </c>
      <c r="U276" s="9">
        <f t="shared" si="66"/>
        <v>3586</v>
      </c>
      <c r="V276" s="9">
        <f t="shared" si="67"/>
        <v>48</v>
      </c>
      <c r="W276" s="7">
        <v>7</v>
      </c>
      <c r="X276" s="7">
        <f t="shared" si="68"/>
        <v>31.274999999999999</v>
      </c>
      <c r="Y276" s="9">
        <v>1</v>
      </c>
      <c r="Z276" s="9">
        <v>0</v>
      </c>
      <c r="AA276" s="9">
        <v>1</v>
      </c>
      <c r="AB276" s="9">
        <v>0</v>
      </c>
      <c r="AC276" s="9">
        <v>0</v>
      </c>
      <c r="AD276" s="29">
        <v>0</v>
      </c>
      <c r="AE276" s="187">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s="17">
        <v>0</v>
      </c>
      <c r="BF276">
        <v>0</v>
      </c>
      <c r="BG276">
        <v>1</v>
      </c>
      <c r="BH276" s="17">
        <v>0</v>
      </c>
      <c r="BI276">
        <v>127.1666666666667</v>
      </c>
      <c r="BJ276">
        <v>27</v>
      </c>
      <c r="BK276" s="24">
        <v>44.274999999999999</v>
      </c>
      <c r="BL276">
        <v>0</v>
      </c>
      <c r="BM276">
        <v>0</v>
      </c>
      <c r="BN276">
        <v>0</v>
      </c>
      <c r="BO276">
        <v>0</v>
      </c>
      <c r="BP276">
        <v>0</v>
      </c>
      <c r="BQ276">
        <v>0</v>
      </c>
      <c r="BR276">
        <v>0</v>
      </c>
      <c r="BS276" s="17">
        <v>1</v>
      </c>
      <c r="BT276">
        <v>0</v>
      </c>
      <c r="BU276">
        <v>1</v>
      </c>
      <c r="BV276">
        <v>0</v>
      </c>
      <c r="BW276" s="17">
        <v>0</v>
      </c>
      <c r="BX276">
        <v>1</v>
      </c>
      <c r="BY276">
        <v>0</v>
      </c>
      <c r="BZ276">
        <v>0</v>
      </c>
      <c r="CA276">
        <v>0</v>
      </c>
      <c r="CB276" s="17">
        <v>1</v>
      </c>
      <c r="CC276">
        <v>1</v>
      </c>
      <c r="CD276">
        <v>1</v>
      </c>
      <c r="CE276">
        <v>0</v>
      </c>
      <c r="CF276">
        <v>0</v>
      </c>
      <c r="CG276">
        <v>0</v>
      </c>
      <c r="CH276">
        <v>1</v>
      </c>
      <c r="CI276">
        <v>1</v>
      </c>
      <c r="CJ276">
        <v>0</v>
      </c>
      <c r="CK276">
        <v>0</v>
      </c>
      <c r="CL276">
        <v>0</v>
      </c>
      <c r="CM276" s="17">
        <v>1</v>
      </c>
      <c r="CN276">
        <v>0.217</v>
      </c>
      <c r="CO276">
        <v>129</v>
      </c>
      <c r="CP276">
        <v>1</v>
      </c>
      <c r="CQ276">
        <v>0</v>
      </c>
      <c r="CR276">
        <v>23</v>
      </c>
      <c r="CX276" s="33" t="s">
        <v>85</v>
      </c>
    </row>
    <row r="277" spans="1:102" x14ac:dyDescent="0.25">
      <c r="A277">
        <v>276</v>
      </c>
      <c r="B277">
        <v>18</v>
      </c>
      <c r="C277" s="24" t="s">
        <v>213</v>
      </c>
      <c r="D277" s="12">
        <v>9.8000000000000007</v>
      </c>
      <c r="E277" s="13">
        <v>4</v>
      </c>
      <c r="F277" s="7">
        <f t="shared" si="69"/>
        <v>2.4500000000000002</v>
      </c>
      <c r="G277" s="7">
        <f t="shared" si="61"/>
        <v>5.8000000000000007</v>
      </c>
      <c r="H277" s="15">
        <f t="shared" si="62"/>
        <v>13.8</v>
      </c>
      <c r="I277" s="11">
        <f t="shared" si="63"/>
        <v>4.0895846678058546E-2</v>
      </c>
      <c r="J277" s="32">
        <f t="shared" si="64"/>
        <v>1.6692182317574914E-2</v>
      </c>
      <c r="K277" s="32">
        <f t="shared" si="65"/>
        <v>59.90828406823217</v>
      </c>
      <c r="L277" s="8">
        <v>1</v>
      </c>
      <c r="M277" s="9">
        <v>0</v>
      </c>
      <c r="N277" s="8">
        <v>1</v>
      </c>
      <c r="O277" s="9">
        <v>0</v>
      </c>
      <c r="P277" s="9">
        <v>0</v>
      </c>
      <c r="Q277" s="9">
        <v>0</v>
      </c>
      <c r="R277" s="9">
        <v>0</v>
      </c>
      <c r="S277" s="8">
        <v>3598</v>
      </c>
      <c r="T277" s="9">
        <v>14</v>
      </c>
      <c r="U277" s="9">
        <f t="shared" si="66"/>
        <v>3583</v>
      </c>
      <c r="V277" s="9">
        <f t="shared" si="67"/>
        <v>48</v>
      </c>
      <c r="W277" s="7">
        <v>17</v>
      </c>
      <c r="X277" s="7">
        <f t="shared" si="68"/>
        <v>21.274999999999999</v>
      </c>
      <c r="Y277" s="9">
        <v>1</v>
      </c>
      <c r="Z277" s="9">
        <v>0</v>
      </c>
      <c r="AA277" s="9">
        <v>1</v>
      </c>
      <c r="AB277" s="9">
        <v>0</v>
      </c>
      <c r="AC277" s="9">
        <v>0</v>
      </c>
      <c r="AD277" s="29">
        <v>0</v>
      </c>
      <c r="AE277" s="187">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s="17">
        <v>0</v>
      </c>
      <c r="BF277">
        <v>0</v>
      </c>
      <c r="BG277">
        <v>1</v>
      </c>
      <c r="BH277" s="17">
        <v>0</v>
      </c>
      <c r="BI277">
        <v>127.1666666666667</v>
      </c>
      <c r="BJ277">
        <v>27</v>
      </c>
      <c r="BK277" s="24">
        <v>44.274999999999999</v>
      </c>
      <c r="BL277">
        <v>0</v>
      </c>
      <c r="BM277">
        <v>0</v>
      </c>
      <c r="BN277">
        <v>0</v>
      </c>
      <c r="BO277">
        <v>0</v>
      </c>
      <c r="BP277">
        <v>0</v>
      </c>
      <c r="BQ277">
        <v>0</v>
      </c>
      <c r="BR277">
        <v>0</v>
      </c>
      <c r="BS277" s="17">
        <v>1</v>
      </c>
      <c r="BT277">
        <v>0</v>
      </c>
      <c r="BU277">
        <v>1</v>
      </c>
      <c r="BV277">
        <v>0</v>
      </c>
      <c r="BW277" s="17">
        <v>0</v>
      </c>
      <c r="BX277">
        <v>1</v>
      </c>
      <c r="BY277">
        <v>0</v>
      </c>
      <c r="BZ277">
        <v>0</v>
      </c>
      <c r="CA277">
        <v>0</v>
      </c>
      <c r="CB277" s="17">
        <v>1</v>
      </c>
      <c r="CC277">
        <v>1</v>
      </c>
      <c r="CD277">
        <v>1</v>
      </c>
      <c r="CE277">
        <v>0</v>
      </c>
      <c r="CF277">
        <v>0</v>
      </c>
      <c r="CG277">
        <v>0</v>
      </c>
      <c r="CH277">
        <v>1</v>
      </c>
      <c r="CI277">
        <v>1</v>
      </c>
      <c r="CJ277">
        <v>0</v>
      </c>
      <c r="CK277">
        <v>0</v>
      </c>
      <c r="CL277">
        <v>0</v>
      </c>
      <c r="CM277" s="17">
        <v>1</v>
      </c>
      <c r="CN277">
        <v>0.217</v>
      </c>
      <c r="CO277">
        <v>129</v>
      </c>
      <c r="CP277">
        <v>1</v>
      </c>
      <c r="CQ277">
        <v>0</v>
      </c>
      <c r="CR277">
        <v>23</v>
      </c>
      <c r="CX277" s="33" t="s">
        <v>85</v>
      </c>
    </row>
    <row r="278" spans="1:102" s="50" customFormat="1" x14ac:dyDescent="0.25">
      <c r="A278" s="50">
        <v>277</v>
      </c>
      <c r="B278" s="50">
        <v>18</v>
      </c>
      <c r="C278" s="51" t="s">
        <v>213</v>
      </c>
      <c r="D278" s="52">
        <v>7</v>
      </c>
      <c r="E278" s="53">
        <v>2.7</v>
      </c>
      <c r="F278" s="54">
        <f t="shared" si="69"/>
        <v>2.5925925925925926</v>
      </c>
      <c r="G278" s="54">
        <f t="shared" si="61"/>
        <v>4.3</v>
      </c>
      <c r="H278" s="55">
        <f t="shared" si="62"/>
        <v>9.6999999999999993</v>
      </c>
      <c r="I278" s="56">
        <f t="shared" si="63"/>
        <v>4.3271693828277141E-2</v>
      </c>
      <c r="J278" s="57">
        <f t="shared" si="64"/>
        <v>1.6690510476621182E-2</v>
      </c>
      <c r="K278" s="57">
        <f t="shared" si="65"/>
        <v>59.914284910621824</v>
      </c>
      <c r="L278" s="58">
        <v>1</v>
      </c>
      <c r="M278" s="59">
        <v>0</v>
      </c>
      <c r="N278" s="58">
        <v>1</v>
      </c>
      <c r="O278" s="59">
        <v>0</v>
      </c>
      <c r="P278" s="59">
        <v>0</v>
      </c>
      <c r="Q278" s="59">
        <v>0</v>
      </c>
      <c r="R278" s="59">
        <v>0</v>
      </c>
      <c r="S278" s="58">
        <v>3598</v>
      </c>
      <c r="T278" s="59">
        <v>14</v>
      </c>
      <c r="U278" s="59">
        <f t="shared" si="66"/>
        <v>3583</v>
      </c>
      <c r="V278" s="59">
        <f t="shared" si="67"/>
        <v>48</v>
      </c>
      <c r="W278" s="54">
        <v>7</v>
      </c>
      <c r="X278" s="54">
        <f t="shared" si="6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s="64">
        <v>0</v>
      </c>
      <c r="BF278">
        <v>0</v>
      </c>
      <c r="BG278">
        <v>1</v>
      </c>
      <c r="BH278" s="64">
        <v>0</v>
      </c>
      <c r="BI278">
        <v>127.1666666666667</v>
      </c>
      <c r="BJ278">
        <v>27</v>
      </c>
      <c r="BK278" s="51">
        <v>44.274999999999999</v>
      </c>
      <c r="BL278" s="50">
        <v>0</v>
      </c>
      <c r="BM278" s="50">
        <v>0</v>
      </c>
      <c r="BN278" s="50">
        <v>0</v>
      </c>
      <c r="BO278" s="50">
        <v>0</v>
      </c>
      <c r="BP278" s="50">
        <v>0</v>
      </c>
      <c r="BQ278" s="50">
        <v>0</v>
      </c>
      <c r="BR278" s="50">
        <v>0</v>
      </c>
      <c r="BS278" s="64">
        <v>1</v>
      </c>
      <c r="BT278" s="50">
        <v>0</v>
      </c>
      <c r="BU278" s="50">
        <v>1</v>
      </c>
      <c r="BV278" s="50">
        <v>0</v>
      </c>
      <c r="BW278" s="64">
        <v>0</v>
      </c>
      <c r="BX278" s="50">
        <v>1</v>
      </c>
      <c r="BY278" s="50">
        <v>0</v>
      </c>
      <c r="BZ278" s="50">
        <v>0</v>
      </c>
      <c r="CA278" s="50">
        <v>0</v>
      </c>
      <c r="CB278" s="64">
        <v>1</v>
      </c>
      <c r="CC278" s="50">
        <v>1</v>
      </c>
      <c r="CD278" s="50">
        <v>1</v>
      </c>
      <c r="CE278" s="50">
        <v>0</v>
      </c>
      <c r="CF278" s="50">
        <v>0</v>
      </c>
      <c r="CG278" s="50">
        <v>0</v>
      </c>
      <c r="CH278" s="50">
        <v>1</v>
      </c>
      <c r="CI278" s="50">
        <v>1</v>
      </c>
      <c r="CJ278" s="50">
        <v>0</v>
      </c>
      <c r="CK278" s="50">
        <v>0</v>
      </c>
      <c r="CL278" s="50">
        <v>0</v>
      </c>
      <c r="CM278" s="64">
        <v>1</v>
      </c>
      <c r="CN278">
        <v>0.217</v>
      </c>
      <c r="CO278">
        <v>129</v>
      </c>
      <c r="CP278">
        <v>1</v>
      </c>
      <c r="CQ278">
        <v>0</v>
      </c>
      <c r="CR278">
        <v>23</v>
      </c>
      <c r="CS278" s="66"/>
      <c r="CX278" s="33" t="s">
        <v>85</v>
      </c>
    </row>
    <row r="279" spans="1:102" x14ac:dyDescent="0.25">
      <c r="A279">
        <v>278</v>
      </c>
      <c r="B279">
        <v>19</v>
      </c>
      <c r="C279" s="24" t="s">
        <v>219</v>
      </c>
      <c r="D279" s="12">
        <v>1.5842461862563659</v>
      </c>
      <c r="E279" s="13">
        <v>10.58752761730153</v>
      </c>
      <c r="F279" s="7">
        <v>0.14963325183374079</v>
      </c>
      <c r="G279" s="7">
        <f t="shared" si="61"/>
        <v>-9.0032814310451652</v>
      </c>
      <c r="H279" s="15">
        <f t="shared" si="62"/>
        <v>12.171773803557896</v>
      </c>
      <c r="I279" s="11">
        <f t="shared" si="63"/>
        <v>2.1486033195640079E-3</v>
      </c>
      <c r="J279" s="32">
        <f t="shared" si="64"/>
        <v>1.4359130027805221E-2</v>
      </c>
      <c r="K279" s="32">
        <f t="shared" si="65"/>
        <v>69.642102137356929</v>
      </c>
      <c r="L279" s="8">
        <v>1</v>
      </c>
      <c r="M279" s="9">
        <v>0</v>
      </c>
      <c r="N279" s="8">
        <v>0</v>
      </c>
      <c r="O279" s="9">
        <v>1</v>
      </c>
      <c r="P279" s="9">
        <v>0</v>
      </c>
      <c r="Q279" s="9">
        <v>0</v>
      </c>
      <c r="R279" s="9">
        <v>0</v>
      </c>
      <c r="S279" s="8">
        <v>4880</v>
      </c>
      <c r="T279" s="9">
        <v>29</v>
      </c>
      <c r="U279" s="9">
        <f t="shared" si="66"/>
        <v>4850</v>
      </c>
      <c r="V279" s="9">
        <f t="shared" si="67"/>
        <v>16</v>
      </c>
      <c r="W279" s="7">
        <v>6</v>
      </c>
      <c r="X279" s="7">
        <f t="shared" si="68"/>
        <v>37.57</v>
      </c>
      <c r="Y279" s="9">
        <v>0</v>
      </c>
      <c r="Z279" s="9">
        <v>1</v>
      </c>
      <c r="AA279" s="9">
        <v>0</v>
      </c>
      <c r="AB279" s="9">
        <v>0</v>
      </c>
      <c r="AC279" s="9">
        <v>1</v>
      </c>
      <c r="AD279" s="29">
        <v>0</v>
      </c>
      <c r="AE279" s="187">
        <v>0</v>
      </c>
      <c r="AF279" s="9">
        <v>1</v>
      </c>
      <c r="AG279" s="29">
        <v>0</v>
      </c>
      <c r="AH279" s="9">
        <v>1</v>
      </c>
      <c r="AI279" s="29">
        <v>0</v>
      </c>
      <c r="AJ279" s="20">
        <v>2011</v>
      </c>
      <c r="AK279" s="32">
        <f t="shared" ref="AK279:AK294" si="70">1-(AL279+AM279+AN279)</f>
        <v>0.3972</v>
      </c>
      <c r="AL279" s="32">
        <v>0.26300000000000001</v>
      </c>
      <c r="AM279" s="32">
        <v>0.2162</v>
      </c>
      <c r="AN279" s="42">
        <v>0.1236</v>
      </c>
      <c r="AO279" s="41">
        <v>1</v>
      </c>
      <c r="AP279" s="17">
        <v>0</v>
      </c>
      <c r="AQ279">
        <v>0.18748699999999999</v>
      </c>
      <c r="AR279" s="39">
        <f t="shared" ref="AR279:AR294" si="71">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s="17">
        <v>1</v>
      </c>
      <c r="BF279">
        <v>0</v>
      </c>
      <c r="BG279">
        <v>1</v>
      </c>
      <c r="BH279" s="17">
        <v>0</v>
      </c>
      <c r="BI279">
        <v>100</v>
      </c>
      <c r="BJ279">
        <v>53.91</v>
      </c>
      <c r="BK279" s="24">
        <v>49.57</v>
      </c>
      <c r="BL279">
        <v>0</v>
      </c>
      <c r="BM279">
        <v>1</v>
      </c>
      <c r="BN279">
        <v>0</v>
      </c>
      <c r="BO279">
        <v>0</v>
      </c>
      <c r="BP279">
        <v>0</v>
      </c>
      <c r="BQ279">
        <v>0</v>
      </c>
      <c r="BR279">
        <v>0</v>
      </c>
      <c r="BS279" s="17">
        <v>0</v>
      </c>
      <c r="BT279">
        <v>0</v>
      </c>
      <c r="BU279">
        <v>0</v>
      </c>
      <c r="BV279">
        <v>1</v>
      </c>
      <c r="BW279" s="17">
        <v>0</v>
      </c>
      <c r="BX279">
        <v>1</v>
      </c>
      <c r="BY279">
        <v>0</v>
      </c>
      <c r="BZ279">
        <v>0</v>
      </c>
      <c r="CA279">
        <v>0</v>
      </c>
      <c r="CB279" s="17">
        <v>0</v>
      </c>
      <c r="CC279">
        <v>1</v>
      </c>
      <c r="CD279">
        <v>0</v>
      </c>
      <c r="CE279">
        <v>0</v>
      </c>
      <c r="CF279">
        <v>0</v>
      </c>
      <c r="CG279">
        <v>0</v>
      </c>
      <c r="CH279">
        <v>1</v>
      </c>
      <c r="CI279">
        <v>1</v>
      </c>
      <c r="CJ279">
        <v>1</v>
      </c>
      <c r="CK279">
        <v>1</v>
      </c>
      <c r="CL279">
        <v>1</v>
      </c>
      <c r="CM279" s="17">
        <v>1</v>
      </c>
      <c r="CN279">
        <v>0</v>
      </c>
      <c r="CO279">
        <v>0</v>
      </c>
      <c r="CP279">
        <v>0</v>
      </c>
      <c r="CQ279">
        <v>1</v>
      </c>
      <c r="CR279">
        <v>17</v>
      </c>
      <c r="CX279" s="33" t="s">
        <v>85</v>
      </c>
    </row>
    <row r="280" spans="1:102" x14ac:dyDescent="0.25">
      <c r="A280">
        <v>279</v>
      </c>
      <c r="B280">
        <v>19</v>
      </c>
      <c r="C280" s="24" t="s">
        <v>219</v>
      </c>
      <c r="D280" s="12">
        <v>1.329986355269575</v>
      </c>
      <c r="E280" s="13">
        <v>5.2789439149428192</v>
      </c>
      <c r="F280" s="7">
        <v>0.25194174757281562</v>
      </c>
      <c r="G280" s="7">
        <f t="shared" si="61"/>
        <v>-3.9489575596732442</v>
      </c>
      <c r="H280" s="15">
        <f t="shared" si="62"/>
        <v>6.6089302702123938</v>
      </c>
      <c r="I280" s="11">
        <f t="shared" si="63"/>
        <v>3.6176489903127604E-3</v>
      </c>
      <c r="J280" s="32">
        <f t="shared" si="64"/>
        <v>1.4359069210104596E-2</v>
      </c>
      <c r="K280" s="32">
        <f t="shared" si="65"/>
        <v>69.642397105816002</v>
      </c>
      <c r="L280" s="8">
        <v>1</v>
      </c>
      <c r="M280" s="9">
        <v>0</v>
      </c>
      <c r="N280" s="8">
        <v>0</v>
      </c>
      <c r="O280" s="9">
        <v>1</v>
      </c>
      <c r="P280" s="9">
        <v>0</v>
      </c>
      <c r="Q280" s="9">
        <v>0</v>
      </c>
      <c r="R280" s="9">
        <v>0</v>
      </c>
      <c r="S280" s="8">
        <v>4880</v>
      </c>
      <c r="T280" s="9">
        <v>29</v>
      </c>
      <c r="U280" s="9">
        <f t="shared" si="66"/>
        <v>4850</v>
      </c>
      <c r="V280" s="9">
        <f t="shared" si="67"/>
        <v>16</v>
      </c>
      <c r="W280" s="7">
        <v>12</v>
      </c>
      <c r="X280" s="7">
        <f t="shared" si="68"/>
        <v>31.57</v>
      </c>
      <c r="Y280" s="9">
        <v>0</v>
      </c>
      <c r="Z280" s="9">
        <v>1</v>
      </c>
      <c r="AA280" s="9">
        <v>0</v>
      </c>
      <c r="AB280" s="9">
        <v>0</v>
      </c>
      <c r="AC280" s="9">
        <v>1</v>
      </c>
      <c r="AD280" s="29">
        <v>0</v>
      </c>
      <c r="AE280" s="187">
        <v>0</v>
      </c>
      <c r="AF280" s="9">
        <v>1</v>
      </c>
      <c r="AG280" s="29">
        <v>0</v>
      </c>
      <c r="AH280" s="9">
        <v>1</v>
      </c>
      <c r="AI280" s="29">
        <v>0</v>
      </c>
      <c r="AJ280" s="20">
        <v>2011</v>
      </c>
      <c r="AK280" s="32">
        <f t="shared" si="70"/>
        <v>0.3972</v>
      </c>
      <c r="AL280" s="32">
        <v>0.26300000000000001</v>
      </c>
      <c r="AM280" s="32">
        <v>0.2162</v>
      </c>
      <c r="AN280" s="42">
        <v>0.1236</v>
      </c>
      <c r="AO280" s="41">
        <v>1</v>
      </c>
      <c r="AP280" s="17">
        <v>0</v>
      </c>
      <c r="AQ280">
        <v>0.18748699999999999</v>
      </c>
      <c r="AR280" s="39">
        <f t="shared" si="71"/>
        <v>0.81251300000000004</v>
      </c>
      <c r="AS280">
        <v>0.498</v>
      </c>
      <c r="AT280" s="39">
        <v>0.502</v>
      </c>
      <c r="AU280">
        <v>0</v>
      </c>
      <c r="AV280" s="17">
        <v>1</v>
      </c>
      <c r="AW280">
        <v>0.32400000000000001</v>
      </c>
      <c r="AX280" s="17">
        <v>0.67600000000000005</v>
      </c>
      <c r="AY280" s="17" t="s">
        <v>19</v>
      </c>
      <c r="AZ280">
        <v>0</v>
      </c>
      <c r="BA280">
        <v>0</v>
      </c>
      <c r="BB280">
        <v>0</v>
      </c>
      <c r="BC280">
        <v>0</v>
      </c>
      <c r="BD280">
        <v>0</v>
      </c>
      <c r="BE280" s="17">
        <v>1</v>
      </c>
      <c r="BF280">
        <v>0</v>
      </c>
      <c r="BG280">
        <v>1</v>
      </c>
      <c r="BH280" s="17">
        <v>0</v>
      </c>
      <c r="BI280">
        <v>100</v>
      </c>
      <c r="BJ280">
        <v>53.91</v>
      </c>
      <c r="BK280" s="24">
        <v>49.57</v>
      </c>
      <c r="BL280">
        <v>0</v>
      </c>
      <c r="BM280">
        <v>1</v>
      </c>
      <c r="BN280">
        <v>0</v>
      </c>
      <c r="BO280">
        <v>0</v>
      </c>
      <c r="BP280">
        <v>0</v>
      </c>
      <c r="BQ280">
        <v>0</v>
      </c>
      <c r="BR280">
        <v>0</v>
      </c>
      <c r="BS280" s="17">
        <v>0</v>
      </c>
      <c r="BT280">
        <v>0</v>
      </c>
      <c r="BU280">
        <v>0</v>
      </c>
      <c r="BV280">
        <v>1</v>
      </c>
      <c r="BW280" s="17">
        <v>0</v>
      </c>
      <c r="BX280">
        <v>1</v>
      </c>
      <c r="BY280">
        <v>0</v>
      </c>
      <c r="BZ280">
        <v>0</v>
      </c>
      <c r="CA280">
        <v>0</v>
      </c>
      <c r="CB280" s="17">
        <v>0</v>
      </c>
      <c r="CC280">
        <v>1</v>
      </c>
      <c r="CD280">
        <v>0</v>
      </c>
      <c r="CE280">
        <v>0</v>
      </c>
      <c r="CF280">
        <v>0</v>
      </c>
      <c r="CG280">
        <v>0</v>
      </c>
      <c r="CH280">
        <v>1</v>
      </c>
      <c r="CI280">
        <v>1</v>
      </c>
      <c r="CJ280">
        <v>1</v>
      </c>
      <c r="CK280">
        <v>1</v>
      </c>
      <c r="CL280">
        <v>1</v>
      </c>
      <c r="CM280" s="17">
        <v>1</v>
      </c>
      <c r="CN280">
        <v>0</v>
      </c>
      <c r="CO280">
        <v>0</v>
      </c>
      <c r="CP280">
        <v>0</v>
      </c>
      <c r="CQ280">
        <v>1</v>
      </c>
      <c r="CR280">
        <v>17</v>
      </c>
      <c r="CX280" s="33" t="s">
        <v>85</v>
      </c>
    </row>
    <row r="281" spans="1:102" x14ac:dyDescent="0.25">
      <c r="A281">
        <v>280</v>
      </c>
      <c r="B281">
        <v>19</v>
      </c>
      <c r="C281" s="24" t="s">
        <v>219</v>
      </c>
      <c r="D281" s="12">
        <v>3.127680663207633</v>
      </c>
      <c r="E281" s="13">
        <v>3.674597500489841</v>
      </c>
      <c r="F281" s="7">
        <v>0.85116279069767442</v>
      </c>
      <c r="G281" s="7">
        <f t="shared" si="61"/>
        <v>-0.54691683728220797</v>
      </c>
      <c r="H281" s="15">
        <f t="shared" si="62"/>
        <v>6.8022781636974745</v>
      </c>
      <c r="I281" s="11">
        <f t="shared" si="63"/>
        <v>1.2221072658809409E-2</v>
      </c>
      <c r="J281" s="32">
        <f t="shared" si="64"/>
        <v>1.4358090828655861E-2</v>
      </c>
      <c r="K281" s="32">
        <f t="shared" si="65"/>
        <v>69.647142641290515</v>
      </c>
      <c r="L281" s="8">
        <v>1</v>
      </c>
      <c r="M281" s="9">
        <v>0</v>
      </c>
      <c r="N281" s="8">
        <v>0</v>
      </c>
      <c r="O281" s="9">
        <v>1</v>
      </c>
      <c r="P281" s="9">
        <v>0</v>
      </c>
      <c r="Q281" s="9">
        <v>0</v>
      </c>
      <c r="R281" s="9">
        <v>0</v>
      </c>
      <c r="S281" s="8">
        <v>4880</v>
      </c>
      <c r="T281" s="9">
        <v>29</v>
      </c>
      <c r="U281" s="9">
        <f t="shared" si="66"/>
        <v>4850</v>
      </c>
      <c r="V281" s="9">
        <f t="shared" si="67"/>
        <v>16</v>
      </c>
      <c r="W281" s="7">
        <v>16</v>
      </c>
      <c r="X281" s="7">
        <f t="shared" si="68"/>
        <v>27.57</v>
      </c>
      <c r="Y281" s="9">
        <v>0</v>
      </c>
      <c r="Z281" s="9">
        <v>1</v>
      </c>
      <c r="AA281" s="9">
        <v>0</v>
      </c>
      <c r="AB281" s="9">
        <v>0</v>
      </c>
      <c r="AC281" s="9">
        <v>1</v>
      </c>
      <c r="AD281" s="29">
        <v>0</v>
      </c>
      <c r="AE281" s="187">
        <v>0</v>
      </c>
      <c r="AF281" s="9">
        <v>1</v>
      </c>
      <c r="AG281" s="29">
        <v>0</v>
      </c>
      <c r="AH281" s="9">
        <v>1</v>
      </c>
      <c r="AI281" s="29">
        <v>0</v>
      </c>
      <c r="AJ281" s="20">
        <v>2011</v>
      </c>
      <c r="AK281" s="32">
        <f t="shared" si="70"/>
        <v>0.3972</v>
      </c>
      <c r="AL281" s="32">
        <v>0.26300000000000001</v>
      </c>
      <c r="AM281" s="32">
        <v>0.2162</v>
      </c>
      <c r="AN281" s="42">
        <v>0.1236</v>
      </c>
      <c r="AO281" s="41">
        <v>1</v>
      </c>
      <c r="AP281" s="17">
        <v>0</v>
      </c>
      <c r="AQ281">
        <v>0.18748699999999999</v>
      </c>
      <c r="AR281" s="39">
        <f t="shared" si="71"/>
        <v>0.81251300000000004</v>
      </c>
      <c r="AS281">
        <v>0.498</v>
      </c>
      <c r="AT281" s="39">
        <v>0.502</v>
      </c>
      <c r="AU281">
        <v>0</v>
      </c>
      <c r="AV281" s="17">
        <v>1</v>
      </c>
      <c r="AW281">
        <v>0.32400000000000001</v>
      </c>
      <c r="AX281" s="17">
        <v>0.67600000000000005</v>
      </c>
      <c r="AY281" s="17" t="s">
        <v>19</v>
      </c>
      <c r="AZ281">
        <v>0</v>
      </c>
      <c r="BA281">
        <v>0</v>
      </c>
      <c r="BB281">
        <v>0</v>
      </c>
      <c r="BC281">
        <v>0</v>
      </c>
      <c r="BD281">
        <v>0</v>
      </c>
      <c r="BE281" s="17">
        <v>1</v>
      </c>
      <c r="BF281">
        <v>0</v>
      </c>
      <c r="BG281">
        <v>1</v>
      </c>
      <c r="BH281" s="17">
        <v>0</v>
      </c>
      <c r="BI281">
        <v>100</v>
      </c>
      <c r="BJ281">
        <v>53.91</v>
      </c>
      <c r="BK281" s="24">
        <v>49.57</v>
      </c>
      <c r="BL281">
        <v>0</v>
      </c>
      <c r="BM281">
        <v>1</v>
      </c>
      <c r="BN281">
        <v>0</v>
      </c>
      <c r="BO281">
        <v>0</v>
      </c>
      <c r="BP281">
        <v>0</v>
      </c>
      <c r="BQ281">
        <v>0</v>
      </c>
      <c r="BR281">
        <v>0</v>
      </c>
      <c r="BS281" s="17">
        <v>0</v>
      </c>
      <c r="BT281">
        <v>0</v>
      </c>
      <c r="BU281">
        <v>0</v>
      </c>
      <c r="BV281">
        <v>1</v>
      </c>
      <c r="BW281" s="17">
        <v>0</v>
      </c>
      <c r="BX281">
        <v>1</v>
      </c>
      <c r="BY281">
        <v>0</v>
      </c>
      <c r="BZ281">
        <v>0</v>
      </c>
      <c r="CA281">
        <v>0</v>
      </c>
      <c r="CB281" s="17">
        <v>0</v>
      </c>
      <c r="CC281">
        <v>1</v>
      </c>
      <c r="CD281">
        <v>0</v>
      </c>
      <c r="CE281">
        <v>0</v>
      </c>
      <c r="CF281">
        <v>0</v>
      </c>
      <c r="CG281">
        <v>0</v>
      </c>
      <c r="CH281">
        <v>1</v>
      </c>
      <c r="CI281">
        <v>1</v>
      </c>
      <c r="CJ281">
        <v>1</v>
      </c>
      <c r="CK281">
        <v>1</v>
      </c>
      <c r="CL281">
        <v>1</v>
      </c>
      <c r="CM281" s="17">
        <v>1</v>
      </c>
      <c r="CN281">
        <v>0</v>
      </c>
      <c r="CO281">
        <v>0</v>
      </c>
      <c r="CP281">
        <v>0</v>
      </c>
      <c r="CQ281">
        <v>1</v>
      </c>
      <c r="CR281">
        <v>17</v>
      </c>
      <c r="CX281" s="33" t="s">
        <v>85</v>
      </c>
    </row>
    <row r="282" spans="1:102" x14ac:dyDescent="0.25">
      <c r="A282">
        <v>281</v>
      </c>
      <c r="B282">
        <v>19</v>
      </c>
      <c r="C282" s="24" t="s">
        <v>219</v>
      </c>
      <c r="D282" s="12">
        <v>4.5673010915691981</v>
      </c>
      <c r="E282" s="13">
        <v>3.2367530819754009</v>
      </c>
      <c r="F282" s="7">
        <v>1.411074918566775</v>
      </c>
      <c r="G282" s="7">
        <f t="shared" si="61"/>
        <v>1.3305480095937972</v>
      </c>
      <c r="H282" s="15">
        <f t="shared" si="62"/>
        <v>7.804054173544599</v>
      </c>
      <c r="I282" s="11">
        <f t="shared" si="63"/>
        <v>2.0257697105299E-2</v>
      </c>
      <c r="J282" s="32">
        <f t="shared" si="64"/>
        <v>1.4356216554309312E-2</v>
      </c>
      <c r="K282" s="32">
        <f t="shared" si="65"/>
        <v>69.656235416693377</v>
      </c>
      <c r="L282" s="8">
        <v>1</v>
      </c>
      <c r="M282" s="9">
        <v>0</v>
      </c>
      <c r="N282" s="8">
        <v>0</v>
      </c>
      <c r="O282" s="9">
        <v>1</v>
      </c>
      <c r="P282" s="9">
        <v>0</v>
      </c>
      <c r="Q282" s="9">
        <v>0</v>
      </c>
      <c r="R282" s="9">
        <v>0</v>
      </c>
      <c r="S282" s="8">
        <v>4880</v>
      </c>
      <c r="T282" s="9">
        <v>29</v>
      </c>
      <c r="U282" s="9">
        <f t="shared" si="66"/>
        <v>4850</v>
      </c>
      <c r="V282" s="9">
        <f t="shared" si="67"/>
        <v>16</v>
      </c>
      <c r="W282" s="7">
        <v>21</v>
      </c>
      <c r="X282" s="7">
        <f t="shared" si="68"/>
        <v>22.57</v>
      </c>
      <c r="Y282" s="9">
        <v>0</v>
      </c>
      <c r="Z282" s="9">
        <v>1</v>
      </c>
      <c r="AA282" s="9">
        <v>0</v>
      </c>
      <c r="AB282" s="9">
        <v>0</v>
      </c>
      <c r="AC282" s="9">
        <v>1</v>
      </c>
      <c r="AD282" s="29">
        <v>0</v>
      </c>
      <c r="AE282" s="187">
        <v>0</v>
      </c>
      <c r="AF282" s="9">
        <v>1</v>
      </c>
      <c r="AG282" s="29">
        <v>0</v>
      </c>
      <c r="AH282" s="9">
        <v>1</v>
      </c>
      <c r="AI282" s="29">
        <v>0</v>
      </c>
      <c r="AJ282" s="20">
        <v>2011</v>
      </c>
      <c r="AK282" s="32">
        <f t="shared" si="70"/>
        <v>0.3972</v>
      </c>
      <c r="AL282" s="32">
        <v>0.26300000000000001</v>
      </c>
      <c r="AM282" s="32">
        <v>0.2162</v>
      </c>
      <c r="AN282" s="42">
        <v>0.1236</v>
      </c>
      <c r="AO282" s="41">
        <v>1</v>
      </c>
      <c r="AP282" s="17">
        <v>0</v>
      </c>
      <c r="AQ282">
        <v>0.18748699999999999</v>
      </c>
      <c r="AR282" s="39">
        <f t="shared" si="71"/>
        <v>0.81251300000000004</v>
      </c>
      <c r="AS282">
        <v>0.498</v>
      </c>
      <c r="AT282" s="39">
        <v>0.502</v>
      </c>
      <c r="AU282">
        <v>0</v>
      </c>
      <c r="AV282" s="17">
        <v>1</v>
      </c>
      <c r="AW282">
        <v>0.32400000000000001</v>
      </c>
      <c r="AX282" s="17">
        <v>0.67600000000000005</v>
      </c>
      <c r="AY282" s="17" t="s">
        <v>19</v>
      </c>
      <c r="AZ282">
        <v>0</v>
      </c>
      <c r="BA282">
        <v>0</v>
      </c>
      <c r="BB282">
        <v>0</v>
      </c>
      <c r="BC282">
        <v>0</v>
      </c>
      <c r="BD282">
        <v>0</v>
      </c>
      <c r="BE282" s="17">
        <v>1</v>
      </c>
      <c r="BF282">
        <v>0</v>
      </c>
      <c r="BG282">
        <v>1</v>
      </c>
      <c r="BH282" s="17">
        <v>0</v>
      </c>
      <c r="BI282">
        <v>100</v>
      </c>
      <c r="BJ282">
        <v>53.91</v>
      </c>
      <c r="BK282" s="24">
        <v>49.57</v>
      </c>
      <c r="BL282">
        <v>0</v>
      </c>
      <c r="BM282">
        <v>1</v>
      </c>
      <c r="BN282">
        <v>0</v>
      </c>
      <c r="BO282">
        <v>0</v>
      </c>
      <c r="BP282">
        <v>0</v>
      </c>
      <c r="BQ282">
        <v>0</v>
      </c>
      <c r="BR282">
        <v>0</v>
      </c>
      <c r="BS282" s="17">
        <v>0</v>
      </c>
      <c r="BT282">
        <v>0</v>
      </c>
      <c r="BU282">
        <v>0</v>
      </c>
      <c r="BV282">
        <v>1</v>
      </c>
      <c r="BW282" s="17">
        <v>0</v>
      </c>
      <c r="BX282">
        <v>1</v>
      </c>
      <c r="BY282">
        <v>0</v>
      </c>
      <c r="BZ282">
        <v>0</v>
      </c>
      <c r="CA282">
        <v>0</v>
      </c>
      <c r="CB282" s="17">
        <v>0</v>
      </c>
      <c r="CC282">
        <v>1</v>
      </c>
      <c r="CD282">
        <v>0</v>
      </c>
      <c r="CE282">
        <v>0</v>
      </c>
      <c r="CF282">
        <v>0</v>
      </c>
      <c r="CG282">
        <v>0</v>
      </c>
      <c r="CH282">
        <v>1</v>
      </c>
      <c r="CI282">
        <v>1</v>
      </c>
      <c r="CJ282">
        <v>1</v>
      </c>
      <c r="CK282">
        <v>1</v>
      </c>
      <c r="CL282">
        <v>1</v>
      </c>
      <c r="CM282" s="17">
        <v>1</v>
      </c>
      <c r="CN282">
        <v>0</v>
      </c>
      <c r="CO282">
        <v>0</v>
      </c>
      <c r="CP282">
        <v>0</v>
      </c>
      <c r="CQ282">
        <v>1</v>
      </c>
      <c r="CR282">
        <v>17</v>
      </c>
      <c r="CX282" s="33" t="s">
        <v>85</v>
      </c>
    </row>
    <row r="283" spans="1:102" x14ac:dyDescent="0.25">
      <c r="A283">
        <v>282</v>
      </c>
      <c r="B283">
        <v>19</v>
      </c>
      <c r="C283" s="24" t="s">
        <v>219</v>
      </c>
      <c r="D283" s="12">
        <v>1.1607883405032831</v>
      </c>
      <c r="E283" s="13">
        <v>3.0638272536664108</v>
      </c>
      <c r="F283" s="7">
        <v>0.37886872998932758</v>
      </c>
      <c r="G283" s="7">
        <f t="shared" si="61"/>
        <v>-1.9030389131631278</v>
      </c>
      <c r="H283" s="15">
        <f t="shared" si="62"/>
        <v>4.2246155941696939</v>
      </c>
      <c r="I283" s="11">
        <f t="shared" si="63"/>
        <v>5.4401574114529179E-3</v>
      </c>
      <c r="J283" s="32">
        <f t="shared" si="64"/>
        <v>1.4358950688820801E-2</v>
      </c>
      <c r="K283" s="32">
        <f t="shared" si="65"/>
        <v>69.642971946310297</v>
      </c>
      <c r="L283" s="8">
        <v>1</v>
      </c>
      <c r="M283" s="9">
        <v>0</v>
      </c>
      <c r="N283" s="8">
        <v>0</v>
      </c>
      <c r="O283" s="9">
        <v>1</v>
      </c>
      <c r="P283" s="9">
        <v>0</v>
      </c>
      <c r="Q283" s="9">
        <v>0</v>
      </c>
      <c r="R283" s="9">
        <v>0</v>
      </c>
      <c r="S283" s="8">
        <v>4880</v>
      </c>
      <c r="T283" s="9">
        <v>29</v>
      </c>
      <c r="U283" s="9">
        <f t="shared" si="66"/>
        <v>4850</v>
      </c>
      <c r="V283" s="9">
        <f t="shared" si="67"/>
        <v>16</v>
      </c>
      <c r="W283" s="7">
        <v>6</v>
      </c>
      <c r="X283" s="7">
        <f t="shared" si="68"/>
        <v>37.57</v>
      </c>
      <c r="Y283" s="9">
        <v>0</v>
      </c>
      <c r="Z283" s="9">
        <v>1</v>
      </c>
      <c r="AA283" s="9">
        <v>0</v>
      </c>
      <c r="AB283" s="9">
        <v>0</v>
      </c>
      <c r="AC283" s="9">
        <v>1</v>
      </c>
      <c r="AD283" s="29">
        <v>0</v>
      </c>
      <c r="AE283" s="187">
        <v>0</v>
      </c>
      <c r="AF283" s="9">
        <v>1</v>
      </c>
      <c r="AG283" s="29">
        <v>0</v>
      </c>
      <c r="AH283" s="9">
        <v>1</v>
      </c>
      <c r="AI283" s="29">
        <v>0</v>
      </c>
      <c r="AJ283" s="20">
        <v>2011</v>
      </c>
      <c r="AK283" s="32">
        <f t="shared" si="70"/>
        <v>0.3972</v>
      </c>
      <c r="AL283" s="32">
        <v>0.26300000000000001</v>
      </c>
      <c r="AM283" s="32">
        <v>0.2162</v>
      </c>
      <c r="AN283" s="42">
        <v>0.1236</v>
      </c>
      <c r="AO283" s="41">
        <v>1</v>
      </c>
      <c r="AP283" s="17">
        <v>0</v>
      </c>
      <c r="AQ283">
        <v>0.18748699999999999</v>
      </c>
      <c r="AR283" s="39">
        <f t="shared" si="71"/>
        <v>0.81251300000000004</v>
      </c>
      <c r="AS283">
        <v>0.498</v>
      </c>
      <c r="AT283" s="39">
        <v>0.502</v>
      </c>
      <c r="AU283">
        <v>0</v>
      </c>
      <c r="AV283" s="17">
        <v>1</v>
      </c>
      <c r="AW283">
        <v>0.32400000000000001</v>
      </c>
      <c r="AX283" s="17">
        <v>0.67600000000000005</v>
      </c>
      <c r="AY283" s="17" t="s">
        <v>19</v>
      </c>
      <c r="AZ283">
        <v>0</v>
      </c>
      <c r="BA283">
        <v>0</v>
      </c>
      <c r="BB283">
        <v>0</v>
      </c>
      <c r="BC283">
        <v>0</v>
      </c>
      <c r="BD283">
        <v>0</v>
      </c>
      <c r="BE283" s="17">
        <v>1</v>
      </c>
      <c r="BF283">
        <v>0</v>
      </c>
      <c r="BG283">
        <v>1</v>
      </c>
      <c r="BH283" s="17">
        <v>0</v>
      </c>
      <c r="BI283">
        <v>100</v>
      </c>
      <c r="BJ283">
        <v>53.91</v>
      </c>
      <c r="BK283" s="24">
        <v>49.57</v>
      </c>
      <c r="BL283">
        <v>0</v>
      </c>
      <c r="BM283">
        <v>1</v>
      </c>
      <c r="BN283">
        <v>0</v>
      </c>
      <c r="BO283">
        <v>0</v>
      </c>
      <c r="BP283">
        <v>0</v>
      </c>
      <c r="BQ283">
        <v>0</v>
      </c>
      <c r="BR283">
        <v>0</v>
      </c>
      <c r="BS283" s="17">
        <v>0</v>
      </c>
      <c r="BT283">
        <v>0</v>
      </c>
      <c r="BU283">
        <v>0</v>
      </c>
      <c r="BV283">
        <v>1</v>
      </c>
      <c r="BW283" s="17">
        <v>0</v>
      </c>
      <c r="BX283">
        <v>1</v>
      </c>
      <c r="BY283">
        <v>0</v>
      </c>
      <c r="BZ283">
        <v>0</v>
      </c>
      <c r="CA283">
        <v>0</v>
      </c>
      <c r="CB283" s="17">
        <v>0</v>
      </c>
      <c r="CC283">
        <v>1</v>
      </c>
      <c r="CD283">
        <v>0</v>
      </c>
      <c r="CE283">
        <v>0</v>
      </c>
      <c r="CF283">
        <v>0</v>
      </c>
      <c r="CG283">
        <v>0</v>
      </c>
      <c r="CH283">
        <v>1</v>
      </c>
      <c r="CI283">
        <v>1</v>
      </c>
      <c r="CJ283">
        <v>1</v>
      </c>
      <c r="CK283">
        <v>1</v>
      </c>
      <c r="CL283">
        <v>1</v>
      </c>
      <c r="CM283" s="17">
        <v>1</v>
      </c>
      <c r="CN283">
        <v>0</v>
      </c>
      <c r="CO283">
        <v>0</v>
      </c>
      <c r="CP283">
        <v>0</v>
      </c>
      <c r="CQ283">
        <v>1</v>
      </c>
      <c r="CR283">
        <v>17</v>
      </c>
      <c r="CX283" s="33" t="s">
        <v>85</v>
      </c>
    </row>
    <row r="284" spans="1:102" x14ac:dyDescent="0.25">
      <c r="A284">
        <v>283</v>
      </c>
      <c r="B284">
        <v>19</v>
      </c>
      <c r="C284" s="24" t="s">
        <v>219</v>
      </c>
      <c r="D284" s="12">
        <v>2.899804781149951</v>
      </c>
      <c r="E284" s="13">
        <v>4.6831472563791197</v>
      </c>
      <c r="F284" s="7">
        <v>0.61919999999999997</v>
      </c>
      <c r="G284" s="7">
        <f t="shared" si="61"/>
        <v>-1.7833424752291687</v>
      </c>
      <c r="H284" s="15">
        <f t="shared" si="62"/>
        <v>7.5829520375290702</v>
      </c>
      <c r="I284" s="11">
        <f t="shared" si="63"/>
        <v>8.8908424179269321E-3</v>
      </c>
      <c r="J284" s="32">
        <f t="shared" si="64"/>
        <v>1.4358595636186907E-2</v>
      </c>
      <c r="K284" s="32">
        <f t="shared" si="65"/>
        <v>69.644694045131686</v>
      </c>
      <c r="L284" s="8">
        <v>1</v>
      </c>
      <c r="M284" s="9">
        <v>0</v>
      </c>
      <c r="N284" s="8">
        <v>0</v>
      </c>
      <c r="O284" s="9">
        <v>1</v>
      </c>
      <c r="P284" s="9">
        <v>0</v>
      </c>
      <c r="Q284" s="9">
        <v>0</v>
      </c>
      <c r="R284" s="9">
        <v>0</v>
      </c>
      <c r="S284" s="8">
        <v>4880</v>
      </c>
      <c r="T284" s="9">
        <v>29</v>
      </c>
      <c r="U284" s="9">
        <f t="shared" si="66"/>
        <v>4850</v>
      </c>
      <c r="V284" s="9">
        <f t="shared" si="67"/>
        <v>16</v>
      </c>
      <c r="W284" s="7">
        <v>12</v>
      </c>
      <c r="X284" s="7">
        <f t="shared" si="68"/>
        <v>31.57</v>
      </c>
      <c r="Y284" s="9">
        <v>0</v>
      </c>
      <c r="Z284" s="9">
        <v>1</v>
      </c>
      <c r="AA284" s="9">
        <v>0</v>
      </c>
      <c r="AB284" s="9">
        <v>0</v>
      </c>
      <c r="AC284" s="9">
        <v>1</v>
      </c>
      <c r="AD284" s="29">
        <v>0</v>
      </c>
      <c r="AE284" s="187">
        <v>0</v>
      </c>
      <c r="AF284" s="9">
        <v>1</v>
      </c>
      <c r="AG284" s="29">
        <v>0</v>
      </c>
      <c r="AH284" s="9">
        <v>1</v>
      </c>
      <c r="AI284" s="29">
        <v>0</v>
      </c>
      <c r="AJ284" s="20">
        <v>2011</v>
      </c>
      <c r="AK284" s="32">
        <f t="shared" si="70"/>
        <v>0.3972</v>
      </c>
      <c r="AL284" s="32">
        <v>0.26300000000000001</v>
      </c>
      <c r="AM284" s="32">
        <v>0.2162</v>
      </c>
      <c r="AN284" s="42">
        <v>0.1236</v>
      </c>
      <c r="AO284" s="41">
        <v>1</v>
      </c>
      <c r="AP284" s="17">
        <v>0</v>
      </c>
      <c r="AQ284">
        <v>0.18748699999999999</v>
      </c>
      <c r="AR284" s="39">
        <f t="shared" si="71"/>
        <v>0.81251300000000004</v>
      </c>
      <c r="AS284">
        <v>0.498</v>
      </c>
      <c r="AT284" s="39">
        <v>0.502</v>
      </c>
      <c r="AU284">
        <v>0</v>
      </c>
      <c r="AV284" s="17">
        <v>1</v>
      </c>
      <c r="AW284">
        <v>0.32400000000000001</v>
      </c>
      <c r="AX284" s="17">
        <v>0.67600000000000005</v>
      </c>
      <c r="AY284" s="17" t="s">
        <v>19</v>
      </c>
      <c r="AZ284">
        <v>0</v>
      </c>
      <c r="BA284">
        <v>0</v>
      </c>
      <c r="BB284">
        <v>0</v>
      </c>
      <c r="BC284">
        <v>0</v>
      </c>
      <c r="BD284">
        <v>0</v>
      </c>
      <c r="BE284" s="17">
        <v>1</v>
      </c>
      <c r="BF284">
        <v>0</v>
      </c>
      <c r="BG284">
        <v>1</v>
      </c>
      <c r="BH284" s="17">
        <v>0</v>
      </c>
      <c r="BI284">
        <v>100</v>
      </c>
      <c r="BJ284">
        <v>53.91</v>
      </c>
      <c r="BK284" s="24">
        <v>49.57</v>
      </c>
      <c r="BL284">
        <v>0</v>
      </c>
      <c r="BM284">
        <v>1</v>
      </c>
      <c r="BN284">
        <v>0</v>
      </c>
      <c r="BO284">
        <v>0</v>
      </c>
      <c r="BP284">
        <v>0</v>
      </c>
      <c r="BQ284">
        <v>0</v>
      </c>
      <c r="BR284">
        <v>0</v>
      </c>
      <c r="BS284" s="17">
        <v>0</v>
      </c>
      <c r="BT284">
        <v>0</v>
      </c>
      <c r="BU284">
        <v>0</v>
      </c>
      <c r="BV284">
        <v>1</v>
      </c>
      <c r="BW284" s="17">
        <v>0</v>
      </c>
      <c r="BX284">
        <v>1</v>
      </c>
      <c r="BY284">
        <v>0</v>
      </c>
      <c r="BZ284">
        <v>0</v>
      </c>
      <c r="CA284">
        <v>0</v>
      </c>
      <c r="CB284" s="17">
        <v>0</v>
      </c>
      <c r="CC284">
        <v>1</v>
      </c>
      <c r="CD284">
        <v>0</v>
      </c>
      <c r="CE284">
        <v>0</v>
      </c>
      <c r="CF284">
        <v>0</v>
      </c>
      <c r="CG284">
        <v>0</v>
      </c>
      <c r="CH284">
        <v>1</v>
      </c>
      <c r="CI284">
        <v>1</v>
      </c>
      <c r="CJ284">
        <v>1</v>
      </c>
      <c r="CK284">
        <v>1</v>
      </c>
      <c r="CL284">
        <v>1</v>
      </c>
      <c r="CM284" s="17">
        <v>1</v>
      </c>
      <c r="CN284">
        <v>0</v>
      </c>
      <c r="CO284">
        <v>0</v>
      </c>
      <c r="CP284">
        <v>0</v>
      </c>
      <c r="CQ284">
        <v>1</v>
      </c>
      <c r="CR284">
        <v>17</v>
      </c>
      <c r="CX284" s="33" t="s">
        <v>85</v>
      </c>
    </row>
    <row r="285" spans="1:102" x14ac:dyDescent="0.25">
      <c r="A285">
        <v>284</v>
      </c>
      <c r="B285">
        <v>19</v>
      </c>
      <c r="C285" s="24" t="s">
        <v>219</v>
      </c>
      <c r="D285" s="12">
        <v>9.0215836453789056</v>
      </c>
      <c r="E285" s="13">
        <v>3.215901129262337</v>
      </c>
      <c r="F285" s="7">
        <v>2.805305039787799</v>
      </c>
      <c r="G285" s="7">
        <f t="shared" si="61"/>
        <v>5.805682516116569</v>
      </c>
      <c r="H285" s="15">
        <f t="shared" si="62"/>
        <v>12.237484774641242</v>
      </c>
      <c r="I285" s="11">
        <f t="shared" si="63"/>
        <v>4.024919135710265E-2</v>
      </c>
      <c r="J285" s="32">
        <f t="shared" si="64"/>
        <v>1.4347527554489122E-2</v>
      </c>
      <c r="K285" s="32">
        <f t="shared" si="65"/>
        <v>69.698419898633702</v>
      </c>
      <c r="L285" s="8">
        <v>1</v>
      </c>
      <c r="M285" s="9">
        <v>0</v>
      </c>
      <c r="N285" s="8">
        <v>0</v>
      </c>
      <c r="O285" s="9">
        <v>1</v>
      </c>
      <c r="P285" s="9">
        <v>0</v>
      </c>
      <c r="Q285" s="9">
        <v>0</v>
      </c>
      <c r="R285" s="9">
        <v>0</v>
      </c>
      <c r="S285" s="8">
        <v>4880</v>
      </c>
      <c r="T285" s="9">
        <v>29</v>
      </c>
      <c r="U285" s="9">
        <f t="shared" si="66"/>
        <v>4850</v>
      </c>
      <c r="V285" s="9">
        <f t="shared" si="67"/>
        <v>16</v>
      </c>
      <c r="W285" s="7">
        <v>16</v>
      </c>
      <c r="X285" s="7">
        <f t="shared" si="68"/>
        <v>27.57</v>
      </c>
      <c r="Y285" s="9">
        <v>0</v>
      </c>
      <c r="Z285" s="9">
        <v>1</v>
      </c>
      <c r="AA285" s="9">
        <v>0</v>
      </c>
      <c r="AB285" s="9">
        <v>0</v>
      </c>
      <c r="AC285" s="9">
        <v>1</v>
      </c>
      <c r="AD285" s="29">
        <v>0</v>
      </c>
      <c r="AE285" s="187">
        <v>0</v>
      </c>
      <c r="AF285" s="9">
        <v>1</v>
      </c>
      <c r="AG285" s="29">
        <v>0</v>
      </c>
      <c r="AH285" s="9">
        <v>1</v>
      </c>
      <c r="AI285" s="29">
        <v>0</v>
      </c>
      <c r="AJ285" s="20">
        <v>2011</v>
      </c>
      <c r="AK285" s="32">
        <f t="shared" si="70"/>
        <v>0.3972</v>
      </c>
      <c r="AL285" s="32">
        <v>0.26300000000000001</v>
      </c>
      <c r="AM285" s="32">
        <v>0.2162</v>
      </c>
      <c r="AN285" s="42">
        <v>0.1236</v>
      </c>
      <c r="AO285" s="41">
        <v>1</v>
      </c>
      <c r="AP285" s="17">
        <v>0</v>
      </c>
      <c r="AQ285">
        <v>0.18748699999999999</v>
      </c>
      <c r="AR285" s="39">
        <f t="shared" si="71"/>
        <v>0.81251300000000004</v>
      </c>
      <c r="AS285">
        <v>0.498</v>
      </c>
      <c r="AT285" s="39">
        <v>0.502</v>
      </c>
      <c r="AU285">
        <v>0</v>
      </c>
      <c r="AV285" s="17">
        <v>1</v>
      </c>
      <c r="AW285">
        <v>0.32400000000000001</v>
      </c>
      <c r="AX285" s="17">
        <v>0.67600000000000005</v>
      </c>
      <c r="AY285" s="17" t="s">
        <v>19</v>
      </c>
      <c r="AZ285">
        <v>0</v>
      </c>
      <c r="BA285">
        <v>0</v>
      </c>
      <c r="BB285">
        <v>0</v>
      </c>
      <c r="BC285">
        <v>0</v>
      </c>
      <c r="BD285">
        <v>0</v>
      </c>
      <c r="BE285" s="17">
        <v>1</v>
      </c>
      <c r="BF285">
        <v>0</v>
      </c>
      <c r="BG285">
        <v>1</v>
      </c>
      <c r="BH285" s="17">
        <v>0</v>
      </c>
      <c r="BI285">
        <v>100</v>
      </c>
      <c r="BJ285">
        <v>53.91</v>
      </c>
      <c r="BK285" s="24">
        <v>49.57</v>
      </c>
      <c r="BL285">
        <v>0</v>
      </c>
      <c r="BM285">
        <v>1</v>
      </c>
      <c r="BN285">
        <v>0</v>
      </c>
      <c r="BO285">
        <v>0</v>
      </c>
      <c r="BP285">
        <v>0</v>
      </c>
      <c r="BQ285">
        <v>0</v>
      </c>
      <c r="BR285">
        <v>0</v>
      </c>
      <c r="BS285" s="17">
        <v>0</v>
      </c>
      <c r="BT285">
        <v>0</v>
      </c>
      <c r="BU285">
        <v>0</v>
      </c>
      <c r="BV285">
        <v>1</v>
      </c>
      <c r="BW285" s="17">
        <v>0</v>
      </c>
      <c r="BX285">
        <v>1</v>
      </c>
      <c r="BY285">
        <v>0</v>
      </c>
      <c r="BZ285">
        <v>0</v>
      </c>
      <c r="CA285">
        <v>0</v>
      </c>
      <c r="CB285" s="17">
        <v>0</v>
      </c>
      <c r="CC285">
        <v>1</v>
      </c>
      <c r="CD285">
        <v>0</v>
      </c>
      <c r="CE285">
        <v>0</v>
      </c>
      <c r="CF285">
        <v>0</v>
      </c>
      <c r="CG285">
        <v>0</v>
      </c>
      <c r="CH285">
        <v>1</v>
      </c>
      <c r="CI285">
        <v>1</v>
      </c>
      <c r="CJ285">
        <v>1</v>
      </c>
      <c r="CK285">
        <v>1</v>
      </c>
      <c r="CL285">
        <v>1</v>
      </c>
      <c r="CM285" s="17">
        <v>1</v>
      </c>
      <c r="CN285">
        <v>0</v>
      </c>
      <c r="CO285">
        <v>0</v>
      </c>
      <c r="CP285">
        <v>0</v>
      </c>
      <c r="CQ285">
        <v>1</v>
      </c>
      <c r="CR285">
        <v>17</v>
      </c>
      <c r="CX285" s="33" t="s">
        <v>85</v>
      </c>
    </row>
    <row r="286" spans="1:102" x14ac:dyDescent="0.25">
      <c r="A286">
        <v>285</v>
      </c>
      <c r="B286">
        <v>19</v>
      </c>
      <c r="C286" s="24" t="s">
        <v>219</v>
      </c>
      <c r="D286" s="12">
        <v>10.99528104162324</v>
      </c>
      <c r="E286" s="13">
        <v>2.0495530050392889</v>
      </c>
      <c r="F286" s="7">
        <v>5.36472148541114</v>
      </c>
      <c r="G286" s="7">
        <f t="shared" si="61"/>
        <v>8.9457280365839509</v>
      </c>
      <c r="H286" s="15">
        <f t="shared" si="62"/>
        <v>13.04483404666253</v>
      </c>
      <c r="I286" s="11">
        <f t="shared" si="63"/>
        <v>7.6805364073472646E-2</v>
      </c>
      <c r="J286" s="32">
        <f t="shared" si="64"/>
        <v>1.4316747716044097E-2</v>
      </c>
      <c r="K286" s="32">
        <f t="shared" si="65"/>
        <v>69.848265809653654</v>
      </c>
      <c r="L286" s="8">
        <v>1</v>
      </c>
      <c r="M286" s="9">
        <v>0</v>
      </c>
      <c r="N286" s="8">
        <v>0</v>
      </c>
      <c r="O286" s="9">
        <v>1</v>
      </c>
      <c r="P286" s="9">
        <v>0</v>
      </c>
      <c r="Q286" s="9">
        <v>0</v>
      </c>
      <c r="R286" s="9">
        <v>0</v>
      </c>
      <c r="S286" s="8">
        <v>4880</v>
      </c>
      <c r="T286" s="9">
        <v>29</v>
      </c>
      <c r="U286" s="9">
        <f t="shared" si="66"/>
        <v>4850</v>
      </c>
      <c r="V286" s="9">
        <f t="shared" si="67"/>
        <v>16</v>
      </c>
      <c r="W286" s="7">
        <v>21</v>
      </c>
      <c r="X286" s="7">
        <f t="shared" si="68"/>
        <v>22.57</v>
      </c>
      <c r="Y286" s="9">
        <v>0</v>
      </c>
      <c r="Z286" s="9">
        <v>1</v>
      </c>
      <c r="AA286" s="9">
        <v>0</v>
      </c>
      <c r="AB286" s="9">
        <v>0</v>
      </c>
      <c r="AC286" s="9">
        <v>1</v>
      </c>
      <c r="AD286" s="29">
        <v>0</v>
      </c>
      <c r="AE286" s="187">
        <v>0</v>
      </c>
      <c r="AF286" s="9">
        <v>1</v>
      </c>
      <c r="AG286" s="29">
        <v>0</v>
      </c>
      <c r="AH286" s="9">
        <v>1</v>
      </c>
      <c r="AI286" s="29">
        <v>0</v>
      </c>
      <c r="AJ286" s="20">
        <v>2011</v>
      </c>
      <c r="AK286" s="32">
        <f t="shared" si="70"/>
        <v>0.3972</v>
      </c>
      <c r="AL286" s="32">
        <v>0.26300000000000001</v>
      </c>
      <c r="AM286" s="32">
        <v>0.2162</v>
      </c>
      <c r="AN286" s="42">
        <v>0.1236</v>
      </c>
      <c r="AO286" s="41">
        <v>1</v>
      </c>
      <c r="AP286" s="17">
        <v>0</v>
      </c>
      <c r="AQ286">
        <v>0.18748699999999999</v>
      </c>
      <c r="AR286" s="39">
        <f t="shared" si="71"/>
        <v>0.81251300000000004</v>
      </c>
      <c r="AS286">
        <v>0.498</v>
      </c>
      <c r="AT286" s="39">
        <v>0.502</v>
      </c>
      <c r="AU286">
        <v>0</v>
      </c>
      <c r="AV286" s="17">
        <v>1</v>
      </c>
      <c r="AW286">
        <v>0.32400000000000001</v>
      </c>
      <c r="AX286" s="17">
        <v>0.67600000000000005</v>
      </c>
      <c r="AY286" s="17" t="s">
        <v>19</v>
      </c>
      <c r="AZ286">
        <v>0</v>
      </c>
      <c r="BA286">
        <v>0</v>
      </c>
      <c r="BB286">
        <v>0</v>
      </c>
      <c r="BC286">
        <v>0</v>
      </c>
      <c r="BD286">
        <v>0</v>
      </c>
      <c r="BE286" s="17">
        <v>1</v>
      </c>
      <c r="BF286">
        <v>0</v>
      </c>
      <c r="BG286">
        <v>1</v>
      </c>
      <c r="BH286" s="17">
        <v>0</v>
      </c>
      <c r="BI286">
        <v>100</v>
      </c>
      <c r="BJ286">
        <v>53.91</v>
      </c>
      <c r="BK286" s="24">
        <v>49.57</v>
      </c>
      <c r="BL286">
        <v>0</v>
      </c>
      <c r="BM286">
        <v>1</v>
      </c>
      <c r="BN286">
        <v>0</v>
      </c>
      <c r="BO286">
        <v>0</v>
      </c>
      <c r="BP286">
        <v>0</v>
      </c>
      <c r="BQ286">
        <v>0</v>
      </c>
      <c r="BR286">
        <v>0</v>
      </c>
      <c r="BS286" s="17">
        <v>0</v>
      </c>
      <c r="BT286">
        <v>0</v>
      </c>
      <c r="BU286">
        <v>0</v>
      </c>
      <c r="BV286">
        <v>1</v>
      </c>
      <c r="BW286" s="17">
        <v>0</v>
      </c>
      <c r="BX286">
        <v>1</v>
      </c>
      <c r="BY286">
        <v>0</v>
      </c>
      <c r="BZ286">
        <v>0</v>
      </c>
      <c r="CA286">
        <v>0</v>
      </c>
      <c r="CB286" s="17">
        <v>0</v>
      </c>
      <c r="CC286">
        <v>1</v>
      </c>
      <c r="CD286">
        <v>0</v>
      </c>
      <c r="CE286">
        <v>0</v>
      </c>
      <c r="CF286">
        <v>0</v>
      </c>
      <c r="CG286">
        <v>0</v>
      </c>
      <c r="CH286">
        <v>1</v>
      </c>
      <c r="CI286">
        <v>1</v>
      </c>
      <c r="CJ286">
        <v>1</v>
      </c>
      <c r="CK286">
        <v>1</v>
      </c>
      <c r="CL286">
        <v>1</v>
      </c>
      <c r="CM286" s="17">
        <v>1</v>
      </c>
      <c r="CN286">
        <v>0</v>
      </c>
      <c r="CO286">
        <v>0</v>
      </c>
      <c r="CP286">
        <v>0</v>
      </c>
      <c r="CQ286">
        <v>1</v>
      </c>
      <c r="CR286">
        <v>17</v>
      </c>
      <c r="CX286" s="33" t="s">
        <v>85</v>
      </c>
    </row>
    <row r="287" spans="1:102" x14ac:dyDescent="0.25">
      <c r="A287">
        <v>286</v>
      </c>
      <c r="B287">
        <v>19</v>
      </c>
      <c r="C287" s="24" t="s">
        <v>219</v>
      </c>
      <c r="D287" s="12">
        <v>1.39385068411813</v>
      </c>
      <c r="E287" s="13">
        <v>5.2275794464907301</v>
      </c>
      <c r="F287" s="7">
        <v>0.26663405088062619</v>
      </c>
      <c r="G287" s="7">
        <f t="shared" si="61"/>
        <v>-3.8337287623726004</v>
      </c>
      <c r="H287" s="15">
        <f t="shared" si="62"/>
        <v>6.6214301306088599</v>
      </c>
      <c r="I287" s="11">
        <f t="shared" si="63"/>
        <v>3.8529197966167953E-3</v>
      </c>
      <c r="J287" s="32">
        <f t="shared" si="64"/>
        <v>1.44502166317151E-2</v>
      </c>
      <c r="K287" s="32">
        <f t="shared" si="65"/>
        <v>69.203114768896697</v>
      </c>
      <c r="L287" s="8">
        <v>1</v>
      </c>
      <c r="M287" s="9">
        <v>0</v>
      </c>
      <c r="N287" s="8">
        <v>0</v>
      </c>
      <c r="O287" s="9">
        <v>1</v>
      </c>
      <c r="P287" s="9">
        <v>0</v>
      </c>
      <c r="Q287" s="9">
        <v>0</v>
      </c>
      <c r="R287" s="9">
        <v>0</v>
      </c>
      <c r="S287" s="8">
        <v>4821</v>
      </c>
      <c r="T287" s="9">
        <v>31</v>
      </c>
      <c r="U287" s="9">
        <f t="shared" si="66"/>
        <v>4789</v>
      </c>
      <c r="V287" s="9">
        <f t="shared" si="67"/>
        <v>16</v>
      </c>
      <c r="W287" s="7">
        <v>6</v>
      </c>
      <c r="X287" s="7">
        <f t="shared" si="68"/>
        <v>37.57</v>
      </c>
      <c r="Y287" s="9">
        <v>0</v>
      </c>
      <c r="Z287" s="9">
        <v>1</v>
      </c>
      <c r="AA287" s="9">
        <v>0</v>
      </c>
      <c r="AB287" s="9">
        <v>0</v>
      </c>
      <c r="AC287" s="9">
        <v>1</v>
      </c>
      <c r="AD287" s="29">
        <v>0</v>
      </c>
      <c r="AE287" s="187">
        <v>0</v>
      </c>
      <c r="AF287" s="9">
        <v>1</v>
      </c>
      <c r="AG287" s="29">
        <v>0</v>
      </c>
      <c r="AH287" s="9">
        <v>1</v>
      </c>
      <c r="AI287" s="29">
        <v>0</v>
      </c>
      <c r="AJ287" s="20">
        <v>2011</v>
      </c>
      <c r="AK287" s="32">
        <f t="shared" si="70"/>
        <v>0.3972</v>
      </c>
      <c r="AL287" s="32">
        <v>0.26300000000000001</v>
      </c>
      <c r="AM287" s="32">
        <v>0.2162</v>
      </c>
      <c r="AN287" s="42">
        <v>0.1236</v>
      </c>
      <c r="AO287" s="41">
        <v>1</v>
      </c>
      <c r="AP287" s="17">
        <v>0</v>
      </c>
      <c r="AQ287">
        <v>0.18748699999999999</v>
      </c>
      <c r="AR287" s="39">
        <f t="shared" si="71"/>
        <v>0.81251300000000004</v>
      </c>
      <c r="AS287">
        <v>0.498</v>
      </c>
      <c r="AT287" s="39">
        <v>0.502</v>
      </c>
      <c r="AU287">
        <v>0</v>
      </c>
      <c r="AV287" s="17">
        <v>1</v>
      </c>
      <c r="AW287">
        <v>0.32400000000000001</v>
      </c>
      <c r="AX287" s="17">
        <v>0.67600000000000005</v>
      </c>
      <c r="AY287" s="17" t="s">
        <v>19</v>
      </c>
      <c r="AZ287">
        <v>0</v>
      </c>
      <c r="BA287">
        <v>0</v>
      </c>
      <c r="BB287">
        <v>0</v>
      </c>
      <c r="BC287">
        <v>0</v>
      </c>
      <c r="BD287">
        <v>0</v>
      </c>
      <c r="BE287" s="17">
        <v>1</v>
      </c>
      <c r="BF287">
        <v>0</v>
      </c>
      <c r="BG287">
        <v>1</v>
      </c>
      <c r="BH287" s="17">
        <v>0</v>
      </c>
      <c r="BI287">
        <v>100</v>
      </c>
      <c r="BJ287">
        <v>53.91</v>
      </c>
      <c r="BK287" s="24">
        <v>49.57</v>
      </c>
      <c r="BL287">
        <v>0</v>
      </c>
      <c r="BM287">
        <v>1</v>
      </c>
      <c r="BN287">
        <v>0</v>
      </c>
      <c r="BO287">
        <v>0</v>
      </c>
      <c r="BP287">
        <v>0</v>
      </c>
      <c r="BQ287">
        <v>0</v>
      </c>
      <c r="BR287">
        <v>0</v>
      </c>
      <c r="BS287" s="17">
        <v>0</v>
      </c>
      <c r="BT287">
        <v>0</v>
      </c>
      <c r="BU287">
        <v>1</v>
      </c>
      <c r="BV287">
        <v>0</v>
      </c>
      <c r="BW287" s="17">
        <v>0</v>
      </c>
      <c r="BX287">
        <v>1</v>
      </c>
      <c r="BY287">
        <v>0</v>
      </c>
      <c r="BZ287">
        <v>0</v>
      </c>
      <c r="CA287">
        <v>0</v>
      </c>
      <c r="CB287" s="17">
        <v>0</v>
      </c>
      <c r="CC287">
        <v>1</v>
      </c>
      <c r="CD287">
        <v>0</v>
      </c>
      <c r="CE287">
        <v>0</v>
      </c>
      <c r="CF287">
        <v>0</v>
      </c>
      <c r="CG287">
        <v>0</v>
      </c>
      <c r="CH287">
        <v>1</v>
      </c>
      <c r="CI287">
        <v>1</v>
      </c>
      <c r="CJ287">
        <v>1</v>
      </c>
      <c r="CK287">
        <v>1</v>
      </c>
      <c r="CL287">
        <v>1</v>
      </c>
      <c r="CM287" s="17">
        <v>1</v>
      </c>
      <c r="CN287">
        <v>0</v>
      </c>
      <c r="CO287">
        <v>0</v>
      </c>
      <c r="CP287">
        <v>0</v>
      </c>
      <c r="CQ287">
        <v>1</v>
      </c>
      <c r="CR287">
        <v>17</v>
      </c>
      <c r="CX287" s="33" t="s">
        <v>85</v>
      </c>
    </row>
    <row r="288" spans="1:102" x14ac:dyDescent="0.25">
      <c r="A288">
        <v>287</v>
      </c>
      <c r="B288">
        <v>19</v>
      </c>
      <c r="C288" s="24" t="s">
        <v>219</v>
      </c>
      <c r="D288" s="12">
        <v>1.396960877242837</v>
      </c>
      <c r="E288" s="13">
        <v>8.9180598417174259</v>
      </c>
      <c r="F288" s="7">
        <v>0.1566440349175558</v>
      </c>
      <c r="G288" s="7">
        <f t="shared" si="61"/>
        <v>-7.5210989644745894</v>
      </c>
      <c r="H288" s="15">
        <f t="shared" si="62"/>
        <v>10.315020718960263</v>
      </c>
      <c r="I288" s="11">
        <f t="shared" si="63"/>
        <v>2.2635512410683397E-3</v>
      </c>
      <c r="J288" s="32">
        <f t="shared" si="64"/>
        <v>1.4450286870225745E-2</v>
      </c>
      <c r="K288" s="32">
        <f t="shared" si="65"/>
        <v>69.202778393310737</v>
      </c>
      <c r="L288" s="8">
        <v>1</v>
      </c>
      <c r="M288" s="9">
        <v>0</v>
      </c>
      <c r="N288" s="8">
        <v>0</v>
      </c>
      <c r="O288" s="9">
        <v>1</v>
      </c>
      <c r="P288" s="9">
        <v>0</v>
      </c>
      <c r="Q288" s="9">
        <v>0</v>
      </c>
      <c r="R288" s="9">
        <v>0</v>
      </c>
      <c r="S288" s="8">
        <v>4821</v>
      </c>
      <c r="T288" s="9">
        <v>31</v>
      </c>
      <c r="U288" s="9">
        <f t="shared" si="66"/>
        <v>4789</v>
      </c>
      <c r="V288" s="9">
        <f t="shared" si="67"/>
        <v>16</v>
      </c>
      <c r="W288" s="7">
        <v>12</v>
      </c>
      <c r="X288" s="7">
        <f t="shared" si="68"/>
        <v>31.57</v>
      </c>
      <c r="Y288" s="9">
        <v>0</v>
      </c>
      <c r="Z288" s="9">
        <v>1</v>
      </c>
      <c r="AA288" s="9">
        <v>0</v>
      </c>
      <c r="AB288" s="9">
        <v>0</v>
      </c>
      <c r="AC288" s="9">
        <v>1</v>
      </c>
      <c r="AD288" s="29">
        <v>0</v>
      </c>
      <c r="AE288" s="187">
        <v>0</v>
      </c>
      <c r="AF288" s="9">
        <v>1</v>
      </c>
      <c r="AG288" s="29">
        <v>0</v>
      </c>
      <c r="AH288" s="9">
        <v>1</v>
      </c>
      <c r="AI288" s="29">
        <v>0</v>
      </c>
      <c r="AJ288" s="20">
        <v>2011</v>
      </c>
      <c r="AK288" s="32">
        <f t="shared" si="70"/>
        <v>0.3972</v>
      </c>
      <c r="AL288" s="32">
        <v>0.26300000000000001</v>
      </c>
      <c r="AM288" s="32">
        <v>0.2162</v>
      </c>
      <c r="AN288" s="42">
        <v>0.1236</v>
      </c>
      <c r="AO288" s="41">
        <v>1</v>
      </c>
      <c r="AP288" s="17">
        <v>0</v>
      </c>
      <c r="AQ288">
        <v>0.18748699999999999</v>
      </c>
      <c r="AR288" s="39">
        <f t="shared" si="71"/>
        <v>0.81251300000000004</v>
      </c>
      <c r="AS288">
        <v>0.498</v>
      </c>
      <c r="AT288" s="39">
        <v>0.502</v>
      </c>
      <c r="AU288">
        <v>0</v>
      </c>
      <c r="AV288" s="17">
        <v>1</v>
      </c>
      <c r="AW288">
        <v>0.32400000000000001</v>
      </c>
      <c r="AX288" s="17">
        <v>0.67600000000000005</v>
      </c>
      <c r="AY288" s="17" t="s">
        <v>19</v>
      </c>
      <c r="AZ288">
        <v>0</v>
      </c>
      <c r="BA288">
        <v>0</v>
      </c>
      <c r="BB288">
        <v>0</v>
      </c>
      <c r="BC288">
        <v>0</v>
      </c>
      <c r="BD288">
        <v>0</v>
      </c>
      <c r="BE288" s="17">
        <v>1</v>
      </c>
      <c r="BF288">
        <v>0</v>
      </c>
      <c r="BG288">
        <v>1</v>
      </c>
      <c r="BH288" s="17">
        <v>0</v>
      </c>
      <c r="BI288">
        <v>100</v>
      </c>
      <c r="BJ288">
        <v>53.91</v>
      </c>
      <c r="BK288" s="24">
        <v>49.57</v>
      </c>
      <c r="BL288">
        <v>0</v>
      </c>
      <c r="BM288">
        <v>1</v>
      </c>
      <c r="BN288">
        <v>0</v>
      </c>
      <c r="BO288">
        <v>0</v>
      </c>
      <c r="BP288">
        <v>0</v>
      </c>
      <c r="BQ288">
        <v>0</v>
      </c>
      <c r="BR288">
        <v>0</v>
      </c>
      <c r="BS288" s="17">
        <v>0</v>
      </c>
      <c r="BT288">
        <v>0</v>
      </c>
      <c r="BU288">
        <v>1</v>
      </c>
      <c r="BV288">
        <v>0</v>
      </c>
      <c r="BW288" s="17">
        <v>0</v>
      </c>
      <c r="BX288">
        <v>1</v>
      </c>
      <c r="BY288">
        <v>0</v>
      </c>
      <c r="BZ288">
        <v>0</v>
      </c>
      <c r="CA288">
        <v>0</v>
      </c>
      <c r="CB288" s="17">
        <v>0</v>
      </c>
      <c r="CC288">
        <v>1</v>
      </c>
      <c r="CD288">
        <v>0</v>
      </c>
      <c r="CE288">
        <v>0</v>
      </c>
      <c r="CF288">
        <v>0</v>
      </c>
      <c r="CG288">
        <v>0</v>
      </c>
      <c r="CH288">
        <v>1</v>
      </c>
      <c r="CI288">
        <v>1</v>
      </c>
      <c r="CJ288">
        <v>1</v>
      </c>
      <c r="CK288">
        <v>1</v>
      </c>
      <c r="CL288">
        <v>1</v>
      </c>
      <c r="CM288" s="17">
        <v>1</v>
      </c>
      <c r="CN288">
        <v>0</v>
      </c>
      <c r="CO288">
        <v>0</v>
      </c>
      <c r="CP288">
        <v>0</v>
      </c>
      <c r="CQ288">
        <v>1</v>
      </c>
      <c r="CR288">
        <v>17</v>
      </c>
      <c r="CX288" s="33" t="s">
        <v>85</v>
      </c>
    </row>
    <row r="289" spans="1:102" x14ac:dyDescent="0.25">
      <c r="A289">
        <v>288</v>
      </c>
      <c r="B289">
        <v>19</v>
      </c>
      <c r="C289" s="24" t="s">
        <v>219</v>
      </c>
      <c r="D289" s="12">
        <v>3.1982685342211381</v>
      </c>
      <c r="E289" s="13">
        <v>4.1337380694557888</v>
      </c>
      <c r="F289" s="7">
        <v>0.77369888475836446</v>
      </c>
      <c r="G289" s="7">
        <f t="shared" si="61"/>
        <v>-0.93546953523465071</v>
      </c>
      <c r="H289" s="15">
        <f t="shared" si="62"/>
        <v>7.3320066036769269</v>
      </c>
      <c r="I289" s="11">
        <f t="shared" si="63"/>
        <v>1.1179500798345203E-2</v>
      </c>
      <c r="J289" s="32">
        <f t="shared" si="64"/>
        <v>1.4449420851674995E-2</v>
      </c>
      <c r="K289" s="32">
        <f t="shared" si="65"/>
        <v>69.206926025971399</v>
      </c>
      <c r="L289" s="8">
        <v>1</v>
      </c>
      <c r="M289" s="9">
        <v>0</v>
      </c>
      <c r="N289" s="8">
        <v>0</v>
      </c>
      <c r="O289" s="9">
        <v>1</v>
      </c>
      <c r="P289" s="9">
        <v>0</v>
      </c>
      <c r="Q289" s="9">
        <v>0</v>
      </c>
      <c r="R289" s="9">
        <v>0</v>
      </c>
      <c r="S289" s="8">
        <v>4821</v>
      </c>
      <c r="T289" s="9">
        <v>31</v>
      </c>
      <c r="U289" s="9">
        <f t="shared" si="66"/>
        <v>4789</v>
      </c>
      <c r="V289" s="9">
        <f t="shared" si="67"/>
        <v>16</v>
      </c>
      <c r="W289" s="7">
        <v>16</v>
      </c>
      <c r="X289" s="7">
        <f t="shared" si="68"/>
        <v>27.57</v>
      </c>
      <c r="Y289" s="9">
        <v>0</v>
      </c>
      <c r="Z289" s="9">
        <v>1</v>
      </c>
      <c r="AA289" s="9">
        <v>0</v>
      </c>
      <c r="AB289" s="9">
        <v>0</v>
      </c>
      <c r="AC289" s="9">
        <v>1</v>
      </c>
      <c r="AD289" s="29">
        <v>0</v>
      </c>
      <c r="AE289" s="187">
        <v>0</v>
      </c>
      <c r="AF289" s="9">
        <v>1</v>
      </c>
      <c r="AG289" s="29">
        <v>0</v>
      </c>
      <c r="AH289" s="9">
        <v>1</v>
      </c>
      <c r="AI289" s="29">
        <v>0</v>
      </c>
      <c r="AJ289" s="20">
        <v>2011</v>
      </c>
      <c r="AK289" s="32">
        <f t="shared" si="70"/>
        <v>0.3972</v>
      </c>
      <c r="AL289" s="32">
        <v>0.26300000000000001</v>
      </c>
      <c r="AM289" s="32">
        <v>0.2162</v>
      </c>
      <c r="AN289" s="42">
        <v>0.1236</v>
      </c>
      <c r="AO289" s="41">
        <v>1</v>
      </c>
      <c r="AP289" s="17">
        <v>0</v>
      </c>
      <c r="AQ289">
        <v>0.18748699999999999</v>
      </c>
      <c r="AR289" s="39">
        <f t="shared" si="71"/>
        <v>0.81251300000000004</v>
      </c>
      <c r="AS289">
        <v>0.498</v>
      </c>
      <c r="AT289" s="39">
        <v>0.502</v>
      </c>
      <c r="AU289">
        <v>0</v>
      </c>
      <c r="AV289" s="17">
        <v>1</v>
      </c>
      <c r="AW289">
        <v>0.32400000000000001</v>
      </c>
      <c r="AX289" s="17">
        <v>0.67600000000000005</v>
      </c>
      <c r="AY289" s="17" t="s">
        <v>19</v>
      </c>
      <c r="AZ289">
        <v>0</v>
      </c>
      <c r="BA289">
        <v>0</v>
      </c>
      <c r="BB289">
        <v>0</v>
      </c>
      <c r="BC289">
        <v>0</v>
      </c>
      <c r="BD289">
        <v>0</v>
      </c>
      <c r="BE289" s="17">
        <v>1</v>
      </c>
      <c r="BF289">
        <v>0</v>
      </c>
      <c r="BG289">
        <v>1</v>
      </c>
      <c r="BH289" s="17">
        <v>0</v>
      </c>
      <c r="BI289">
        <v>100</v>
      </c>
      <c r="BJ289">
        <v>53.91</v>
      </c>
      <c r="BK289" s="24">
        <v>49.57</v>
      </c>
      <c r="BL289">
        <v>0</v>
      </c>
      <c r="BM289">
        <v>1</v>
      </c>
      <c r="BN289">
        <v>0</v>
      </c>
      <c r="BO289">
        <v>0</v>
      </c>
      <c r="BP289">
        <v>0</v>
      </c>
      <c r="BQ289">
        <v>0</v>
      </c>
      <c r="BR289">
        <v>0</v>
      </c>
      <c r="BS289" s="17">
        <v>0</v>
      </c>
      <c r="BT289">
        <v>0</v>
      </c>
      <c r="BU289">
        <v>1</v>
      </c>
      <c r="BV289">
        <v>0</v>
      </c>
      <c r="BW289" s="17">
        <v>0</v>
      </c>
      <c r="BX289">
        <v>1</v>
      </c>
      <c r="BY289">
        <v>0</v>
      </c>
      <c r="BZ289">
        <v>0</v>
      </c>
      <c r="CA289">
        <v>0</v>
      </c>
      <c r="CB289" s="17">
        <v>0</v>
      </c>
      <c r="CC289">
        <v>1</v>
      </c>
      <c r="CD289">
        <v>0</v>
      </c>
      <c r="CE289">
        <v>0</v>
      </c>
      <c r="CF289">
        <v>0</v>
      </c>
      <c r="CG289">
        <v>0</v>
      </c>
      <c r="CH289">
        <v>1</v>
      </c>
      <c r="CI289">
        <v>1</v>
      </c>
      <c r="CJ289">
        <v>1</v>
      </c>
      <c r="CK289">
        <v>1</v>
      </c>
      <c r="CL289">
        <v>1</v>
      </c>
      <c r="CM289" s="17">
        <v>1</v>
      </c>
      <c r="CN289">
        <v>0</v>
      </c>
      <c r="CO289">
        <v>0</v>
      </c>
      <c r="CP289">
        <v>0</v>
      </c>
      <c r="CQ289">
        <v>1</v>
      </c>
      <c r="CR289">
        <v>17</v>
      </c>
      <c r="CX289" s="33" t="s">
        <v>85</v>
      </c>
    </row>
    <row r="290" spans="1:102" x14ac:dyDescent="0.25">
      <c r="A290">
        <v>289</v>
      </c>
      <c r="B290">
        <v>19</v>
      </c>
      <c r="C290" s="24" t="s">
        <v>219</v>
      </c>
      <c r="D290" s="12">
        <v>4.3893788765642316</v>
      </c>
      <c r="E290" s="13">
        <v>3.3247302202195459</v>
      </c>
      <c r="F290" s="7">
        <v>1.3202210663198961</v>
      </c>
      <c r="G290" s="7">
        <f t="shared" si="61"/>
        <v>1.0646486563446858</v>
      </c>
      <c r="H290" s="15">
        <f t="shared" si="62"/>
        <v>7.714109096783778</v>
      </c>
      <c r="I290" s="11">
        <f t="shared" si="63"/>
        <v>1.9074151257265526E-2</v>
      </c>
      <c r="J290" s="32">
        <f t="shared" si="64"/>
        <v>1.4447694968566549E-2</v>
      </c>
      <c r="K290" s="32">
        <f t="shared" si="65"/>
        <v>69.215193300777216</v>
      </c>
      <c r="L290" s="8">
        <v>1</v>
      </c>
      <c r="M290" s="9">
        <v>0</v>
      </c>
      <c r="N290" s="8">
        <v>0</v>
      </c>
      <c r="O290" s="9">
        <v>1</v>
      </c>
      <c r="P290" s="9">
        <v>0</v>
      </c>
      <c r="Q290" s="9">
        <v>0</v>
      </c>
      <c r="R290" s="9">
        <v>0</v>
      </c>
      <c r="S290" s="8">
        <v>4821</v>
      </c>
      <c r="T290" s="9">
        <v>31</v>
      </c>
      <c r="U290" s="9">
        <f t="shared" si="66"/>
        <v>4789</v>
      </c>
      <c r="V290" s="9">
        <f t="shared" si="67"/>
        <v>16</v>
      </c>
      <c r="W290" s="7">
        <v>21</v>
      </c>
      <c r="X290" s="7">
        <f t="shared" si="68"/>
        <v>22.57</v>
      </c>
      <c r="Y290" s="9">
        <v>0</v>
      </c>
      <c r="Z290" s="9">
        <v>1</v>
      </c>
      <c r="AA290" s="9">
        <v>0</v>
      </c>
      <c r="AB290" s="9">
        <v>0</v>
      </c>
      <c r="AC290" s="9">
        <v>1</v>
      </c>
      <c r="AD290" s="29">
        <v>0</v>
      </c>
      <c r="AE290" s="187">
        <v>0</v>
      </c>
      <c r="AF290" s="9">
        <v>1</v>
      </c>
      <c r="AG290" s="29">
        <v>0</v>
      </c>
      <c r="AH290" s="9">
        <v>1</v>
      </c>
      <c r="AI290" s="29">
        <v>0</v>
      </c>
      <c r="AJ290" s="20">
        <v>2011</v>
      </c>
      <c r="AK290" s="32">
        <f t="shared" si="70"/>
        <v>0.3972</v>
      </c>
      <c r="AL290" s="32">
        <v>0.26300000000000001</v>
      </c>
      <c r="AM290" s="32">
        <v>0.2162</v>
      </c>
      <c r="AN290" s="42">
        <v>0.1236</v>
      </c>
      <c r="AO290" s="41">
        <v>1</v>
      </c>
      <c r="AP290" s="17">
        <v>0</v>
      </c>
      <c r="AQ290">
        <v>0.18748699999999999</v>
      </c>
      <c r="AR290" s="39">
        <f t="shared" si="71"/>
        <v>0.81251300000000004</v>
      </c>
      <c r="AS290">
        <v>0.498</v>
      </c>
      <c r="AT290" s="39">
        <v>0.502</v>
      </c>
      <c r="AU290">
        <v>0</v>
      </c>
      <c r="AV290" s="17">
        <v>1</v>
      </c>
      <c r="AW290">
        <v>0.32400000000000001</v>
      </c>
      <c r="AX290" s="17">
        <v>0.67600000000000005</v>
      </c>
      <c r="AY290" s="17" t="s">
        <v>19</v>
      </c>
      <c r="AZ290">
        <v>0</v>
      </c>
      <c r="BA290">
        <v>0</v>
      </c>
      <c r="BB290">
        <v>0</v>
      </c>
      <c r="BC290">
        <v>0</v>
      </c>
      <c r="BD290">
        <v>0</v>
      </c>
      <c r="BE290" s="17">
        <v>1</v>
      </c>
      <c r="BF290">
        <v>0</v>
      </c>
      <c r="BG290">
        <v>1</v>
      </c>
      <c r="BH290" s="17">
        <v>0</v>
      </c>
      <c r="BI290">
        <v>100</v>
      </c>
      <c r="BJ290">
        <v>53.91</v>
      </c>
      <c r="BK290" s="24">
        <v>49.57</v>
      </c>
      <c r="BL290">
        <v>0</v>
      </c>
      <c r="BM290">
        <v>1</v>
      </c>
      <c r="BN290">
        <v>0</v>
      </c>
      <c r="BO290">
        <v>0</v>
      </c>
      <c r="BP290">
        <v>0</v>
      </c>
      <c r="BQ290">
        <v>0</v>
      </c>
      <c r="BR290">
        <v>0</v>
      </c>
      <c r="BS290" s="17">
        <v>0</v>
      </c>
      <c r="BT290">
        <v>0</v>
      </c>
      <c r="BU290">
        <v>1</v>
      </c>
      <c r="BV290">
        <v>0</v>
      </c>
      <c r="BW290" s="17">
        <v>0</v>
      </c>
      <c r="BX290">
        <v>1</v>
      </c>
      <c r="BY290">
        <v>0</v>
      </c>
      <c r="BZ290">
        <v>0</v>
      </c>
      <c r="CA290">
        <v>0</v>
      </c>
      <c r="CB290" s="17">
        <v>0</v>
      </c>
      <c r="CC290">
        <v>1</v>
      </c>
      <c r="CD290">
        <v>0</v>
      </c>
      <c r="CE290">
        <v>0</v>
      </c>
      <c r="CF290">
        <v>0</v>
      </c>
      <c r="CG290">
        <v>0</v>
      </c>
      <c r="CH290">
        <v>1</v>
      </c>
      <c r="CI290">
        <v>1</v>
      </c>
      <c r="CJ290">
        <v>1</v>
      </c>
      <c r="CK290">
        <v>1</v>
      </c>
      <c r="CL290">
        <v>1</v>
      </c>
      <c r="CM290" s="17">
        <v>1</v>
      </c>
      <c r="CN290">
        <v>0</v>
      </c>
      <c r="CO290">
        <v>0</v>
      </c>
      <c r="CP290">
        <v>0</v>
      </c>
      <c r="CQ290">
        <v>1</v>
      </c>
      <c r="CR290">
        <v>17</v>
      </c>
      <c r="CX290" s="33" t="s">
        <v>85</v>
      </c>
    </row>
    <row r="291" spans="1:102" x14ac:dyDescent="0.25">
      <c r="A291">
        <v>290</v>
      </c>
      <c r="B291">
        <v>19</v>
      </c>
      <c r="C291" s="24" t="s">
        <v>219</v>
      </c>
      <c r="D291" s="12">
        <v>1.2455640711427569</v>
      </c>
      <c r="E291" s="13">
        <v>3.485345203556415</v>
      </c>
      <c r="F291" s="7">
        <v>0.35737179487179488</v>
      </c>
      <c r="G291" s="7">
        <f t="shared" si="61"/>
        <v>-2.2397811324136581</v>
      </c>
      <c r="H291" s="15">
        <f t="shared" si="62"/>
        <v>4.7309092746991723</v>
      </c>
      <c r="I291" s="11">
        <f t="shared" si="63"/>
        <v>5.1640693268210575E-3</v>
      </c>
      <c r="J291" s="32">
        <f t="shared" si="64"/>
        <v>1.445013121047686E-2</v>
      </c>
      <c r="K291" s="32">
        <f t="shared" si="65"/>
        <v>69.203523859697853</v>
      </c>
      <c r="L291" s="8">
        <v>1</v>
      </c>
      <c r="M291" s="9">
        <v>0</v>
      </c>
      <c r="N291" s="8">
        <v>0</v>
      </c>
      <c r="O291" s="9">
        <v>1</v>
      </c>
      <c r="P291" s="9">
        <v>0</v>
      </c>
      <c r="Q291" s="9">
        <v>0</v>
      </c>
      <c r="R291" s="9">
        <v>0</v>
      </c>
      <c r="S291" s="8">
        <v>4821</v>
      </c>
      <c r="T291" s="9">
        <v>31</v>
      </c>
      <c r="U291" s="9">
        <f t="shared" si="66"/>
        <v>4789</v>
      </c>
      <c r="V291" s="9">
        <f t="shared" si="67"/>
        <v>16</v>
      </c>
      <c r="W291" s="7">
        <v>6</v>
      </c>
      <c r="X291" s="7">
        <f t="shared" si="68"/>
        <v>37.57</v>
      </c>
      <c r="Y291" s="9">
        <v>0</v>
      </c>
      <c r="Z291" s="9">
        <v>1</v>
      </c>
      <c r="AA291" s="9">
        <v>0</v>
      </c>
      <c r="AB291" s="9">
        <v>0</v>
      </c>
      <c r="AC291" s="9">
        <v>1</v>
      </c>
      <c r="AD291" s="29">
        <v>0</v>
      </c>
      <c r="AE291" s="187">
        <v>0</v>
      </c>
      <c r="AF291" s="9">
        <v>1</v>
      </c>
      <c r="AG291" s="29">
        <v>0</v>
      </c>
      <c r="AH291" s="9">
        <v>1</v>
      </c>
      <c r="AI291" s="29">
        <v>0</v>
      </c>
      <c r="AJ291" s="20">
        <v>2011</v>
      </c>
      <c r="AK291" s="32">
        <f t="shared" si="70"/>
        <v>0.3972</v>
      </c>
      <c r="AL291" s="32">
        <v>0.26300000000000001</v>
      </c>
      <c r="AM291" s="32">
        <v>0.2162</v>
      </c>
      <c r="AN291" s="42">
        <v>0.1236</v>
      </c>
      <c r="AO291" s="41">
        <v>1</v>
      </c>
      <c r="AP291" s="17">
        <v>0</v>
      </c>
      <c r="AQ291">
        <v>0.18748699999999999</v>
      </c>
      <c r="AR291" s="39">
        <f t="shared" si="71"/>
        <v>0.81251300000000004</v>
      </c>
      <c r="AS291">
        <v>0.498</v>
      </c>
      <c r="AT291" s="39">
        <v>0.502</v>
      </c>
      <c r="AU291">
        <v>0</v>
      </c>
      <c r="AV291" s="17">
        <v>1</v>
      </c>
      <c r="AW291">
        <v>0.32400000000000001</v>
      </c>
      <c r="AX291" s="17">
        <v>0.67600000000000005</v>
      </c>
      <c r="AY291" s="17" t="s">
        <v>19</v>
      </c>
      <c r="AZ291">
        <v>0</v>
      </c>
      <c r="BA291">
        <v>0</v>
      </c>
      <c r="BB291">
        <v>0</v>
      </c>
      <c r="BC291">
        <v>0</v>
      </c>
      <c r="BD291">
        <v>0</v>
      </c>
      <c r="BE291" s="17">
        <v>1</v>
      </c>
      <c r="BF291">
        <v>0</v>
      </c>
      <c r="BG291">
        <v>1</v>
      </c>
      <c r="BH291" s="17">
        <v>0</v>
      </c>
      <c r="BI291">
        <v>100</v>
      </c>
      <c r="BJ291">
        <v>53.91</v>
      </c>
      <c r="BK291" s="24">
        <v>49.57</v>
      </c>
      <c r="BL291">
        <v>0</v>
      </c>
      <c r="BM291">
        <v>1</v>
      </c>
      <c r="BN291">
        <v>0</v>
      </c>
      <c r="BO291">
        <v>0</v>
      </c>
      <c r="BP291">
        <v>0</v>
      </c>
      <c r="BQ291">
        <v>0</v>
      </c>
      <c r="BR291">
        <v>0</v>
      </c>
      <c r="BS291" s="17">
        <v>0</v>
      </c>
      <c r="BT291">
        <v>0</v>
      </c>
      <c r="BU291">
        <v>1</v>
      </c>
      <c r="BV291">
        <v>0</v>
      </c>
      <c r="BW291" s="17">
        <v>0</v>
      </c>
      <c r="BX291">
        <v>1</v>
      </c>
      <c r="BY291">
        <v>0</v>
      </c>
      <c r="BZ291">
        <v>0</v>
      </c>
      <c r="CA291">
        <v>0</v>
      </c>
      <c r="CB291" s="17">
        <v>0</v>
      </c>
      <c r="CC291">
        <v>1</v>
      </c>
      <c r="CD291">
        <v>0</v>
      </c>
      <c r="CE291">
        <v>0</v>
      </c>
      <c r="CF291">
        <v>0</v>
      </c>
      <c r="CG291">
        <v>0</v>
      </c>
      <c r="CH291">
        <v>1</v>
      </c>
      <c r="CI291">
        <v>1</v>
      </c>
      <c r="CJ291">
        <v>1</v>
      </c>
      <c r="CK291">
        <v>1</v>
      </c>
      <c r="CL291">
        <v>1</v>
      </c>
      <c r="CM291" s="17">
        <v>1</v>
      </c>
      <c r="CN291">
        <v>0</v>
      </c>
      <c r="CO291">
        <v>0</v>
      </c>
      <c r="CP291">
        <v>0</v>
      </c>
      <c r="CQ291">
        <v>1</v>
      </c>
      <c r="CR291">
        <v>17</v>
      </c>
      <c r="CX291" s="33" t="s">
        <v>85</v>
      </c>
    </row>
    <row r="292" spans="1:102" x14ac:dyDescent="0.25">
      <c r="A292">
        <v>291</v>
      </c>
      <c r="B292">
        <v>19</v>
      </c>
      <c r="C292" s="24" t="s">
        <v>219</v>
      </c>
      <c r="D292" s="12">
        <v>3.1368104442244031</v>
      </c>
      <c r="E292" s="13">
        <v>4.3002068562374038</v>
      </c>
      <c r="F292" s="7">
        <v>0.72945570971184626</v>
      </c>
      <c r="G292" s="7">
        <f t="shared" si="61"/>
        <v>-1.1633964120130007</v>
      </c>
      <c r="H292" s="15">
        <f t="shared" si="62"/>
        <v>7.4370173004618074</v>
      </c>
      <c r="I292" s="11">
        <f t="shared" si="63"/>
        <v>1.054028571930227E-2</v>
      </c>
      <c r="J292" s="32">
        <f t="shared" si="64"/>
        <v>1.4449521168963026E-2</v>
      </c>
      <c r="K292" s="32">
        <f t="shared" si="65"/>
        <v>69.20644554976387</v>
      </c>
      <c r="L292" s="8">
        <v>1</v>
      </c>
      <c r="M292" s="9">
        <v>0</v>
      </c>
      <c r="N292" s="8">
        <v>0</v>
      </c>
      <c r="O292" s="9">
        <v>1</v>
      </c>
      <c r="P292" s="9">
        <v>0</v>
      </c>
      <c r="Q292" s="9">
        <v>0</v>
      </c>
      <c r="R292" s="9">
        <v>0</v>
      </c>
      <c r="S292" s="8">
        <v>4821</v>
      </c>
      <c r="T292" s="9">
        <v>31</v>
      </c>
      <c r="U292" s="9">
        <f t="shared" si="66"/>
        <v>4789</v>
      </c>
      <c r="V292" s="9">
        <f t="shared" si="67"/>
        <v>16</v>
      </c>
      <c r="W292" s="7">
        <v>12</v>
      </c>
      <c r="X292" s="7">
        <f t="shared" si="68"/>
        <v>31.57</v>
      </c>
      <c r="Y292" s="9">
        <v>0</v>
      </c>
      <c r="Z292" s="9">
        <v>1</v>
      </c>
      <c r="AA292" s="9">
        <v>0</v>
      </c>
      <c r="AB292" s="9">
        <v>0</v>
      </c>
      <c r="AC292" s="9">
        <v>1</v>
      </c>
      <c r="AD292" s="29">
        <v>0</v>
      </c>
      <c r="AE292" s="187">
        <v>0</v>
      </c>
      <c r="AF292" s="9">
        <v>1</v>
      </c>
      <c r="AG292" s="29">
        <v>0</v>
      </c>
      <c r="AH292" s="9">
        <v>1</v>
      </c>
      <c r="AI292" s="29">
        <v>0</v>
      </c>
      <c r="AJ292" s="20">
        <v>2011</v>
      </c>
      <c r="AK292" s="32">
        <f t="shared" si="70"/>
        <v>0.3972</v>
      </c>
      <c r="AL292" s="32">
        <v>0.26300000000000001</v>
      </c>
      <c r="AM292" s="32">
        <v>0.2162</v>
      </c>
      <c r="AN292" s="42">
        <v>0.1236</v>
      </c>
      <c r="AO292" s="41">
        <v>1</v>
      </c>
      <c r="AP292" s="17">
        <v>0</v>
      </c>
      <c r="AQ292">
        <v>0.18748699999999999</v>
      </c>
      <c r="AR292" s="39">
        <f t="shared" si="71"/>
        <v>0.81251300000000004</v>
      </c>
      <c r="AS292">
        <v>0.498</v>
      </c>
      <c r="AT292" s="39">
        <v>0.502</v>
      </c>
      <c r="AU292">
        <v>0</v>
      </c>
      <c r="AV292" s="17">
        <v>1</v>
      </c>
      <c r="AW292">
        <v>0.32400000000000001</v>
      </c>
      <c r="AX292" s="17">
        <v>0.67600000000000005</v>
      </c>
      <c r="AY292" s="17" t="s">
        <v>19</v>
      </c>
      <c r="AZ292">
        <v>0</v>
      </c>
      <c r="BA292">
        <v>0</v>
      </c>
      <c r="BB292">
        <v>0</v>
      </c>
      <c r="BC292">
        <v>0</v>
      </c>
      <c r="BD292">
        <v>0</v>
      </c>
      <c r="BE292" s="17">
        <v>1</v>
      </c>
      <c r="BF292">
        <v>0</v>
      </c>
      <c r="BG292">
        <v>1</v>
      </c>
      <c r="BH292" s="17">
        <v>0</v>
      </c>
      <c r="BI292">
        <v>100</v>
      </c>
      <c r="BJ292">
        <v>53.91</v>
      </c>
      <c r="BK292" s="24">
        <v>49.57</v>
      </c>
      <c r="BL292">
        <v>0</v>
      </c>
      <c r="BM292">
        <v>1</v>
      </c>
      <c r="BN292">
        <v>0</v>
      </c>
      <c r="BO292">
        <v>0</v>
      </c>
      <c r="BP292">
        <v>0</v>
      </c>
      <c r="BQ292">
        <v>0</v>
      </c>
      <c r="BR292">
        <v>0</v>
      </c>
      <c r="BS292" s="17">
        <v>0</v>
      </c>
      <c r="BT292">
        <v>0</v>
      </c>
      <c r="BU292">
        <v>1</v>
      </c>
      <c r="BV292">
        <v>0</v>
      </c>
      <c r="BW292" s="17">
        <v>0</v>
      </c>
      <c r="BX292">
        <v>1</v>
      </c>
      <c r="BY292">
        <v>0</v>
      </c>
      <c r="BZ292">
        <v>0</v>
      </c>
      <c r="CA292">
        <v>0</v>
      </c>
      <c r="CB292" s="17">
        <v>0</v>
      </c>
      <c r="CC292">
        <v>1</v>
      </c>
      <c r="CD292">
        <v>0</v>
      </c>
      <c r="CE292">
        <v>0</v>
      </c>
      <c r="CF292">
        <v>0</v>
      </c>
      <c r="CG292">
        <v>0</v>
      </c>
      <c r="CH292">
        <v>1</v>
      </c>
      <c r="CI292">
        <v>1</v>
      </c>
      <c r="CJ292">
        <v>1</v>
      </c>
      <c r="CK292">
        <v>1</v>
      </c>
      <c r="CL292">
        <v>1</v>
      </c>
      <c r="CM292" s="17">
        <v>1</v>
      </c>
      <c r="CN292">
        <v>0</v>
      </c>
      <c r="CO292">
        <v>0</v>
      </c>
      <c r="CP292">
        <v>0</v>
      </c>
      <c r="CQ292">
        <v>1</v>
      </c>
      <c r="CR292">
        <v>17</v>
      </c>
      <c r="CX292" s="33" t="s">
        <v>85</v>
      </c>
    </row>
    <row r="293" spans="1:102" x14ac:dyDescent="0.25">
      <c r="A293">
        <v>292</v>
      </c>
      <c r="B293">
        <v>19</v>
      </c>
      <c r="C293" s="24" t="s">
        <v>219</v>
      </c>
      <c r="D293" s="12">
        <v>9.0389433100003913</v>
      </c>
      <c r="E293" s="13">
        <v>3.0962035506724952</v>
      </c>
      <c r="F293" s="7">
        <v>2.9193633952254641</v>
      </c>
      <c r="G293" s="7">
        <f t="shared" si="61"/>
        <v>5.9427397593278961</v>
      </c>
      <c r="H293" s="15">
        <f t="shared" si="62"/>
        <v>12.135146860672887</v>
      </c>
      <c r="I293" s="11">
        <f t="shared" si="63"/>
        <v>4.214825897840617E-2</v>
      </c>
      <c r="J293" s="32">
        <f t="shared" si="64"/>
        <v>1.4437482859221445E-2</v>
      </c>
      <c r="K293" s="32">
        <f t="shared" si="65"/>
        <v>69.26415149724555</v>
      </c>
      <c r="L293" s="8">
        <v>1</v>
      </c>
      <c r="M293" s="9">
        <v>0</v>
      </c>
      <c r="N293" s="8">
        <v>0</v>
      </c>
      <c r="O293" s="9">
        <v>1</v>
      </c>
      <c r="P293" s="9">
        <v>0</v>
      </c>
      <c r="Q293" s="9">
        <v>0</v>
      </c>
      <c r="R293" s="9">
        <v>0</v>
      </c>
      <c r="S293" s="8">
        <v>4821</v>
      </c>
      <c r="T293" s="9">
        <v>31</v>
      </c>
      <c r="U293" s="9">
        <f t="shared" si="66"/>
        <v>4789</v>
      </c>
      <c r="V293" s="9">
        <f t="shared" si="67"/>
        <v>16</v>
      </c>
      <c r="W293" s="7">
        <v>16</v>
      </c>
      <c r="X293" s="7">
        <f t="shared" si="68"/>
        <v>27.57</v>
      </c>
      <c r="Y293" s="9">
        <v>0</v>
      </c>
      <c r="Z293" s="9">
        <v>1</v>
      </c>
      <c r="AA293" s="9">
        <v>0</v>
      </c>
      <c r="AB293" s="9">
        <v>0</v>
      </c>
      <c r="AC293" s="9">
        <v>1</v>
      </c>
      <c r="AD293" s="29">
        <v>0</v>
      </c>
      <c r="AE293" s="187">
        <v>0</v>
      </c>
      <c r="AF293" s="9">
        <v>1</v>
      </c>
      <c r="AG293" s="29">
        <v>0</v>
      </c>
      <c r="AH293" s="9">
        <v>1</v>
      </c>
      <c r="AI293" s="29">
        <v>0</v>
      </c>
      <c r="AJ293" s="20">
        <v>2011</v>
      </c>
      <c r="AK293" s="32">
        <f t="shared" si="70"/>
        <v>0.3972</v>
      </c>
      <c r="AL293" s="32">
        <v>0.26300000000000001</v>
      </c>
      <c r="AM293" s="32">
        <v>0.2162</v>
      </c>
      <c r="AN293" s="42">
        <v>0.1236</v>
      </c>
      <c r="AO293" s="41">
        <v>1</v>
      </c>
      <c r="AP293" s="17">
        <v>0</v>
      </c>
      <c r="AQ293">
        <v>0.18748699999999999</v>
      </c>
      <c r="AR293" s="39">
        <f t="shared" si="71"/>
        <v>0.81251300000000004</v>
      </c>
      <c r="AS293">
        <v>0.498</v>
      </c>
      <c r="AT293" s="39">
        <v>0.502</v>
      </c>
      <c r="AU293">
        <v>0</v>
      </c>
      <c r="AV293" s="17">
        <v>1</v>
      </c>
      <c r="AW293">
        <v>0.32400000000000001</v>
      </c>
      <c r="AX293" s="17">
        <v>0.67600000000000005</v>
      </c>
      <c r="AY293" s="17" t="s">
        <v>19</v>
      </c>
      <c r="AZ293">
        <v>0</v>
      </c>
      <c r="BA293">
        <v>0</v>
      </c>
      <c r="BB293">
        <v>0</v>
      </c>
      <c r="BC293">
        <v>0</v>
      </c>
      <c r="BD293">
        <v>0</v>
      </c>
      <c r="BE293" s="17">
        <v>1</v>
      </c>
      <c r="BF293">
        <v>0</v>
      </c>
      <c r="BG293">
        <v>1</v>
      </c>
      <c r="BH293" s="17">
        <v>0</v>
      </c>
      <c r="BI293">
        <v>100</v>
      </c>
      <c r="BJ293">
        <v>53.91</v>
      </c>
      <c r="BK293" s="24">
        <v>49.57</v>
      </c>
      <c r="BL293">
        <v>0</v>
      </c>
      <c r="BM293">
        <v>1</v>
      </c>
      <c r="BN293">
        <v>0</v>
      </c>
      <c r="BO293">
        <v>0</v>
      </c>
      <c r="BP293">
        <v>0</v>
      </c>
      <c r="BQ293">
        <v>0</v>
      </c>
      <c r="BR293">
        <v>0</v>
      </c>
      <c r="BS293" s="17">
        <v>0</v>
      </c>
      <c r="BT293">
        <v>0</v>
      </c>
      <c r="BU293">
        <v>1</v>
      </c>
      <c r="BV293">
        <v>0</v>
      </c>
      <c r="BW293" s="17">
        <v>0</v>
      </c>
      <c r="BX293">
        <v>1</v>
      </c>
      <c r="BY293">
        <v>0</v>
      </c>
      <c r="BZ293">
        <v>0</v>
      </c>
      <c r="CA293">
        <v>0</v>
      </c>
      <c r="CB293" s="17">
        <v>0</v>
      </c>
      <c r="CC293">
        <v>1</v>
      </c>
      <c r="CD293">
        <v>0</v>
      </c>
      <c r="CE293">
        <v>0</v>
      </c>
      <c r="CF293">
        <v>0</v>
      </c>
      <c r="CG293">
        <v>0</v>
      </c>
      <c r="CH293">
        <v>1</v>
      </c>
      <c r="CI293">
        <v>1</v>
      </c>
      <c r="CJ293">
        <v>1</v>
      </c>
      <c r="CK293">
        <v>1</v>
      </c>
      <c r="CL293">
        <v>1</v>
      </c>
      <c r="CM293" s="17">
        <v>1</v>
      </c>
      <c r="CN293">
        <v>0</v>
      </c>
      <c r="CO293">
        <v>0</v>
      </c>
      <c r="CP293">
        <v>0</v>
      </c>
      <c r="CQ293">
        <v>1</v>
      </c>
      <c r="CR293">
        <v>17</v>
      </c>
      <c r="CX293" s="33" t="s">
        <v>85</v>
      </c>
    </row>
    <row r="294" spans="1:102" s="50" customFormat="1" x14ac:dyDescent="0.25">
      <c r="A294" s="50">
        <v>293</v>
      </c>
      <c r="B294" s="50">
        <v>19</v>
      </c>
      <c r="C294" s="51" t="s">
        <v>219</v>
      </c>
      <c r="D294" s="52">
        <v>10.99264554445076</v>
      </c>
      <c r="E294" s="53">
        <v>2.014606160276327</v>
      </c>
      <c r="F294" s="54">
        <v>5.4564737074679623</v>
      </c>
      <c r="G294" s="54">
        <f t="shared" si="61"/>
        <v>8.9780393841744335</v>
      </c>
      <c r="H294" s="55">
        <f t="shared" si="62"/>
        <v>13.007251704727086</v>
      </c>
      <c r="I294" s="56">
        <f t="shared" si="63"/>
        <v>7.8603851765246743E-2</v>
      </c>
      <c r="J294" s="57">
        <f t="shared" si="64"/>
        <v>1.4405613584771087E-2</v>
      </c>
      <c r="K294" s="57">
        <f t="shared" si="65"/>
        <v>69.417383307931516</v>
      </c>
      <c r="L294" s="58">
        <v>1</v>
      </c>
      <c r="M294" s="59">
        <v>0</v>
      </c>
      <c r="N294" s="58">
        <v>0</v>
      </c>
      <c r="O294" s="59">
        <v>1</v>
      </c>
      <c r="P294" s="59">
        <v>0</v>
      </c>
      <c r="Q294" s="59">
        <v>0</v>
      </c>
      <c r="R294" s="59">
        <v>0</v>
      </c>
      <c r="S294" s="58">
        <v>4821</v>
      </c>
      <c r="T294" s="59">
        <v>31</v>
      </c>
      <c r="U294" s="59">
        <f t="shared" si="66"/>
        <v>4789</v>
      </c>
      <c r="V294" s="59">
        <f t="shared" si="67"/>
        <v>16</v>
      </c>
      <c r="W294" s="54">
        <v>21</v>
      </c>
      <c r="X294" s="54">
        <f t="shared" si="68"/>
        <v>22.57</v>
      </c>
      <c r="Y294" s="59">
        <v>0</v>
      </c>
      <c r="Z294" s="59">
        <v>1</v>
      </c>
      <c r="AA294" s="59">
        <v>0</v>
      </c>
      <c r="AB294" s="59">
        <v>0</v>
      </c>
      <c r="AC294" s="59">
        <v>1</v>
      </c>
      <c r="AD294" s="60">
        <v>0</v>
      </c>
      <c r="AE294" s="59">
        <v>0</v>
      </c>
      <c r="AF294" s="59">
        <v>1</v>
      </c>
      <c r="AG294" s="60">
        <v>0</v>
      </c>
      <c r="AH294" s="59">
        <v>1</v>
      </c>
      <c r="AI294" s="60">
        <v>0</v>
      </c>
      <c r="AJ294" s="61">
        <v>2011</v>
      </c>
      <c r="AK294" s="57">
        <f t="shared" si="70"/>
        <v>0.3972</v>
      </c>
      <c r="AL294" s="57">
        <v>0.26300000000000001</v>
      </c>
      <c r="AM294" s="57">
        <v>0.2162</v>
      </c>
      <c r="AN294" s="62">
        <v>0.1236</v>
      </c>
      <c r="AO294" s="63">
        <v>1</v>
      </c>
      <c r="AP294" s="64">
        <v>0</v>
      </c>
      <c r="AQ294" s="50">
        <v>0.18748699999999999</v>
      </c>
      <c r="AR294" s="65">
        <f t="shared" si="71"/>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s="64">
        <v>1</v>
      </c>
      <c r="BF294">
        <v>0</v>
      </c>
      <c r="BG294">
        <v>1</v>
      </c>
      <c r="BH294" s="64">
        <v>0</v>
      </c>
      <c r="BI294">
        <v>100</v>
      </c>
      <c r="BJ294">
        <v>53.91</v>
      </c>
      <c r="BK294" s="51">
        <v>49.57</v>
      </c>
      <c r="BL294" s="50">
        <v>0</v>
      </c>
      <c r="BM294" s="50">
        <v>1</v>
      </c>
      <c r="BN294" s="50">
        <v>0</v>
      </c>
      <c r="BO294" s="50">
        <v>0</v>
      </c>
      <c r="BP294" s="50">
        <v>0</v>
      </c>
      <c r="BQ294" s="50">
        <v>0</v>
      </c>
      <c r="BR294" s="50">
        <v>0</v>
      </c>
      <c r="BS294" s="64">
        <v>0</v>
      </c>
      <c r="BT294" s="50">
        <v>0</v>
      </c>
      <c r="BU294" s="50">
        <v>1</v>
      </c>
      <c r="BV294" s="50">
        <v>0</v>
      </c>
      <c r="BW294" s="64">
        <v>0</v>
      </c>
      <c r="BX294" s="50">
        <v>1</v>
      </c>
      <c r="BY294" s="50">
        <v>0</v>
      </c>
      <c r="BZ294" s="50">
        <v>0</v>
      </c>
      <c r="CA294" s="50">
        <v>0</v>
      </c>
      <c r="CB294" s="64">
        <v>0</v>
      </c>
      <c r="CC294" s="50">
        <v>1</v>
      </c>
      <c r="CD294" s="50">
        <v>0</v>
      </c>
      <c r="CE294" s="50">
        <v>0</v>
      </c>
      <c r="CF294" s="50">
        <v>0</v>
      </c>
      <c r="CG294" s="50">
        <v>0</v>
      </c>
      <c r="CH294" s="50">
        <v>1</v>
      </c>
      <c r="CI294" s="50">
        <v>1</v>
      </c>
      <c r="CJ294" s="50">
        <v>1</v>
      </c>
      <c r="CK294" s="50">
        <v>1</v>
      </c>
      <c r="CL294" s="50">
        <v>1</v>
      </c>
      <c r="CM294" s="64">
        <v>1</v>
      </c>
      <c r="CN294">
        <v>0</v>
      </c>
      <c r="CO294">
        <v>0</v>
      </c>
      <c r="CP294">
        <v>0</v>
      </c>
      <c r="CQ294">
        <v>1</v>
      </c>
      <c r="CR294">
        <v>17</v>
      </c>
      <c r="CS294" s="66"/>
      <c r="CX294" s="33" t="s">
        <v>85</v>
      </c>
    </row>
    <row r="295" spans="1:102" x14ac:dyDescent="0.25">
      <c r="A295">
        <v>294</v>
      </c>
      <c r="B295">
        <v>20</v>
      </c>
      <c r="C295" s="24" t="s">
        <v>232</v>
      </c>
      <c r="D295" s="12">
        <v>7.3</v>
      </c>
      <c r="E295" s="13">
        <v>0.03</v>
      </c>
      <c r="F295" s="7">
        <f t="shared" ref="F295:F322" si="72">D295/E295</f>
        <v>243.33333333333334</v>
      </c>
      <c r="G295" s="7">
        <f t="shared" si="61"/>
        <v>7.27</v>
      </c>
      <c r="H295" s="15">
        <f t="shared" si="62"/>
        <v>7.33</v>
      </c>
      <c r="I295" s="11">
        <f t="shared" si="63"/>
        <v>0.29748793755946545</v>
      </c>
      <c r="J295" s="32">
        <f t="shared" si="64"/>
        <v>1.2225531680525976E-3</v>
      </c>
      <c r="K295" s="32">
        <f t="shared" si="65"/>
        <v>817.96033590334389</v>
      </c>
      <c r="L295" s="8">
        <v>0</v>
      </c>
      <c r="M295" s="9">
        <v>1</v>
      </c>
      <c r="N295" s="8">
        <v>0</v>
      </c>
      <c r="O295" s="9">
        <v>0</v>
      </c>
      <c r="P295" s="9">
        <v>0</v>
      </c>
      <c r="Q295" s="9">
        <v>1</v>
      </c>
      <c r="R295" s="9">
        <v>0</v>
      </c>
      <c r="S295" s="8">
        <v>609852</v>
      </c>
      <c r="T295" s="9">
        <v>3</v>
      </c>
      <c r="U295" s="9">
        <f t="shared" si="66"/>
        <v>609848</v>
      </c>
      <c r="V295" s="9">
        <f t="shared" si="67"/>
        <v>16</v>
      </c>
      <c r="W295" s="7">
        <v>11.59</v>
      </c>
      <c r="X295" s="7">
        <f t="shared" ref="X295:X322" si="73">BK295-W295-6</f>
        <v>27.150000000000006</v>
      </c>
      <c r="Y295" s="9">
        <v>1</v>
      </c>
      <c r="Z295" s="9">
        <v>0</v>
      </c>
      <c r="AA295" s="9">
        <v>0</v>
      </c>
      <c r="AB295" s="9">
        <v>1</v>
      </c>
      <c r="AC295" s="9">
        <v>0</v>
      </c>
      <c r="AD295" s="29">
        <v>0</v>
      </c>
      <c r="AE295" s="187">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s="17">
        <v>0</v>
      </c>
      <c r="BF295">
        <v>1</v>
      </c>
      <c r="BG295">
        <v>0</v>
      </c>
      <c r="BH295" s="17">
        <v>0</v>
      </c>
      <c r="BI295">
        <v>3697.166666666667</v>
      </c>
      <c r="BJ295">
        <v>824</v>
      </c>
      <c r="BK295" s="24">
        <v>44.74</v>
      </c>
      <c r="BL295">
        <v>0</v>
      </c>
      <c r="BM295">
        <v>0</v>
      </c>
      <c r="BN295">
        <v>0</v>
      </c>
      <c r="BO295">
        <v>0</v>
      </c>
      <c r="BP295">
        <v>1</v>
      </c>
      <c r="BQ295">
        <v>0</v>
      </c>
      <c r="BR295">
        <v>0</v>
      </c>
      <c r="BS295" s="17">
        <v>0</v>
      </c>
      <c r="BT295">
        <v>0</v>
      </c>
      <c r="BU295">
        <v>0</v>
      </c>
      <c r="BV295">
        <v>0</v>
      </c>
      <c r="BW295" s="17">
        <v>1</v>
      </c>
      <c r="BX295">
        <v>0</v>
      </c>
      <c r="BY295">
        <v>0</v>
      </c>
      <c r="BZ295">
        <v>0</v>
      </c>
      <c r="CA295">
        <v>0</v>
      </c>
      <c r="CB295" s="17">
        <v>0</v>
      </c>
      <c r="CC295">
        <v>1</v>
      </c>
      <c r="CD295">
        <v>0</v>
      </c>
      <c r="CE295">
        <v>0</v>
      </c>
      <c r="CF295">
        <v>0</v>
      </c>
      <c r="CG295">
        <v>0</v>
      </c>
      <c r="CH295">
        <v>0</v>
      </c>
      <c r="CI295">
        <v>0</v>
      </c>
      <c r="CJ295">
        <v>0</v>
      </c>
      <c r="CK295">
        <v>0</v>
      </c>
      <c r="CL295">
        <v>0</v>
      </c>
      <c r="CM295" s="17">
        <v>1</v>
      </c>
      <c r="CN295">
        <v>0</v>
      </c>
      <c r="CO295">
        <v>591</v>
      </c>
      <c r="CP295">
        <v>0</v>
      </c>
      <c r="CQ295">
        <v>1</v>
      </c>
      <c r="CR295">
        <v>3</v>
      </c>
      <c r="CX295" s="33" t="s">
        <v>85</v>
      </c>
    </row>
    <row r="296" spans="1:102" x14ac:dyDescent="0.25">
      <c r="A296">
        <v>295</v>
      </c>
      <c r="B296">
        <v>20</v>
      </c>
      <c r="C296" s="24" t="s">
        <v>232</v>
      </c>
      <c r="D296" s="12">
        <v>6.8</v>
      </c>
      <c r="E296" s="13">
        <v>0.03</v>
      </c>
      <c r="F296" s="7">
        <f t="shared" si="72"/>
        <v>226.66666666666666</v>
      </c>
      <c r="G296" s="7">
        <f t="shared" si="61"/>
        <v>6.77</v>
      </c>
      <c r="H296" s="15">
        <f t="shared" si="62"/>
        <v>6.83</v>
      </c>
      <c r="I296" s="11">
        <f t="shared" si="63"/>
        <v>0.27530222229546214</v>
      </c>
      <c r="J296" s="32">
        <f t="shared" si="64"/>
        <v>1.2145686277740978E-3</v>
      </c>
      <c r="K296" s="32">
        <f t="shared" si="65"/>
        <v>823.33758433450487</v>
      </c>
      <c r="L296" s="8">
        <v>0</v>
      </c>
      <c r="M296" s="9">
        <v>1</v>
      </c>
      <c r="N296" s="8">
        <v>0</v>
      </c>
      <c r="O296" s="9">
        <v>0</v>
      </c>
      <c r="P296" s="9">
        <v>0</v>
      </c>
      <c r="Q296" s="9">
        <v>1</v>
      </c>
      <c r="R296" s="9">
        <v>0</v>
      </c>
      <c r="S296" s="8">
        <v>626511</v>
      </c>
      <c r="T296" s="9">
        <v>3</v>
      </c>
      <c r="U296" s="9">
        <f t="shared" si="66"/>
        <v>626507</v>
      </c>
      <c r="V296" s="9">
        <f t="shared" si="67"/>
        <v>16</v>
      </c>
      <c r="W296" s="7">
        <v>10.52</v>
      </c>
      <c r="X296" s="7">
        <f t="shared" si="73"/>
        <v>28.03</v>
      </c>
      <c r="Y296" s="9">
        <v>1</v>
      </c>
      <c r="Z296" s="9">
        <v>0</v>
      </c>
      <c r="AA296" s="9">
        <v>0</v>
      </c>
      <c r="AB296" s="9">
        <v>1</v>
      </c>
      <c r="AC296" s="9">
        <v>0</v>
      </c>
      <c r="AD296" s="29">
        <v>0</v>
      </c>
      <c r="AE296" s="187">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s="17">
        <v>0</v>
      </c>
      <c r="BF296">
        <v>1</v>
      </c>
      <c r="BG296">
        <v>0</v>
      </c>
      <c r="BH296" s="17">
        <v>0</v>
      </c>
      <c r="BI296">
        <v>3697.166666666667</v>
      </c>
      <c r="BJ296">
        <v>824</v>
      </c>
      <c r="BK296" s="24">
        <v>44.55</v>
      </c>
      <c r="BL296">
        <v>0</v>
      </c>
      <c r="BM296">
        <v>0</v>
      </c>
      <c r="BN296">
        <v>0</v>
      </c>
      <c r="BO296">
        <v>0</v>
      </c>
      <c r="BP296">
        <v>1</v>
      </c>
      <c r="BQ296">
        <v>0</v>
      </c>
      <c r="BR296">
        <v>0</v>
      </c>
      <c r="BS296" s="17">
        <v>0</v>
      </c>
      <c r="BT296">
        <v>0</v>
      </c>
      <c r="BU296">
        <v>0</v>
      </c>
      <c r="BV296">
        <v>0</v>
      </c>
      <c r="BW296" s="17">
        <v>1</v>
      </c>
      <c r="BX296">
        <v>0</v>
      </c>
      <c r="BY296">
        <v>0</v>
      </c>
      <c r="BZ296">
        <v>0</v>
      </c>
      <c r="CA296">
        <v>0</v>
      </c>
      <c r="CB296" s="17">
        <v>0</v>
      </c>
      <c r="CC296">
        <v>1</v>
      </c>
      <c r="CD296">
        <v>0</v>
      </c>
      <c r="CE296">
        <v>0</v>
      </c>
      <c r="CF296">
        <v>0</v>
      </c>
      <c r="CG296">
        <v>0</v>
      </c>
      <c r="CH296">
        <v>0</v>
      </c>
      <c r="CI296">
        <v>0</v>
      </c>
      <c r="CJ296">
        <v>0</v>
      </c>
      <c r="CK296">
        <v>0</v>
      </c>
      <c r="CL296">
        <v>0</v>
      </c>
      <c r="CM296" s="17">
        <v>1</v>
      </c>
      <c r="CN296">
        <v>0</v>
      </c>
      <c r="CO296">
        <v>591</v>
      </c>
      <c r="CP296">
        <v>0</v>
      </c>
      <c r="CQ296">
        <v>1</v>
      </c>
      <c r="CR296">
        <v>3</v>
      </c>
      <c r="CX296" s="33" t="s">
        <v>85</v>
      </c>
    </row>
    <row r="297" spans="1:102" x14ac:dyDescent="0.25">
      <c r="A297">
        <v>296</v>
      </c>
      <c r="B297">
        <v>20</v>
      </c>
      <c r="C297" s="24" t="s">
        <v>232</v>
      </c>
      <c r="D297" s="12">
        <v>7.5</v>
      </c>
      <c r="E297" s="13">
        <v>0.03</v>
      </c>
      <c r="F297" s="7">
        <f t="shared" si="72"/>
        <v>250</v>
      </c>
      <c r="G297" s="7">
        <f t="shared" si="61"/>
        <v>7.47</v>
      </c>
      <c r="H297" s="15">
        <f t="shared" si="62"/>
        <v>7.53</v>
      </c>
      <c r="I297" s="11">
        <f t="shared" si="63"/>
        <v>0.28088274233337129</v>
      </c>
      <c r="J297" s="32">
        <f t="shared" si="64"/>
        <v>1.1235309693334852E-3</v>
      </c>
      <c r="K297" s="32">
        <f t="shared" si="65"/>
        <v>890.05112212726294</v>
      </c>
      <c r="L297" s="8">
        <v>0</v>
      </c>
      <c r="M297" s="9">
        <v>1</v>
      </c>
      <c r="N297" s="8">
        <v>0</v>
      </c>
      <c r="O297" s="9">
        <v>0</v>
      </c>
      <c r="P297" s="9">
        <v>0</v>
      </c>
      <c r="Q297" s="9">
        <v>1</v>
      </c>
      <c r="R297" s="9">
        <v>0</v>
      </c>
      <c r="S297" s="8">
        <v>729695</v>
      </c>
      <c r="T297" s="9">
        <v>3</v>
      </c>
      <c r="U297" s="9">
        <f t="shared" si="66"/>
        <v>729691</v>
      </c>
      <c r="V297" s="9">
        <f t="shared" si="67"/>
        <v>16</v>
      </c>
      <c r="W297" s="7">
        <v>11.59</v>
      </c>
      <c r="X297" s="7">
        <f t="shared" si="73"/>
        <v>27.150000000000006</v>
      </c>
      <c r="Y297" s="9">
        <v>1</v>
      </c>
      <c r="Z297" s="9">
        <v>0</v>
      </c>
      <c r="AA297" s="9">
        <v>0</v>
      </c>
      <c r="AB297" s="9">
        <v>1</v>
      </c>
      <c r="AC297" s="9">
        <v>0</v>
      </c>
      <c r="AD297" s="29">
        <v>0</v>
      </c>
      <c r="AE297" s="187">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s="17">
        <v>0</v>
      </c>
      <c r="BF297">
        <v>1</v>
      </c>
      <c r="BG297">
        <v>0</v>
      </c>
      <c r="BH297" s="17">
        <v>0</v>
      </c>
      <c r="BI297">
        <v>3697.166666666667</v>
      </c>
      <c r="BJ297">
        <v>824</v>
      </c>
      <c r="BK297" s="24">
        <v>44.74</v>
      </c>
      <c r="BL297">
        <v>0</v>
      </c>
      <c r="BM297">
        <v>0</v>
      </c>
      <c r="BN297">
        <v>0</v>
      </c>
      <c r="BO297">
        <v>0</v>
      </c>
      <c r="BP297">
        <v>1</v>
      </c>
      <c r="BQ297">
        <v>0</v>
      </c>
      <c r="BR297">
        <v>0</v>
      </c>
      <c r="BS297" s="17">
        <v>0</v>
      </c>
      <c r="BT297">
        <v>0</v>
      </c>
      <c r="BU297">
        <v>0</v>
      </c>
      <c r="BV297">
        <v>0</v>
      </c>
      <c r="BW297" s="17">
        <v>1</v>
      </c>
      <c r="BX297">
        <v>0</v>
      </c>
      <c r="BY297">
        <v>0</v>
      </c>
      <c r="BZ297">
        <v>0</v>
      </c>
      <c r="CA297">
        <v>0</v>
      </c>
      <c r="CB297" s="17">
        <v>0</v>
      </c>
      <c r="CC297">
        <v>1</v>
      </c>
      <c r="CD297">
        <v>0</v>
      </c>
      <c r="CE297">
        <v>0</v>
      </c>
      <c r="CF297">
        <v>0</v>
      </c>
      <c r="CG297">
        <v>0</v>
      </c>
      <c r="CH297">
        <v>0</v>
      </c>
      <c r="CI297">
        <v>0</v>
      </c>
      <c r="CJ297">
        <v>0</v>
      </c>
      <c r="CK297">
        <v>0</v>
      </c>
      <c r="CL297">
        <v>0</v>
      </c>
      <c r="CM297" s="17">
        <v>1</v>
      </c>
      <c r="CN297">
        <v>0</v>
      </c>
      <c r="CO297">
        <v>591</v>
      </c>
      <c r="CP297">
        <v>0</v>
      </c>
      <c r="CQ297">
        <v>1</v>
      </c>
      <c r="CR297">
        <v>3</v>
      </c>
      <c r="CX297" s="33" t="s">
        <v>85</v>
      </c>
    </row>
    <row r="298" spans="1:102" x14ac:dyDescent="0.25">
      <c r="A298">
        <v>297</v>
      </c>
      <c r="B298">
        <v>20</v>
      </c>
      <c r="C298" s="24" t="s">
        <v>232</v>
      </c>
      <c r="D298" s="12">
        <v>5.5</v>
      </c>
      <c r="E298" s="13">
        <v>0.2</v>
      </c>
      <c r="F298" s="7">
        <f t="shared" si="72"/>
        <v>27.5</v>
      </c>
      <c r="G298" s="7">
        <f t="shared" si="61"/>
        <v>5.3</v>
      </c>
      <c r="H298" s="15">
        <f t="shared" si="62"/>
        <v>5.7</v>
      </c>
      <c r="I298" s="11">
        <f t="shared" si="63"/>
        <v>0.20840959907803441</v>
      </c>
      <c r="J298" s="32">
        <f t="shared" si="64"/>
        <v>7.5785308755648879E-3</v>
      </c>
      <c r="K298" s="32">
        <f t="shared" si="65"/>
        <v>131.95169570717914</v>
      </c>
      <c r="L298" s="8">
        <v>0</v>
      </c>
      <c r="M298" s="9">
        <v>1</v>
      </c>
      <c r="N298" s="8">
        <v>0</v>
      </c>
      <c r="O298" s="9">
        <v>0</v>
      </c>
      <c r="P298" s="9">
        <v>0</v>
      </c>
      <c r="Q298" s="9">
        <v>1</v>
      </c>
      <c r="R298" s="9">
        <v>0</v>
      </c>
      <c r="S298" s="8">
        <v>16659</v>
      </c>
      <c r="T298" s="9">
        <v>3</v>
      </c>
      <c r="U298" s="9">
        <f t="shared" si="66"/>
        <v>16655</v>
      </c>
      <c r="V298" s="9">
        <f t="shared" si="67"/>
        <v>16</v>
      </c>
      <c r="W298" s="7">
        <v>6.97</v>
      </c>
      <c r="X298" s="7">
        <f t="shared" si="73"/>
        <v>31.189999999999998</v>
      </c>
      <c r="Y298" s="9">
        <v>1</v>
      </c>
      <c r="Z298" s="9">
        <v>0</v>
      </c>
      <c r="AA298" s="9">
        <v>0</v>
      </c>
      <c r="AB298" s="9">
        <v>1</v>
      </c>
      <c r="AC298" s="9">
        <v>0</v>
      </c>
      <c r="AD298" s="29">
        <v>0</v>
      </c>
      <c r="AE298" s="187">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s="17">
        <v>0</v>
      </c>
      <c r="BF298">
        <v>1</v>
      </c>
      <c r="BG298">
        <v>0</v>
      </c>
      <c r="BH298" s="17">
        <v>0</v>
      </c>
      <c r="BI298">
        <v>3697.166666666667</v>
      </c>
      <c r="BJ298">
        <v>824</v>
      </c>
      <c r="BK298" s="24">
        <v>44.16</v>
      </c>
      <c r="BL298">
        <v>0</v>
      </c>
      <c r="BM298">
        <v>0</v>
      </c>
      <c r="BN298">
        <v>0</v>
      </c>
      <c r="BO298">
        <v>0</v>
      </c>
      <c r="BP298">
        <v>1</v>
      </c>
      <c r="BQ298">
        <v>0</v>
      </c>
      <c r="BR298">
        <v>0</v>
      </c>
      <c r="BS298" s="17">
        <v>0</v>
      </c>
      <c r="BT298">
        <v>0</v>
      </c>
      <c r="BU298">
        <v>0</v>
      </c>
      <c r="BV298">
        <v>0</v>
      </c>
      <c r="BW298" s="17">
        <v>1</v>
      </c>
      <c r="BX298">
        <v>0</v>
      </c>
      <c r="BY298">
        <v>0</v>
      </c>
      <c r="BZ298">
        <v>0</v>
      </c>
      <c r="CA298">
        <v>0</v>
      </c>
      <c r="CB298" s="17">
        <v>0</v>
      </c>
      <c r="CC298">
        <v>1</v>
      </c>
      <c r="CD298">
        <v>0</v>
      </c>
      <c r="CE298">
        <v>0</v>
      </c>
      <c r="CF298">
        <v>0</v>
      </c>
      <c r="CG298">
        <v>0</v>
      </c>
      <c r="CH298">
        <v>0</v>
      </c>
      <c r="CI298">
        <v>0</v>
      </c>
      <c r="CJ298">
        <v>0</v>
      </c>
      <c r="CK298">
        <v>0</v>
      </c>
      <c r="CL298">
        <v>0</v>
      </c>
      <c r="CM298" s="17">
        <v>1</v>
      </c>
      <c r="CN298">
        <v>0</v>
      </c>
      <c r="CO298">
        <v>591</v>
      </c>
      <c r="CP298">
        <v>0</v>
      </c>
      <c r="CQ298">
        <v>1</v>
      </c>
      <c r="CR298">
        <v>3</v>
      </c>
      <c r="CX298" s="33" t="s">
        <v>85</v>
      </c>
    </row>
    <row r="299" spans="1:102" x14ac:dyDescent="0.25">
      <c r="A299">
        <v>298</v>
      </c>
      <c r="B299">
        <v>20</v>
      </c>
      <c r="C299" s="24" t="s">
        <v>232</v>
      </c>
      <c r="D299" s="12">
        <v>6.9</v>
      </c>
      <c r="E299" s="13">
        <v>0.1</v>
      </c>
      <c r="F299" s="7">
        <f t="shared" si="72"/>
        <v>69</v>
      </c>
      <c r="G299" s="7">
        <f t="shared" si="61"/>
        <v>6.8000000000000007</v>
      </c>
      <c r="H299" s="15">
        <f t="shared" si="62"/>
        <v>7</v>
      </c>
      <c r="I299" s="11">
        <f t="shared" si="63"/>
        <v>0.248495818581531</v>
      </c>
      <c r="J299" s="32">
        <f t="shared" si="64"/>
        <v>3.6013886750946517E-3</v>
      </c>
      <c r="K299" s="32">
        <f t="shared" si="65"/>
        <v>277.67066823847279</v>
      </c>
      <c r="L299" s="8">
        <v>0</v>
      </c>
      <c r="M299" s="9">
        <v>1</v>
      </c>
      <c r="N299" s="8">
        <v>0</v>
      </c>
      <c r="O299" s="9">
        <v>0</v>
      </c>
      <c r="P299" s="9">
        <v>0</v>
      </c>
      <c r="Q299" s="9">
        <v>1</v>
      </c>
      <c r="R299" s="9">
        <v>0</v>
      </c>
      <c r="S299" s="8">
        <v>72344</v>
      </c>
      <c r="T299" s="9">
        <v>3</v>
      </c>
      <c r="U299" s="9">
        <f t="shared" si="66"/>
        <v>72340</v>
      </c>
      <c r="V299" s="9">
        <f t="shared" si="67"/>
        <v>16</v>
      </c>
      <c r="W299" s="7">
        <v>10.52</v>
      </c>
      <c r="X299" s="7">
        <f t="shared" si="73"/>
        <v>28.03</v>
      </c>
      <c r="Y299" s="9">
        <v>1</v>
      </c>
      <c r="Z299" s="9">
        <v>0</v>
      </c>
      <c r="AA299" s="9">
        <v>0</v>
      </c>
      <c r="AB299" s="9">
        <v>1</v>
      </c>
      <c r="AC299" s="9">
        <v>0</v>
      </c>
      <c r="AD299" s="29">
        <v>0</v>
      </c>
      <c r="AE299" s="187">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s="17">
        <v>0</v>
      </c>
      <c r="BF299">
        <v>1</v>
      </c>
      <c r="BG299">
        <v>0</v>
      </c>
      <c r="BH299" s="17">
        <v>0</v>
      </c>
      <c r="BI299">
        <v>3697.166666666667</v>
      </c>
      <c r="BJ299">
        <v>824</v>
      </c>
      <c r="BK299" s="24">
        <v>44.55</v>
      </c>
      <c r="BL299">
        <v>0</v>
      </c>
      <c r="BM299">
        <v>0</v>
      </c>
      <c r="BN299">
        <v>0</v>
      </c>
      <c r="BO299">
        <v>0</v>
      </c>
      <c r="BP299">
        <v>1</v>
      </c>
      <c r="BQ299">
        <v>0</v>
      </c>
      <c r="BR299">
        <v>0</v>
      </c>
      <c r="BS299" s="17">
        <v>0</v>
      </c>
      <c r="BT299">
        <v>0</v>
      </c>
      <c r="BU299">
        <v>0</v>
      </c>
      <c r="BV299">
        <v>0</v>
      </c>
      <c r="BW299" s="17">
        <v>1</v>
      </c>
      <c r="BX299">
        <v>0</v>
      </c>
      <c r="BY299">
        <v>0</v>
      </c>
      <c r="BZ299">
        <v>0</v>
      </c>
      <c r="CA299">
        <v>0</v>
      </c>
      <c r="CB299" s="17">
        <v>0</v>
      </c>
      <c r="CC299">
        <v>1</v>
      </c>
      <c r="CD299">
        <v>0</v>
      </c>
      <c r="CE299">
        <v>0</v>
      </c>
      <c r="CF299">
        <v>0</v>
      </c>
      <c r="CG299">
        <v>0</v>
      </c>
      <c r="CH299">
        <v>0</v>
      </c>
      <c r="CI299">
        <v>0</v>
      </c>
      <c r="CJ299">
        <v>0</v>
      </c>
      <c r="CK299">
        <v>0</v>
      </c>
      <c r="CL299">
        <v>0</v>
      </c>
      <c r="CM299" s="17">
        <v>1</v>
      </c>
      <c r="CN299">
        <v>0</v>
      </c>
      <c r="CO299">
        <v>591</v>
      </c>
      <c r="CP299">
        <v>0</v>
      </c>
      <c r="CQ299">
        <v>1</v>
      </c>
      <c r="CR299">
        <v>3</v>
      </c>
      <c r="CX299" s="33" t="s">
        <v>85</v>
      </c>
    </row>
    <row r="300" spans="1:102" x14ac:dyDescent="0.25">
      <c r="A300">
        <v>299</v>
      </c>
      <c r="B300">
        <v>20</v>
      </c>
      <c r="C300" s="24" t="s">
        <v>232</v>
      </c>
      <c r="D300" s="12">
        <v>7.6</v>
      </c>
      <c r="E300" s="13">
        <v>0.1</v>
      </c>
      <c r="F300" s="7">
        <f t="shared" si="72"/>
        <v>75.999999999999986</v>
      </c>
      <c r="G300" s="7">
        <f t="shared" si="61"/>
        <v>7.5</v>
      </c>
      <c r="H300" s="15">
        <f t="shared" si="62"/>
        <v>7.6999999999999993</v>
      </c>
      <c r="I300" s="11">
        <f t="shared" si="63"/>
        <v>0.18608624280062647</v>
      </c>
      <c r="J300" s="32">
        <f t="shared" si="64"/>
        <v>2.4485031947450858E-3</v>
      </c>
      <c r="K300" s="32">
        <f t="shared" si="65"/>
        <v>408.41278138667496</v>
      </c>
      <c r="L300" s="8">
        <v>0</v>
      </c>
      <c r="M300" s="9">
        <v>1</v>
      </c>
      <c r="N300" s="8">
        <v>0</v>
      </c>
      <c r="O300" s="9">
        <v>0</v>
      </c>
      <c r="P300" s="9">
        <v>0</v>
      </c>
      <c r="Q300" s="9">
        <v>1</v>
      </c>
      <c r="R300" s="9">
        <v>0</v>
      </c>
      <c r="S300" s="8">
        <v>161029</v>
      </c>
      <c r="T300" s="9">
        <v>3</v>
      </c>
      <c r="U300" s="9">
        <f t="shared" si="66"/>
        <v>161025</v>
      </c>
      <c r="V300" s="9">
        <f t="shared" si="67"/>
        <v>16</v>
      </c>
      <c r="W300" s="7">
        <v>11.59</v>
      </c>
      <c r="X300" s="7">
        <f t="shared" si="73"/>
        <v>27.150000000000006</v>
      </c>
      <c r="Y300" s="9">
        <v>1</v>
      </c>
      <c r="Z300" s="9">
        <v>0</v>
      </c>
      <c r="AA300" s="9">
        <v>0</v>
      </c>
      <c r="AB300" s="9">
        <v>1</v>
      </c>
      <c r="AC300" s="9">
        <v>0</v>
      </c>
      <c r="AD300" s="29">
        <v>0</v>
      </c>
      <c r="AE300" s="187">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s="17">
        <v>0</v>
      </c>
      <c r="BF300">
        <v>1</v>
      </c>
      <c r="BG300">
        <v>0</v>
      </c>
      <c r="BH300" s="17">
        <v>0</v>
      </c>
      <c r="BI300">
        <v>3697.166666666667</v>
      </c>
      <c r="BJ300">
        <v>824</v>
      </c>
      <c r="BK300" s="24">
        <v>44.74</v>
      </c>
      <c r="BL300">
        <v>0</v>
      </c>
      <c r="BM300">
        <v>0</v>
      </c>
      <c r="BN300">
        <v>0</v>
      </c>
      <c r="BO300">
        <v>0</v>
      </c>
      <c r="BP300">
        <v>1</v>
      </c>
      <c r="BQ300">
        <v>0</v>
      </c>
      <c r="BR300">
        <v>0</v>
      </c>
      <c r="BS300" s="17">
        <v>0</v>
      </c>
      <c r="BT300">
        <v>0</v>
      </c>
      <c r="BU300">
        <v>0</v>
      </c>
      <c r="BV300">
        <v>0</v>
      </c>
      <c r="BW300" s="17">
        <v>1</v>
      </c>
      <c r="BX300">
        <v>0</v>
      </c>
      <c r="BY300">
        <v>0</v>
      </c>
      <c r="BZ300">
        <v>0</v>
      </c>
      <c r="CA300">
        <v>0</v>
      </c>
      <c r="CB300" s="17">
        <v>0</v>
      </c>
      <c r="CC300">
        <v>1</v>
      </c>
      <c r="CD300">
        <v>0</v>
      </c>
      <c r="CE300">
        <v>0</v>
      </c>
      <c r="CF300">
        <v>0</v>
      </c>
      <c r="CG300">
        <v>0</v>
      </c>
      <c r="CH300">
        <v>0</v>
      </c>
      <c r="CI300">
        <v>0</v>
      </c>
      <c r="CJ300">
        <v>0</v>
      </c>
      <c r="CK300">
        <v>0</v>
      </c>
      <c r="CL300">
        <v>0</v>
      </c>
      <c r="CM300" s="17">
        <v>1</v>
      </c>
      <c r="CN300">
        <v>0</v>
      </c>
      <c r="CO300">
        <v>591</v>
      </c>
      <c r="CP300">
        <v>0</v>
      </c>
      <c r="CQ300">
        <v>1</v>
      </c>
      <c r="CR300">
        <v>3</v>
      </c>
      <c r="CX300" s="33" t="s">
        <v>85</v>
      </c>
    </row>
    <row r="301" spans="1:102" x14ac:dyDescent="0.25">
      <c r="A301">
        <v>300</v>
      </c>
      <c r="B301">
        <v>20</v>
      </c>
      <c r="C301" s="24" t="s">
        <v>232</v>
      </c>
      <c r="D301" s="12">
        <v>7.5</v>
      </c>
      <c r="E301" s="13">
        <v>0.1</v>
      </c>
      <c r="F301" s="7">
        <f t="shared" si="72"/>
        <v>75</v>
      </c>
      <c r="G301" s="7">
        <f t="shared" si="61"/>
        <v>7.4</v>
      </c>
      <c r="H301" s="15">
        <f t="shared" si="62"/>
        <v>7.6</v>
      </c>
      <c r="I301" s="11">
        <f t="shared" si="63"/>
        <v>0.1213312702998607</v>
      </c>
      <c r="J301" s="32">
        <f t="shared" si="64"/>
        <v>1.6177502706648094E-3</v>
      </c>
      <c r="K301" s="32">
        <f t="shared" si="65"/>
        <v>618.14237842102364</v>
      </c>
      <c r="L301" s="8">
        <v>0</v>
      </c>
      <c r="M301" s="9">
        <v>1</v>
      </c>
      <c r="N301" s="8">
        <v>0</v>
      </c>
      <c r="O301" s="9">
        <v>0</v>
      </c>
      <c r="P301" s="9">
        <v>0</v>
      </c>
      <c r="Q301" s="9">
        <v>1</v>
      </c>
      <c r="R301" s="9">
        <v>0</v>
      </c>
      <c r="S301" s="8">
        <v>376479</v>
      </c>
      <c r="T301" s="9">
        <v>3</v>
      </c>
      <c r="U301" s="9">
        <f t="shared" si="66"/>
        <v>376475</v>
      </c>
      <c r="V301" s="9">
        <f t="shared" si="67"/>
        <v>16</v>
      </c>
      <c r="W301" s="7">
        <v>12.62</v>
      </c>
      <c r="X301" s="7">
        <f t="shared" si="73"/>
        <v>26.04</v>
      </c>
      <c r="Y301" s="9">
        <v>1</v>
      </c>
      <c r="Z301" s="9">
        <v>0</v>
      </c>
      <c r="AA301" s="9">
        <v>0</v>
      </c>
      <c r="AB301" s="9">
        <v>1</v>
      </c>
      <c r="AC301" s="9">
        <v>0</v>
      </c>
      <c r="AD301" s="29">
        <v>0</v>
      </c>
      <c r="AE301" s="187">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s="17">
        <v>0</v>
      </c>
      <c r="BF301">
        <v>1</v>
      </c>
      <c r="BG301">
        <v>0</v>
      </c>
      <c r="BH301" s="17">
        <v>0</v>
      </c>
      <c r="BI301">
        <v>3697.166666666667</v>
      </c>
      <c r="BJ301">
        <v>824</v>
      </c>
      <c r="BK301" s="24">
        <v>44.66</v>
      </c>
      <c r="BL301">
        <v>0</v>
      </c>
      <c r="BM301">
        <v>0</v>
      </c>
      <c r="BN301">
        <v>0</v>
      </c>
      <c r="BO301">
        <v>0</v>
      </c>
      <c r="BP301">
        <v>1</v>
      </c>
      <c r="BQ301">
        <v>0</v>
      </c>
      <c r="BR301">
        <v>0</v>
      </c>
      <c r="BS301" s="17">
        <v>0</v>
      </c>
      <c r="BT301">
        <v>0</v>
      </c>
      <c r="BU301">
        <v>0</v>
      </c>
      <c r="BV301">
        <v>0</v>
      </c>
      <c r="BW301" s="17">
        <v>1</v>
      </c>
      <c r="BX301">
        <v>0</v>
      </c>
      <c r="BY301">
        <v>0</v>
      </c>
      <c r="BZ301">
        <v>0</v>
      </c>
      <c r="CA301">
        <v>0</v>
      </c>
      <c r="CB301" s="17">
        <v>0</v>
      </c>
      <c r="CC301">
        <v>1</v>
      </c>
      <c r="CD301">
        <v>0</v>
      </c>
      <c r="CE301">
        <v>0</v>
      </c>
      <c r="CF301">
        <v>0</v>
      </c>
      <c r="CG301">
        <v>0</v>
      </c>
      <c r="CH301">
        <v>0</v>
      </c>
      <c r="CI301">
        <v>0</v>
      </c>
      <c r="CJ301">
        <v>0</v>
      </c>
      <c r="CK301">
        <v>0</v>
      </c>
      <c r="CL301">
        <v>0</v>
      </c>
      <c r="CM301" s="17">
        <v>1</v>
      </c>
      <c r="CN301">
        <v>0</v>
      </c>
      <c r="CO301">
        <v>591</v>
      </c>
      <c r="CP301">
        <v>0</v>
      </c>
      <c r="CQ301">
        <v>1</v>
      </c>
      <c r="CR301">
        <v>3</v>
      </c>
      <c r="CX301" s="33" t="s">
        <v>85</v>
      </c>
    </row>
    <row r="302" spans="1:102" x14ac:dyDescent="0.25">
      <c r="A302">
        <v>301</v>
      </c>
      <c r="B302">
        <v>20</v>
      </c>
      <c r="C302" s="24" t="s">
        <v>232</v>
      </c>
      <c r="D302" s="12">
        <v>10.199999999999999</v>
      </c>
      <c r="E302" s="13">
        <v>0.1</v>
      </c>
      <c r="F302" s="7">
        <f t="shared" si="72"/>
        <v>101.99999999999999</v>
      </c>
      <c r="G302" s="7">
        <f t="shared" si="61"/>
        <v>10.1</v>
      </c>
      <c r="H302" s="15">
        <f t="shared" si="62"/>
        <v>10.299999999999999</v>
      </c>
      <c r="I302" s="11">
        <f t="shared" si="63"/>
        <v>0.30265063701510003</v>
      </c>
      <c r="J302" s="32">
        <f t="shared" si="64"/>
        <v>2.9671631079911773E-3</v>
      </c>
      <c r="K302" s="32">
        <f t="shared" si="65"/>
        <v>337.02225445806988</v>
      </c>
      <c r="L302" s="8">
        <v>0</v>
      </c>
      <c r="M302" s="9">
        <v>1</v>
      </c>
      <c r="N302" s="8">
        <v>0</v>
      </c>
      <c r="O302" s="9">
        <v>0</v>
      </c>
      <c r="P302" s="9">
        <v>0</v>
      </c>
      <c r="Q302" s="9">
        <v>1</v>
      </c>
      <c r="R302" s="9">
        <v>0</v>
      </c>
      <c r="S302" s="8">
        <v>103184</v>
      </c>
      <c r="T302" s="9">
        <v>3</v>
      </c>
      <c r="U302" s="9">
        <f t="shared" si="66"/>
        <v>103180</v>
      </c>
      <c r="V302" s="9">
        <f t="shared" si="67"/>
        <v>16</v>
      </c>
      <c r="W302" s="7">
        <v>13.7</v>
      </c>
      <c r="X302" s="7">
        <f t="shared" si="73"/>
        <v>24.400000000000002</v>
      </c>
      <c r="Y302" s="9">
        <v>1</v>
      </c>
      <c r="Z302" s="9">
        <v>0</v>
      </c>
      <c r="AA302" s="9">
        <v>0</v>
      </c>
      <c r="AB302" s="9">
        <v>1</v>
      </c>
      <c r="AC302" s="9">
        <v>0</v>
      </c>
      <c r="AD302" s="29">
        <v>0</v>
      </c>
      <c r="AE302" s="187">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s="17">
        <v>0</v>
      </c>
      <c r="BF302">
        <v>1</v>
      </c>
      <c r="BG302">
        <v>0</v>
      </c>
      <c r="BH302" s="17">
        <v>0</v>
      </c>
      <c r="BI302">
        <v>3697.166666666667</v>
      </c>
      <c r="BJ302">
        <v>824</v>
      </c>
      <c r="BK302" s="24">
        <v>44.1</v>
      </c>
      <c r="BL302">
        <v>0</v>
      </c>
      <c r="BM302">
        <v>0</v>
      </c>
      <c r="BN302">
        <v>0</v>
      </c>
      <c r="BO302">
        <v>0</v>
      </c>
      <c r="BP302">
        <v>1</v>
      </c>
      <c r="BQ302">
        <v>0</v>
      </c>
      <c r="BR302">
        <v>0</v>
      </c>
      <c r="BS302" s="17">
        <v>0</v>
      </c>
      <c r="BT302">
        <v>0</v>
      </c>
      <c r="BU302">
        <v>0</v>
      </c>
      <c r="BV302">
        <v>0</v>
      </c>
      <c r="BW302" s="17">
        <v>1</v>
      </c>
      <c r="BX302">
        <v>0</v>
      </c>
      <c r="BY302">
        <v>0</v>
      </c>
      <c r="BZ302">
        <v>0</v>
      </c>
      <c r="CA302">
        <v>0</v>
      </c>
      <c r="CB302" s="17">
        <v>0</v>
      </c>
      <c r="CC302">
        <v>1</v>
      </c>
      <c r="CD302">
        <v>0</v>
      </c>
      <c r="CE302">
        <v>0</v>
      </c>
      <c r="CF302">
        <v>0</v>
      </c>
      <c r="CG302">
        <v>0</v>
      </c>
      <c r="CH302">
        <v>0</v>
      </c>
      <c r="CI302">
        <v>0</v>
      </c>
      <c r="CJ302">
        <v>0</v>
      </c>
      <c r="CK302">
        <v>0</v>
      </c>
      <c r="CL302">
        <v>0</v>
      </c>
      <c r="CM302" s="17">
        <v>1</v>
      </c>
      <c r="CN302">
        <v>0</v>
      </c>
      <c r="CO302">
        <v>591</v>
      </c>
      <c r="CP302">
        <v>0</v>
      </c>
      <c r="CQ302">
        <v>1</v>
      </c>
      <c r="CR302">
        <v>3</v>
      </c>
      <c r="CX302" s="33" t="s">
        <v>85</v>
      </c>
    </row>
    <row r="303" spans="1:102" x14ac:dyDescent="0.25">
      <c r="A303">
        <v>302</v>
      </c>
      <c r="B303">
        <v>20</v>
      </c>
      <c r="C303" s="24" t="s">
        <v>232</v>
      </c>
      <c r="D303" s="12">
        <v>7.4</v>
      </c>
      <c r="E303" s="13">
        <v>1.2</v>
      </c>
      <c r="F303" s="7">
        <f t="shared" si="72"/>
        <v>6.166666666666667</v>
      </c>
      <c r="G303" s="7">
        <f t="shared" si="61"/>
        <v>6.2</v>
      </c>
      <c r="H303" s="15">
        <f t="shared" si="62"/>
        <v>8.6</v>
      </c>
      <c r="I303" s="11">
        <f t="shared" si="63"/>
        <v>7.8963906215058065E-3</v>
      </c>
      <c r="J303" s="32">
        <f t="shared" si="64"/>
        <v>1.280495776460401E-3</v>
      </c>
      <c r="K303" s="32">
        <f t="shared" si="65"/>
        <v>780.94751922121998</v>
      </c>
      <c r="L303" s="8">
        <v>0</v>
      </c>
      <c r="M303" s="9">
        <v>1</v>
      </c>
      <c r="N303" s="8">
        <v>0</v>
      </c>
      <c r="O303" s="9">
        <v>0</v>
      </c>
      <c r="P303" s="9">
        <v>0</v>
      </c>
      <c r="Q303" s="9">
        <v>1</v>
      </c>
      <c r="R303" s="9">
        <v>0</v>
      </c>
      <c r="S303" s="8">
        <v>609852</v>
      </c>
      <c r="T303" s="9">
        <v>10</v>
      </c>
      <c r="U303" s="9">
        <f t="shared" si="66"/>
        <v>609841</v>
      </c>
      <c r="V303" s="9">
        <f t="shared" si="67"/>
        <v>16</v>
      </c>
      <c r="W303" s="7">
        <v>11.59</v>
      </c>
      <c r="X303" s="7">
        <f t="shared" si="73"/>
        <v>27.150000000000006</v>
      </c>
      <c r="Y303" s="9">
        <v>1</v>
      </c>
      <c r="Z303" s="9">
        <v>0</v>
      </c>
      <c r="AA303" s="9">
        <v>0</v>
      </c>
      <c r="AB303" s="9">
        <v>1</v>
      </c>
      <c r="AC303" s="9">
        <v>0</v>
      </c>
      <c r="AD303" s="29">
        <v>0</v>
      </c>
      <c r="AE303" s="187">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s="17">
        <v>0</v>
      </c>
      <c r="BF303">
        <v>1</v>
      </c>
      <c r="BG303">
        <v>0</v>
      </c>
      <c r="BH303" s="17">
        <v>0</v>
      </c>
      <c r="BI303">
        <v>3697.166666666667</v>
      </c>
      <c r="BJ303">
        <v>824</v>
      </c>
      <c r="BK303" s="24">
        <v>44.74</v>
      </c>
      <c r="BL303">
        <v>0</v>
      </c>
      <c r="BM303">
        <v>0</v>
      </c>
      <c r="BN303">
        <v>0</v>
      </c>
      <c r="BO303">
        <v>0</v>
      </c>
      <c r="BP303">
        <v>1</v>
      </c>
      <c r="BQ303">
        <v>0</v>
      </c>
      <c r="BR303">
        <v>0</v>
      </c>
      <c r="BS303" s="17">
        <v>0</v>
      </c>
      <c r="BT303">
        <v>0</v>
      </c>
      <c r="BU303">
        <v>0</v>
      </c>
      <c r="BV303">
        <v>0</v>
      </c>
      <c r="BW303" s="17">
        <v>1</v>
      </c>
      <c r="BX303">
        <v>0</v>
      </c>
      <c r="BY303">
        <v>0</v>
      </c>
      <c r="BZ303">
        <v>0</v>
      </c>
      <c r="CA303">
        <v>0</v>
      </c>
      <c r="CB303" s="17">
        <v>0</v>
      </c>
      <c r="CC303">
        <v>1</v>
      </c>
      <c r="CD303">
        <v>0</v>
      </c>
      <c r="CE303">
        <v>0</v>
      </c>
      <c r="CF303">
        <v>0</v>
      </c>
      <c r="CG303">
        <v>0</v>
      </c>
      <c r="CH303">
        <v>0</v>
      </c>
      <c r="CI303">
        <v>0</v>
      </c>
      <c r="CJ303">
        <v>0</v>
      </c>
      <c r="CK303">
        <v>0</v>
      </c>
      <c r="CL303">
        <v>0</v>
      </c>
      <c r="CM303" s="17">
        <v>1</v>
      </c>
      <c r="CN303">
        <v>0</v>
      </c>
      <c r="CO303">
        <v>591</v>
      </c>
      <c r="CP303">
        <v>0</v>
      </c>
      <c r="CQ303">
        <v>1</v>
      </c>
      <c r="CR303">
        <v>3</v>
      </c>
      <c r="CX303" s="33" t="s">
        <v>85</v>
      </c>
    </row>
    <row r="304" spans="1:102" x14ac:dyDescent="0.25">
      <c r="A304">
        <v>303</v>
      </c>
      <c r="B304">
        <v>20</v>
      </c>
      <c r="C304" s="24" t="s">
        <v>232</v>
      </c>
      <c r="D304" s="12">
        <v>7.4</v>
      </c>
      <c r="E304" s="13">
        <v>1.2</v>
      </c>
      <c r="F304" s="7">
        <f t="shared" si="72"/>
        <v>6.166666666666667</v>
      </c>
      <c r="G304" s="7">
        <f t="shared" si="61"/>
        <v>6.2</v>
      </c>
      <c r="H304" s="15">
        <f t="shared" si="62"/>
        <v>8.6</v>
      </c>
      <c r="I304" s="11">
        <f t="shared" si="63"/>
        <v>7.8963906215058065E-3</v>
      </c>
      <c r="J304" s="32">
        <f t="shared" si="64"/>
        <v>1.280495776460401E-3</v>
      </c>
      <c r="K304" s="32">
        <f t="shared" si="65"/>
        <v>780.94751922121998</v>
      </c>
      <c r="L304" s="8">
        <v>0</v>
      </c>
      <c r="M304" s="9">
        <v>1</v>
      </c>
      <c r="N304" s="8">
        <v>0</v>
      </c>
      <c r="O304" s="9">
        <v>0</v>
      </c>
      <c r="P304" s="9">
        <v>0</v>
      </c>
      <c r="Q304" s="9">
        <v>1</v>
      </c>
      <c r="R304" s="9">
        <v>0</v>
      </c>
      <c r="S304" s="8">
        <v>609852</v>
      </c>
      <c r="T304" s="9">
        <v>10</v>
      </c>
      <c r="U304" s="9">
        <f t="shared" si="66"/>
        <v>609841</v>
      </c>
      <c r="V304" s="9">
        <f t="shared" si="67"/>
        <v>16</v>
      </c>
      <c r="W304" s="7">
        <v>11.59</v>
      </c>
      <c r="X304" s="7">
        <f t="shared" si="73"/>
        <v>27.150000000000006</v>
      </c>
      <c r="Y304" s="9">
        <v>1</v>
      </c>
      <c r="Z304" s="9">
        <v>0</v>
      </c>
      <c r="AA304" s="9">
        <v>0</v>
      </c>
      <c r="AB304" s="9">
        <v>1</v>
      </c>
      <c r="AC304" s="9">
        <v>0</v>
      </c>
      <c r="AD304" s="29">
        <v>0</v>
      </c>
      <c r="AE304" s="187">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s="17">
        <v>0</v>
      </c>
      <c r="BF304">
        <v>1</v>
      </c>
      <c r="BG304">
        <v>0</v>
      </c>
      <c r="BH304" s="17">
        <v>0</v>
      </c>
      <c r="BI304">
        <v>3697.166666666667</v>
      </c>
      <c r="BJ304">
        <v>824</v>
      </c>
      <c r="BK304" s="24">
        <v>44.74</v>
      </c>
      <c r="BL304">
        <v>0</v>
      </c>
      <c r="BM304">
        <v>0</v>
      </c>
      <c r="BN304">
        <v>0</v>
      </c>
      <c r="BO304">
        <v>0</v>
      </c>
      <c r="BP304">
        <v>1</v>
      </c>
      <c r="BQ304">
        <v>0</v>
      </c>
      <c r="BR304">
        <v>0</v>
      </c>
      <c r="BS304" s="17">
        <v>0</v>
      </c>
      <c r="BT304">
        <v>0</v>
      </c>
      <c r="BU304">
        <v>0</v>
      </c>
      <c r="BV304">
        <v>0</v>
      </c>
      <c r="BW304" s="17">
        <v>1</v>
      </c>
      <c r="BX304">
        <v>0</v>
      </c>
      <c r="BY304">
        <v>0</v>
      </c>
      <c r="BZ304">
        <v>0</v>
      </c>
      <c r="CA304">
        <v>0</v>
      </c>
      <c r="CB304" s="17">
        <v>0</v>
      </c>
      <c r="CC304">
        <v>1</v>
      </c>
      <c r="CD304">
        <v>0</v>
      </c>
      <c r="CE304">
        <v>0</v>
      </c>
      <c r="CF304">
        <v>0</v>
      </c>
      <c r="CG304">
        <v>0</v>
      </c>
      <c r="CH304">
        <v>0</v>
      </c>
      <c r="CI304">
        <v>0</v>
      </c>
      <c r="CJ304">
        <v>0</v>
      </c>
      <c r="CK304">
        <v>0</v>
      </c>
      <c r="CL304">
        <v>0</v>
      </c>
      <c r="CM304" s="17">
        <v>1</v>
      </c>
      <c r="CN304">
        <v>0</v>
      </c>
      <c r="CO304">
        <v>591</v>
      </c>
      <c r="CP304">
        <v>0</v>
      </c>
      <c r="CQ304">
        <v>1</v>
      </c>
      <c r="CR304">
        <v>3</v>
      </c>
      <c r="CX304" s="33" t="s">
        <v>85</v>
      </c>
    </row>
    <row r="305" spans="1:102" x14ac:dyDescent="0.25">
      <c r="A305">
        <v>304</v>
      </c>
      <c r="B305">
        <v>20</v>
      </c>
      <c r="C305" s="24" t="s">
        <v>232</v>
      </c>
      <c r="D305" s="12">
        <v>7.5</v>
      </c>
      <c r="E305" s="13">
        <v>1.2</v>
      </c>
      <c r="F305" s="7">
        <f t="shared" si="72"/>
        <v>6.25</v>
      </c>
      <c r="G305" s="7">
        <f t="shared" si="61"/>
        <v>6.3</v>
      </c>
      <c r="H305" s="15">
        <f t="shared" si="62"/>
        <v>8.6999999999999993</v>
      </c>
      <c r="I305" s="11">
        <f t="shared" si="63"/>
        <v>8.0030983750574436E-3</v>
      </c>
      <c r="J305" s="32">
        <f t="shared" si="64"/>
        <v>1.2804957400091911E-3</v>
      </c>
      <c r="K305" s="32">
        <f t="shared" si="65"/>
        <v>780.94754145204911</v>
      </c>
      <c r="L305" s="8">
        <v>0</v>
      </c>
      <c r="M305" s="9">
        <v>1</v>
      </c>
      <c r="N305" s="8">
        <v>0</v>
      </c>
      <c r="O305" s="9">
        <v>0</v>
      </c>
      <c r="P305" s="9">
        <v>0</v>
      </c>
      <c r="Q305" s="9">
        <v>1</v>
      </c>
      <c r="R305" s="9">
        <v>0</v>
      </c>
      <c r="S305" s="8">
        <v>609852</v>
      </c>
      <c r="T305" s="9">
        <v>11</v>
      </c>
      <c r="U305" s="9">
        <f t="shared" si="66"/>
        <v>609840</v>
      </c>
      <c r="V305" s="9">
        <f t="shared" si="67"/>
        <v>16</v>
      </c>
      <c r="W305" s="7">
        <v>11.59</v>
      </c>
      <c r="X305" s="7">
        <f t="shared" si="73"/>
        <v>27.150000000000006</v>
      </c>
      <c r="Y305" s="9">
        <v>1</v>
      </c>
      <c r="Z305" s="9">
        <v>0</v>
      </c>
      <c r="AA305" s="9">
        <v>0</v>
      </c>
      <c r="AB305" s="9">
        <v>1</v>
      </c>
      <c r="AC305" s="9">
        <v>0</v>
      </c>
      <c r="AD305" s="29">
        <v>0</v>
      </c>
      <c r="AE305" s="187">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s="17">
        <v>0</v>
      </c>
      <c r="BF305">
        <v>1</v>
      </c>
      <c r="BG305">
        <v>0</v>
      </c>
      <c r="BH305" s="17">
        <v>0</v>
      </c>
      <c r="BI305">
        <v>3697.166666666667</v>
      </c>
      <c r="BJ305">
        <v>824</v>
      </c>
      <c r="BK305" s="24">
        <v>44.74</v>
      </c>
      <c r="BL305">
        <v>0</v>
      </c>
      <c r="BM305">
        <v>0</v>
      </c>
      <c r="BN305">
        <v>0</v>
      </c>
      <c r="BO305">
        <v>0</v>
      </c>
      <c r="BP305">
        <v>1</v>
      </c>
      <c r="BQ305">
        <v>0</v>
      </c>
      <c r="BR305">
        <v>0</v>
      </c>
      <c r="BS305" s="17">
        <v>0</v>
      </c>
      <c r="BT305">
        <v>0</v>
      </c>
      <c r="BU305">
        <v>0</v>
      </c>
      <c r="BV305">
        <v>0</v>
      </c>
      <c r="BW305" s="17">
        <v>1</v>
      </c>
      <c r="BX305">
        <v>0</v>
      </c>
      <c r="BY305">
        <v>0</v>
      </c>
      <c r="BZ305">
        <v>0</v>
      </c>
      <c r="CA305">
        <v>0</v>
      </c>
      <c r="CB305" s="17">
        <v>0</v>
      </c>
      <c r="CC305">
        <v>1</v>
      </c>
      <c r="CD305">
        <v>0</v>
      </c>
      <c r="CE305">
        <v>0</v>
      </c>
      <c r="CF305">
        <v>0</v>
      </c>
      <c r="CG305">
        <v>0</v>
      </c>
      <c r="CH305">
        <v>0</v>
      </c>
      <c r="CI305">
        <v>0</v>
      </c>
      <c r="CJ305">
        <v>0</v>
      </c>
      <c r="CK305">
        <v>0</v>
      </c>
      <c r="CL305">
        <v>0</v>
      </c>
      <c r="CM305" s="17">
        <v>1</v>
      </c>
      <c r="CN305">
        <v>0</v>
      </c>
      <c r="CO305">
        <v>591</v>
      </c>
      <c r="CP305">
        <v>0</v>
      </c>
      <c r="CQ305">
        <v>1</v>
      </c>
      <c r="CR305">
        <v>3</v>
      </c>
      <c r="CX305" s="33" t="s">
        <v>85</v>
      </c>
    </row>
    <row r="306" spans="1:102" x14ac:dyDescent="0.25">
      <c r="A306">
        <v>305</v>
      </c>
      <c r="B306">
        <v>20</v>
      </c>
      <c r="C306" s="24" t="s">
        <v>232</v>
      </c>
      <c r="D306" s="12">
        <v>6</v>
      </c>
      <c r="E306" s="13">
        <v>1.3</v>
      </c>
      <c r="F306" s="7">
        <f t="shared" si="72"/>
        <v>4.615384615384615</v>
      </c>
      <c r="G306" s="7">
        <f t="shared" si="61"/>
        <v>4.7</v>
      </c>
      <c r="H306" s="15">
        <f t="shared" si="62"/>
        <v>7.3</v>
      </c>
      <c r="I306" s="11">
        <f t="shared" si="63"/>
        <v>5.9100712401924313E-3</v>
      </c>
      <c r="J306" s="32">
        <f t="shared" si="64"/>
        <v>1.2805154353750267E-3</v>
      </c>
      <c r="K306" s="32">
        <f t="shared" si="65"/>
        <v>780.93552984554879</v>
      </c>
      <c r="L306" s="8">
        <v>0</v>
      </c>
      <c r="M306" s="9">
        <v>1</v>
      </c>
      <c r="N306" s="8">
        <v>0</v>
      </c>
      <c r="O306" s="9">
        <v>0</v>
      </c>
      <c r="P306" s="9">
        <v>0</v>
      </c>
      <c r="Q306" s="9">
        <v>1</v>
      </c>
      <c r="R306" s="9">
        <v>0</v>
      </c>
      <c r="S306" s="8">
        <v>609852</v>
      </c>
      <c r="T306" s="9">
        <v>12</v>
      </c>
      <c r="U306" s="9">
        <f t="shared" si="66"/>
        <v>609839</v>
      </c>
      <c r="V306" s="9">
        <f t="shared" si="67"/>
        <v>16</v>
      </c>
      <c r="W306" s="7">
        <v>11.59</v>
      </c>
      <c r="X306" s="7">
        <f t="shared" si="73"/>
        <v>27.150000000000006</v>
      </c>
      <c r="Y306" s="9">
        <v>1</v>
      </c>
      <c r="Z306" s="9">
        <v>0</v>
      </c>
      <c r="AA306" s="9">
        <v>0</v>
      </c>
      <c r="AB306" s="9">
        <v>1</v>
      </c>
      <c r="AC306" s="9">
        <v>0</v>
      </c>
      <c r="AD306" s="29">
        <v>0</v>
      </c>
      <c r="AE306" s="187">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s="17">
        <v>0</v>
      </c>
      <c r="BF306">
        <v>1</v>
      </c>
      <c r="BG306">
        <v>0</v>
      </c>
      <c r="BH306" s="17">
        <v>0</v>
      </c>
      <c r="BI306">
        <v>3697.166666666667</v>
      </c>
      <c r="BJ306">
        <v>824</v>
      </c>
      <c r="BK306" s="24">
        <v>44.74</v>
      </c>
      <c r="BL306">
        <v>0</v>
      </c>
      <c r="BM306">
        <v>0</v>
      </c>
      <c r="BN306">
        <v>0</v>
      </c>
      <c r="BO306">
        <v>0</v>
      </c>
      <c r="BP306">
        <v>1</v>
      </c>
      <c r="BQ306">
        <v>0</v>
      </c>
      <c r="BR306">
        <v>0</v>
      </c>
      <c r="BS306" s="17">
        <v>0</v>
      </c>
      <c r="BT306">
        <v>0</v>
      </c>
      <c r="BU306">
        <v>0</v>
      </c>
      <c r="BV306">
        <v>0</v>
      </c>
      <c r="BW306" s="17">
        <v>1</v>
      </c>
      <c r="BX306">
        <v>0</v>
      </c>
      <c r="BY306">
        <v>0</v>
      </c>
      <c r="BZ306">
        <v>0</v>
      </c>
      <c r="CA306">
        <v>0</v>
      </c>
      <c r="CB306" s="17">
        <v>0</v>
      </c>
      <c r="CC306">
        <v>1</v>
      </c>
      <c r="CD306">
        <v>0</v>
      </c>
      <c r="CE306">
        <v>0</v>
      </c>
      <c r="CF306">
        <v>0</v>
      </c>
      <c r="CG306">
        <v>0</v>
      </c>
      <c r="CH306">
        <v>0</v>
      </c>
      <c r="CI306">
        <v>0</v>
      </c>
      <c r="CJ306">
        <v>0</v>
      </c>
      <c r="CK306">
        <v>0</v>
      </c>
      <c r="CL306">
        <v>0</v>
      </c>
      <c r="CM306" s="17">
        <v>1</v>
      </c>
      <c r="CN306">
        <v>0</v>
      </c>
      <c r="CO306">
        <v>591</v>
      </c>
      <c r="CP306">
        <v>0</v>
      </c>
      <c r="CQ306">
        <v>1</v>
      </c>
      <c r="CR306">
        <v>3</v>
      </c>
      <c r="CX306" s="33" t="s">
        <v>85</v>
      </c>
    </row>
    <row r="307" spans="1:102" x14ac:dyDescent="0.25">
      <c r="A307">
        <v>306</v>
      </c>
      <c r="B307">
        <v>20</v>
      </c>
      <c r="C307" s="24" t="s">
        <v>232</v>
      </c>
      <c r="D307" s="12">
        <v>7.3</v>
      </c>
      <c r="E307" s="13">
        <v>0.03</v>
      </c>
      <c r="F307" s="7">
        <f t="shared" si="72"/>
        <v>243.33333333333334</v>
      </c>
      <c r="G307" s="7">
        <f t="shared" si="61"/>
        <v>7.27</v>
      </c>
      <c r="H307" s="15">
        <f t="shared" si="62"/>
        <v>7.33</v>
      </c>
      <c r="I307" s="11">
        <f t="shared" si="63"/>
        <v>0.29748927147720233</v>
      </c>
      <c r="J307" s="32">
        <f t="shared" si="64"/>
        <v>1.2225586499063107E-3</v>
      </c>
      <c r="K307" s="32">
        <f t="shared" si="65"/>
        <v>817.95666823561692</v>
      </c>
      <c r="L307" s="8">
        <v>0</v>
      </c>
      <c r="M307" s="9">
        <v>1</v>
      </c>
      <c r="N307" s="8">
        <v>0</v>
      </c>
      <c r="O307" s="9">
        <v>0</v>
      </c>
      <c r="P307" s="9">
        <v>0</v>
      </c>
      <c r="Q307" s="9">
        <v>1</v>
      </c>
      <c r="R307" s="9">
        <v>0</v>
      </c>
      <c r="S307" s="8">
        <v>609852</v>
      </c>
      <c r="T307" s="9">
        <v>9</v>
      </c>
      <c r="U307" s="9">
        <f t="shared" si="66"/>
        <v>609842</v>
      </c>
      <c r="V307" s="9">
        <f t="shared" si="67"/>
        <v>16</v>
      </c>
      <c r="W307" s="7">
        <v>11.59</v>
      </c>
      <c r="X307" s="7">
        <f t="shared" si="73"/>
        <v>27.150000000000006</v>
      </c>
      <c r="Y307" s="9">
        <v>1</v>
      </c>
      <c r="Z307" s="9">
        <v>0</v>
      </c>
      <c r="AA307" s="9">
        <v>0</v>
      </c>
      <c r="AB307" s="9">
        <v>1</v>
      </c>
      <c r="AC307" s="9">
        <v>0</v>
      </c>
      <c r="AD307" s="29">
        <v>0</v>
      </c>
      <c r="AE307" s="187">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s="17">
        <v>0</v>
      </c>
      <c r="BF307">
        <v>1</v>
      </c>
      <c r="BG307">
        <v>0</v>
      </c>
      <c r="BH307" s="17">
        <v>0</v>
      </c>
      <c r="BI307">
        <v>3697.166666666667</v>
      </c>
      <c r="BJ307">
        <v>824</v>
      </c>
      <c r="BK307" s="24">
        <v>44.74</v>
      </c>
      <c r="BL307">
        <v>0</v>
      </c>
      <c r="BM307">
        <v>0</v>
      </c>
      <c r="BN307">
        <v>0</v>
      </c>
      <c r="BO307">
        <v>0</v>
      </c>
      <c r="BP307">
        <v>1</v>
      </c>
      <c r="BQ307">
        <v>0</v>
      </c>
      <c r="BR307">
        <v>0</v>
      </c>
      <c r="BS307" s="17">
        <v>0</v>
      </c>
      <c r="BT307">
        <v>0</v>
      </c>
      <c r="BU307">
        <v>0</v>
      </c>
      <c r="BV307">
        <v>0</v>
      </c>
      <c r="BW307" s="17">
        <v>1</v>
      </c>
      <c r="BX307">
        <v>0</v>
      </c>
      <c r="BY307">
        <v>0</v>
      </c>
      <c r="BZ307">
        <v>0</v>
      </c>
      <c r="CA307">
        <v>0</v>
      </c>
      <c r="CB307" s="17">
        <v>0</v>
      </c>
      <c r="CC307">
        <v>1</v>
      </c>
      <c r="CD307">
        <v>0</v>
      </c>
      <c r="CE307">
        <v>0</v>
      </c>
      <c r="CF307">
        <v>0</v>
      </c>
      <c r="CG307">
        <v>0</v>
      </c>
      <c r="CH307">
        <v>0</v>
      </c>
      <c r="CI307">
        <v>0</v>
      </c>
      <c r="CJ307">
        <v>0</v>
      </c>
      <c r="CK307">
        <v>0</v>
      </c>
      <c r="CL307">
        <v>0</v>
      </c>
      <c r="CM307" s="17">
        <v>1</v>
      </c>
      <c r="CN307">
        <v>0</v>
      </c>
      <c r="CO307">
        <v>591</v>
      </c>
      <c r="CP307">
        <v>0</v>
      </c>
      <c r="CQ307">
        <v>1</v>
      </c>
      <c r="CR307">
        <v>3</v>
      </c>
      <c r="CX307" s="33" t="s">
        <v>85</v>
      </c>
    </row>
    <row r="308" spans="1:102" x14ac:dyDescent="0.25">
      <c r="A308">
        <v>307</v>
      </c>
      <c r="B308">
        <v>20</v>
      </c>
      <c r="C308" s="24" t="s">
        <v>232</v>
      </c>
      <c r="D308" s="12">
        <v>7.3</v>
      </c>
      <c r="E308" s="13">
        <v>0.03</v>
      </c>
      <c r="F308" s="7">
        <f t="shared" si="72"/>
        <v>243.33333333333334</v>
      </c>
      <c r="G308" s="7">
        <f t="shared" si="61"/>
        <v>7.27</v>
      </c>
      <c r="H308" s="15">
        <f t="shared" si="62"/>
        <v>7.33</v>
      </c>
      <c r="I308" s="11">
        <f t="shared" si="63"/>
        <v>0.29748927147720233</v>
      </c>
      <c r="J308" s="32">
        <f t="shared" si="64"/>
        <v>1.2225586499063107E-3</v>
      </c>
      <c r="K308" s="32">
        <f t="shared" si="65"/>
        <v>817.95666823561692</v>
      </c>
      <c r="L308" s="8">
        <v>0</v>
      </c>
      <c r="M308" s="9">
        <v>1</v>
      </c>
      <c r="N308" s="8">
        <v>0</v>
      </c>
      <c r="O308" s="9">
        <v>0</v>
      </c>
      <c r="P308" s="9">
        <v>0</v>
      </c>
      <c r="Q308" s="9">
        <v>1</v>
      </c>
      <c r="R308" s="9">
        <v>0</v>
      </c>
      <c r="S308" s="8">
        <v>609852</v>
      </c>
      <c r="T308" s="9">
        <v>9</v>
      </c>
      <c r="U308" s="9">
        <f t="shared" si="66"/>
        <v>609842</v>
      </c>
      <c r="V308" s="9">
        <f t="shared" si="67"/>
        <v>16</v>
      </c>
      <c r="W308" s="7">
        <v>11.59</v>
      </c>
      <c r="X308" s="7">
        <f t="shared" si="73"/>
        <v>27.150000000000006</v>
      </c>
      <c r="Y308" s="9">
        <v>1</v>
      </c>
      <c r="Z308" s="9">
        <v>0</v>
      </c>
      <c r="AA308" s="9">
        <v>0</v>
      </c>
      <c r="AB308" s="9">
        <v>1</v>
      </c>
      <c r="AC308" s="9">
        <v>0</v>
      </c>
      <c r="AD308" s="29">
        <v>0</v>
      </c>
      <c r="AE308" s="187">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s="17">
        <v>0</v>
      </c>
      <c r="BF308">
        <v>1</v>
      </c>
      <c r="BG308">
        <v>0</v>
      </c>
      <c r="BH308" s="17">
        <v>0</v>
      </c>
      <c r="BI308">
        <v>3697.166666666667</v>
      </c>
      <c r="BJ308">
        <v>824</v>
      </c>
      <c r="BK308" s="24">
        <v>44.74</v>
      </c>
      <c r="BL308">
        <v>0</v>
      </c>
      <c r="BM308">
        <v>0</v>
      </c>
      <c r="BN308">
        <v>0</v>
      </c>
      <c r="BO308">
        <v>0</v>
      </c>
      <c r="BP308">
        <v>1</v>
      </c>
      <c r="BQ308">
        <v>0</v>
      </c>
      <c r="BR308">
        <v>0</v>
      </c>
      <c r="BS308" s="17">
        <v>0</v>
      </c>
      <c r="BT308">
        <v>0</v>
      </c>
      <c r="BU308">
        <v>0</v>
      </c>
      <c r="BV308">
        <v>0</v>
      </c>
      <c r="BW308" s="17">
        <v>1</v>
      </c>
      <c r="BX308">
        <v>0</v>
      </c>
      <c r="BY308">
        <v>0</v>
      </c>
      <c r="BZ308">
        <v>0</v>
      </c>
      <c r="CA308">
        <v>0</v>
      </c>
      <c r="CB308" s="17">
        <v>0</v>
      </c>
      <c r="CC308">
        <v>1</v>
      </c>
      <c r="CD308">
        <v>0</v>
      </c>
      <c r="CE308">
        <v>0</v>
      </c>
      <c r="CF308">
        <v>0</v>
      </c>
      <c r="CG308">
        <v>0</v>
      </c>
      <c r="CH308">
        <v>0</v>
      </c>
      <c r="CI308">
        <v>0</v>
      </c>
      <c r="CJ308">
        <v>0</v>
      </c>
      <c r="CK308">
        <v>0</v>
      </c>
      <c r="CL308">
        <v>0</v>
      </c>
      <c r="CM308" s="17">
        <v>1</v>
      </c>
      <c r="CN308">
        <v>0</v>
      </c>
      <c r="CO308">
        <v>591</v>
      </c>
      <c r="CP308">
        <v>0</v>
      </c>
      <c r="CQ308">
        <v>1</v>
      </c>
      <c r="CR308">
        <v>3</v>
      </c>
      <c r="CX308" s="33" t="s">
        <v>85</v>
      </c>
    </row>
    <row r="309" spans="1:102" x14ac:dyDescent="0.25">
      <c r="A309">
        <v>308</v>
      </c>
      <c r="B309">
        <v>20</v>
      </c>
      <c r="C309" s="24" t="s">
        <v>232</v>
      </c>
      <c r="D309" s="12">
        <v>7.3</v>
      </c>
      <c r="E309" s="13">
        <v>0.03</v>
      </c>
      <c r="F309" s="7">
        <f t="shared" si="72"/>
        <v>243.33333333333334</v>
      </c>
      <c r="G309" s="7">
        <f t="shared" si="61"/>
        <v>7.27</v>
      </c>
      <c r="H309" s="15">
        <f t="shared" si="62"/>
        <v>7.33</v>
      </c>
      <c r="I309" s="11">
        <f t="shared" si="63"/>
        <v>0.29748949379856965</v>
      </c>
      <c r="J309" s="32">
        <f t="shared" si="64"/>
        <v>1.2225595635557657E-3</v>
      </c>
      <c r="K309" s="32">
        <f t="shared" si="65"/>
        <v>817.95605695606355</v>
      </c>
      <c r="L309" s="8">
        <v>0</v>
      </c>
      <c r="M309" s="9">
        <v>1</v>
      </c>
      <c r="N309" s="8">
        <v>0</v>
      </c>
      <c r="O309" s="9">
        <v>0</v>
      </c>
      <c r="P309" s="9">
        <v>0</v>
      </c>
      <c r="Q309" s="9">
        <v>1</v>
      </c>
      <c r="R309" s="9">
        <v>0</v>
      </c>
      <c r="S309" s="8">
        <v>609852</v>
      </c>
      <c r="T309" s="9">
        <v>10</v>
      </c>
      <c r="U309" s="9">
        <f t="shared" si="66"/>
        <v>609841</v>
      </c>
      <c r="V309" s="9">
        <f t="shared" si="67"/>
        <v>16</v>
      </c>
      <c r="W309" s="7">
        <v>11.59</v>
      </c>
      <c r="X309" s="7">
        <f t="shared" si="73"/>
        <v>27.150000000000006</v>
      </c>
      <c r="Y309" s="9">
        <v>1</v>
      </c>
      <c r="Z309" s="9">
        <v>0</v>
      </c>
      <c r="AA309" s="9">
        <v>0</v>
      </c>
      <c r="AB309" s="9">
        <v>1</v>
      </c>
      <c r="AC309" s="9">
        <v>0</v>
      </c>
      <c r="AD309" s="29">
        <v>0</v>
      </c>
      <c r="AE309" s="187">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s="17">
        <v>0</v>
      </c>
      <c r="BF309">
        <v>1</v>
      </c>
      <c r="BG309">
        <v>0</v>
      </c>
      <c r="BH309" s="17">
        <v>0</v>
      </c>
      <c r="BI309">
        <v>3697.166666666667</v>
      </c>
      <c r="BJ309">
        <v>824</v>
      </c>
      <c r="BK309" s="24">
        <v>44.74</v>
      </c>
      <c r="BL309">
        <v>0</v>
      </c>
      <c r="BM309">
        <v>0</v>
      </c>
      <c r="BN309">
        <v>0</v>
      </c>
      <c r="BO309">
        <v>0</v>
      </c>
      <c r="BP309">
        <v>1</v>
      </c>
      <c r="BQ309">
        <v>0</v>
      </c>
      <c r="BR309">
        <v>0</v>
      </c>
      <c r="BS309" s="17">
        <v>0</v>
      </c>
      <c r="BT309">
        <v>0</v>
      </c>
      <c r="BU309">
        <v>0</v>
      </c>
      <c r="BV309">
        <v>0</v>
      </c>
      <c r="BW309" s="17">
        <v>1</v>
      </c>
      <c r="BX309">
        <v>0</v>
      </c>
      <c r="BY309">
        <v>0</v>
      </c>
      <c r="BZ309">
        <v>0</v>
      </c>
      <c r="CA309">
        <v>0</v>
      </c>
      <c r="CB309" s="17">
        <v>0</v>
      </c>
      <c r="CC309">
        <v>1</v>
      </c>
      <c r="CD309">
        <v>0</v>
      </c>
      <c r="CE309">
        <v>0</v>
      </c>
      <c r="CF309">
        <v>0</v>
      </c>
      <c r="CG309">
        <v>0</v>
      </c>
      <c r="CH309">
        <v>0</v>
      </c>
      <c r="CI309">
        <v>0</v>
      </c>
      <c r="CJ309">
        <v>0</v>
      </c>
      <c r="CK309">
        <v>0</v>
      </c>
      <c r="CL309">
        <v>0</v>
      </c>
      <c r="CM309" s="17">
        <v>1</v>
      </c>
      <c r="CN309">
        <v>0</v>
      </c>
      <c r="CO309">
        <v>591</v>
      </c>
      <c r="CP309">
        <v>0</v>
      </c>
      <c r="CQ309">
        <v>1</v>
      </c>
      <c r="CR309">
        <v>3</v>
      </c>
      <c r="CX309" s="33" t="s">
        <v>85</v>
      </c>
    </row>
    <row r="310" spans="1:102" s="50" customFormat="1" x14ac:dyDescent="0.25">
      <c r="A310" s="50">
        <v>309</v>
      </c>
      <c r="B310" s="50">
        <v>20</v>
      </c>
      <c r="C310" s="51" t="s">
        <v>232</v>
      </c>
      <c r="D310" s="52">
        <v>7.3</v>
      </c>
      <c r="E310" s="53">
        <v>0.03</v>
      </c>
      <c r="F310" s="54">
        <f t="shared" si="72"/>
        <v>243.33333333333334</v>
      </c>
      <c r="G310" s="54">
        <f t="shared" si="61"/>
        <v>7.27</v>
      </c>
      <c r="H310" s="55">
        <f t="shared" si="62"/>
        <v>7.33</v>
      </c>
      <c r="I310" s="56">
        <f t="shared" si="63"/>
        <v>0.29748993844279964</v>
      </c>
      <c r="J310" s="57">
        <f t="shared" si="64"/>
        <v>1.2225613908608203E-3</v>
      </c>
      <c r="K310" s="57">
        <f t="shared" si="65"/>
        <v>817.95483439558632</v>
      </c>
      <c r="L310" s="58">
        <v>0</v>
      </c>
      <c r="M310" s="59">
        <v>1</v>
      </c>
      <c r="N310" s="58">
        <v>0</v>
      </c>
      <c r="O310" s="59">
        <v>0</v>
      </c>
      <c r="P310" s="59">
        <v>0</v>
      </c>
      <c r="Q310" s="59">
        <v>1</v>
      </c>
      <c r="R310" s="59">
        <v>0</v>
      </c>
      <c r="S310" s="58">
        <v>609852</v>
      </c>
      <c r="T310" s="59">
        <v>12</v>
      </c>
      <c r="U310" s="59">
        <f t="shared" si="66"/>
        <v>609839</v>
      </c>
      <c r="V310" s="59">
        <f t="shared" si="67"/>
        <v>16</v>
      </c>
      <c r="W310" s="54">
        <v>11.59</v>
      </c>
      <c r="X310" s="54">
        <f t="shared" si="73"/>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s="64">
        <v>0</v>
      </c>
      <c r="BF310">
        <v>1</v>
      </c>
      <c r="BG310">
        <v>0</v>
      </c>
      <c r="BH310" s="64">
        <v>0</v>
      </c>
      <c r="BI310">
        <v>3697.166666666667</v>
      </c>
      <c r="BJ310">
        <v>824</v>
      </c>
      <c r="BK310" s="51">
        <v>44.74</v>
      </c>
      <c r="BL310" s="50">
        <v>0</v>
      </c>
      <c r="BM310" s="50">
        <v>0</v>
      </c>
      <c r="BN310" s="50">
        <v>0</v>
      </c>
      <c r="BO310" s="50">
        <v>0</v>
      </c>
      <c r="BP310" s="50">
        <v>1</v>
      </c>
      <c r="BQ310" s="50">
        <v>0</v>
      </c>
      <c r="BR310" s="50">
        <v>0</v>
      </c>
      <c r="BS310" s="64">
        <v>0</v>
      </c>
      <c r="BT310" s="50">
        <v>0</v>
      </c>
      <c r="BU310" s="50">
        <v>0</v>
      </c>
      <c r="BV310" s="50">
        <v>0</v>
      </c>
      <c r="BW310" s="64">
        <v>1</v>
      </c>
      <c r="BX310" s="50">
        <v>0</v>
      </c>
      <c r="BY310" s="50">
        <v>0</v>
      </c>
      <c r="BZ310" s="50">
        <v>0</v>
      </c>
      <c r="CA310" s="50">
        <v>0</v>
      </c>
      <c r="CB310" s="64">
        <v>0</v>
      </c>
      <c r="CC310" s="50">
        <v>1</v>
      </c>
      <c r="CD310" s="50">
        <v>0</v>
      </c>
      <c r="CE310" s="50">
        <v>0</v>
      </c>
      <c r="CF310" s="50">
        <v>0</v>
      </c>
      <c r="CG310" s="50">
        <v>0</v>
      </c>
      <c r="CH310" s="50">
        <v>0</v>
      </c>
      <c r="CI310" s="50">
        <v>0</v>
      </c>
      <c r="CJ310" s="50">
        <v>0</v>
      </c>
      <c r="CK310" s="50">
        <v>0</v>
      </c>
      <c r="CL310" s="50">
        <v>0</v>
      </c>
      <c r="CM310" s="64">
        <v>1</v>
      </c>
      <c r="CN310">
        <v>0</v>
      </c>
      <c r="CO310">
        <v>591</v>
      </c>
      <c r="CP310">
        <v>0</v>
      </c>
      <c r="CQ310">
        <v>1</v>
      </c>
      <c r="CR310">
        <v>3</v>
      </c>
      <c r="CS310" s="66"/>
      <c r="CX310" s="33" t="s">
        <v>85</v>
      </c>
    </row>
    <row r="311" spans="1:102" x14ac:dyDescent="0.25">
      <c r="A311">
        <v>310</v>
      </c>
      <c r="B311">
        <v>21</v>
      </c>
      <c r="C311" s="24" t="s">
        <v>234</v>
      </c>
      <c r="D311" s="12">
        <v>5</v>
      </c>
      <c r="E311" s="13">
        <v>0.1</v>
      </c>
      <c r="F311" s="7">
        <f t="shared" si="72"/>
        <v>50</v>
      </c>
      <c r="G311" s="7">
        <f t="shared" si="61"/>
        <v>4.9000000000000004</v>
      </c>
      <c r="H311" s="15">
        <f t="shared" si="62"/>
        <v>5.0999999999999996</v>
      </c>
      <c r="I311" s="11">
        <f t="shared" si="63"/>
        <v>0.21218275209520929</v>
      </c>
      <c r="J311" s="32">
        <f t="shared" si="64"/>
        <v>4.2436550419041857E-3</v>
      </c>
      <c r="K311" s="32">
        <f t="shared" si="65"/>
        <v>235.64592082189753</v>
      </c>
      <c r="L311" s="8">
        <v>0</v>
      </c>
      <c r="M311" s="9">
        <v>1</v>
      </c>
      <c r="N311" s="8">
        <v>0</v>
      </c>
      <c r="O311" s="9">
        <v>0</v>
      </c>
      <c r="P311" s="9">
        <v>1</v>
      </c>
      <c r="Q311" s="9">
        <v>0</v>
      </c>
      <c r="R311" s="9">
        <v>0</v>
      </c>
      <c r="S311" s="8">
        <v>53044</v>
      </c>
      <c r="T311" s="9">
        <v>14</v>
      </c>
      <c r="U311" s="9">
        <f t="shared" si="66"/>
        <v>53029</v>
      </c>
      <c r="V311" s="9">
        <f t="shared" si="67"/>
        <v>12</v>
      </c>
      <c r="W311" s="7">
        <v>7.8040000000000003</v>
      </c>
      <c r="X311" s="7">
        <f t="shared" si="73"/>
        <v>30.79</v>
      </c>
      <c r="Y311" s="9">
        <v>1</v>
      </c>
      <c r="Z311" s="9">
        <v>0</v>
      </c>
      <c r="AA311" s="9">
        <v>0</v>
      </c>
      <c r="AB311" s="9">
        <v>0</v>
      </c>
      <c r="AC311" s="9">
        <v>1</v>
      </c>
      <c r="AD311" s="29">
        <v>0</v>
      </c>
      <c r="AE311" s="187">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4">1-AR311</f>
        <v>0.505</v>
      </c>
      <c r="AR311" s="39">
        <v>0.495</v>
      </c>
      <c r="AS311">
        <v>1</v>
      </c>
      <c r="AT311" s="39">
        <v>0</v>
      </c>
      <c r="AU311">
        <v>0</v>
      </c>
      <c r="AV311" s="17">
        <v>1</v>
      </c>
      <c r="AW311">
        <f t="shared" ref="AW311:AW322" si="75">1-AX311</f>
        <v>0.375</v>
      </c>
      <c r="AX311" s="17">
        <v>0.625</v>
      </c>
      <c r="AY311" s="17" t="s">
        <v>28</v>
      </c>
      <c r="AZ311">
        <v>0</v>
      </c>
      <c r="BA311">
        <v>1</v>
      </c>
      <c r="BB311">
        <v>0</v>
      </c>
      <c r="BC311">
        <v>0</v>
      </c>
      <c r="BD311">
        <v>0</v>
      </c>
      <c r="BE311" s="17">
        <v>0</v>
      </c>
      <c r="BF311">
        <v>0</v>
      </c>
      <c r="BG311">
        <v>1</v>
      </c>
      <c r="BH311" s="17">
        <v>0</v>
      </c>
      <c r="BI311">
        <v>111.9166666666667</v>
      </c>
      <c r="BJ311">
        <v>45</v>
      </c>
      <c r="BK311" s="24">
        <v>44.594000000000001</v>
      </c>
      <c r="BL311">
        <v>1</v>
      </c>
      <c r="BM311">
        <v>0</v>
      </c>
      <c r="BN311">
        <v>0</v>
      </c>
      <c r="BO311">
        <v>0</v>
      </c>
      <c r="BP311">
        <v>0</v>
      </c>
      <c r="BQ311">
        <v>0</v>
      </c>
      <c r="BR311">
        <v>0</v>
      </c>
      <c r="BS311" s="17">
        <v>0</v>
      </c>
      <c r="BT311">
        <v>0</v>
      </c>
      <c r="BU311">
        <v>0</v>
      </c>
      <c r="BV311">
        <v>1</v>
      </c>
      <c r="BW311" s="17">
        <v>0</v>
      </c>
      <c r="BX311">
        <v>0</v>
      </c>
      <c r="BY311">
        <v>0</v>
      </c>
      <c r="BZ311">
        <v>0</v>
      </c>
      <c r="CA311">
        <v>0</v>
      </c>
      <c r="CB311" s="17">
        <v>0</v>
      </c>
      <c r="CC311">
        <v>1</v>
      </c>
      <c r="CD311">
        <v>1</v>
      </c>
      <c r="CE311">
        <v>0</v>
      </c>
      <c r="CF311">
        <v>0</v>
      </c>
      <c r="CG311">
        <v>0</v>
      </c>
      <c r="CH311">
        <v>0</v>
      </c>
      <c r="CI311">
        <v>1</v>
      </c>
      <c r="CJ311">
        <v>0</v>
      </c>
      <c r="CK311">
        <v>0</v>
      </c>
      <c r="CL311">
        <v>1</v>
      </c>
      <c r="CM311" s="17">
        <v>1</v>
      </c>
      <c r="CN311">
        <v>1.2999999999999999E-2</v>
      </c>
      <c r="CO311">
        <v>3</v>
      </c>
      <c r="CP311">
        <v>1</v>
      </c>
      <c r="CQ311">
        <v>0</v>
      </c>
      <c r="CR311">
        <v>24</v>
      </c>
      <c r="CX311" s="33" t="s">
        <v>85</v>
      </c>
    </row>
    <row r="312" spans="1:102" x14ac:dyDescent="0.25">
      <c r="A312">
        <v>311</v>
      </c>
      <c r="B312">
        <v>21</v>
      </c>
      <c r="C312" s="24" t="s">
        <v>234</v>
      </c>
      <c r="D312" s="12">
        <v>7.1</v>
      </c>
      <c r="E312" s="13">
        <v>0.1</v>
      </c>
      <c r="F312" s="7">
        <f t="shared" si="72"/>
        <v>70.999999999999986</v>
      </c>
      <c r="G312" s="7">
        <f t="shared" si="61"/>
        <v>7</v>
      </c>
      <c r="H312" s="15">
        <f t="shared" si="62"/>
        <v>7.1999999999999993</v>
      </c>
      <c r="I312" s="11">
        <f t="shared" si="63"/>
        <v>0.51647633440499785</v>
      </c>
      <c r="J312" s="32">
        <f t="shared" si="64"/>
        <v>7.2743145690844797E-3</v>
      </c>
      <c r="K312" s="32">
        <f t="shared" si="65"/>
        <v>137.46999672655846</v>
      </c>
      <c r="L312" s="8">
        <v>0</v>
      </c>
      <c r="M312" s="9">
        <v>1</v>
      </c>
      <c r="N312" s="8">
        <v>0</v>
      </c>
      <c r="O312" s="9">
        <v>0</v>
      </c>
      <c r="P312" s="9">
        <v>1</v>
      </c>
      <c r="Q312" s="9">
        <v>0</v>
      </c>
      <c r="R312" s="9">
        <v>0</v>
      </c>
      <c r="S312" s="8">
        <v>13870</v>
      </c>
      <c r="T312" s="9">
        <v>12</v>
      </c>
      <c r="U312" s="9">
        <f t="shared" si="66"/>
        <v>13857</v>
      </c>
      <c r="V312" s="9">
        <f t="shared" si="67"/>
        <v>12</v>
      </c>
      <c r="W312" s="7">
        <v>10.032</v>
      </c>
      <c r="X312" s="7">
        <f t="shared" si="73"/>
        <v>25.486000000000001</v>
      </c>
      <c r="Y312" s="9">
        <v>1</v>
      </c>
      <c r="Z312" s="9">
        <v>0</v>
      </c>
      <c r="AA312" s="9">
        <v>0</v>
      </c>
      <c r="AB312" s="9">
        <v>0</v>
      </c>
      <c r="AC312" s="9">
        <v>1</v>
      </c>
      <c r="AD312" s="29">
        <v>0</v>
      </c>
      <c r="AE312" s="187">
        <v>0</v>
      </c>
      <c r="AF312" s="9">
        <v>0</v>
      </c>
      <c r="AG312" s="29">
        <v>1</v>
      </c>
      <c r="AH312" s="9">
        <v>0</v>
      </c>
      <c r="AI312" s="29">
        <v>1</v>
      </c>
      <c r="AJ312" s="20">
        <v>2013</v>
      </c>
      <c r="AK312" s="32">
        <v>0.14000000000000001</v>
      </c>
      <c r="AL312" s="32">
        <v>0.42</v>
      </c>
      <c r="AM312" s="32">
        <v>0.33</v>
      </c>
      <c r="AN312" s="42">
        <v>0.11</v>
      </c>
      <c r="AO312" s="41">
        <v>1</v>
      </c>
      <c r="AP312" s="17">
        <v>0</v>
      </c>
      <c r="AQ312" s="38">
        <f t="shared" si="74"/>
        <v>0.52</v>
      </c>
      <c r="AR312" s="39">
        <v>0.48</v>
      </c>
      <c r="AS312">
        <v>1</v>
      </c>
      <c r="AT312" s="39">
        <v>0</v>
      </c>
      <c r="AU312">
        <v>0</v>
      </c>
      <c r="AV312" s="17">
        <v>1</v>
      </c>
      <c r="AW312">
        <f t="shared" si="75"/>
        <v>0.378</v>
      </c>
      <c r="AX312" s="17">
        <v>0.622</v>
      </c>
      <c r="AY312" s="17" t="s">
        <v>28</v>
      </c>
      <c r="AZ312">
        <v>0</v>
      </c>
      <c r="BA312">
        <v>1</v>
      </c>
      <c r="BB312">
        <v>0</v>
      </c>
      <c r="BC312">
        <v>0</v>
      </c>
      <c r="BD312">
        <v>0</v>
      </c>
      <c r="BE312" s="17">
        <v>0</v>
      </c>
      <c r="BF312">
        <v>0</v>
      </c>
      <c r="BG312">
        <v>1</v>
      </c>
      <c r="BH312" s="17">
        <v>0</v>
      </c>
      <c r="BI312">
        <v>111.9166666666667</v>
      </c>
      <c r="BJ312">
        <v>45</v>
      </c>
      <c r="BK312" s="24">
        <v>41.518000000000001</v>
      </c>
      <c r="BL312">
        <v>1</v>
      </c>
      <c r="BM312">
        <v>0</v>
      </c>
      <c r="BN312">
        <v>0</v>
      </c>
      <c r="BO312">
        <v>0</v>
      </c>
      <c r="BP312">
        <v>0</v>
      </c>
      <c r="BQ312">
        <v>0</v>
      </c>
      <c r="BR312">
        <v>0</v>
      </c>
      <c r="BS312" s="17">
        <v>0</v>
      </c>
      <c r="BT312">
        <v>0</v>
      </c>
      <c r="BU312">
        <v>0</v>
      </c>
      <c r="BV312">
        <v>1</v>
      </c>
      <c r="BW312" s="17">
        <v>0</v>
      </c>
      <c r="BX312">
        <v>0</v>
      </c>
      <c r="BY312">
        <v>0</v>
      </c>
      <c r="BZ312">
        <v>0</v>
      </c>
      <c r="CA312">
        <v>0</v>
      </c>
      <c r="CB312" s="17">
        <v>0</v>
      </c>
      <c r="CC312">
        <v>1</v>
      </c>
      <c r="CD312">
        <v>1</v>
      </c>
      <c r="CE312">
        <v>0</v>
      </c>
      <c r="CF312">
        <v>0</v>
      </c>
      <c r="CG312">
        <v>0</v>
      </c>
      <c r="CH312">
        <v>0</v>
      </c>
      <c r="CI312">
        <v>1</v>
      </c>
      <c r="CJ312">
        <v>0</v>
      </c>
      <c r="CK312">
        <v>0</v>
      </c>
      <c r="CL312">
        <v>1</v>
      </c>
      <c r="CM312" s="17">
        <v>1</v>
      </c>
      <c r="CN312">
        <v>1.2999999999999999E-2</v>
      </c>
      <c r="CO312">
        <v>3</v>
      </c>
      <c r="CP312">
        <v>1</v>
      </c>
      <c r="CQ312">
        <v>0</v>
      </c>
      <c r="CR312">
        <v>24</v>
      </c>
      <c r="CX312" s="33" t="s">
        <v>85</v>
      </c>
    </row>
    <row r="313" spans="1:102" x14ac:dyDescent="0.25">
      <c r="A313">
        <v>312</v>
      </c>
      <c r="B313">
        <v>21</v>
      </c>
      <c r="C313" s="24" t="s">
        <v>234</v>
      </c>
      <c r="D313" s="12">
        <v>4.9000000000000004</v>
      </c>
      <c r="E313" s="13">
        <v>0.1</v>
      </c>
      <c r="F313" s="7">
        <f t="shared" si="72"/>
        <v>49</v>
      </c>
      <c r="G313" s="7">
        <f t="shared" si="61"/>
        <v>4.8000000000000007</v>
      </c>
      <c r="H313" s="15">
        <f t="shared" si="62"/>
        <v>5</v>
      </c>
      <c r="I313" s="11">
        <f t="shared" si="63"/>
        <v>0.33699468069112615</v>
      </c>
      <c r="J313" s="32">
        <f t="shared" si="64"/>
        <v>6.8774424630842074E-3</v>
      </c>
      <c r="K313" s="32">
        <f t="shared" si="65"/>
        <v>145.40288855452633</v>
      </c>
      <c r="L313" s="8">
        <v>0</v>
      </c>
      <c r="M313" s="9">
        <v>1</v>
      </c>
      <c r="N313" s="8">
        <v>0</v>
      </c>
      <c r="O313" s="9">
        <v>0</v>
      </c>
      <c r="P313" s="9">
        <v>1</v>
      </c>
      <c r="Q313" s="9">
        <v>0</v>
      </c>
      <c r="R313" s="9">
        <v>0</v>
      </c>
      <c r="S313" s="8">
        <v>18754</v>
      </c>
      <c r="T313" s="9">
        <v>12</v>
      </c>
      <c r="U313" s="9">
        <f t="shared" si="66"/>
        <v>18741</v>
      </c>
      <c r="V313" s="9">
        <f t="shared" si="67"/>
        <v>12</v>
      </c>
      <c r="W313" s="7">
        <v>6.3079999999999998</v>
      </c>
      <c r="X313" s="7">
        <f t="shared" si="73"/>
        <v>32.466000000000001</v>
      </c>
      <c r="Y313" s="9">
        <v>1</v>
      </c>
      <c r="Z313" s="9">
        <v>0</v>
      </c>
      <c r="AA313" s="9">
        <v>0</v>
      </c>
      <c r="AB313" s="9">
        <v>0</v>
      </c>
      <c r="AC313" s="9">
        <v>1</v>
      </c>
      <c r="AD313" s="29">
        <v>0</v>
      </c>
      <c r="AE313" s="187">
        <v>0</v>
      </c>
      <c r="AF313" s="9">
        <v>0</v>
      </c>
      <c r="AG313" s="29">
        <v>1</v>
      </c>
      <c r="AH313" s="9">
        <v>0</v>
      </c>
      <c r="AI313" s="29">
        <v>1</v>
      </c>
      <c r="AJ313" s="20">
        <v>2013</v>
      </c>
      <c r="AK313" s="32">
        <v>0.14000000000000001</v>
      </c>
      <c r="AL313" s="32">
        <v>0.42</v>
      </c>
      <c r="AM313" s="32">
        <v>0.33</v>
      </c>
      <c r="AN313" s="42">
        <v>0.11</v>
      </c>
      <c r="AO313" s="41">
        <v>1</v>
      </c>
      <c r="AP313" s="17">
        <v>0</v>
      </c>
      <c r="AQ313" s="38">
        <f t="shared" si="74"/>
        <v>0.57200000000000006</v>
      </c>
      <c r="AR313" s="39">
        <v>0.42799999999999999</v>
      </c>
      <c r="AS313">
        <v>1</v>
      </c>
      <c r="AT313" s="39">
        <v>0</v>
      </c>
      <c r="AU313">
        <v>0</v>
      </c>
      <c r="AV313" s="17">
        <v>1</v>
      </c>
      <c r="AW313">
        <f t="shared" si="75"/>
        <v>0.45799999999999996</v>
      </c>
      <c r="AX313" s="17">
        <v>0.54200000000000004</v>
      </c>
      <c r="AY313" s="17" t="s">
        <v>28</v>
      </c>
      <c r="AZ313">
        <v>0</v>
      </c>
      <c r="BA313">
        <v>1</v>
      </c>
      <c r="BB313">
        <v>0</v>
      </c>
      <c r="BC313">
        <v>0</v>
      </c>
      <c r="BD313">
        <v>0</v>
      </c>
      <c r="BE313" s="17">
        <v>0</v>
      </c>
      <c r="BF313">
        <v>0</v>
      </c>
      <c r="BG313">
        <v>1</v>
      </c>
      <c r="BH313" s="17">
        <v>0</v>
      </c>
      <c r="BI313">
        <v>111.9166666666667</v>
      </c>
      <c r="BJ313">
        <v>45</v>
      </c>
      <c r="BK313" s="24">
        <v>44.774000000000001</v>
      </c>
      <c r="BL313">
        <v>1</v>
      </c>
      <c r="BM313">
        <v>0</v>
      </c>
      <c r="BN313">
        <v>0</v>
      </c>
      <c r="BO313">
        <v>0</v>
      </c>
      <c r="BP313">
        <v>0</v>
      </c>
      <c r="BQ313">
        <v>0</v>
      </c>
      <c r="BR313">
        <v>0</v>
      </c>
      <c r="BS313" s="17">
        <v>0</v>
      </c>
      <c r="BT313">
        <v>0</v>
      </c>
      <c r="BU313">
        <v>0</v>
      </c>
      <c r="BV313">
        <v>1</v>
      </c>
      <c r="BW313" s="17">
        <v>0</v>
      </c>
      <c r="BX313">
        <v>0</v>
      </c>
      <c r="BY313">
        <v>0</v>
      </c>
      <c r="BZ313">
        <v>0</v>
      </c>
      <c r="CA313">
        <v>0</v>
      </c>
      <c r="CB313" s="17">
        <v>0</v>
      </c>
      <c r="CC313">
        <v>1</v>
      </c>
      <c r="CD313">
        <v>1</v>
      </c>
      <c r="CE313">
        <v>0</v>
      </c>
      <c r="CF313">
        <v>0</v>
      </c>
      <c r="CG313">
        <v>0</v>
      </c>
      <c r="CH313">
        <v>0</v>
      </c>
      <c r="CI313">
        <v>1</v>
      </c>
      <c r="CJ313">
        <v>0</v>
      </c>
      <c r="CK313">
        <v>0</v>
      </c>
      <c r="CL313">
        <v>1</v>
      </c>
      <c r="CM313" s="17">
        <v>1</v>
      </c>
      <c r="CN313">
        <v>1.2999999999999999E-2</v>
      </c>
      <c r="CO313">
        <v>3</v>
      </c>
      <c r="CP313">
        <v>1</v>
      </c>
      <c r="CQ313">
        <v>0</v>
      </c>
      <c r="CR313">
        <v>24</v>
      </c>
      <c r="CX313" s="33" t="s">
        <v>85</v>
      </c>
    </row>
    <row r="314" spans="1:102" x14ac:dyDescent="0.25">
      <c r="A314">
        <v>313</v>
      </c>
      <c r="B314">
        <v>21</v>
      </c>
      <c r="C314" s="24" t="s">
        <v>234</v>
      </c>
      <c r="D314" s="12">
        <v>3.5</v>
      </c>
      <c r="E314" s="13">
        <v>0.2</v>
      </c>
      <c r="F314" s="7">
        <f t="shared" si="72"/>
        <v>17.5</v>
      </c>
      <c r="G314" s="7">
        <f t="shared" si="61"/>
        <v>3.3</v>
      </c>
      <c r="H314" s="15">
        <f t="shared" si="62"/>
        <v>3.7</v>
      </c>
      <c r="I314" s="11">
        <f t="shared" si="63"/>
        <v>0.12159449831189598</v>
      </c>
      <c r="J314" s="32">
        <f t="shared" si="64"/>
        <v>6.9482570463940563E-3</v>
      </c>
      <c r="K314" s="32">
        <f t="shared" si="65"/>
        <v>143.92098526622169</v>
      </c>
      <c r="L314" s="8">
        <v>0</v>
      </c>
      <c r="M314" s="9">
        <v>1</v>
      </c>
      <c r="N314" s="8">
        <v>0</v>
      </c>
      <c r="O314" s="9">
        <v>0</v>
      </c>
      <c r="P314" s="9">
        <v>1</v>
      </c>
      <c r="Q314" s="9">
        <v>0</v>
      </c>
      <c r="R314" s="9">
        <v>0</v>
      </c>
      <c r="S314" s="8">
        <v>20420</v>
      </c>
      <c r="T314" s="9">
        <v>12</v>
      </c>
      <c r="U314" s="9">
        <f t="shared" si="66"/>
        <v>20407</v>
      </c>
      <c r="V314" s="9">
        <f t="shared" si="67"/>
        <v>12</v>
      </c>
      <c r="W314" s="7">
        <v>7.6660000000000004</v>
      </c>
      <c r="X314" s="7">
        <f t="shared" si="73"/>
        <v>32.852999999999994</v>
      </c>
      <c r="Y314" s="9">
        <v>1</v>
      </c>
      <c r="Z314" s="9">
        <v>0</v>
      </c>
      <c r="AA314" s="9">
        <v>0</v>
      </c>
      <c r="AB314" s="9">
        <v>0</v>
      </c>
      <c r="AC314" s="9">
        <v>1</v>
      </c>
      <c r="AD314" s="29">
        <v>0</v>
      </c>
      <c r="AE314" s="187">
        <v>0</v>
      </c>
      <c r="AF314" s="9">
        <v>0</v>
      </c>
      <c r="AG314" s="29">
        <v>1</v>
      </c>
      <c r="AH314" s="9">
        <v>0</v>
      </c>
      <c r="AI314" s="29">
        <v>1</v>
      </c>
      <c r="AJ314" s="20">
        <v>2013</v>
      </c>
      <c r="AK314" s="32">
        <v>0.14000000000000001</v>
      </c>
      <c r="AL314" s="32">
        <v>0.42</v>
      </c>
      <c r="AM314" s="32">
        <v>0.33</v>
      </c>
      <c r="AN314" s="42">
        <v>0.11</v>
      </c>
      <c r="AO314" s="41">
        <v>1</v>
      </c>
      <c r="AP314" s="17">
        <v>0</v>
      </c>
      <c r="AQ314" s="38">
        <f t="shared" si="74"/>
        <v>0.43300000000000005</v>
      </c>
      <c r="AR314" s="39">
        <v>0.56699999999999995</v>
      </c>
      <c r="AS314">
        <v>1</v>
      </c>
      <c r="AT314" s="39">
        <v>0</v>
      </c>
      <c r="AU314">
        <v>0</v>
      </c>
      <c r="AV314" s="17">
        <v>1</v>
      </c>
      <c r="AW314">
        <f t="shared" si="75"/>
        <v>0.29600000000000004</v>
      </c>
      <c r="AX314" s="17">
        <v>0.70399999999999996</v>
      </c>
      <c r="AY314" s="17" t="s">
        <v>28</v>
      </c>
      <c r="AZ314">
        <v>0</v>
      </c>
      <c r="BA314">
        <v>1</v>
      </c>
      <c r="BB314">
        <v>0</v>
      </c>
      <c r="BC314">
        <v>0</v>
      </c>
      <c r="BD314">
        <v>0</v>
      </c>
      <c r="BE314" s="17">
        <v>0</v>
      </c>
      <c r="BF314">
        <v>0</v>
      </c>
      <c r="BG314">
        <v>1</v>
      </c>
      <c r="BH314" s="17">
        <v>0</v>
      </c>
      <c r="BI314">
        <v>111.9166666666667</v>
      </c>
      <c r="BJ314">
        <v>45</v>
      </c>
      <c r="BK314" s="24">
        <v>46.518999999999998</v>
      </c>
      <c r="BL314">
        <v>1</v>
      </c>
      <c r="BM314">
        <v>0</v>
      </c>
      <c r="BN314">
        <v>0</v>
      </c>
      <c r="BO314">
        <v>0</v>
      </c>
      <c r="BP314">
        <v>0</v>
      </c>
      <c r="BQ314">
        <v>0</v>
      </c>
      <c r="BR314">
        <v>0</v>
      </c>
      <c r="BS314" s="17">
        <v>0</v>
      </c>
      <c r="BT314">
        <v>0</v>
      </c>
      <c r="BU314">
        <v>0</v>
      </c>
      <c r="BV314">
        <v>1</v>
      </c>
      <c r="BW314" s="17">
        <v>0</v>
      </c>
      <c r="BX314">
        <v>0</v>
      </c>
      <c r="BY314">
        <v>0</v>
      </c>
      <c r="BZ314">
        <v>0</v>
      </c>
      <c r="CA314">
        <v>0</v>
      </c>
      <c r="CB314" s="17">
        <v>0</v>
      </c>
      <c r="CC314">
        <v>1</v>
      </c>
      <c r="CD314">
        <v>1</v>
      </c>
      <c r="CE314">
        <v>0</v>
      </c>
      <c r="CF314">
        <v>0</v>
      </c>
      <c r="CG314">
        <v>0</v>
      </c>
      <c r="CH314">
        <v>0</v>
      </c>
      <c r="CI314">
        <v>1</v>
      </c>
      <c r="CJ314">
        <v>0</v>
      </c>
      <c r="CK314">
        <v>0</v>
      </c>
      <c r="CL314">
        <v>1</v>
      </c>
      <c r="CM314" s="17">
        <v>1</v>
      </c>
      <c r="CN314">
        <v>1.2999999999999999E-2</v>
      </c>
      <c r="CO314">
        <v>3</v>
      </c>
      <c r="CP314">
        <v>1</v>
      </c>
      <c r="CQ314">
        <v>0</v>
      </c>
      <c r="CR314">
        <v>24</v>
      </c>
      <c r="CX314" s="33" t="s">
        <v>85</v>
      </c>
    </row>
    <row r="315" spans="1:102" x14ac:dyDescent="0.25">
      <c r="A315">
        <v>314</v>
      </c>
      <c r="B315">
        <v>21</v>
      </c>
      <c r="C315" s="24" t="s">
        <v>234</v>
      </c>
      <c r="D315" s="12">
        <v>13.6</v>
      </c>
      <c r="E315" s="13">
        <v>1.5</v>
      </c>
      <c r="F315" s="7">
        <f t="shared" si="72"/>
        <v>9.0666666666666664</v>
      </c>
      <c r="G315" s="7">
        <f t="shared" si="61"/>
        <v>12.1</v>
      </c>
      <c r="H315" s="15">
        <f t="shared" si="62"/>
        <v>15.1</v>
      </c>
      <c r="I315" s="11">
        <f t="shared" si="63"/>
        <v>3.9341831513423985E-2</v>
      </c>
      <c r="J315" s="32">
        <f t="shared" si="64"/>
        <v>4.3391725933923514E-3</v>
      </c>
      <c r="K315" s="32">
        <f t="shared" si="65"/>
        <v>230.45868272739139</v>
      </c>
      <c r="L315" s="8">
        <v>0</v>
      </c>
      <c r="M315" s="9">
        <v>1</v>
      </c>
      <c r="N315" s="8">
        <v>0</v>
      </c>
      <c r="O315" s="9">
        <v>0</v>
      </c>
      <c r="P315" s="9">
        <v>1</v>
      </c>
      <c r="Q315" s="9">
        <v>0</v>
      </c>
      <c r="R315" s="9">
        <v>0</v>
      </c>
      <c r="S315" s="8">
        <v>53044</v>
      </c>
      <c r="T315" s="9">
        <v>14</v>
      </c>
      <c r="U315" s="9">
        <f t="shared" si="66"/>
        <v>53029</v>
      </c>
      <c r="V315" s="9">
        <f t="shared" si="67"/>
        <v>12</v>
      </c>
      <c r="W315" s="7">
        <v>7.8040000000000003</v>
      </c>
      <c r="X315" s="7">
        <f t="shared" si="73"/>
        <v>30.79</v>
      </c>
      <c r="Y315" s="9">
        <v>1</v>
      </c>
      <c r="Z315" s="9">
        <v>0</v>
      </c>
      <c r="AA315" s="9">
        <v>0</v>
      </c>
      <c r="AB315" s="9">
        <v>0</v>
      </c>
      <c r="AC315" s="9">
        <v>1</v>
      </c>
      <c r="AD315" s="29">
        <v>0</v>
      </c>
      <c r="AE315" s="187">
        <v>0</v>
      </c>
      <c r="AF315" s="9">
        <v>0</v>
      </c>
      <c r="AG315" s="29">
        <v>1</v>
      </c>
      <c r="AH315" s="9">
        <v>0</v>
      </c>
      <c r="AI315" s="29">
        <v>1</v>
      </c>
      <c r="AJ315" s="20">
        <v>2013</v>
      </c>
      <c r="AK315" s="32">
        <v>0.14000000000000001</v>
      </c>
      <c r="AL315" s="32">
        <v>0.42</v>
      </c>
      <c r="AM315" s="32">
        <v>0.33</v>
      </c>
      <c r="AN315" s="42">
        <v>0.11</v>
      </c>
      <c r="AO315" s="41">
        <v>1</v>
      </c>
      <c r="AP315" s="17">
        <v>0</v>
      </c>
      <c r="AQ315" s="38">
        <f t="shared" si="74"/>
        <v>0.505</v>
      </c>
      <c r="AR315" s="39">
        <v>0.495</v>
      </c>
      <c r="AS315">
        <v>1</v>
      </c>
      <c r="AT315" s="39">
        <v>0</v>
      </c>
      <c r="AU315">
        <v>0</v>
      </c>
      <c r="AV315" s="17">
        <v>1</v>
      </c>
      <c r="AW315">
        <f t="shared" si="75"/>
        <v>0.375</v>
      </c>
      <c r="AX315" s="17">
        <v>0.625</v>
      </c>
      <c r="AY315" s="17" t="s">
        <v>28</v>
      </c>
      <c r="AZ315">
        <v>0</v>
      </c>
      <c r="BA315">
        <v>1</v>
      </c>
      <c r="BB315">
        <v>0</v>
      </c>
      <c r="BC315">
        <v>0</v>
      </c>
      <c r="BD315">
        <v>0</v>
      </c>
      <c r="BE315" s="17">
        <v>0</v>
      </c>
      <c r="BF315">
        <v>0</v>
      </c>
      <c r="BG315">
        <v>1</v>
      </c>
      <c r="BH315" s="17">
        <v>0</v>
      </c>
      <c r="BI315">
        <v>111.9166666666667</v>
      </c>
      <c r="BJ315">
        <v>45</v>
      </c>
      <c r="BK315" s="24">
        <v>44.594000000000001</v>
      </c>
      <c r="BL315">
        <v>0</v>
      </c>
      <c r="BM315">
        <v>0</v>
      </c>
      <c r="BN315">
        <v>0</v>
      </c>
      <c r="BO315">
        <v>0</v>
      </c>
      <c r="BP315">
        <v>0</v>
      </c>
      <c r="BQ315">
        <v>0</v>
      </c>
      <c r="BR315">
        <v>0</v>
      </c>
      <c r="BS315" s="17">
        <v>1</v>
      </c>
      <c r="BT315">
        <v>0</v>
      </c>
      <c r="BU315">
        <v>1</v>
      </c>
      <c r="BV315">
        <v>0</v>
      </c>
      <c r="BW315" s="17">
        <v>0</v>
      </c>
      <c r="BX315">
        <v>0</v>
      </c>
      <c r="BY315">
        <v>1</v>
      </c>
      <c r="BZ315">
        <v>0</v>
      </c>
      <c r="CA315">
        <v>0</v>
      </c>
      <c r="CB315" s="17">
        <v>0</v>
      </c>
      <c r="CC315">
        <v>1</v>
      </c>
      <c r="CD315">
        <v>1</v>
      </c>
      <c r="CE315">
        <v>0</v>
      </c>
      <c r="CF315">
        <v>0</v>
      </c>
      <c r="CG315">
        <v>0</v>
      </c>
      <c r="CH315">
        <v>0</v>
      </c>
      <c r="CI315">
        <v>1</v>
      </c>
      <c r="CJ315">
        <v>0</v>
      </c>
      <c r="CK315">
        <v>0</v>
      </c>
      <c r="CL315">
        <v>1</v>
      </c>
      <c r="CM315" s="17">
        <v>1</v>
      </c>
      <c r="CN315">
        <v>1.2999999999999999E-2</v>
      </c>
      <c r="CO315">
        <v>3</v>
      </c>
      <c r="CP315">
        <v>1</v>
      </c>
      <c r="CQ315">
        <v>0</v>
      </c>
      <c r="CR315">
        <v>24</v>
      </c>
      <c r="CX315" s="33" t="s">
        <v>85</v>
      </c>
    </row>
    <row r="316" spans="1:102" x14ac:dyDescent="0.25">
      <c r="A316">
        <v>315</v>
      </c>
      <c r="B316">
        <v>21</v>
      </c>
      <c r="C316" s="24" t="s">
        <v>234</v>
      </c>
      <c r="D316" s="12">
        <v>14.6</v>
      </c>
      <c r="E316" s="13">
        <v>1.5</v>
      </c>
      <c r="F316" s="7">
        <f t="shared" si="72"/>
        <v>9.7333333333333325</v>
      </c>
      <c r="G316" s="7">
        <f t="shared" si="61"/>
        <v>13.1</v>
      </c>
      <c r="H316" s="15">
        <f t="shared" si="62"/>
        <v>16.100000000000001</v>
      </c>
      <c r="I316" s="11">
        <f t="shared" si="63"/>
        <v>8.2403838857020115E-2</v>
      </c>
      <c r="J316" s="32">
        <f t="shared" si="64"/>
        <v>8.4661478277760407E-3</v>
      </c>
      <c r="K316" s="32">
        <f t="shared" si="65"/>
        <v>118.11747448103425</v>
      </c>
      <c r="L316" s="8">
        <v>0</v>
      </c>
      <c r="M316" s="9">
        <v>1</v>
      </c>
      <c r="N316" s="8">
        <v>0</v>
      </c>
      <c r="O316" s="9">
        <v>0</v>
      </c>
      <c r="P316" s="9">
        <v>1</v>
      </c>
      <c r="Q316" s="9">
        <v>0</v>
      </c>
      <c r="R316" s="9">
        <v>0</v>
      </c>
      <c r="S316" s="8">
        <v>13870</v>
      </c>
      <c r="T316" s="9">
        <v>12</v>
      </c>
      <c r="U316" s="9">
        <f t="shared" si="66"/>
        <v>13857</v>
      </c>
      <c r="V316" s="9">
        <f t="shared" si="67"/>
        <v>12</v>
      </c>
      <c r="W316" s="7">
        <v>10.032</v>
      </c>
      <c r="X316" s="7">
        <f t="shared" si="73"/>
        <v>25.486000000000001</v>
      </c>
      <c r="Y316" s="9">
        <v>1</v>
      </c>
      <c r="Z316" s="9">
        <v>0</v>
      </c>
      <c r="AA316" s="9">
        <v>0</v>
      </c>
      <c r="AB316" s="9">
        <v>0</v>
      </c>
      <c r="AC316" s="9">
        <v>1</v>
      </c>
      <c r="AD316" s="29">
        <v>0</v>
      </c>
      <c r="AE316" s="187">
        <v>0</v>
      </c>
      <c r="AF316" s="9">
        <v>0</v>
      </c>
      <c r="AG316" s="29">
        <v>1</v>
      </c>
      <c r="AH316" s="9">
        <v>0</v>
      </c>
      <c r="AI316" s="29">
        <v>1</v>
      </c>
      <c r="AJ316" s="20">
        <v>2013</v>
      </c>
      <c r="AK316" s="32">
        <v>0.14000000000000001</v>
      </c>
      <c r="AL316" s="32">
        <v>0.42</v>
      </c>
      <c r="AM316" s="32">
        <v>0.33</v>
      </c>
      <c r="AN316" s="42">
        <v>0.11</v>
      </c>
      <c r="AO316" s="41">
        <v>1</v>
      </c>
      <c r="AP316" s="17">
        <v>0</v>
      </c>
      <c r="AQ316" s="38">
        <f t="shared" si="74"/>
        <v>0.52</v>
      </c>
      <c r="AR316" s="39">
        <v>0.48</v>
      </c>
      <c r="AS316">
        <v>1</v>
      </c>
      <c r="AT316" s="39">
        <v>0</v>
      </c>
      <c r="AU316">
        <v>0</v>
      </c>
      <c r="AV316" s="17">
        <v>1</v>
      </c>
      <c r="AW316">
        <f t="shared" si="75"/>
        <v>0.378</v>
      </c>
      <c r="AX316" s="17">
        <v>0.622</v>
      </c>
      <c r="AY316" s="17" t="s">
        <v>28</v>
      </c>
      <c r="AZ316">
        <v>0</v>
      </c>
      <c r="BA316">
        <v>1</v>
      </c>
      <c r="BB316">
        <v>0</v>
      </c>
      <c r="BC316">
        <v>0</v>
      </c>
      <c r="BD316">
        <v>0</v>
      </c>
      <c r="BE316" s="17">
        <v>0</v>
      </c>
      <c r="BF316">
        <v>0</v>
      </c>
      <c r="BG316">
        <v>1</v>
      </c>
      <c r="BH316" s="17">
        <v>0</v>
      </c>
      <c r="BI316">
        <v>111.9166666666667</v>
      </c>
      <c r="BJ316">
        <v>45</v>
      </c>
      <c r="BK316" s="24">
        <v>41.518000000000001</v>
      </c>
      <c r="BL316">
        <v>0</v>
      </c>
      <c r="BM316">
        <v>0</v>
      </c>
      <c r="BN316">
        <v>0</v>
      </c>
      <c r="BO316">
        <v>0</v>
      </c>
      <c r="BP316">
        <v>0</v>
      </c>
      <c r="BQ316">
        <v>0</v>
      </c>
      <c r="BR316">
        <v>0</v>
      </c>
      <c r="BS316" s="17">
        <v>1</v>
      </c>
      <c r="BT316">
        <v>0</v>
      </c>
      <c r="BU316">
        <v>1</v>
      </c>
      <c r="BV316">
        <v>0</v>
      </c>
      <c r="BW316" s="17">
        <v>0</v>
      </c>
      <c r="BX316">
        <v>0</v>
      </c>
      <c r="BY316">
        <v>1</v>
      </c>
      <c r="BZ316">
        <v>0</v>
      </c>
      <c r="CA316">
        <v>0</v>
      </c>
      <c r="CB316" s="17">
        <v>0</v>
      </c>
      <c r="CC316">
        <v>1</v>
      </c>
      <c r="CD316">
        <v>1</v>
      </c>
      <c r="CE316">
        <v>0</v>
      </c>
      <c r="CF316">
        <v>0</v>
      </c>
      <c r="CG316">
        <v>0</v>
      </c>
      <c r="CH316">
        <v>0</v>
      </c>
      <c r="CI316">
        <v>1</v>
      </c>
      <c r="CJ316">
        <v>0</v>
      </c>
      <c r="CK316">
        <v>0</v>
      </c>
      <c r="CL316">
        <v>1</v>
      </c>
      <c r="CM316" s="17">
        <v>1</v>
      </c>
      <c r="CN316">
        <v>1.2999999999999999E-2</v>
      </c>
      <c r="CO316">
        <v>3</v>
      </c>
      <c r="CP316">
        <v>1</v>
      </c>
      <c r="CQ316">
        <v>0</v>
      </c>
      <c r="CR316">
        <v>24</v>
      </c>
      <c r="CX316" s="33" t="s">
        <v>85</v>
      </c>
    </row>
    <row r="317" spans="1:102" x14ac:dyDescent="0.25">
      <c r="A317">
        <v>316</v>
      </c>
      <c r="B317">
        <v>21</v>
      </c>
      <c r="C317" s="24" t="s">
        <v>234</v>
      </c>
      <c r="D317" s="12">
        <v>11.2</v>
      </c>
      <c r="E317" s="13">
        <v>3</v>
      </c>
      <c r="F317" s="7">
        <f t="shared" si="72"/>
        <v>3.7333333333333329</v>
      </c>
      <c r="G317" s="7">
        <f t="shared" si="61"/>
        <v>8.1999999999999993</v>
      </c>
      <c r="H317" s="15">
        <f t="shared" si="62"/>
        <v>14.2</v>
      </c>
      <c r="I317" s="11">
        <f t="shared" si="63"/>
        <v>2.7260822444108244E-2</v>
      </c>
      <c r="J317" s="32">
        <f t="shared" si="64"/>
        <v>7.3020060118147078E-3</v>
      </c>
      <c r="K317" s="32">
        <f t="shared" si="65"/>
        <v>136.94866840454409</v>
      </c>
      <c r="L317" s="8">
        <v>0</v>
      </c>
      <c r="M317" s="9">
        <v>1</v>
      </c>
      <c r="N317" s="8">
        <v>0</v>
      </c>
      <c r="O317" s="9">
        <v>0</v>
      </c>
      <c r="P317" s="9">
        <v>1</v>
      </c>
      <c r="Q317" s="9">
        <v>0</v>
      </c>
      <c r="R317" s="9">
        <v>0</v>
      </c>
      <c r="S317" s="8">
        <v>18754</v>
      </c>
      <c r="T317" s="9">
        <v>12</v>
      </c>
      <c r="U317" s="9">
        <f t="shared" si="66"/>
        <v>18741</v>
      </c>
      <c r="V317" s="9">
        <f t="shared" si="67"/>
        <v>12</v>
      </c>
      <c r="W317" s="7">
        <v>6.3079999999999998</v>
      </c>
      <c r="X317" s="7">
        <f t="shared" si="73"/>
        <v>32.466000000000001</v>
      </c>
      <c r="Y317" s="9">
        <v>1</v>
      </c>
      <c r="Z317" s="9">
        <v>0</v>
      </c>
      <c r="AA317" s="9">
        <v>0</v>
      </c>
      <c r="AB317" s="9">
        <v>0</v>
      </c>
      <c r="AC317" s="9">
        <v>1</v>
      </c>
      <c r="AD317" s="29">
        <v>0</v>
      </c>
      <c r="AE317" s="187">
        <v>0</v>
      </c>
      <c r="AF317" s="9">
        <v>0</v>
      </c>
      <c r="AG317" s="29">
        <v>1</v>
      </c>
      <c r="AH317" s="9">
        <v>0</v>
      </c>
      <c r="AI317" s="29">
        <v>1</v>
      </c>
      <c r="AJ317" s="20">
        <v>2013</v>
      </c>
      <c r="AK317" s="32">
        <v>0.14000000000000001</v>
      </c>
      <c r="AL317" s="32">
        <v>0.42</v>
      </c>
      <c r="AM317" s="32">
        <v>0.33</v>
      </c>
      <c r="AN317" s="42">
        <v>0.11</v>
      </c>
      <c r="AO317" s="41">
        <v>1</v>
      </c>
      <c r="AP317" s="17">
        <v>0</v>
      </c>
      <c r="AQ317" s="38">
        <f t="shared" si="74"/>
        <v>0.57200000000000006</v>
      </c>
      <c r="AR317" s="39">
        <v>0.42799999999999999</v>
      </c>
      <c r="AS317">
        <v>1</v>
      </c>
      <c r="AT317" s="39">
        <v>0</v>
      </c>
      <c r="AU317">
        <v>0</v>
      </c>
      <c r="AV317" s="17">
        <v>1</v>
      </c>
      <c r="AW317">
        <f t="shared" si="75"/>
        <v>0.45799999999999996</v>
      </c>
      <c r="AX317" s="17">
        <v>0.54200000000000004</v>
      </c>
      <c r="AY317" s="17" t="s">
        <v>28</v>
      </c>
      <c r="AZ317">
        <v>0</v>
      </c>
      <c r="BA317">
        <v>1</v>
      </c>
      <c r="BB317">
        <v>0</v>
      </c>
      <c r="BC317">
        <v>0</v>
      </c>
      <c r="BD317">
        <v>0</v>
      </c>
      <c r="BE317" s="17">
        <v>0</v>
      </c>
      <c r="BF317">
        <v>0</v>
      </c>
      <c r="BG317">
        <v>1</v>
      </c>
      <c r="BH317" s="17">
        <v>0</v>
      </c>
      <c r="BI317">
        <v>111.9166666666667</v>
      </c>
      <c r="BJ317">
        <v>45</v>
      </c>
      <c r="BK317" s="24">
        <v>44.774000000000001</v>
      </c>
      <c r="BL317">
        <v>0</v>
      </c>
      <c r="BM317">
        <v>0</v>
      </c>
      <c r="BN317">
        <v>0</v>
      </c>
      <c r="BO317">
        <v>0</v>
      </c>
      <c r="BP317">
        <v>0</v>
      </c>
      <c r="BQ317">
        <v>0</v>
      </c>
      <c r="BR317">
        <v>0</v>
      </c>
      <c r="BS317" s="17">
        <v>1</v>
      </c>
      <c r="BT317">
        <v>0</v>
      </c>
      <c r="BU317">
        <v>1</v>
      </c>
      <c r="BV317">
        <v>0</v>
      </c>
      <c r="BW317" s="17">
        <v>0</v>
      </c>
      <c r="BX317">
        <v>0</v>
      </c>
      <c r="BY317">
        <v>1</v>
      </c>
      <c r="BZ317">
        <v>0</v>
      </c>
      <c r="CA317">
        <v>0</v>
      </c>
      <c r="CB317" s="17">
        <v>0</v>
      </c>
      <c r="CC317">
        <v>1</v>
      </c>
      <c r="CD317">
        <v>1</v>
      </c>
      <c r="CE317">
        <v>0</v>
      </c>
      <c r="CF317">
        <v>0</v>
      </c>
      <c r="CG317">
        <v>0</v>
      </c>
      <c r="CH317">
        <v>0</v>
      </c>
      <c r="CI317">
        <v>1</v>
      </c>
      <c r="CJ317">
        <v>0</v>
      </c>
      <c r="CK317">
        <v>0</v>
      </c>
      <c r="CL317">
        <v>1</v>
      </c>
      <c r="CM317" s="17">
        <v>1</v>
      </c>
      <c r="CN317">
        <v>1.2999999999999999E-2</v>
      </c>
      <c r="CO317">
        <v>3</v>
      </c>
      <c r="CP317">
        <v>1</v>
      </c>
      <c r="CQ317">
        <v>0</v>
      </c>
      <c r="CR317">
        <v>24</v>
      </c>
      <c r="CX317" s="33" t="s">
        <v>85</v>
      </c>
    </row>
    <row r="318" spans="1:102" x14ac:dyDescent="0.25">
      <c r="A318">
        <v>317</v>
      </c>
      <c r="B318">
        <v>21</v>
      </c>
      <c r="C318" s="24" t="s">
        <v>234</v>
      </c>
      <c r="D318" s="12">
        <v>11.9</v>
      </c>
      <c r="E318" s="13">
        <v>3.6</v>
      </c>
      <c r="F318" s="7">
        <f t="shared" si="72"/>
        <v>3.3055555555555554</v>
      </c>
      <c r="G318" s="7">
        <f t="shared" si="61"/>
        <v>8.3000000000000007</v>
      </c>
      <c r="H318" s="15">
        <f t="shared" si="62"/>
        <v>15.5</v>
      </c>
      <c r="I318" s="11">
        <f t="shared" si="63"/>
        <v>2.3133355957210736E-2</v>
      </c>
      <c r="J318" s="32">
        <f t="shared" si="64"/>
        <v>6.9983261719292981E-3</v>
      </c>
      <c r="K318" s="32">
        <f t="shared" si="65"/>
        <v>142.89131078386421</v>
      </c>
      <c r="L318" s="8">
        <v>0</v>
      </c>
      <c r="M318" s="9">
        <v>1</v>
      </c>
      <c r="N318" s="8">
        <v>0</v>
      </c>
      <c r="O318" s="9">
        <v>0</v>
      </c>
      <c r="P318" s="9">
        <v>1</v>
      </c>
      <c r="Q318" s="9">
        <v>0</v>
      </c>
      <c r="R318" s="9">
        <v>0</v>
      </c>
      <c r="S318" s="8">
        <v>20420</v>
      </c>
      <c r="T318" s="9">
        <v>12</v>
      </c>
      <c r="U318" s="9">
        <f t="shared" si="66"/>
        <v>20407</v>
      </c>
      <c r="V318" s="9">
        <f t="shared" si="67"/>
        <v>12</v>
      </c>
      <c r="W318" s="7">
        <v>7.6660000000000004</v>
      </c>
      <c r="X318" s="7">
        <f t="shared" si="73"/>
        <v>32.852999999999994</v>
      </c>
      <c r="Y318" s="9">
        <v>1</v>
      </c>
      <c r="Z318" s="9">
        <v>0</v>
      </c>
      <c r="AA318" s="9">
        <v>0</v>
      </c>
      <c r="AB318" s="9">
        <v>0</v>
      </c>
      <c r="AC318" s="9">
        <v>1</v>
      </c>
      <c r="AD318" s="29">
        <v>0</v>
      </c>
      <c r="AE318" s="187">
        <v>0</v>
      </c>
      <c r="AF318" s="9">
        <v>0</v>
      </c>
      <c r="AG318" s="29">
        <v>1</v>
      </c>
      <c r="AH318" s="9">
        <v>0</v>
      </c>
      <c r="AI318" s="29">
        <v>1</v>
      </c>
      <c r="AJ318" s="20">
        <v>2013</v>
      </c>
      <c r="AK318" s="32">
        <v>0.14000000000000001</v>
      </c>
      <c r="AL318" s="32">
        <v>0.42</v>
      </c>
      <c r="AM318" s="32">
        <v>0.33</v>
      </c>
      <c r="AN318" s="42">
        <v>0.11</v>
      </c>
      <c r="AO318" s="41">
        <v>1</v>
      </c>
      <c r="AP318" s="17">
        <v>0</v>
      </c>
      <c r="AQ318" s="38">
        <f t="shared" si="74"/>
        <v>0.43300000000000005</v>
      </c>
      <c r="AR318" s="39">
        <v>0.56699999999999995</v>
      </c>
      <c r="AS318">
        <v>1</v>
      </c>
      <c r="AT318" s="39">
        <v>0</v>
      </c>
      <c r="AU318">
        <v>0</v>
      </c>
      <c r="AV318" s="17">
        <v>1</v>
      </c>
      <c r="AW318">
        <f t="shared" si="75"/>
        <v>0.29600000000000004</v>
      </c>
      <c r="AX318" s="17">
        <v>0.70399999999999996</v>
      </c>
      <c r="AY318" s="17" t="s">
        <v>28</v>
      </c>
      <c r="AZ318">
        <v>0</v>
      </c>
      <c r="BA318">
        <v>1</v>
      </c>
      <c r="BB318">
        <v>0</v>
      </c>
      <c r="BC318">
        <v>0</v>
      </c>
      <c r="BD318">
        <v>0</v>
      </c>
      <c r="BE318" s="17">
        <v>0</v>
      </c>
      <c r="BF318">
        <v>0</v>
      </c>
      <c r="BG318">
        <v>1</v>
      </c>
      <c r="BH318" s="17">
        <v>0</v>
      </c>
      <c r="BI318">
        <v>111.9166666666667</v>
      </c>
      <c r="BJ318">
        <v>45</v>
      </c>
      <c r="BK318" s="24">
        <v>46.518999999999998</v>
      </c>
      <c r="BL318">
        <v>0</v>
      </c>
      <c r="BM318">
        <v>0</v>
      </c>
      <c r="BN318">
        <v>0</v>
      </c>
      <c r="BO318">
        <v>0</v>
      </c>
      <c r="BP318">
        <v>0</v>
      </c>
      <c r="BQ318">
        <v>0</v>
      </c>
      <c r="BR318">
        <v>0</v>
      </c>
      <c r="BS318" s="17">
        <v>1</v>
      </c>
      <c r="BT318">
        <v>0</v>
      </c>
      <c r="BU318">
        <v>1</v>
      </c>
      <c r="BV318">
        <v>0</v>
      </c>
      <c r="BW318" s="17">
        <v>0</v>
      </c>
      <c r="BX318">
        <v>0</v>
      </c>
      <c r="BY318">
        <v>1</v>
      </c>
      <c r="BZ318">
        <v>0</v>
      </c>
      <c r="CA318">
        <v>0</v>
      </c>
      <c r="CB318" s="17">
        <v>0</v>
      </c>
      <c r="CC318">
        <v>1</v>
      </c>
      <c r="CD318">
        <v>1</v>
      </c>
      <c r="CE318">
        <v>0</v>
      </c>
      <c r="CF318">
        <v>0</v>
      </c>
      <c r="CG318">
        <v>0</v>
      </c>
      <c r="CH318">
        <v>0</v>
      </c>
      <c r="CI318">
        <v>1</v>
      </c>
      <c r="CJ318">
        <v>0</v>
      </c>
      <c r="CK318">
        <v>0</v>
      </c>
      <c r="CL318">
        <v>1</v>
      </c>
      <c r="CM318" s="17">
        <v>1</v>
      </c>
      <c r="CN318">
        <v>1.2999999999999999E-2</v>
      </c>
      <c r="CO318">
        <v>3</v>
      </c>
      <c r="CP318">
        <v>1</v>
      </c>
      <c r="CQ318">
        <v>0</v>
      </c>
      <c r="CR318">
        <v>24</v>
      </c>
      <c r="CX318" s="33" t="s">
        <v>85</v>
      </c>
    </row>
    <row r="319" spans="1:102" x14ac:dyDescent="0.25">
      <c r="A319">
        <v>318</v>
      </c>
      <c r="B319">
        <v>21</v>
      </c>
      <c r="C319" s="24" t="s">
        <v>234</v>
      </c>
      <c r="D319" s="12">
        <v>5.0999999999999996</v>
      </c>
      <c r="E319" s="13">
        <v>0.1</v>
      </c>
      <c r="F319" s="7">
        <f t="shared" si="72"/>
        <v>50.999999999999993</v>
      </c>
      <c r="G319" s="7">
        <f t="shared" si="61"/>
        <v>5</v>
      </c>
      <c r="H319" s="15">
        <f t="shared" si="62"/>
        <v>5.1999999999999993</v>
      </c>
      <c r="I319" s="11">
        <f t="shared" si="63"/>
        <v>0.2975544533148119</v>
      </c>
      <c r="J319" s="32">
        <f t="shared" si="64"/>
        <v>5.8344010453884694E-3</v>
      </c>
      <c r="K319" s="32">
        <f t="shared" si="65"/>
        <v>171.39719951037708</v>
      </c>
      <c r="L319" s="8">
        <v>0</v>
      </c>
      <c r="M319" s="9">
        <v>1</v>
      </c>
      <c r="N319" s="8">
        <v>0</v>
      </c>
      <c r="O319" s="9">
        <v>0</v>
      </c>
      <c r="P319" s="9">
        <v>1</v>
      </c>
      <c r="Q319" s="9">
        <v>0</v>
      </c>
      <c r="R319" s="9">
        <v>0</v>
      </c>
      <c r="S319" s="8">
        <v>26789</v>
      </c>
      <c r="T319" s="9">
        <v>12</v>
      </c>
      <c r="U319" s="9">
        <f t="shared" si="66"/>
        <v>26776</v>
      </c>
      <c r="V319" s="9">
        <f t="shared" si="67"/>
        <v>12</v>
      </c>
      <c r="W319" s="7">
        <v>7.8040000000000003</v>
      </c>
      <c r="X319" s="7">
        <f t="shared" si="73"/>
        <v>30.79</v>
      </c>
      <c r="Y319" s="9">
        <v>1</v>
      </c>
      <c r="Z319" s="9">
        <v>0</v>
      </c>
      <c r="AA319" s="9">
        <v>0</v>
      </c>
      <c r="AB319" s="9">
        <v>0</v>
      </c>
      <c r="AC319" s="9">
        <v>1</v>
      </c>
      <c r="AD319" s="29">
        <v>0</v>
      </c>
      <c r="AE319" s="187">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5"/>
        <v>0.375</v>
      </c>
      <c r="AX319" s="17">
        <v>0.625</v>
      </c>
      <c r="AY319" s="17" t="s">
        <v>28</v>
      </c>
      <c r="AZ319">
        <v>0</v>
      </c>
      <c r="BA319">
        <v>1</v>
      </c>
      <c r="BB319">
        <v>0</v>
      </c>
      <c r="BC319">
        <v>0</v>
      </c>
      <c r="BD319">
        <v>0</v>
      </c>
      <c r="BE319" s="17">
        <v>0</v>
      </c>
      <c r="BF319">
        <v>0</v>
      </c>
      <c r="BG319">
        <v>1</v>
      </c>
      <c r="BH319" s="17">
        <v>0</v>
      </c>
      <c r="BI319">
        <v>111.9166666666667</v>
      </c>
      <c r="BJ319">
        <v>45</v>
      </c>
      <c r="BK319" s="24">
        <v>44.594000000000001</v>
      </c>
      <c r="BL319">
        <v>1</v>
      </c>
      <c r="BM319">
        <v>0</v>
      </c>
      <c r="BN319">
        <v>0</v>
      </c>
      <c r="BO319">
        <v>0</v>
      </c>
      <c r="BP319">
        <v>0</v>
      </c>
      <c r="BQ319">
        <v>0</v>
      </c>
      <c r="BR319">
        <v>0</v>
      </c>
      <c r="BS319" s="17">
        <v>0</v>
      </c>
      <c r="BT319">
        <v>0</v>
      </c>
      <c r="BU319">
        <v>0</v>
      </c>
      <c r="BV319">
        <v>1</v>
      </c>
      <c r="BW319" s="17">
        <v>0</v>
      </c>
      <c r="BX319">
        <v>0</v>
      </c>
      <c r="BY319">
        <v>0</v>
      </c>
      <c r="BZ319">
        <v>0</v>
      </c>
      <c r="CA319">
        <v>0</v>
      </c>
      <c r="CB319" s="17">
        <v>0</v>
      </c>
      <c r="CC319">
        <v>1</v>
      </c>
      <c r="CD319">
        <v>1</v>
      </c>
      <c r="CE319">
        <v>0</v>
      </c>
      <c r="CF319">
        <v>0</v>
      </c>
      <c r="CG319">
        <v>0</v>
      </c>
      <c r="CH319">
        <v>0</v>
      </c>
      <c r="CI319">
        <v>1</v>
      </c>
      <c r="CJ319">
        <v>0</v>
      </c>
      <c r="CK319">
        <v>0</v>
      </c>
      <c r="CL319">
        <v>1</v>
      </c>
      <c r="CM319" s="17">
        <v>1</v>
      </c>
      <c r="CN319">
        <v>1.2999999999999999E-2</v>
      </c>
      <c r="CO319">
        <v>3</v>
      </c>
      <c r="CP319">
        <v>1</v>
      </c>
      <c r="CQ319">
        <v>0</v>
      </c>
      <c r="CR319">
        <v>24</v>
      </c>
      <c r="CX319" s="33" t="s">
        <v>85</v>
      </c>
    </row>
    <row r="320" spans="1:102" x14ac:dyDescent="0.25">
      <c r="A320">
        <v>319</v>
      </c>
      <c r="B320">
        <v>21</v>
      </c>
      <c r="C320" s="24" t="s">
        <v>234</v>
      </c>
      <c r="D320" s="12">
        <v>4.9000000000000004</v>
      </c>
      <c r="E320" s="13">
        <v>0.1</v>
      </c>
      <c r="F320" s="7">
        <f t="shared" si="72"/>
        <v>49</v>
      </c>
      <c r="G320" s="7">
        <f t="shared" si="61"/>
        <v>4.8000000000000007</v>
      </c>
      <c r="H320" s="15">
        <f t="shared" si="62"/>
        <v>5</v>
      </c>
      <c r="I320" s="11">
        <f t="shared" si="63"/>
        <v>0.28952550548973338</v>
      </c>
      <c r="J320" s="32">
        <f t="shared" si="64"/>
        <v>5.9086837855047633E-3</v>
      </c>
      <c r="K320" s="32">
        <f t="shared" si="65"/>
        <v>169.24242966821294</v>
      </c>
      <c r="L320" s="8">
        <v>0</v>
      </c>
      <c r="M320" s="9">
        <v>1</v>
      </c>
      <c r="N320" s="8">
        <v>0</v>
      </c>
      <c r="O320" s="9">
        <v>0</v>
      </c>
      <c r="P320" s="9">
        <v>1</v>
      </c>
      <c r="Q320" s="9">
        <v>0</v>
      </c>
      <c r="R320" s="9">
        <v>0</v>
      </c>
      <c r="S320" s="8">
        <v>26255</v>
      </c>
      <c r="T320" s="9">
        <v>12</v>
      </c>
      <c r="U320" s="9">
        <f t="shared" si="66"/>
        <v>26242</v>
      </c>
      <c r="V320" s="9">
        <f t="shared" si="67"/>
        <v>12</v>
      </c>
      <c r="W320" s="7">
        <v>7.8040000000000003</v>
      </c>
      <c r="X320" s="7">
        <f t="shared" si="73"/>
        <v>30.79</v>
      </c>
      <c r="Y320" s="9">
        <v>1</v>
      </c>
      <c r="Z320" s="9">
        <v>0</v>
      </c>
      <c r="AA320" s="9">
        <v>0</v>
      </c>
      <c r="AB320" s="9">
        <v>0</v>
      </c>
      <c r="AC320" s="9">
        <v>1</v>
      </c>
      <c r="AD320" s="29">
        <v>0</v>
      </c>
      <c r="AE320" s="187">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5"/>
        <v>0.375</v>
      </c>
      <c r="AX320" s="17">
        <v>0.625</v>
      </c>
      <c r="AY320" s="17" t="s">
        <v>28</v>
      </c>
      <c r="AZ320">
        <v>0</v>
      </c>
      <c r="BA320">
        <v>1</v>
      </c>
      <c r="BB320">
        <v>0</v>
      </c>
      <c r="BC320">
        <v>0</v>
      </c>
      <c r="BD320">
        <v>0</v>
      </c>
      <c r="BE320" s="17">
        <v>0</v>
      </c>
      <c r="BF320">
        <v>0</v>
      </c>
      <c r="BG320">
        <v>1</v>
      </c>
      <c r="BH320" s="17">
        <v>0</v>
      </c>
      <c r="BI320">
        <v>111.9166666666667</v>
      </c>
      <c r="BJ320">
        <v>45</v>
      </c>
      <c r="BK320" s="24">
        <v>44.594000000000001</v>
      </c>
      <c r="BL320">
        <v>1</v>
      </c>
      <c r="BM320">
        <v>0</v>
      </c>
      <c r="BN320">
        <v>0</v>
      </c>
      <c r="BO320">
        <v>0</v>
      </c>
      <c r="BP320">
        <v>0</v>
      </c>
      <c r="BQ320">
        <v>0</v>
      </c>
      <c r="BR320">
        <v>0</v>
      </c>
      <c r="BS320" s="17">
        <v>0</v>
      </c>
      <c r="BT320">
        <v>0</v>
      </c>
      <c r="BU320">
        <v>0</v>
      </c>
      <c r="BV320">
        <v>1</v>
      </c>
      <c r="BW320" s="17">
        <v>0</v>
      </c>
      <c r="BX320">
        <v>0</v>
      </c>
      <c r="BY320">
        <v>0</v>
      </c>
      <c r="BZ320">
        <v>0</v>
      </c>
      <c r="CA320">
        <v>0</v>
      </c>
      <c r="CB320" s="17">
        <v>0</v>
      </c>
      <c r="CC320">
        <v>1</v>
      </c>
      <c r="CD320">
        <v>1</v>
      </c>
      <c r="CE320">
        <v>0</v>
      </c>
      <c r="CF320">
        <v>0</v>
      </c>
      <c r="CG320">
        <v>0</v>
      </c>
      <c r="CH320">
        <v>0</v>
      </c>
      <c r="CI320">
        <v>1</v>
      </c>
      <c r="CJ320">
        <v>0</v>
      </c>
      <c r="CK320">
        <v>0</v>
      </c>
      <c r="CL320">
        <v>1</v>
      </c>
      <c r="CM320" s="17">
        <v>1</v>
      </c>
      <c r="CN320">
        <v>1.2999999999999999E-2</v>
      </c>
      <c r="CO320">
        <v>3</v>
      </c>
      <c r="CP320">
        <v>1</v>
      </c>
      <c r="CQ320">
        <v>0</v>
      </c>
      <c r="CR320">
        <v>24</v>
      </c>
      <c r="CX320" s="33" t="s">
        <v>85</v>
      </c>
    </row>
    <row r="321" spans="1:102" x14ac:dyDescent="0.25">
      <c r="A321">
        <v>320</v>
      </c>
      <c r="B321">
        <v>21</v>
      </c>
      <c r="C321" s="24" t="s">
        <v>234</v>
      </c>
      <c r="D321" s="12">
        <v>12.2</v>
      </c>
      <c r="E321" s="13">
        <v>1.7</v>
      </c>
      <c r="F321" s="7">
        <f t="shared" si="72"/>
        <v>7.1764705882352935</v>
      </c>
      <c r="G321" s="7">
        <f t="shared" si="61"/>
        <v>10.5</v>
      </c>
      <c r="H321" s="15">
        <f t="shared" si="62"/>
        <v>13.899999999999999</v>
      </c>
      <c r="I321" s="11">
        <f t="shared" si="63"/>
        <v>4.3814795954272248E-2</v>
      </c>
      <c r="J321" s="32">
        <f t="shared" si="64"/>
        <v>6.1053404198576086E-3</v>
      </c>
      <c r="K321" s="32">
        <f t="shared" si="65"/>
        <v>163.7910306766027</v>
      </c>
      <c r="L321" s="8">
        <v>0</v>
      </c>
      <c r="M321" s="9">
        <v>1</v>
      </c>
      <c r="N321" s="8">
        <v>0</v>
      </c>
      <c r="O321" s="9">
        <v>0</v>
      </c>
      <c r="P321" s="9">
        <v>1</v>
      </c>
      <c r="Q321" s="9">
        <v>0</v>
      </c>
      <c r="R321" s="9">
        <v>0</v>
      </c>
      <c r="S321" s="8">
        <v>26789</v>
      </c>
      <c r="T321" s="9">
        <v>12</v>
      </c>
      <c r="U321" s="9">
        <f t="shared" si="66"/>
        <v>26776</v>
      </c>
      <c r="V321" s="9">
        <f t="shared" si="67"/>
        <v>12</v>
      </c>
      <c r="W321" s="7">
        <v>7.8040000000000003</v>
      </c>
      <c r="X321" s="7">
        <f t="shared" si="73"/>
        <v>30.79</v>
      </c>
      <c r="Y321" s="9">
        <v>1</v>
      </c>
      <c r="Z321" s="9">
        <v>0</v>
      </c>
      <c r="AA321" s="9">
        <v>0</v>
      </c>
      <c r="AB321" s="9">
        <v>0</v>
      </c>
      <c r="AC321" s="9">
        <v>1</v>
      </c>
      <c r="AD321" s="29">
        <v>0</v>
      </c>
      <c r="AE321" s="187">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5"/>
        <v>0.375</v>
      </c>
      <c r="AX321" s="17">
        <v>0.625</v>
      </c>
      <c r="AY321" s="17" t="s">
        <v>28</v>
      </c>
      <c r="AZ321">
        <v>0</v>
      </c>
      <c r="BA321">
        <v>1</v>
      </c>
      <c r="BB321">
        <v>0</v>
      </c>
      <c r="BC321">
        <v>0</v>
      </c>
      <c r="BD321">
        <v>0</v>
      </c>
      <c r="BE321" s="17">
        <v>0</v>
      </c>
      <c r="BF321">
        <v>0</v>
      </c>
      <c r="BG321">
        <v>1</v>
      </c>
      <c r="BH321" s="17">
        <v>0</v>
      </c>
      <c r="BI321">
        <v>111.9166666666667</v>
      </c>
      <c r="BJ321">
        <v>45</v>
      </c>
      <c r="BK321" s="24">
        <v>44.594000000000001</v>
      </c>
      <c r="BL321">
        <v>0</v>
      </c>
      <c r="BM321">
        <v>0</v>
      </c>
      <c r="BN321">
        <v>0</v>
      </c>
      <c r="BO321">
        <v>0</v>
      </c>
      <c r="BP321">
        <v>0</v>
      </c>
      <c r="BQ321">
        <v>0</v>
      </c>
      <c r="BR321">
        <v>0</v>
      </c>
      <c r="BS321" s="17">
        <v>1</v>
      </c>
      <c r="BT321">
        <v>0</v>
      </c>
      <c r="BU321">
        <v>1</v>
      </c>
      <c r="BV321">
        <v>0</v>
      </c>
      <c r="BW321" s="17">
        <v>0</v>
      </c>
      <c r="BX321">
        <v>0</v>
      </c>
      <c r="BY321">
        <v>1</v>
      </c>
      <c r="BZ321">
        <v>0</v>
      </c>
      <c r="CA321">
        <v>0</v>
      </c>
      <c r="CB321" s="17">
        <v>0</v>
      </c>
      <c r="CC321">
        <v>1</v>
      </c>
      <c r="CD321">
        <v>1</v>
      </c>
      <c r="CE321">
        <v>0</v>
      </c>
      <c r="CF321">
        <v>0</v>
      </c>
      <c r="CG321">
        <v>0</v>
      </c>
      <c r="CH321">
        <v>0</v>
      </c>
      <c r="CI321">
        <v>1</v>
      </c>
      <c r="CJ321">
        <v>0</v>
      </c>
      <c r="CK321">
        <v>0</v>
      </c>
      <c r="CL321">
        <v>1</v>
      </c>
      <c r="CM321" s="17">
        <v>1</v>
      </c>
      <c r="CN321">
        <v>1.2999999999999999E-2</v>
      </c>
      <c r="CO321">
        <v>3</v>
      </c>
      <c r="CP321">
        <v>1</v>
      </c>
      <c r="CQ321">
        <v>0</v>
      </c>
      <c r="CR321">
        <v>24</v>
      </c>
      <c r="CX321" s="33" t="s">
        <v>85</v>
      </c>
    </row>
    <row r="322" spans="1:102" s="50" customFormat="1" x14ac:dyDescent="0.25">
      <c r="A322" s="50">
        <v>321</v>
      </c>
      <c r="B322" s="50">
        <v>21</v>
      </c>
      <c r="C322" s="51" t="s">
        <v>234</v>
      </c>
      <c r="D322" s="52">
        <v>15.8</v>
      </c>
      <c r="E322" s="53">
        <v>2.2000000000000002</v>
      </c>
      <c r="F322" s="54">
        <f t="shared" si="72"/>
        <v>7.1818181818181817</v>
      </c>
      <c r="G322" s="54">
        <f t="shared" ref="G322:G385" si="76">D322-E322</f>
        <v>13.600000000000001</v>
      </c>
      <c r="H322" s="55">
        <f t="shared" ref="H322:H385" si="77">D322+E322</f>
        <v>18</v>
      </c>
      <c r="I322" s="56">
        <f t="shared" ref="I322:I385" si="78">IFERROR(F322/SQRT(F322^2+U322), "X")</f>
        <v>4.4290395425208039E-2</v>
      </c>
      <c r="J322" s="57">
        <f t="shared" ref="J322:J385" si="79">IFERROR(SQRT((1-I322^2)/U322), "X")</f>
        <v>6.1670170845226384E-3</v>
      </c>
      <c r="K322" s="57">
        <f t="shared" ref="K322:K385" si="80">IFERROR(1/J322, "X")</f>
        <v>162.15294789918772</v>
      </c>
      <c r="L322" s="58">
        <v>0</v>
      </c>
      <c r="M322" s="59">
        <v>1</v>
      </c>
      <c r="N322" s="58">
        <v>0</v>
      </c>
      <c r="O322" s="59">
        <v>0</v>
      </c>
      <c r="P322" s="59">
        <v>1</v>
      </c>
      <c r="Q322" s="59">
        <v>0</v>
      </c>
      <c r="R322" s="59">
        <v>0</v>
      </c>
      <c r="S322" s="58">
        <v>26255</v>
      </c>
      <c r="T322" s="59">
        <v>12</v>
      </c>
      <c r="U322" s="59">
        <f t="shared" ref="U322:U385" si="81">S322-T322-1</f>
        <v>26242</v>
      </c>
      <c r="V322" s="59">
        <f t="shared" ref="V322:V385" si="82">COUNTIF(B:B,B322)</f>
        <v>12</v>
      </c>
      <c r="W322" s="54">
        <v>7.8040000000000003</v>
      </c>
      <c r="X322" s="54">
        <f t="shared" si="73"/>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5"/>
        <v>0.375</v>
      </c>
      <c r="AX322" s="64">
        <v>0.625</v>
      </c>
      <c r="AY322" s="64" t="s">
        <v>28</v>
      </c>
      <c r="AZ322">
        <v>0</v>
      </c>
      <c r="BA322">
        <v>1</v>
      </c>
      <c r="BB322">
        <v>0</v>
      </c>
      <c r="BC322">
        <v>0</v>
      </c>
      <c r="BD322">
        <v>0</v>
      </c>
      <c r="BE322" s="64">
        <v>0</v>
      </c>
      <c r="BF322">
        <v>0</v>
      </c>
      <c r="BG322">
        <v>1</v>
      </c>
      <c r="BH322" s="64">
        <v>0</v>
      </c>
      <c r="BI322">
        <v>111.9166666666667</v>
      </c>
      <c r="BJ322">
        <v>45</v>
      </c>
      <c r="BK322" s="51">
        <v>44.594000000000001</v>
      </c>
      <c r="BL322" s="50">
        <v>0</v>
      </c>
      <c r="BM322" s="50">
        <v>0</v>
      </c>
      <c r="BN322" s="50">
        <v>0</v>
      </c>
      <c r="BO322" s="50">
        <v>0</v>
      </c>
      <c r="BP322" s="50">
        <v>0</v>
      </c>
      <c r="BQ322" s="50">
        <v>0</v>
      </c>
      <c r="BR322" s="50">
        <v>0</v>
      </c>
      <c r="BS322" s="64">
        <v>1</v>
      </c>
      <c r="BT322" s="50">
        <v>0</v>
      </c>
      <c r="BU322" s="50">
        <v>1</v>
      </c>
      <c r="BV322" s="50">
        <v>0</v>
      </c>
      <c r="BW322" s="64">
        <v>0</v>
      </c>
      <c r="BX322" s="50">
        <v>0</v>
      </c>
      <c r="BY322" s="50">
        <v>1</v>
      </c>
      <c r="BZ322" s="50">
        <v>0</v>
      </c>
      <c r="CA322" s="50">
        <v>0</v>
      </c>
      <c r="CB322" s="64">
        <v>0</v>
      </c>
      <c r="CC322" s="50">
        <v>1</v>
      </c>
      <c r="CD322" s="50">
        <v>1</v>
      </c>
      <c r="CE322" s="50">
        <v>0</v>
      </c>
      <c r="CF322" s="50">
        <v>0</v>
      </c>
      <c r="CG322" s="50">
        <v>0</v>
      </c>
      <c r="CH322" s="50">
        <v>0</v>
      </c>
      <c r="CI322" s="50">
        <v>1</v>
      </c>
      <c r="CJ322" s="50">
        <v>0</v>
      </c>
      <c r="CK322" s="50">
        <v>0</v>
      </c>
      <c r="CL322" s="50">
        <v>1</v>
      </c>
      <c r="CM322" s="64">
        <v>1</v>
      </c>
      <c r="CN322">
        <v>1.2999999999999999E-2</v>
      </c>
      <c r="CO322">
        <v>3</v>
      </c>
      <c r="CP322">
        <v>1</v>
      </c>
      <c r="CQ322">
        <v>0</v>
      </c>
      <c r="CR322">
        <v>24</v>
      </c>
      <c r="CS322" s="66"/>
      <c r="CX322" s="33" t="s">
        <v>85</v>
      </c>
    </row>
    <row r="323" spans="1:102" x14ac:dyDescent="0.25">
      <c r="A323">
        <v>322</v>
      </c>
      <c r="B323">
        <v>22</v>
      </c>
      <c r="C323" s="24" t="s">
        <v>235</v>
      </c>
      <c r="D323" s="12">
        <v>4.2</v>
      </c>
      <c r="E323" s="13">
        <f t="shared" ref="E323:E346" si="83">D323/F323</f>
        <v>0.86242299794661192</v>
      </c>
      <c r="F323" s="7">
        <v>4.87</v>
      </c>
      <c r="G323" s="7">
        <f t="shared" si="76"/>
        <v>3.3375770020533881</v>
      </c>
      <c r="H323" s="15">
        <f t="shared" si="77"/>
        <v>5.0624229979466122</v>
      </c>
      <c r="I323" s="11">
        <f t="shared" si="78"/>
        <v>0.11280776361417817</v>
      </c>
      <c r="J323" s="32">
        <f t="shared" si="79"/>
        <v>2.3163811830426727E-2</v>
      </c>
      <c r="K323" s="32">
        <f t="shared" si="80"/>
        <v>43.170787576786225</v>
      </c>
      <c r="L323" s="8">
        <v>0</v>
      </c>
      <c r="M323" s="9">
        <v>1</v>
      </c>
      <c r="N323" s="8">
        <v>0</v>
      </c>
      <c r="O323" s="9">
        <v>0</v>
      </c>
      <c r="P323" s="9">
        <v>1</v>
      </c>
      <c r="Q323" s="9">
        <v>0</v>
      </c>
      <c r="R323" s="9">
        <v>0</v>
      </c>
      <c r="S323" s="8">
        <v>1852</v>
      </c>
      <c r="T323" s="9">
        <v>11</v>
      </c>
      <c r="U323" s="9">
        <f t="shared" si="81"/>
        <v>1840</v>
      </c>
      <c r="V323" s="9">
        <f t="shared" si="82"/>
        <v>24</v>
      </c>
      <c r="W323" s="7">
        <v>8.02</v>
      </c>
      <c r="X323" s="7">
        <v>23.77</v>
      </c>
      <c r="Y323" s="9">
        <v>1</v>
      </c>
      <c r="Z323" s="9">
        <v>0</v>
      </c>
      <c r="AA323" s="9">
        <v>0</v>
      </c>
      <c r="AB323" s="9">
        <v>0</v>
      </c>
      <c r="AC323" s="9">
        <v>1</v>
      </c>
      <c r="AD323" s="29">
        <v>0</v>
      </c>
      <c r="AE323" s="187">
        <v>0</v>
      </c>
      <c r="AF323" s="9">
        <v>1</v>
      </c>
      <c r="AG323" s="29">
        <v>0</v>
      </c>
      <c r="AH323" s="9">
        <v>0</v>
      </c>
      <c r="AI323" s="29">
        <v>1</v>
      </c>
      <c r="AJ323" s="20">
        <v>1989</v>
      </c>
      <c r="AK323" s="32">
        <f t="shared" ref="AK323:AN326" si="84">$AQ$323*AK335+$AR$323*AK327</f>
        <v>0.21501220000000001</v>
      </c>
      <c r="AL323" s="32">
        <f t="shared" si="84"/>
        <v>0.34625300000000003</v>
      </c>
      <c r="AM323" s="32">
        <f t="shared" si="84"/>
        <v>0.30737340000000002</v>
      </c>
      <c r="AN323" s="42">
        <f t="shared" si="84"/>
        <v>0.13136140000000002</v>
      </c>
      <c r="AO323" s="41">
        <v>1</v>
      </c>
      <c r="AP323" s="17">
        <v>0</v>
      </c>
      <c r="AQ323" s="38">
        <f>1-AR323</f>
        <v>0.55020000000000002</v>
      </c>
      <c r="AR323" s="39">
        <v>0.44979999999999998</v>
      </c>
      <c r="AS323">
        <v>8.5300000000000001E-2</v>
      </c>
      <c r="AT323" s="39">
        <f t="shared" ref="AT323:AT346" si="85">1-AS323</f>
        <v>0.91469999999999996</v>
      </c>
      <c r="AU323">
        <v>0</v>
      </c>
      <c r="AV323" s="17">
        <v>1</v>
      </c>
      <c r="AW323">
        <v>0</v>
      </c>
      <c r="AX323" s="17">
        <v>1</v>
      </c>
      <c r="AY323" s="17" t="s">
        <v>5</v>
      </c>
      <c r="AZ323">
        <v>0</v>
      </c>
      <c r="BA323">
        <v>1</v>
      </c>
      <c r="BB323">
        <v>0</v>
      </c>
      <c r="BC323">
        <v>0</v>
      </c>
      <c r="BD323">
        <v>0</v>
      </c>
      <c r="BE323" s="17">
        <v>0</v>
      </c>
      <c r="BF323">
        <v>0</v>
      </c>
      <c r="BG323">
        <v>1</v>
      </c>
      <c r="BH323" s="17">
        <v>0</v>
      </c>
      <c r="BI323">
        <v>127.1666666666667</v>
      </c>
      <c r="BJ323">
        <v>27</v>
      </c>
      <c r="BK323" s="24">
        <v>37.79</v>
      </c>
      <c r="BL323">
        <v>1</v>
      </c>
      <c r="BM323">
        <v>0</v>
      </c>
      <c r="BN323">
        <v>0</v>
      </c>
      <c r="BO323">
        <v>0</v>
      </c>
      <c r="BP323">
        <v>0</v>
      </c>
      <c r="BQ323">
        <v>0</v>
      </c>
      <c r="BR323">
        <v>0</v>
      </c>
      <c r="BS323" s="17">
        <v>0</v>
      </c>
      <c r="BT323">
        <v>0</v>
      </c>
      <c r="BU323">
        <v>1</v>
      </c>
      <c r="BV323">
        <v>0</v>
      </c>
      <c r="BW323" s="17">
        <v>0</v>
      </c>
      <c r="BX323">
        <v>0</v>
      </c>
      <c r="BY323">
        <v>0</v>
      </c>
      <c r="BZ323">
        <v>0</v>
      </c>
      <c r="CA323">
        <v>0</v>
      </c>
      <c r="CB323" s="17">
        <v>0</v>
      </c>
      <c r="CC323">
        <v>0</v>
      </c>
      <c r="CD323">
        <v>0</v>
      </c>
      <c r="CE323">
        <v>1</v>
      </c>
      <c r="CF323">
        <v>1</v>
      </c>
      <c r="CG323">
        <v>0</v>
      </c>
      <c r="CH323">
        <v>0</v>
      </c>
      <c r="CI323">
        <v>1</v>
      </c>
      <c r="CJ323">
        <v>0</v>
      </c>
      <c r="CK323">
        <v>0</v>
      </c>
      <c r="CL323">
        <v>0</v>
      </c>
      <c r="CM323" s="17">
        <v>1</v>
      </c>
      <c r="CN323">
        <v>0</v>
      </c>
      <c r="CO323">
        <v>3</v>
      </c>
      <c r="CP323">
        <v>0</v>
      </c>
      <c r="CQ323">
        <v>1</v>
      </c>
      <c r="CR323">
        <v>11</v>
      </c>
      <c r="CX323" s="33" t="s">
        <v>85</v>
      </c>
    </row>
    <row r="324" spans="1:102" x14ac:dyDescent="0.25">
      <c r="A324">
        <v>323</v>
      </c>
      <c r="B324">
        <v>22</v>
      </c>
      <c r="C324" s="24" t="s">
        <v>235</v>
      </c>
      <c r="D324" s="12">
        <v>2</v>
      </c>
      <c r="E324" s="13">
        <f t="shared" si="83"/>
        <v>0.77821011673151752</v>
      </c>
      <c r="F324" s="7">
        <v>2.57</v>
      </c>
      <c r="G324" s="7">
        <f t="shared" si="76"/>
        <v>1.2217898832684826</v>
      </c>
      <c r="H324" s="15">
        <f t="shared" si="77"/>
        <v>2.7782101167315174</v>
      </c>
      <c r="I324" s="11">
        <f t="shared" si="78"/>
        <v>6.6565906564949873E-2</v>
      </c>
      <c r="J324" s="32">
        <f t="shared" si="79"/>
        <v>2.5901130959124465E-2</v>
      </c>
      <c r="K324" s="32">
        <f t="shared" si="80"/>
        <v>38.608352723212633</v>
      </c>
      <c r="L324" s="8">
        <v>0</v>
      </c>
      <c r="M324" s="9">
        <v>1</v>
      </c>
      <c r="N324" s="8">
        <v>0</v>
      </c>
      <c r="O324" s="9">
        <v>0</v>
      </c>
      <c r="P324" s="9">
        <v>1</v>
      </c>
      <c r="Q324" s="9">
        <v>0</v>
      </c>
      <c r="R324" s="9">
        <v>0</v>
      </c>
      <c r="S324" s="8">
        <v>1496</v>
      </c>
      <c r="T324" s="9">
        <v>11</v>
      </c>
      <c r="U324" s="9">
        <f t="shared" si="81"/>
        <v>1484</v>
      </c>
      <c r="V324" s="9">
        <f t="shared" si="82"/>
        <v>24</v>
      </c>
      <c r="W324" s="7">
        <v>9.14</v>
      </c>
      <c r="X324" s="7">
        <v>23.86</v>
      </c>
      <c r="Y324" s="9">
        <v>1</v>
      </c>
      <c r="Z324" s="9">
        <v>0</v>
      </c>
      <c r="AA324" s="9">
        <v>0</v>
      </c>
      <c r="AB324" s="9">
        <v>0</v>
      </c>
      <c r="AC324" s="9">
        <v>1</v>
      </c>
      <c r="AD324" s="29">
        <v>0</v>
      </c>
      <c r="AE324" s="187">
        <v>0</v>
      </c>
      <c r="AF324" s="9">
        <v>1</v>
      </c>
      <c r="AG324" s="29">
        <v>0</v>
      </c>
      <c r="AH324" s="9">
        <v>0</v>
      </c>
      <c r="AI324" s="29">
        <v>1</v>
      </c>
      <c r="AJ324" s="20">
        <v>1993</v>
      </c>
      <c r="AK324" s="32">
        <f t="shared" si="84"/>
        <v>0.21501220000000001</v>
      </c>
      <c r="AL324" s="32">
        <f t="shared" si="84"/>
        <v>0.34625300000000003</v>
      </c>
      <c r="AM324" s="32">
        <f t="shared" si="84"/>
        <v>0.30737340000000002</v>
      </c>
      <c r="AN324" s="42">
        <f t="shared" si="84"/>
        <v>0.13136140000000002</v>
      </c>
      <c r="AO324" s="41">
        <v>1</v>
      </c>
      <c r="AP324" s="17">
        <v>0</v>
      </c>
      <c r="AQ324" s="38">
        <f>1-AR324</f>
        <v>0.54679999999999995</v>
      </c>
      <c r="AR324" s="39">
        <v>0.45319999999999999</v>
      </c>
      <c r="AS324">
        <v>8.5300000000000001E-2</v>
      </c>
      <c r="AT324" s="39">
        <f t="shared" si="85"/>
        <v>0.91469999999999996</v>
      </c>
      <c r="AU324">
        <v>0</v>
      </c>
      <c r="AV324" s="17">
        <v>1</v>
      </c>
      <c r="AW324">
        <v>0</v>
      </c>
      <c r="AX324" s="17">
        <v>1</v>
      </c>
      <c r="AY324" s="17" t="s">
        <v>5</v>
      </c>
      <c r="AZ324">
        <v>0</v>
      </c>
      <c r="BA324">
        <v>1</v>
      </c>
      <c r="BB324">
        <v>0</v>
      </c>
      <c r="BC324">
        <v>0</v>
      </c>
      <c r="BD324">
        <v>0</v>
      </c>
      <c r="BE324" s="17">
        <v>0</v>
      </c>
      <c r="BF324">
        <v>0</v>
      </c>
      <c r="BG324">
        <v>1</v>
      </c>
      <c r="BH324" s="17">
        <v>0</v>
      </c>
      <c r="BI324">
        <v>127.1666666666667</v>
      </c>
      <c r="BJ324">
        <v>27</v>
      </c>
      <c r="BK324" s="24">
        <v>39</v>
      </c>
      <c r="BL324">
        <v>1</v>
      </c>
      <c r="BM324">
        <v>0</v>
      </c>
      <c r="BN324">
        <v>0</v>
      </c>
      <c r="BO324">
        <v>0</v>
      </c>
      <c r="BP324">
        <v>0</v>
      </c>
      <c r="BQ324">
        <v>0</v>
      </c>
      <c r="BR324">
        <v>0</v>
      </c>
      <c r="BS324" s="17">
        <v>0</v>
      </c>
      <c r="BT324">
        <v>0</v>
      </c>
      <c r="BU324">
        <v>1</v>
      </c>
      <c r="BV324">
        <v>0</v>
      </c>
      <c r="BW324" s="17">
        <v>0</v>
      </c>
      <c r="BX324">
        <v>0</v>
      </c>
      <c r="BY324">
        <v>0</v>
      </c>
      <c r="BZ324">
        <v>0</v>
      </c>
      <c r="CA324">
        <v>0</v>
      </c>
      <c r="CB324" s="17">
        <v>0</v>
      </c>
      <c r="CC324">
        <v>0</v>
      </c>
      <c r="CD324">
        <v>0</v>
      </c>
      <c r="CE324">
        <v>1</v>
      </c>
      <c r="CF324">
        <v>1</v>
      </c>
      <c r="CG324">
        <v>0</v>
      </c>
      <c r="CH324">
        <v>0</v>
      </c>
      <c r="CI324">
        <v>1</v>
      </c>
      <c r="CJ324">
        <v>0</v>
      </c>
      <c r="CK324">
        <v>0</v>
      </c>
      <c r="CL324">
        <v>0</v>
      </c>
      <c r="CM324" s="17">
        <v>1</v>
      </c>
      <c r="CN324">
        <v>0</v>
      </c>
      <c r="CO324">
        <v>3</v>
      </c>
      <c r="CP324">
        <v>0</v>
      </c>
      <c r="CQ324">
        <v>1</v>
      </c>
      <c r="CR324">
        <v>11</v>
      </c>
      <c r="CX324" s="33" t="s">
        <v>85</v>
      </c>
    </row>
    <row r="325" spans="1:102" x14ac:dyDescent="0.25">
      <c r="A325">
        <v>324</v>
      </c>
      <c r="B325">
        <v>22</v>
      </c>
      <c r="C325" s="24" t="s">
        <v>235</v>
      </c>
      <c r="D325" s="12">
        <v>4.2</v>
      </c>
      <c r="E325" s="13">
        <f t="shared" si="83"/>
        <v>0.65015479876160998</v>
      </c>
      <c r="F325" s="7">
        <v>6.46</v>
      </c>
      <c r="G325" s="7">
        <f t="shared" si="76"/>
        <v>3.5498452012383903</v>
      </c>
      <c r="H325" s="15">
        <f t="shared" si="77"/>
        <v>4.8501547987616105</v>
      </c>
      <c r="I325" s="11">
        <f t="shared" si="78"/>
        <v>0.1858862658176324</v>
      </c>
      <c r="J325" s="32">
        <f t="shared" si="79"/>
        <v>2.8774963748859506E-2</v>
      </c>
      <c r="K325" s="32">
        <f t="shared" si="80"/>
        <v>34.752433008352092</v>
      </c>
      <c r="L325" s="8">
        <v>0</v>
      </c>
      <c r="M325" s="9">
        <v>1</v>
      </c>
      <c r="N325" s="8">
        <v>0</v>
      </c>
      <c r="O325" s="9">
        <v>0</v>
      </c>
      <c r="P325" s="9">
        <v>1</v>
      </c>
      <c r="Q325" s="9">
        <v>0</v>
      </c>
      <c r="R325" s="9">
        <v>0</v>
      </c>
      <c r="S325" s="8">
        <v>1178</v>
      </c>
      <c r="T325" s="9">
        <v>11</v>
      </c>
      <c r="U325" s="9">
        <f t="shared" si="81"/>
        <v>1166</v>
      </c>
      <c r="V325" s="9">
        <f t="shared" si="82"/>
        <v>24</v>
      </c>
      <c r="W325" s="7">
        <v>9.7899999999999991</v>
      </c>
      <c r="X325" s="7">
        <v>21.84</v>
      </c>
      <c r="Y325" s="9">
        <v>1</v>
      </c>
      <c r="Z325" s="9">
        <v>0</v>
      </c>
      <c r="AA325" s="9">
        <v>0</v>
      </c>
      <c r="AB325" s="9">
        <v>0</v>
      </c>
      <c r="AC325" s="9">
        <v>1</v>
      </c>
      <c r="AD325" s="29">
        <v>0</v>
      </c>
      <c r="AE325" s="187">
        <v>0</v>
      </c>
      <c r="AF325" s="9">
        <v>1</v>
      </c>
      <c r="AG325" s="29">
        <v>0</v>
      </c>
      <c r="AH325" s="9">
        <v>0</v>
      </c>
      <c r="AI325" s="29">
        <v>1</v>
      </c>
      <c r="AJ325" s="20">
        <v>1997</v>
      </c>
      <c r="AK325" s="32">
        <f t="shared" si="84"/>
        <v>8.9482000000000006E-2</v>
      </c>
      <c r="AL325" s="32">
        <f t="shared" si="84"/>
        <v>0.30738960000000004</v>
      </c>
      <c r="AM325" s="32">
        <f t="shared" si="84"/>
        <v>0.40731719999999999</v>
      </c>
      <c r="AN325" s="42">
        <f t="shared" si="84"/>
        <v>0.19581120000000007</v>
      </c>
      <c r="AO325" s="41">
        <v>1</v>
      </c>
      <c r="AP325" s="17">
        <v>0</v>
      </c>
      <c r="AQ325" s="38">
        <f>1-AR325</f>
        <v>0.56369999999999998</v>
      </c>
      <c r="AR325" s="39">
        <v>0.43630000000000002</v>
      </c>
      <c r="AS325">
        <v>8.5300000000000001E-2</v>
      </c>
      <c r="AT325" s="39">
        <f t="shared" si="85"/>
        <v>0.91469999999999996</v>
      </c>
      <c r="AU325">
        <v>0</v>
      </c>
      <c r="AV325" s="17">
        <v>1</v>
      </c>
      <c r="AW325">
        <v>0</v>
      </c>
      <c r="AX325" s="17">
        <v>1</v>
      </c>
      <c r="AY325" s="17" t="s">
        <v>5</v>
      </c>
      <c r="AZ325">
        <v>0</v>
      </c>
      <c r="BA325">
        <v>1</v>
      </c>
      <c r="BB325">
        <v>0</v>
      </c>
      <c r="BC325">
        <v>0</v>
      </c>
      <c r="BD325">
        <v>0</v>
      </c>
      <c r="BE325" s="17">
        <v>0</v>
      </c>
      <c r="BF325">
        <v>0</v>
      </c>
      <c r="BG325">
        <v>1</v>
      </c>
      <c r="BH325" s="17">
        <v>0</v>
      </c>
      <c r="BI325">
        <v>127.1666666666667</v>
      </c>
      <c r="BJ325">
        <v>27</v>
      </c>
      <c r="BK325" s="24">
        <v>37.630000000000003</v>
      </c>
      <c r="BL325">
        <v>1</v>
      </c>
      <c r="BM325">
        <v>0</v>
      </c>
      <c r="BN325">
        <v>0</v>
      </c>
      <c r="BO325">
        <v>0</v>
      </c>
      <c r="BP325">
        <v>0</v>
      </c>
      <c r="BQ325">
        <v>0</v>
      </c>
      <c r="BR325">
        <v>0</v>
      </c>
      <c r="BS325" s="17">
        <v>0</v>
      </c>
      <c r="BT325">
        <v>0</v>
      </c>
      <c r="BU325">
        <v>1</v>
      </c>
      <c r="BV325">
        <v>0</v>
      </c>
      <c r="BW325" s="17">
        <v>0</v>
      </c>
      <c r="BX325">
        <v>0</v>
      </c>
      <c r="BY325">
        <v>0</v>
      </c>
      <c r="BZ325">
        <v>0</v>
      </c>
      <c r="CA325">
        <v>0</v>
      </c>
      <c r="CB325" s="17">
        <v>0</v>
      </c>
      <c r="CC325">
        <v>0</v>
      </c>
      <c r="CD325">
        <v>0</v>
      </c>
      <c r="CE325">
        <v>1</v>
      </c>
      <c r="CF325">
        <v>1</v>
      </c>
      <c r="CG325">
        <v>0</v>
      </c>
      <c r="CH325">
        <v>0</v>
      </c>
      <c r="CI325">
        <v>1</v>
      </c>
      <c r="CJ325">
        <v>0</v>
      </c>
      <c r="CK325">
        <v>0</v>
      </c>
      <c r="CL325">
        <v>0</v>
      </c>
      <c r="CM325" s="17">
        <v>1</v>
      </c>
      <c r="CN325">
        <v>0</v>
      </c>
      <c r="CO325">
        <v>3</v>
      </c>
      <c r="CP325">
        <v>0</v>
      </c>
      <c r="CQ325">
        <v>1</v>
      </c>
      <c r="CR325">
        <v>11</v>
      </c>
      <c r="CX325" s="33" t="s">
        <v>85</v>
      </c>
    </row>
    <row r="326" spans="1:102" x14ac:dyDescent="0.25">
      <c r="A326">
        <v>325</v>
      </c>
      <c r="B326">
        <v>22</v>
      </c>
      <c r="C326" s="24" t="s">
        <v>235</v>
      </c>
      <c r="D326" s="12">
        <v>6.4</v>
      </c>
      <c r="E326" s="13">
        <f t="shared" si="83"/>
        <v>0.71991001124859388</v>
      </c>
      <c r="F326" s="7">
        <v>8.89</v>
      </c>
      <c r="G326" s="7">
        <f t="shared" si="76"/>
        <v>5.6800899887514067</v>
      </c>
      <c r="H326" s="15">
        <f t="shared" si="77"/>
        <v>7.119910011248594</v>
      </c>
      <c r="I326" s="11">
        <f t="shared" si="78"/>
        <v>0.26457488505143828</v>
      </c>
      <c r="J326" s="32">
        <f t="shared" si="79"/>
        <v>2.9760954448980682E-2</v>
      </c>
      <c r="K326" s="32">
        <f t="shared" si="80"/>
        <v>33.601072899537002</v>
      </c>
      <c r="L326" s="8">
        <v>0</v>
      </c>
      <c r="M326" s="9">
        <v>1</v>
      </c>
      <c r="N326" s="8">
        <v>0</v>
      </c>
      <c r="O326" s="9">
        <v>0</v>
      </c>
      <c r="P326" s="9">
        <v>1</v>
      </c>
      <c r="Q326" s="9">
        <v>0</v>
      </c>
      <c r="R326" s="9">
        <v>0</v>
      </c>
      <c r="S326" s="8">
        <v>1063</v>
      </c>
      <c r="T326" s="9">
        <v>12</v>
      </c>
      <c r="U326" s="9">
        <f t="shared" si="81"/>
        <v>1050</v>
      </c>
      <c r="V326" s="9">
        <f t="shared" si="82"/>
        <v>24</v>
      </c>
      <c r="W326" s="7">
        <v>10.45</v>
      </c>
      <c r="X326" s="7">
        <v>22.62</v>
      </c>
      <c r="Y326" s="9">
        <v>1</v>
      </c>
      <c r="Z326" s="9">
        <v>0</v>
      </c>
      <c r="AA326" s="9">
        <v>0</v>
      </c>
      <c r="AB326" s="9">
        <v>0</v>
      </c>
      <c r="AC326" s="9">
        <v>1</v>
      </c>
      <c r="AD326" s="29">
        <v>0</v>
      </c>
      <c r="AE326" s="187">
        <v>0</v>
      </c>
      <c r="AF326" s="9">
        <v>1</v>
      </c>
      <c r="AG326" s="29">
        <v>0</v>
      </c>
      <c r="AH326" s="9">
        <v>0</v>
      </c>
      <c r="AI326" s="29">
        <v>1</v>
      </c>
      <c r="AJ326" s="20">
        <v>2000</v>
      </c>
      <c r="AK326" s="32">
        <f t="shared" si="84"/>
        <v>8.9482000000000006E-2</v>
      </c>
      <c r="AL326" s="32">
        <f t="shared" si="84"/>
        <v>0.30738960000000004</v>
      </c>
      <c r="AM326" s="32">
        <f t="shared" si="84"/>
        <v>0.40731719999999999</v>
      </c>
      <c r="AN326" s="42">
        <f t="shared" si="84"/>
        <v>0.19581120000000007</v>
      </c>
      <c r="AO326" s="41">
        <v>1</v>
      </c>
      <c r="AP326" s="17">
        <v>0</v>
      </c>
      <c r="AQ326" s="38">
        <f>1-AR326</f>
        <v>0.57479999999999998</v>
      </c>
      <c r="AR326" s="39">
        <v>0.42520000000000002</v>
      </c>
      <c r="AS326">
        <v>8.5300000000000001E-2</v>
      </c>
      <c r="AT326" s="39">
        <f t="shared" si="85"/>
        <v>0.91469999999999996</v>
      </c>
      <c r="AU326">
        <v>0</v>
      </c>
      <c r="AV326" s="17">
        <v>1</v>
      </c>
      <c r="AW326">
        <v>0</v>
      </c>
      <c r="AX326" s="17">
        <v>1</v>
      </c>
      <c r="AY326" s="17" t="s">
        <v>5</v>
      </c>
      <c r="AZ326">
        <v>0</v>
      </c>
      <c r="BA326">
        <v>1</v>
      </c>
      <c r="BB326">
        <v>0</v>
      </c>
      <c r="BC326">
        <v>0</v>
      </c>
      <c r="BD326">
        <v>0</v>
      </c>
      <c r="BE326" s="17">
        <v>0</v>
      </c>
      <c r="BF326">
        <v>0</v>
      </c>
      <c r="BG326">
        <v>1</v>
      </c>
      <c r="BH326" s="17">
        <v>0</v>
      </c>
      <c r="BI326">
        <v>127.1666666666667</v>
      </c>
      <c r="BJ326">
        <v>27</v>
      </c>
      <c r="BK326" s="24">
        <v>39.049999999999997</v>
      </c>
      <c r="BL326">
        <v>1</v>
      </c>
      <c r="BM326">
        <v>0</v>
      </c>
      <c r="BN326">
        <v>0</v>
      </c>
      <c r="BO326">
        <v>0</v>
      </c>
      <c r="BP326">
        <v>0</v>
      </c>
      <c r="BQ326">
        <v>0</v>
      </c>
      <c r="BR326">
        <v>0</v>
      </c>
      <c r="BS326" s="17">
        <v>0</v>
      </c>
      <c r="BT326">
        <v>0</v>
      </c>
      <c r="BU326">
        <v>1</v>
      </c>
      <c r="BV326">
        <v>0</v>
      </c>
      <c r="BW326" s="17">
        <v>0</v>
      </c>
      <c r="BX326">
        <v>0</v>
      </c>
      <c r="BY326">
        <v>0</v>
      </c>
      <c r="BZ326">
        <v>0</v>
      </c>
      <c r="CA326">
        <v>0</v>
      </c>
      <c r="CB326" s="17">
        <v>0</v>
      </c>
      <c r="CC326">
        <v>0</v>
      </c>
      <c r="CD326">
        <v>0</v>
      </c>
      <c r="CE326">
        <v>1</v>
      </c>
      <c r="CF326">
        <v>1</v>
      </c>
      <c r="CG326">
        <v>0</v>
      </c>
      <c r="CH326">
        <v>0</v>
      </c>
      <c r="CI326">
        <v>1</v>
      </c>
      <c r="CJ326">
        <v>0</v>
      </c>
      <c r="CK326">
        <v>0</v>
      </c>
      <c r="CL326">
        <v>0</v>
      </c>
      <c r="CM326" s="17">
        <v>1</v>
      </c>
      <c r="CN326">
        <v>0</v>
      </c>
      <c r="CO326">
        <v>3</v>
      </c>
      <c r="CP326">
        <v>0</v>
      </c>
      <c r="CQ326">
        <v>1</v>
      </c>
      <c r="CR326">
        <v>11</v>
      </c>
      <c r="CX326" s="33" t="s">
        <v>85</v>
      </c>
    </row>
    <row r="327" spans="1:102" x14ac:dyDescent="0.25">
      <c r="A327">
        <v>326</v>
      </c>
      <c r="B327">
        <v>22</v>
      </c>
      <c r="C327" s="24" t="s">
        <v>235</v>
      </c>
      <c r="D327" s="12">
        <v>3</v>
      </c>
      <c r="E327" s="13">
        <f t="shared" si="83"/>
        <v>1.2987012987012987</v>
      </c>
      <c r="F327" s="7">
        <v>2.31</v>
      </c>
      <c r="G327" s="7">
        <f t="shared" si="76"/>
        <v>1.7012987012987013</v>
      </c>
      <c r="H327" s="15">
        <f t="shared" si="77"/>
        <v>4.2987012987012987</v>
      </c>
      <c r="I327" s="11">
        <f t="shared" si="78"/>
        <v>8.1198409743599181E-2</v>
      </c>
      <c r="J327" s="32">
        <f t="shared" si="79"/>
        <v>3.5150826728830811E-2</v>
      </c>
      <c r="K327" s="32">
        <f t="shared" si="80"/>
        <v>28.44883301648769</v>
      </c>
      <c r="L327" s="8">
        <v>0</v>
      </c>
      <c r="M327" s="9">
        <v>1</v>
      </c>
      <c r="N327" s="8">
        <v>0</v>
      </c>
      <c r="O327" s="9">
        <v>0</v>
      </c>
      <c r="P327" s="9">
        <v>1</v>
      </c>
      <c r="Q327" s="9">
        <v>0</v>
      </c>
      <c r="R327" s="9">
        <v>0</v>
      </c>
      <c r="S327" s="8">
        <v>810</v>
      </c>
      <c r="T327" s="9">
        <v>5</v>
      </c>
      <c r="U327" s="9">
        <f t="shared" si="81"/>
        <v>804</v>
      </c>
      <c r="V327" s="9">
        <f t="shared" si="82"/>
        <v>24</v>
      </c>
      <c r="W327" s="7">
        <v>8.02</v>
      </c>
      <c r="X327" s="7">
        <v>23.77</v>
      </c>
      <c r="Y327" s="9">
        <v>1</v>
      </c>
      <c r="Z327" s="9">
        <v>0</v>
      </c>
      <c r="AA327" s="9">
        <v>0</v>
      </c>
      <c r="AB327" s="9">
        <v>0</v>
      </c>
      <c r="AC327" s="9">
        <v>1</v>
      </c>
      <c r="AD327" s="29">
        <v>0</v>
      </c>
      <c r="AE327" s="187">
        <v>0</v>
      </c>
      <c r="AF327" s="9">
        <v>1</v>
      </c>
      <c r="AG327" s="29">
        <v>0</v>
      </c>
      <c r="AH327" s="9">
        <v>0</v>
      </c>
      <c r="AI327" s="29">
        <v>1</v>
      </c>
      <c r="AJ327" s="20">
        <v>1989</v>
      </c>
      <c r="AK327" s="32">
        <v>0.31900000000000001</v>
      </c>
      <c r="AL327" s="32">
        <v>0.33800000000000002</v>
      </c>
      <c r="AM327" s="32">
        <v>0.24299999999999999</v>
      </c>
      <c r="AN327" s="42">
        <f t="shared" ref="AN327:AN342" si="86">1-SUM(AK327:AM327)</f>
        <v>9.9999999999999978E-2</v>
      </c>
      <c r="AO327" s="41">
        <v>1</v>
      </c>
      <c r="AP327" s="17">
        <v>0</v>
      </c>
      <c r="AQ327">
        <v>0</v>
      </c>
      <c r="AR327" s="39">
        <v>1</v>
      </c>
      <c r="AS327">
        <v>8.5300000000000001E-2</v>
      </c>
      <c r="AT327" s="39">
        <f t="shared" si="85"/>
        <v>0.91469999999999996</v>
      </c>
      <c r="AU327">
        <v>0</v>
      </c>
      <c r="AV327" s="17">
        <v>1</v>
      </c>
      <c r="AW327">
        <v>0</v>
      </c>
      <c r="AX327" s="17">
        <v>1</v>
      </c>
      <c r="AY327" s="17" t="s">
        <v>5</v>
      </c>
      <c r="AZ327">
        <v>0</v>
      </c>
      <c r="BA327">
        <v>1</v>
      </c>
      <c r="BB327">
        <v>0</v>
      </c>
      <c r="BC327">
        <v>0</v>
      </c>
      <c r="BD327">
        <v>0</v>
      </c>
      <c r="BE327" s="17">
        <v>0</v>
      </c>
      <c r="BF327">
        <v>0</v>
      </c>
      <c r="BG327">
        <v>1</v>
      </c>
      <c r="BH327" s="17">
        <v>0</v>
      </c>
      <c r="BI327">
        <v>127.1666666666667</v>
      </c>
      <c r="BJ327">
        <v>27</v>
      </c>
      <c r="BK327" s="24">
        <v>37.79</v>
      </c>
      <c r="BL327">
        <v>1</v>
      </c>
      <c r="BM327">
        <v>0</v>
      </c>
      <c r="BN327">
        <v>0</v>
      </c>
      <c r="BO327">
        <v>0</v>
      </c>
      <c r="BP327">
        <v>0</v>
      </c>
      <c r="BQ327">
        <v>0</v>
      </c>
      <c r="BR327">
        <v>0</v>
      </c>
      <c r="BS327" s="17">
        <v>0</v>
      </c>
      <c r="BT327">
        <v>0</v>
      </c>
      <c r="BU327">
        <v>1</v>
      </c>
      <c r="BV327">
        <v>0</v>
      </c>
      <c r="BW327" s="17">
        <v>0</v>
      </c>
      <c r="BX327">
        <v>0</v>
      </c>
      <c r="BY327">
        <v>0</v>
      </c>
      <c r="BZ327">
        <v>0</v>
      </c>
      <c r="CA327">
        <v>0</v>
      </c>
      <c r="CB327" s="17">
        <v>0</v>
      </c>
      <c r="CC327">
        <v>0</v>
      </c>
      <c r="CD327">
        <v>0</v>
      </c>
      <c r="CE327">
        <v>1</v>
      </c>
      <c r="CF327">
        <v>1</v>
      </c>
      <c r="CG327">
        <v>0</v>
      </c>
      <c r="CH327">
        <v>0</v>
      </c>
      <c r="CI327">
        <v>1</v>
      </c>
      <c r="CJ327">
        <v>0</v>
      </c>
      <c r="CK327">
        <v>1</v>
      </c>
      <c r="CL327">
        <v>0</v>
      </c>
      <c r="CM327" s="17">
        <v>1</v>
      </c>
      <c r="CN327">
        <v>0</v>
      </c>
      <c r="CO327">
        <v>3</v>
      </c>
      <c r="CP327">
        <v>0</v>
      </c>
      <c r="CQ327">
        <v>1</v>
      </c>
      <c r="CR327">
        <v>11</v>
      </c>
      <c r="CX327" s="33" t="s">
        <v>85</v>
      </c>
    </row>
    <row r="328" spans="1:102" x14ac:dyDescent="0.25">
      <c r="A328">
        <v>327</v>
      </c>
      <c r="B328">
        <v>22</v>
      </c>
      <c r="C328" s="24" t="s">
        <v>235</v>
      </c>
      <c r="D328" s="12">
        <v>2.8</v>
      </c>
      <c r="E328" s="13">
        <f t="shared" si="83"/>
        <v>3.2558139534883721</v>
      </c>
      <c r="F328" s="7">
        <v>0.86</v>
      </c>
      <c r="G328" s="7">
        <f t="shared" si="76"/>
        <v>-0.45581395348837228</v>
      </c>
      <c r="H328" s="15">
        <f t="shared" si="77"/>
        <v>6.0558139534883715</v>
      </c>
      <c r="I328" s="11">
        <f t="shared" si="78"/>
        <v>2.3486928885310506E-2</v>
      </c>
      <c r="J328" s="32">
        <f t="shared" si="79"/>
        <v>2.7310382424779657E-2</v>
      </c>
      <c r="K328" s="32">
        <f t="shared" si="80"/>
        <v>36.616111208046114</v>
      </c>
      <c r="L328" s="8">
        <v>0</v>
      </c>
      <c r="M328" s="9">
        <v>1</v>
      </c>
      <c r="N328" s="8">
        <v>0</v>
      </c>
      <c r="O328" s="9">
        <v>0</v>
      </c>
      <c r="P328" s="9">
        <v>1</v>
      </c>
      <c r="Q328" s="9">
        <v>0</v>
      </c>
      <c r="R328" s="9">
        <v>0</v>
      </c>
      <c r="S328" s="8">
        <v>1351</v>
      </c>
      <c r="T328" s="9">
        <v>10</v>
      </c>
      <c r="U328" s="9">
        <f t="shared" si="81"/>
        <v>1340</v>
      </c>
      <c r="V328" s="9">
        <f t="shared" si="82"/>
        <v>24</v>
      </c>
      <c r="W328" s="7">
        <v>9.14</v>
      </c>
      <c r="X328" s="7">
        <v>23.86</v>
      </c>
      <c r="Y328" s="9">
        <v>1</v>
      </c>
      <c r="Z328" s="9">
        <v>0</v>
      </c>
      <c r="AA328" s="9">
        <v>0</v>
      </c>
      <c r="AB328" s="9">
        <v>0</v>
      </c>
      <c r="AC328" s="9">
        <v>1</v>
      </c>
      <c r="AD328" s="29">
        <v>0</v>
      </c>
      <c r="AE328" s="187">
        <v>0</v>
      </c>
      <c r="AF328" s="9">
        <v>1</v>
      </c>
      <c r="AG328" s="29">
        <v>0</v>
      </c>
      <c r="AH328" s="9">
        <v>0</v>
      </c>
      <c r="AI328" s="29">
        <v>1</v>
      </c>
      <c r="AJ328" s="20">
        <v>1993</v>
      </c>
      <c r="AK328" s="32">
        <v>0.31900000000000001</v>
      </c>
      <c r="AL328" s="32">
        <v>0.33800000000000002</v>
      </c>
      <c r="AM328" s="32">
        <v>0.24299999999999999</v>
      </c>
      <c r="AN328" s="42">
        <f t="shared" si="86"/>
        <v>9.9999999999999978E-2</v>
      </c>
      <c r="AO328" s="41">
        <v>1</v>
      </c>
      <c r="AP328" s="17">
        <v>0</v>
      </c>
      <c r="AQ328">
        <v>0</v>
      </c>
      <c r="AR328" s="39">
        <v>1</v>
      </c>
      <c r="AS328">
        <v>8.5300000000000001E-2</v>
      </c>
      <c r="AT328" s="39">
        <f t="shared" si="85"/>
        <v>0.91469999999999996</v>
      </c>
      <c r="AU328">
        <v>0</v>
      </c>
      <c r="AV328" s="17">
        <v>1</v>
      </c>
      <c r="AW328">
        <v>0</v>
      </c>
      <c r="AX328" s="17">
        <v>1</v>
      </c>
      <c r="AY328" s="17" t="s">
        <v>5</v>
      </c>
      <c r="AZ328">
        <v>0</v>
      </c>
      <c r="BA328">
        <v>1</v>
      </c>
      <c r="BB328">
        <v>0</v>
      </c>
      <c r="BC328">
        <v>0</v>
      </c>
      <c r="BD328">
        <v>0</v>
      </c>
      <c r="BE328" s="17">
        <v>0</v>
      </c>
      <c r="BF328">
        <v>0</v>
      </c>
      <c r="BG328">
        <v>1</v>
      </c>
      <c r="BH328" s="17">
        <v>0</v>
      </c>
      <c r="BI328">
        <v>127.1666666666667</v>
      </c>
      <c r="BJ328">
        <v>27</v>
      </c>
      <c r="BK328" s="24">
        <v>39</v>
      </c>
      <c r="BL328">
        <v>1</v>
      </c>
      <c r="BM328">
        <v>0</v>
      </c>
      <c r="BN328">
        <v>0</v>
      </c>
      <c r="BO328">
        <v>0</v>
      </c>
      <c r="BP328">
        <v>0</v>
      </c>
      <c r="BQ328">
        <v>1</v>
      </c>
      <c r="BR328">
        <v>0</v>
      </c>
      <c r="BS328" s="17">
        <v>0</v>
      </c>
      <c r="BT328">
        <v>0</v>
      </c>
      <c r="BU328">
        <v>1</v>
      </c>
      <c r="BV328">
        <v>0</v>
      </c>
      <c r="BW328" s="17">
        <v>0</v>
      </c>
      <c r="BX328">
        <v>0</v>
      </c>
      <c r="BY328">
        <v>0</v>
      </c>
      <c r="BZ328">
        <v>0</v>
      </c>
      <c r="CA328">
        <v>0</v>
      </c>
      <c r="CB328" s="17">
        <v>0</v>
      </c>
      <c r="CC328">
        <v>0</v>
      </c>
      <c r="CD328">
        <v>0</v>
      </c>
      <c r="CE328">
        <v>1</v>
      </c>
      <c r="CF328">
        <v>1</v>
      </c>
      <c r="CG328">
        <v>0</v>
      </c>
      <c r="CH328">
        <v>0</v>
      </c>
      <c r="CI328">
        <v>1</v>
      </c>
      <c r="CJ328">
        <v>0</v>
      </c>
      <c r="CK328">
        <v>1</v>
      </c>
      <c r="CL328">
        <v>0</v>
      </c>
      <c r="CM328" s="17">
        <v>1</v>
      </c>
      <c r="CN328">
        <v>0</v>
      </c>
      <c r="CO328">
        <v>3</v>
      </c>
      <c r="CP328">
        <v>0</v>
      </c>
      <c r="CQ328">
        <v>1</v>
      </c>
      <c r="CR328">
        <v>11</v>
      </c>
      <c r="CX328" s="33" t="s">
        <v>85</v>
      </c>
    </row>
    <row r="329" spans="1:102" x14ac:dyDescent="0.25">
      <c r="A329">
        <v>328</v>
      </c>
      <c r="B329">
        <v>22</v>
      </c>
      <c r="C329" s="24" t="s">
        <v>235</v>
      </c>
      <c r="D329" s="12">
        <v>1.8</v>
      </c>
      <c r="E329" s="13">
        <f t="shared" si="83"/>
        <v>0.89552238805970164</v>
      </c>
      <c r="F329" s="7">
        <v>2.0099999999999998</v>
      </c>
      <c r="G329" s="7">
        <f t="shared" si="76"/>
        <v>0.90447761194029841</v>
      </c>
      <c r="H329" s="15">
        <f t="shared" si="77"/>
        <v>2.6955223880597017</v>
      </c>
      <c r="I329" s="11">
        <f t="shared" si="78"/>
        <v>7.9079937896204405E-2</v>
      </c>
      <c r="J329" s="32">
        <f t="shared" si="79"/>
        <v>3.9343252684678816E-2</v>
      </c>
      <c r="K329" s="32">
        <f t="shared" si="80"/>
        <v>25.417318898735168</v>
      </c>
      <c r="L329" s="8">
        <v>0</v>
      </c>
      <c r="M329" s="9">
        <v>1</v>
      </c>
      <c r="N329" s="8">
        <v>0</v>
      </c>
      <c r="O329" s="9">
        <v>0</v>
      </c>
      <c r="P329" s="9">
        <v>1</v>
      </c>
      <c r="Q329" s="9">
        <v>0</v>
      </c>
      <c r="R329" s="9">
        <v>0</v>
      </c>
      <c r="S329" s="8">
        <v>648</v>
      </c>
      <c r="T329" s="9">
        <v>5</v>
      </c>
      <c r="U329" s="9">
        <f t="shared" si="81"/>
        <v>642</v>
      </c>
      <c r="V329" s="9">
        <f t="shared" si="82"/>
        <v>24</v>
      </c>
      <c r="W329" s="7">
        <v>9.7899999999999991</v>
      </c>
      <c r="X329" s="7">
        <v>21.84</v>
      </c>
      <c r="Y329" s="9">
        <v>1</v>
      </c>
      <c r="Z329" s="9">
        <v>0</v>
      </c>
      <c r="AA329" s="9">
        <v>0</v>
      </c>
      <c r="AB329" s="9">
        <v>0</v>
      </c>
      <c r="AC329" s="9">
        <v>1</v>
      </c>
      <c r="AD329" s="29">
        <v>0</v>
      </c>
      <c r="AE329" s="187">
        <v>0</v>
      </c>
      <c r="AF329" s="9">
        <v>1</v>
      </c>
      <c r="AG329" s="29">
        <v>0</v>
      </c>
      <c r="AH329" s="9">
        <v>0</v>
      </c>
      <c r="AI329" s="29">
        <v>1</v>
      </c>
      <c r="AJ329" s="20">
        <v>1997</v>
      </c>
      <c r="AK329" s="32">
        <v>0.13900000000000001</v>
      </c>
      <c r="AL329" s="32">
        <v>0.33600000000000002</v>
      </c>
      <c r="AM329" s="32">
        <v>0.36</v>
      </c>
      <c r="AN329" s="42">
        <f t="shared" si="86"/>
        <v>0.16500000000000004</v>
      </c>
      <c r="AO329" s="41">
        <v>1</v>
      </c>
      <c r="AP329" s="17">
        <v>0</v>
      </c>
      <c r="AQ329">
        <v>0</v>
      </c>
      <c r="AR329" s="39">
        <v>1</v>
      </c>
      <c r="AS329">
        <v>8.5300000000000001E-2</v>
      </c>
      <c r="AT329" s="39">
        <f t="shared" si="85"/>
        <v>0.91469999999999996</v>
      </c>
      <c r="AU329">
        <v>0</v>
      </c>
      <c r="AV329" s="17">
        <v>1</v>
      </c>
      <c r="AW329">
        <v>0</v>
      </c>
      <c r="AX329" s="17">
        <v>1</v>
      </c>
      <c r="AY329" s="17" t="s">
        <v>5</v>
      </c>
      <c r="AZ329">
        <v>0</v>
      </c>
      <c r="BA329">
        <v>1</v>
      </c>
      <c r="BB329">
        <v>0</v>
      </c>
      <c r="BC329">
        <v>0</v>
      </c>
      <c r="BD329">
        <v>0</v>
      </c>
      <c r="BE329" s="17">
        <v>0</v>
      </c>
      <c r="BF329">
        <v>0</v>
      </c>
      <c r="BG329">
        <v>1</v>
      </c>
      <c r="BH329" s="17">
        <v>0</v>
      </c>
      <c r="BI329">
        <v>127.1666666666667</v>
      </c>
      <c r="BJ329">
        <v>27</v>
      </c>
      <c r="BK329" s="24">
        <v>37.630000000000003</v>
      </c>
      <c r="BL329">
        <v>1</v>
      </c>
      <c r="BM329">
        <v>0</v>
      </c>
      <c r="BN329">
        <v>0</v>
      </c>
      <c r="BO329">
        <v>0</v>
      </c>
      <c r="BP329">
        <v>0</v>
      </c>
      <c r="BQ329">
        <v>0</v>
      </c>
      <c r="BR329">
        <v>0</v>
      </c>
      <c r="BS329" s="17">
        <v>0</v>
      </c>
      <c r="BT329">
        <v>0</v>
      </c>
      <c r="BU329">
        <v>1</v>
      </c>
      <c r="BV329">
        <v>0</v>
      </c>
      <c r="BW329" s="17">
        <v>0</v>
      </c>
      <c r="BX329">
        <v>0</v>
      </c>
      <c r="BY329">
        <v>0</v>
      </c>
      <c r="BZ329">
        <v>0</v>
      </c>
      <c r="CA329">
        <v>0</v>
      </c>
      <c r="CB329" s="17">
        <v>0</v>
      </c>
      <c r="CC329">
        <v>0</v>
      </c>
      <c r="CD329">
        <v>0</v>
      </c>
      <c r="CE329">
        <v>1</v>
      </c>
      <c r="CF329">
        <v>1</v>
      </c>
      <c r="CG329">
        <v>0</v>
      </c>
      <c r="CH329">
        <v>0</v>
      </c>
      <c r="CI329">
        <v>1</v>
      </c>
      <c r="CJ329">
        <v>0</v>
      </c>
      <c r="CK329">
        <v>1</v>
      </c>
      <c r="CL329">
        <v>0</v>
      </c>
      <c r="CM329" s="17">
        <v>1</v>
      </c>
      <c r="CN329">
        <v>0</v>
      </c>
      <c r="CO329">
        <v>3</v>
      </c>
      <c r="CP329">
        <v>0</v>
      </c>
      <c r="CQ329">
        <v>1</v>
      </c>
      <c r="CR329">
        <v>11</v>
      </c>
      <c r="CX329" s="33" t="s">
        <v>85</v>
      </c>
    </row>
    <row r="330" spans="1:102" x14ac:dyDescent="0.25">
      <c r="A330">
        <v>329</v>
      </c>
      <c r="B330">
        <v>22</v>
      </c>
      <c r="C330" s="24" t="s">
        <v>235</v>
      </c>
      <c r="D330" s="12">
        <v>-0.3</v>
      </c>
      <c r="E330" s="13">
        <f t="shared" si="83"/>
        <v>2.9999999999999996</v>
      </c>
      <c r="F330" s="7">
        <v>-0.1</v>
      </c>
      <c r="G330" s="7">
        <f t="shared" si="76"/>
        <v>-3.2999999999999994</v>
      </c>
      <c r="H330" s="15">
        <f t="shared" si="77"/>
        <v>2.6999999999999997</v>
      </c>
      <c r="I330" s="11">
        <f t="shared" si="78"/>
        <v>-3.2124462549688771E-3</v>
      </c>
      <c r="J330" s="32">
        <f t="shared" si="79"/>
        <v>3.2124462549688766E-2</v>
      </c>
      <c r="K330" s="32">
        <f t="shared" si="80"/>
        <v>31.128925455273908</v>
      </c>
      <c r="L330" s="8">
        <v>0</v>
      </c>
      <c r="M330" s="9">
        <v>1</v>
      </c>
      <c r="N330" s="8">
        <v>0</v>
      </c>
      <c r="O330" s="9">
        <v>0</v>
      </c>
      <c r="P330" s="9">
        <v>1</v>
      </c>
      <c r="Q330" s="9">
        <v>0</v>
      </c>
      <c r="R330" s="9">
        <v>0</v>
      </c>
      <c r="S330" s="8">
        <v>980</v>
      </c>
      <c r="T330" s="9">
        <v>10</v>
      </c>
      <c r="U330" s="9">
        <f t="shared" si="81"/>
        <v>969</v>
      </c>
      <c r="V330" s="9">
        <f t="shared" si="82"/>
        <v>24</v>
      </c>
      <c r="W330" s="7">
        <v>10.45</v>
      </c>
      <c r="X330" s="7">
        <v>22.62</v>
      </c>
      <c r="Y330" s="9">
        <v>1</v>
      </c>
      <c r="Z330" s="9">
        <v>0</v>
      </c>
      <c r="AA330" s="9">
        <v>0</v>
      </c>
      <c r="AB330" s="9">
        <v>0</v>
      </c>
      <c r="AC330" s="9">
        <v>1</v>
      </c>
      <c r="AD330" s="29">
        <v>0</v>
      </c>
      <c r="AE330" s="187">
        <v>0</v>
      </c>
      <c r="AF330" s="9">
        <v>1</v>
      </c>
      <c r="AG330" s="29">
        <v>0</v>
      </c>
      <c r="AH330" s="9">
        <v>0</v>
      </c>
      <c r="AI330" s="29">
        <v>1</v>
      </c>
      <c r="AJ330" s="20">
        <v>2000</v>
      </c>
      <c r="AK330" s="32">
        <v>0.13900000000000001</v>
      </c>
      <c r="AL330" s="32">
        <v>0.33600000000000002</v>
      </c>
      <c r="AM330" s="32">
        <v>0.36</v>
      </c>
      <c r="AN330" s="42">
        <f t="shared" si="86"/>
        <v>0.16500000000000004</v>
      </c>
      <c r="AO330" s="41">
        <v>1</v>
      </c>
      <c r="AP330" s="17">
        <v>0</v>
      </c>
      <c r="AQ330">
        <v>0</v>
      </c>
      <c r="AR330" s="39">
        <v>1</v>
      </c>
      <c r="AS330">
        <v>8.5300000000000001E-2</v>
      </c>
      <c r="AT330" s="39">
        <f t="shared" si="85"/>
        <v>0.91469999999999996</v>
      </c>
      <c r="AU330">
        <v>0</v>
      </c>
      <c r="AV330" s="17">
        <v>1</v>
      </c>
      <c r="AW330">
        <v>0</v>
      </c>
      <c r="AX330" s="17">
        <v>1</v>
      </c>
      <c r="AY330" s="17" t="s">
        <v>5</v>
      </c>
      <c r="AZ330">
        <v>0</v>
      </c>
      <c r="BA330">
        <v>1</v>
      </c>
      <c r="BB330">
        <v>0</v>
      </c>
      <c r="BC330">
        <v>0</v>
      </c>
      <c r="BD330">
        <v>0</v>
      </c>
      <c r="BE330" s="17">
        <v>0</v>
      </c>
      <c r="BF330">
        <v>0</v>
      </c>
      <c r="BG330">
        <v>1</v>
      </c>
      <c r="BH330" s="17">
        <v>0</v>
      </c>
      <c r="BI330">
        <v>127.1666666666667</v>
      </c>
      <c r="BJ330">
        <v>27</v>
      </c>
      <c r="BK330" s="24">
        <v>39.049999999999997</v>
      </c>
      <c r="BL330">
        <v>1</v>
      </c>
      <c r="BM330">
        <v>0</v>
      </c>
      <c r="BN330">
        <v>0</v>
      </c>
      <c r="BO330">
        <v>0</v>
      </c>
      <c r="BP330">
        <v>0</v>
      </c>
      <c r="BQ330">
        <v>1</v>
      </c>
      <c r="BR330">
        <v>0</v>
      </c>
      <c r="BS330" s="17">
        <v>0</v>
      </c>
      <c r="BT330">
        <v>0</v>
      </c>
      <c r="BU330">
        <v>1</v>
      </c>
      <c r="BV330">
        <v>0</v>
      </c>
      <c r="BW330" s="17">
        <v>0</v>
      </c>
      <c r="BX330">
        <v>0</v>
      </c>
      <c r="BY330">
        <v>0</v>
      </c>
      <c r="BZ330">
        <v>0</v>
      </c>
      <c r="CA330">
        <v>0</v>
      </c>
      <c r="CB330" s="17">
        <v>0</v>
      </c>
      <c r="CC330">
        <v>0</v>
      </c>
      <c r="CD330">
        <v>0</v>
      </c>
      <c r="CE330">
        <v>1</v>
      </c>
      <c r="CF330">
        <v>1</v>
      </c>
      <c r="CG330">
        <v>0</v>
      </c>
      <c r="CH330">
        <v>0</v>
      </c>
      <c r="CI330">
        <v>1</v>
      </c>
      <c r="CJ330">
        <v>0</v>
      </c>
      <c r="CK330">
        <v>1</v>
      </c>
      <c r="CL330">
        <v>0</v>
      </c>
      <c r="CM330" s="17">
        <v>1</v>
      </c>
      <c r="CN330">
        <v>0</v>
      </c>
      <c r="CO330">
        <v>3</v>
      </c>
      <c r="CP330">
        <v>0</v>
      </c>
      <c r="CQ330">
        <v>1</v>
      </c>
      <c r="CR330">
        <v>11</v>
      </c>
      <c r="CX330" s="33" t="s">
        <v>85</v>
      </c>
    </row>
    <row r="331" spans="1:102" x14ac:dyDescent="0.25">
      <c r="A331">
        <v>330</v>
      </c>
      <c r="B331">
        <v>22</v>
      </c>
      <c r="C331" s="24" t="s">
        <v>235</v>
      </c>
      <c r="D331" s="12">
        <v>4.5999999999999996</v>
      </c>
      <c r="E331" s="13">
        <f t="shared" si="83"/>
        <v>1.0772833723653397</v>
      </c>
      <c r="F331" s="7">
        <v>4.2699999999999996</v>
      </c>
      <c r="G331" s="7">
        <f t="shared" si="76"/>
        <v>3.5227166276346598</v>
      </c>
      <c r="H331" s="15">
        <f t="shared" si="77"/>
        <v>5.6772833723653395</v>
      </c>
      <c r="I331" s="11">
        <f t="shared" si="78"/>
        <v>0.18613964303252781</v>
      </c>
      <c r="J331" s="32">
        <f t="shared" si="79"/>
        <v>4.3592422255861317E-2</v>
      </c>
      <c r="K331" s="32">
        <f t="shared" si="80"/>
        <v>22.939766781726444</v>
      </c>
      <c r="L331" s="8">
        <v>0</v>
      </c>
      <c r="M331" s="9">
        <v>1</v>
      </c>
      <c r="N331" s="8">
        <v>0</v>
      </c>
      <c r="O331" s="9">
        <v>0</v>
      </c>
      <c r="P331" s="9">
        <v>1</v>
      </c>
      <c r="Q331" s="9">
        <v>0</v>
      </c>
      <c r="R331" s="9">
        <v>0</v>
      </c>
      <c r="S331" s="8">
        <v>514</v>
      </c>
      <c r="T331" s="9">
        <v>5</v>
      </c>
      <c r="U331" s="9">
        <f t="shared" si="81"/>
        <v>508</v>
      </c>
      <c r="V331" s="9">
        <f t="shared" si="82"/>
        <v>24</v>
      </c>
      <c r="W331" s="7">
        <v>8.02</v>
      </c>
      <c r="X331" s="7">
        <v>23.77</v>
      </c>
      <c r="Y331" s="9">
        <v>1</v>
      </c>
      <c r="Z331" s="9">
        <v>0</v>
      </c>
      <c r="AA331" s="9">
        <v>0</v>
      </c>
      <c r="AB331" s="9">
        <v>0</v>
      </c>
      <c r="AC331" s="9">
        <v>1</v>
      </c>
      <c r="AD331" s="29">
        <v>0</v>
      </c>
      <c r="AE331" s="187">
        <v>0</v>
      </c>
      <c r="AF331" s="9">
        <v>1</v>
      </c>
      <c r="AG331" s="29">
        <v>0</v>
      </c>
      <c r="AH331" s="9">
        <v>0</v>
      </c>
      <c r="AI331" s="29">
        <v>1</v>
      </c>
      <c r="AJ331" s="20">
        <v>1989</v>
      </c>
      <c r="AK331" s="32">
        <v>0.31900000000000001</v>
      </c>
      <c r="AL331" s="32">
        <v>0.33800000000000002</v>
      </c>
      <c r="AM331" s="32">
        <v>0.24299999999999999</v>
      </c>
      <c r="AN331" s="42">
        <f t="shared" si="86"/>
        <v>9.9999999999999978E-2</v>
      </c>
      <c r="AO331" s="41">
        <v>1</v>
      </c>
      <c r="AP331" s="17">
        <v>0</v>
      </c>
      <c r="AQ331">
        <v>0</v>
      </c>
      <c r="AR331" s="39">
        <v>1</v>
      </c>
      <c r="AS331">
        <v>8.5300000000000001E-2</v>
      </c>
      <c r="AT331" s="39">
        <f t="shared" si="85"/>
        <v>0.91469999999999996</v>
      </c>
      <c r="AU331">
        <v>0</v>
      </c>
      <c r="AV331" s="17">
        <v>1</v>
      </c>
      <c r="AW331">
        <v>0</v>
      </c>
      <c r="AX331" s="17">
        <v>1</v>
      </c>
      <c r="AY331" s="17" t="s">
        <v>5</v>
      </c>
      <c r="AZ331">
        <v>0</v>
      </c>
      <c r="BA331">
        <v>1</v>
      </c>
      <c r="BB331">
        <v>0</v>
      </c>
      <c r="BC331">
        <v>0</v>
      </c>
      <c r="BD331">
        <v>0</v>
      </c>
      <c r="BE331" s="17">
        <v>0</v>
      </c>
      <c r="BF331">
        <v>0</v>
      </c>
      <c r="BG331">
        <v>1</v>
      </c>
      <c r="BH331" s="17">
        <v>0</v>
      </c>
      <c r="BI331">
        <v>127.1666666666667</v>
      </c>
      <c r="BJ331">
        <v>27</v>
      </c>
      <c r="BK331" s="24">
        <v>37.79</v>
      </c>
      <c r="BL331">
        <v>1</v>
      </c>
      <c r="BM331">
        <v>0</v>
      </c>
      <c r="BN331">
        <v>0</v>
      </c>
      <c r="BO331">
        <v>0</v>
      </c>
      <c r="BP331">
        <v>0</v>
      </c>
      <c r="BQ331">
        <v>0</v>
      </c>
      <c r="BR331">
        <v>0</v>
      </c>
      <c r="BS331" s="17">
        <v>0</v>
      </c>
      <c r="BT331">
        <v>0</v>
      </c>
      <c r="BU331">
        <v>1</v>
      </c>
      <c r="BV331">
        <v>0</v>
      </c>
      <c r="BW331" s="17">
        <v>0</v>
      </c>
      <c r="BX331">
        <v>0</v>
      </c>
      <c r="BY331">
        <v>0</v>
      </c>
      <c r="BZ331">
        <v>0</v>
      </c>
      <c r="CA331">
        <v>0</v>
      </c>
      <c r="CB331" s="17">
        <v>0</v>
      </c>
      <c r="CC331">
        <v>0</v>
      </c>
      <c r="CD331">
        <v>0</v>
      </c>
      <c r="CE331">
        <v>1</v>
      </c>
      <c r="CF331">
        <v>1</v>
      </c>
      <c r="CG331">
        <v>0</v>
      </c>
      <c r="CH331">
        <v>0</v>
      </c>
      <c r="CI331">
        <v>1</v>
      </c>
      <c r="CJ331">
        <v>0</v>
      </c>
      <c r="CK331">
        <v>1</v>
      </c>
      <c r="CL331">
        <v>0</v>
      </c>
      <c r="CM331" s="17">
        <v>1</v>
      </c>
      <c r="CN331">
        <v>0</v>
      </c>
      <c r="CO331">
        <v>3</v>
      </c>
      <c r="CP331">
        <v>0</v>
      </c>
      <c r="CQ331">
        <v>1</v>
      </c>
      <c r="CR331">
        <v>11</v>
      </c>
      <c r="CX331" s="33" t="s">
        <v>85</v>
      </c>
    </row>
    <row r="332" spans="1:102" x14ac:dyDescent="0.25">
      <c r="A332">
        <v>331</v>
      </c>
      <c r="B332">
        <v>22</v>
      </c>
      <c r="C332" s="24" t="s">
        <v>235</v>
      </c>
      <c r="D332" s="12">
        <v>3.9</v>
      </c>
      <c r="E332" s="13">
        <f t="shared" si="83"/>
        <v>1.7647058823529411</v>
      </c>
      <c r="F332" s="7">
        <v>2.21</v>
      </c>
      <c r="G332" s="7">
        <f t="shared" si="76"/>
        <v>2.1352941176470588</v>
      </c>
      <c r="H332" s="15">
        <f t="shared" si="77"/>
        <v>5.6647058823529406</v>
      </c>
      <c r="I332" s="11">
        <f t="shared" si="78"/>
        <v>7.2434333358581224E-2</v>
      </c>
      <c r="J332" s="32">
        <f t="shared" si="79"/>
        <v>3.2775716451846716E-2</v>
      </c>
      <c r="K332" s="32">
        <f t="shared" si="80"/>
        <v>30.510393311132514</v>
      </c>
      <c r="L332" s="8">
        <v>0</v>
      </c>
      <c r="M332" s="9">
        <v>1</v>
      </c>
      <c r="N332" s="8">
        <v>0</v>
      </c>
      <c r="O332" s="9">
        <v>0</v>
      </c>
      <c r="P332" s="9">
        <v>1</v>
      </c>
      <c r="Q332" s="9">
        <v>0</v>
      </c>
      <c r="R332" s="9">
        <v>0</v>
      </c>
      <c r="S332" s="8">
        <v>937</v>
      </c>
      <c r="T332" s="9">
        <v>10</v>
      </c>
      <c r="U332" s="9">
        <f t="shared" si="81"/>
        <v>926</v>
      </c>
      <c r="V332" s="9">
        <f t="shared" si="82"/>
        <v>24</v>
      </c>
      <c r="W332" s="7">
        <v>9.14</v>
      </c>
      <c r="X332" s="7">
        <v>23.86</v>
      </c>
      <c r="Y332" s="9">
        <v>1</v>
      </c>
      <c r="Z332" s="9">
        <v>0</v>
      </c>
      <c r="AA332" s="9">
        <v>0</v>
      </c>
      <c r="AB332" s="9">
        <v>0</v>
      </c>
      <c r="AC332" s="9">
        <v>1</v>
      </c>
      <c r="AD332" s="29">
        <v>0</v>
      </c>
      <c r="AE332" s="187">
        <v>0</v>
      </c>
      <c r="AF332" s="9">
        <v>1</v>
      </c>
      <c r="AG332" s="29">
        <v>0</v>
      </c>
      <c r="AH332" s="9">
        <v>0</v>
      </c>
      <c r="AI332" s="29">
        <v>1</v>
      </c>
      <c r="AJ332" s="20">
        <v>1993</v>
      </c>
      <c r="AK332" s="32">
        <v>0.31900000000000001</v>
      </c>
      <c r="AL332" s="32">
        <v>0.33800000000000002</v>
      </c>
      <c r="AM332" s="32">
        <v>0.24299999999999999</v>
      </c>
      <c r="AN332" s="42">
        <f t="shared" si="86"/>
        <v>9.9999999999999978E-2</v>
      </c>
      <c r="AO332" s="41">
        <v>1</v>
      </c>
      <c r="AP332" s="17">
        <v>0</v>
      </c>
      <c r="AQ332">
        <v>0</v>
      </c>
      <c r="AR332" s="39">
        <v>1</v>
      </c>
      <c r="AS332">
        <v>8.5300000000000001E-2</v>
      </c>
      <c r="AT332" s="39">
        <f t="shared" si="85"/>
        <v>0.91469999999999996</v>
      </c>
      <c r="AU332">
        <v>0</v>
      </c>
      <c r="AV332" s="17">
        <v>1</v>
      </c>
      <c r="AW332">
        <v>0</v>
      </c>
      <c r="AX332" s="17">
        <v>1</v>
      </c>
      <c r="AY332" s="17" t="s">
        <v>5</v>
      </c>
      <c r="AZ332">
        <v>0</v>
      </c>
      <c r="BA332">
        <v>1</v>
      </c>
      <c r="BB332">
        <v>0</v>
      </c>
      <c r="BC332">
        <v>0</v>
      </c>
      <c r="BD332">
        <v>0</v>
      </c>
      <c r="BE332" s="17">
        <v>0</v>
      </c>
      <c r="BF332">
        <v>0</v>
      </c>
      <c r="BG332">
        <v>1</v>
      </c>
      <c r="BH332" s="17">
        <v>0</v>
      </c>
      <c r="BI332">
        <v>127.1666666666667</v>
      </c>
      <c r="BJ332">
        <v>27</v>
      </c>
      <c r="BK332" s="24">
        <v>39</v>
      </c>
      <c r="BL332">
        <v>1</v>
      </c>
      <c r="BM332">
        <v>0</v>
      </c>
      <c r="BN332">
        <v>0</v>
      </c>
      <c r="BO332">
        <v>0</v>
      </c>
      <c r="BP332">
        <v>0</v>
      </c>
      <c r="BQ332">
        <v>1</v>
      </c>
      <c r="BR332">
        <v>0</v>
      </c>
      <c r="BS332" s="17">
        <v>0</v>
      </c>
      <c r="BT332">
        <v>0</v>
      </c>
      <c r="BU332">
        <v>1</v>
      </c>
      <c r="BV332">
        <v>0</v>
      </c>
      <c r="BW332" s="17">
        <v>0</v>
      </c>
      <c r="BX332">
        <v>0</v>
      </c>
      <c r="BY332">
        <v>0</v>
      </c>
      <c r="BZ332">
        <v>0</v>
      </c>
      <c r="CA332">
        <v>0</v>
      </c>
      <c r="CB332" s="17">
        <v>0</v>
      </c>
      <c r="CC332">
        <v>0</v>
      </c>
      <c r="CD332">
        <v>0</v>
      </c>
      <c r="CE332">
        <v>1</v>
      </c>
      <c r="CF332">
        <v>1</v>
      </c>
      <c r="CG332">
        <v>0</v>
      </c>
      <c r="CH332">
        <v>0</v>
      </c>
      <c r="CI332">
        <v>1</v>
      </c>
      <c r="CJ332">
        <v>0</v>
      </c>
      <c r="CK332">
        <v>1</v>
      </c>
      <c r="CL332">
        <v>0</v>
      </c>
      <c r="CM332" s="17">
        <v>1</v>
      </c>
      <c r="CN332">
        <v>0</v>
      </c>
      <c r="CO332">
        <v>3</v>
      </c>
      <c r="CP332">
        <v>0</v>
      </c>
      <c r="CQ332">
        <v>1</v>
      </c>
      <c r="CR332">
        <v>11</v>
      </c>
      <c r="CX332" s="33" t="s">
        <v>85</v>
      </c>
    </row>
    <row r="333" spans="1:102" x14ac:dyDescent="0.25">
      <c r="A333">
        <v>332</v>
      </c>
      <c r="B333">
        <v>22</v>
      </c>
      <c r="C333" s="24" t="s">
        <v>235</v>
      </c>
      <c r="D333" s="12">
        <v>5.0999999999999996</v>
      </c>
      <c r="E333" s="13">
        <f t="shared" si="83"/>
        <v>1.2718204488778055</v>
      </c>
      <c r="F333" s="7">
        <v>4.01</v>
      </c>
      <c r="G333" s="7">
        <f t="shared" si="76"/>
        <v>3.8281795511221941</v>
      </c>
      <c r="H333" s="15">
        <f t="shared" si="77"/>
        <v>6.3718204488778056</v>
      </c>
      <c r="I333" s="11">
        <f t="shared" si="78"/>
        <v>0.1865459135354694</v>
      </c>
      <c r="J333" s="32">
        <f t="shared" si="79"/>
        <v>4.6520177939019809E-2</v>
      </c>
      <c r="K333" s="32">
        <f t="shared" si="80"/>
        <v>21.496048474080069</v>
      </c>
      <c r="L333" s="8">
        <v>0</v>
      </c>
      <c r="M333" s="9">
        <v>1</v>
      </c>
      <c r="N333" s="8">
        <v>0</v>
      </c>
      <c r="O333" s="9">
        <v>0</v>
      </c>
      <c r="P333" s="9">
        <v>1</v>
      </c>
      <c r="Q333" s="9">
        <v>0</v>
      </c>
      <c r="R333" s="9">
        <v>0</v>
      </c>
      <c r="S333" s="8">
        <v>452</v>
      </c>
      <c r="T333" s="9">
        <v>5</v>
      </c>
      <c r="U333" s="9">
        <f t="shared" si="81"/>
        <v>446</v>
      </c>
      <c r="V333" s="9">
        <f t="shared" si="82"/>
        <v>24</v>
      </c>
      <c r="W333" s="7">
        <v>9.7899999999999991</v>
      </c>
      <c r="X333" s="7">
        <v>21.84</v>
      </c>
      <c r="Y333" s="9">
        <v>1</v>
      </c>
      <c r="Z333" s="9">
        <v>0</v>
      </c>
      <c r="AA333" s="9">
        <v>0</v>
      </c>
      <c r="AB333" s="9">
        <v>0</v>
      </c>
      <c r="AC333" s="9">
        <v>1</v>
      </c>
      <c r="AD333" s="29">
        <v>0</v>
      </c>
      <c r="AE333" s="187">
        <v>0</v>
      </c>
      <c r="AF333" s="9">
        <v>1</v>
      </c>
      <c r="AG333" s="29">
        <v>0</v>
      </c>
      <c r="AH333" s="9">
        <v>0</v>
      </c>
      <c r="AI333" s="29">
        <v>1</v>
      </c>
      <c r="AJ333" s="20">
        <v>1997</v>
      </c>
      <c r="AK333" s="32">
        <v>0.13900000000000001</v>
      </c>
      <c r="AL333" s="32">
        <v>0.33600000000000002</v>
      </c>
      <c r="AM333" s="32">
        <v>0.36</v>
      </c>
      <c r="AN333" s="42">
        <f t="shared" si="86"/>
        <v>0.16500000000000004</v>
      </c>
      <c r="AO333" s="41">
        <v>1</v>
      </c>
      <c r="AP333" s="17">
        <v>0</v>
      </c>
      <c r="AQ333">
        <v>0</v>
      </c>
      <c r="AR333" s="39">
        <v>1</v>
      </c>
      <c r="AS333">
        <v>8.5300000000000001E-2</v>
      </c>
      <c r="AT333" s="39">
        <f t="shared" si="85"/>
        <v>0.91469999999999996</v>
      </c>
      <c r="AU333">
        <v>0</v>
      </c>
      <c r="AV333" s="17">
        <v>1</v>
      </c>
      <c r="AW333">
        <v>0</v>
      </c>
      <c r="AX333" s="17">
        <v>1</v>
      </c>
      <c r="AY333" s="17" t="s">
        <v>5</v>
      </c>
      <c r="AZ333">
        <v>0</v>
      </c>
      <c r="BA333">
        <v>1</v>
      </c>
      <c r="BB333">
        <v>0</v>
      </c>
      <c r="BC333">
        <v>0</v>
      </c>
      <c r="BD333">
        <v>0</v>
      </c>
      <c r="BE333" s="17">
        <v>0</v>
      </c>
      <c r="BF333">
        <v>0</v>
      </c>
      <c r="BG333">
        <v>1</v>
      </c>
      <c r="BH333" s="17">
        <v>0</v>
      </c>
      <c r="BI333">
        <v>127.1666666666667</v>
      </c>
      <c r="BJ333">
        <v>27</v>
      </c>
      <c r="BK333" s="24">
        <v>37.630000000000003</v>
      </c>
      <c r="BL333">
        <v>1</v>
      </c>
      <c r="BM333">
        <v>0</v>
      </c>
      <c r="BN333">
        <v>0</v>
      </c>
      <c r="BO333">
        <v>0</v>
      </c>
      <c r="BP333">
        <v>0</v>
      </c>
      <c r="BQ333">
        <v>0</v>
      </c>
      <c r="BR333">
        <v>0</v>
      </c>
      <c r="BS333" s="17">
        <v>0</v>
      </c>
      <c r="BT333">
        <v>0</v>
      </c>
      <c r="BU333">
        <v>1</v>
      </c>
      <c r="BV333">
        <v>0</v>
      </c>
      <c r="BW333" s="17">
        <v>0</v>
      </c>
      <c r="BX333">
        <v>0</v>
      </c>
      <c r="BY333">
        <v>0</v>
      </c>
      <c r="BZ333">
        <v>0</v>
      </c>
      <c r="CA333">
        <v>0</v>
      </c>
      <c r="CB333" s="17">
        <v>0</v>
      </c>
      <c r="CC333">
        <v>0</v>
      </c>
      <c r="CD333">
        <v>0</v>
      </c>
      <c r="CE333">
        <v>1</v>
      </c>
      <c r="CF333">
        <v>1</v>
      </c>
      <c r="CG333">
        <v>0</v>
      </c>
      <c r="CH333">
        <v>0</v>
      </c>
      <c r="CI333">
        <v>1</v>
      </c>
      <c r="CJ333">
        <v>0</v>
      </c>
      <c r="CK333">
        <v>1</v>
      </c>
      <c r="CL333">
        <v>0</v>
      </c>
      <c r="CM333" s="17">
        <v>1</v>
      </c>
      <c r="CN333">
        <v>0</v>
      </c>
      <c r="CO333">
        <v>3</v>
      </c>
      <c r="CP333">
        <v>0</v>
      </c>
      <c r="CQ333">
        <v>1</v>
      </c>
      <c r="CR333">
        <v>11</v>
      </c>
      <c r="CX333" s="33" t="s">
        <v>85</v>
      </c>
    </row>
    <row r="334" spans="1:102" x14ac:dyDescent="0.25">
      <c r="A334">
        <v>333</v>
      </c>
      <c r="B334">
        <v>22</v>
      </c>
      <c r="C334" s="24" t="s">
        <v>235</v>
      </c>
      <c r="D334" s="12">
        <v>5.5</v>
      </c>
      <c r="E334" s="13">
        <f t="shared" si="83"/>
        <v>2.4336283185840708</v>
      </c>
      <c r="F334" s="7">
        <v>2.2599999999999998</v>
      </c>
      <c r="G334" s="7">
        <f t="shared" si="76"/>
        <v>3.0663716814159292</v>
      </c>
      <c r="H334" s="15">
        <f t="shared" si="77"/>
        <v>7.9336283185840708</v>
      </c>
      <c r="I334" s="11">
        <f t="shared" si="78"/>
        <v>8.1704726615308823E-2</v>
      </c>
      <c r="J334" s="32">
        <f t="shared" si="79"/>
        <v>3.6152533900579126E-2</v>
      </c>
      <c r="K334" s="32">
        <f t="shared" si="80"/>
        <v>27.66057844659074</v>
      </c>
      <c r="L334" s="8">
        <v>0</v>
      </c>
      <c r="M334" s="9">
        <v>1</v>
      </c>
      <c r="N334" s="8">
        <v>0</v>
      </c>
      <c r="O334" s="9">
        <v>0</v>
      </c>
      <c r="P334" s="9">
        <v>1</v>
      </c>
      <c r="Q334" s="9">
        <v>0</v>
      </c>
      <c r="R334" s="9">
        <v>0</v>
      </c>
      <c r="S334" s="8">
        <v>771</v>
      </c>
      <c r="T334" s="9">
        <v>10</v>
      </c>
      <c r="U334" s="9">
        <f t="shared" si="81"/>
        <v>760</v>
      </c>
      <c r="V334" s="9">
        <f t="shared" si="82"/>
        <v>24</v>
      </c>
      <c r="W334" s="7">
        <v>10.45</v>
      </c>
      <c r="X334" s="7">
        <v>22.62</v>
      </c>
      <c r="Y334" s="9">
        <v>1</v>
      </c>
      <c r="Z334" s="9">
        <v>0</v>
      </c>
      <c r="AA334" s="9">
        <v>0</v>
      </c>
      <c r="AB334" s="9">
        <v>0</v>
      </c>
      <c r="AC334" s="9">
        <v>1</v>
      </c>
      <c r="AD334" s="29">
        <v>0</v>
      </c>
      <c r="AE334" s="187">
        <v>0</v>
      </c>
      <c r="AF334" s="9">
        <v>1</v>
      </c>
      <c r="AG334" s="29">
        <v>0</v>
      </c>
      <c r="AH334" s="9">
        <v>0</v>
      </c>
      <c r="AI334" s="29">
        <v>1</v>
      </c>
      <c r="AJ334" s="20">
        <v>2000</v>
      </c>
      <c r="AK334" s="32">
        <v>0.13900000000000001</v>
      </c>
      <c r="AL334" s="32">
        <v>0.33600000000000002</v>
      </c>
      <c r="AM334" s="32">
        <v>0.36</v>
      </c>
      <c r="AN334" s="42">
        <f t="shared" si="86"/>
        <v>0.16500000000000004</v>
      </c>
      <c r="AO334" s="41">
        <v>1</v>
      </c>
      <c r="AP334" s="17">
        <v>0</v>
      </c>
      <c r="AQ334">
        <v>0</v>
      </c>
      <c r="AR334" s="39">
        <v>1</v>
      </c>
      <c r="AS334">
        <v>8.5300000000000001E-2</v>
      </c>
      <c r="AT334" s="39">
        <f t="shared" si="85"/>
        <v>0.91469999999999996</v>
      </c>
      <c r="AU334">
        <v>0</v>
      </c>
      <c r="AV334" s="17">
        <v>1</v>
      </c>
      <c r="AW334">
        <v>0</v>
      </c>
      <c r="AX334" s="17">
        <v>1</v>
      </c>
      <c r="AY334" s="17" t="s">
        <v>5</v>
      </c>
      <c r="AZ334">
        <v>0</v>
      </c>
      <c r="BA334">
        <v>1</v>
      </c>
      <c r="BB334">
        <v>0</v>
      </c>
      <c r="BC334">
        <v>0</v>
      </c>
      <c r="BD334">
        <v>0</v>
      </c>
      <c r="BE334" s="17">
        <v>0</v>
      </c>
      <c r="BF334">
        <v>0</v>
      </c>
      <c r="BG334">
        <v>1</v>
      </c>
      <c r="BH334" s="17">
        <v>0</v>
      </c>
      <c r="BI334">
        <v>127.1666666666667</v>
      </c>
      <c r="BJ334">
        <v>27</v>
      </c>
      <c r="BK334" s="24">
        <v>39.049999999999997</v>
      </c>
      <c r="BL334">
        <v>1</v>
      </c>
      <c r="BM334">
        <v>0</v>
      </c>
      <c r="BN334">
        <v>0</v>
      </c>
      <c r="BO334">
        <v>0</v>
      </c>
      <c r="BP334">
        <v>0</v>
      </c>
      <c r="BQ334">
        <v>1</v>
      </c>
      <c r="BR334">
        <v>0</v>
      </c>
      <c r="BS334" s="17">
        <v>0</v>
      </c>
      <c r="BT334">
        <v>0</v>
      </c>
      <c r="BU334">
        <v>1</v>
      </c>
      <c r="BV334">
        <v>0</v>
      </c>
      <c r="BW334" s="17">
        <v>0</v>
      </c>
      <c r="BX334">
        <v>0</v>
      </c>
      <c r="BY334">
        <v>0</v>
      </c>
      <c r="BZ334">
        <v>0</v>
      </c>
      <c r="CA334">
        <v>0</v>
      </c>
      <c r="CB334" s="17">
        <v>0</v>
      </c>
      <c r="CC334">
        <v>0</v>
      </c>
      <c r="CD334">
        <v>0</v>
      </c>
      <c r="CE334">
        <v>1</v>
      </c>
      <c r="CF334">
        <v>1</v>
      </c>
      <c r="CG334">
        <v>0</v>
      </c>
      <c r="CH334">
        <v>0</v>
      </c>
      <c r="CI334">
        <v>1</v>
      </c>
      <c r="CJ334">
        <v>0</v>
      </c>
      <c r="CK334">
        <v>1</v>
      </c>
      <c r="CL334">
        <v>0</v>
      </c>
      <c r="CM334" s="17">
        <v>1</v>
      </c>
      <c r="CN334">
        <v>0</v>
      </c>
      <c r="CO334">
        <v>3</v>
      </c>
      <c r="CP334">
        <v>0</v>
      </c>
      <c r="CQ334">
        <v>1</v>
      </c>
      <c r="CR334">
        <v>11</v>
      </c>
      <c r="CX334" s="33" t="s">
        <v>85</v>
      </c>
    </row>
    <row r="335" spans="1:102" x14ac:dyDescent="0.25">
      <c r="A335">
        <v>334</v>
      </c>
      <c r="B335">
        <v>22</v>
      </c>
      <c r="C335" s="24" t="s">
        <v>235</v>
      </c>
      <c r="D335" s="12">
        <v>2.4</v>
      </c>
      <c r="E335" s="13">
        <f t="shared" si="83"/>
        <v>1.1162790697674418</v>
      </c>
      <c r="F335" s="7">
        <v>2.15</v>
      </c>
      <c r="G335" s="7">
        <f t="shared" si="76"/>
        <v>1.2837209302325581</v>
      </c>
      <c r="H335" s="15">
        <f t="shared" si="77"/>
        <v>3.5162790697674415</v>
      </c>
      <c r="I335" s="11">
        <f t="shared" si="78"/>
        <v>6.7397705177461117E-2</v>
      </c>
      <c r="J335" s="32">
        <f t="shared" si="79"/>
        <v>3.1347769849981923E-2</v>
      </c>
      <c r="K335" s="32">
        <f t="shared" si="80"/>
        <v>31.900195924163221</v>
      </c>
      <c r="L335" s="8">
        <v>0</v>
      </c>
      <c r="M335" s="9">
        <v>1</v>
      </c>
      <c r="N335" s="8">
        <v>0</v>
      </c>
      <c r="O335" s="9">
        <v>0</v>
      </c>
      <c r="P335" s="9">
        <v>1</v>
      </c>
      <c r="Q335" s="9">
        <v>0</v>
      </c>
      <c r="R335" s="9">
        <v>0</v>
      </c>
      <c r="S335" s="8">
        <v>1019</v>
      </c>
      <c r="T335" s="9">
        <v>5</v>
      </c>
      <c r="U335" s="9">
        <f t="shared" si="81"/>
        <v>1013</v>
      </c>
      <c r="V335" s="9">
        <f t="shared" si="82"/>
        <v>24</v>
      </c>
      <c r="W335" s="7">
        <v>8.02</v>
      </c>
      <c r="X335" s="7">
        <v>23.77</v>
      </c>
      <c r="Y335" s="9">
        <v>1</v>
      </c>
      <c r="Z335" s="9">
        <v>0</v>
      </c>
      <c r="AA335" s="9">
        <v>0</v>
      </c>
      <c r="AB335" s="9">
        <v>0</v>
      </c>
      <c r="AC335" s="9">
        <v>1</v>
      </c>
      <c r="AD335" s="29">
        <v>0</v>
      </c>
      <c r="AE335" s="187">
        <v>0</v>
      </c>
      <c r="AF335" s="9">
        <v>1</v>
      </c>
      <c r="AG335" s="29">
        <v>0</v>
      </c>
      <c r="AH335" s="9">
        <v>0</v>
      </c>
      <c r="AI335" s="29">
        <v>1</v>
      </c>
      <c r="AJ335" s="20">
        <v>1989</v>
      </c>
      <c r="AK335" s="32">
        <v>0.13</v>
      </c>
      <c r="AL335" s="32">
        <v>0.35299999999999998</v>
      </c>
      <c r="AM335" s="32">
        <v>0.36</v>
      </c>
      <c r="AN335" s="42">
        <f t="shared" si="86"/>
        <v>0.15700000000000003</v>
      </c>
      <c r="AO335" s="41">
        <v>1</v>
      </c>
      <c r="AP335" s="17">
        <v>0</v>
      </c>
      <c r="AQ335">
        <v>1</v>
      </c>
      <c r="AR335" s="39">
        <v>0</v>
      </c>
      <c r="AS335">
        <v>8.5300000000000001E-2</v>
      </c>
      <c r="AT335" s="39">
        <f t="shared" si="85"/>
        <v>0.91469999999999996</v>
      </c>
      <c r="AU335">
        <v>0</v>
      </c>
      <c r="AV335" s="17">
        <v>1</v>
      </c>
      <c r="AW335">
        <v>0</v>
      </c>
      <c r="AX335" s="17">
        <v>1</v>
      </c>
      <c r="AY335" s="17" t="s">
        <v>5</v>
      </c>
      <c r="AZ335">
        <v>0</v>
      </c>
      <c r="BA335">
        <v>1</v>
      </c>
      <c r="BB335">
        <v>0</v>
      </c>
      <c r="BC335">
        <v>0</v>
      </c>
      <c r="BD335">
        <v>0</v>
      </c>
      <c r="BE335" s="17">
        <v>0</v>
      </c>
      <c r="BF335">
        <v>0</v>
      </c>
      <c r="BG335">
        <v>1</v>
      </c>
      <c r="BH335" s="17">
        <v>0</v>
      </c>
      <c r="BI335">
        <v>127.1666666666667</v>
      </c>
      <c r="BJ335">
        <v>27</v>
      </c>
      <c r="BK335" s="24">
        <v>37.79</v>
      </c>
      <c r="BL335">
        <v>1</v>
      </c>
      <c r="BM335">
        <v>0</v>
      </c>
      <c r="BN335">
        <v>0</v>
      </c>
      <c r="BO335">
        <v>0</v>
      </c>
      <c r="BP335">
        <v>0</v>
      </c>
      <c r="BQ335">
        <v>0</v>
      </c>
      <c r="BR335">
        <v>0</v>
      </c>
      <c r="BS335" s="17">
        <v>0</v>
      </c>
      <c r="BT335">
        <v>0</v>
      </c>
      <c r="BU335">
        <v>1</v>
      </c>
      <c r="BV335">
        <v>0</v>
      </c>
      <c r="BW335" s="17">
        <v>0</v>
      </c>
      <c r="BX335">
        <v>0</v>
      </c>
      <c r="BY335">
        <v>0</v>
      </c>
      <c r="BZ335">
        <v>0</v>
      </c>
      <c r="CA335">
        <v>0</v>
      </c>
      <c r="CB335" s="17">
        <v>0</v>
      </c>
      <c r="CC335">
        <v>0</v>
      </c>
      <c r="CD335">
        <v>0</v>
      </c>
      <c r="CE335">
        <v>1</v>
      </c>
      <c r="CF335">
        <v>1</v>
      </c>
      <c r="CG335">
        <v>0</v>
      </c>
      <c r="CH335">
        <v>0</v>
      </c>
      <c r="CI335">
        <v>1</v>
      </c>
      <c r="CJ335">
        <v>0</v>
      </c>
      <c r="CK335">
        <v>1</v>
      </c>
      <c r="CL335">
        <v>0</v>
      </c>
      <c r="CM335" s="17">
        <v>1</v>
      </c>
      <c r="CN335">
        <v>0</v>
      </c>
      <c r="CO335">
        <v>3</v>
      </c>
      <c r="CP335">
        <v>0</v>
      </c>
      <c r="CQ335">
        <v>1</v>
      </c>
      <c r="CR335">
        <v>11</v>
      </c>
      <c r="CX335" s="33" t="s">
        <v>85</v>
      </c>
    </row>
    <row r="336" spans="1:102" x14ac:dyDescent="0.25">
      <c r="A336">
        <v>335</v>
      </c>
      <c r="B336">
        <v>22</v>
      </c>
      <c r="C336" s="24" t="s">
        <v>235</v>
      </c>
      <c r="D336" s="12">
        <v>-1.6</v>
      </c>
      <c r="E336" s="13">
        <f t="shared" si="83"/>
        <v>1.8181818181818183</v>
      </c>
      <c r="F336" s="7">
        <v>-0.88</v>
      </c>
      <c r="G336" s="7">
        <f t="shared" si="76"/>
        <v>-3.4181818181818184</v>
      </c>
      <c r="H336" s="15">
        <f t="shared" si="77"/>
        <v>0.21818181818181825</v>
      </c>
      <c r="I336" s="11">
        <f t="shared" si="78"/>
        <v>-2.3846798901517526E-2</v>
      </c>
      <c r="J336" s="32">
        <f t="shared" si="79"/>
        <v>2.7098635115360828E-2</v>
      </c>
      <c r="K336" s="32">
        <f t="shared" si="80"/>
        <v>36.902227575039426</v>
      </c>
      <c r="L336" s="8">
        <v>0</v>
      </c>
      <c r="M336" s="9">
        <v>1</v>
      </c>
      <c r="N336" s="8">
        <v>0</v>
      </c>
      <c r="O336" s="9">
        <v>0</v>
      </c>
      <c r="P336" s="9">
        <v>1</v>
      </c>
      <c r="Q336" s="9">
        <v>0</v>
      </c>
      <c r="R336" s="9">
        <v>0</v>
      </c>
      <c r="S336" s="8">
        <v>1372</v>
      </c>
      <c r="T336" s="9">
        <v>10</v>
      </c>
      <c r="U336" s="9">
        <f t="shared" si="81"/>
        <v>1361</v>
      </c>
      <c r="V336" s="9">
        <f t="shared" si="82"/>
        <v>24</v>
      </c>
      <c r="W336" s="7">
        <v>9.14</v>
      </c>
      <c r="X336" s="7">
        <v>23.86</v>
      </c>
      <c r="Y336" s="9">
        <v>1</v>
      </c>
      <c r="Z336" s="9">
        <v>0</v>
      </c>
      <c r="AA336" s="9">
        <v>0</v>
      </c>
      <c r="AB336" s="9">
        <v>0</v>
      </c>
      <c r="AC336" s="9">
        <v>1</v>
      </c>
      <c r="AD336" s="29">
        <v>0</v>
      </c>
      <c r="AE336" s="187">
        <v>0</v>
      </c>
      <c r="AF336" s="9">
        <v>1</v>
      </c>
      <c r="AG336" s="29">
        <v>0</v>
      </c>
      <c r="AH336" s="9">
        <v>0</v>
      </c>
      <c r="AI336" s="29">
        <v>1</v>
      </c>
      <c r="AJ336" s="20">
        <v>1993</v>
      </c>
      <c r="AK336" s="32">
        <v>0.13</v>
      </c>
      <c r="AL336" s="32">
        <v>0.35299999999999998</v>
      </c>
      <c r="AM336" s="32">
        <v>0.36</v>
      </c>
      <c r="AN336" s="42">
        <f t="shared" si="86"/>
        <v>0.15700000000000003</v>
      </c>
      <c r="AO336" s="41">
        <v>1</v>
      </c>
      <c r="AP336" s="17">
        <v>0</v>
      </c>
      <c r="AQ336">
        <v>1</v>
      </c>
      <c r="AR336" s="39">
        <v>0</v>
      </c>
      <c r="AS336">
        <v>8.5300000000000001E-2</v>
      </c>
      <c r="AT336" s="39">
        <f t="shared" si="85"/>
        <v>0.91469999999999996</v>
      </c>
      <c r="AU336">
        <v>0</v>
      </c>
      <c r="AV336" s="17">
        <v>1</v>
      </c>
      <c r="AW336">
        <v>0</v>
      </c>
      <c r="AX336" s="17">
        <v>1</v>
      </c>
      <c r="AY336" s="17" t="s">
        <v>5</v>
      </c>
      <c r="AZ336">
        <v>0</v>
      </c>
      <c r="BA336">
        <v>1</v>
      </c>
      <c r="BB336">
        <v>0</v>
      </c>
      <c r="BC336">
        <v>0</v>
      </c>
      <c r="BD336">
        <v>0</v>
      </c>
      <c r="BE336" s="17">
        <v>0</v>
      </c>
      <c r="BF336">
        <v>0</v>
      </c>
      <c r="BG336">
        <v>1</v>
      </c>
      <c r="BH336" s="17">
        <v>0</v>
      </c>
      <c r="BI336">
        <v>127.1666666666667</v>
      </c>
      <c r="BJ336">
        <v>27</v>
      </c>
      <c r="BK336" s="24">
        <v>39</v>
      </c>
      <c r="BL336">
        <v>1</v>
      </c>
      <c r="BM336">
        <v>0</v>
      </c>
      <c r="BN336">
        <v>0</v>
      </c>
      <c r="BO336">
        <v>0</v>
      </c>
      <c r="BP336">
        <v>0</v>
      </c>
      <c r="BQ336">
        <v>1</v>
      </c>
      <c r="BR336">
        <v>0</v>
      </c>
      <c r="BS336" s="17">
        <v>0</v>
      </c>
      <c r="BT336">
        <v>0</v>
      </c>
      <c r="BU336">
        <v>1</v>
      </c>
      <c r="BV336">
        <v>0</v>
      </c>
      <c r="BW336" s="17">
        <v>0</v>
      </c>
      <c r="BX336">
        <v>0</v>
      </c>
      <c r="BY336">
        <v>0</v>
      </c>
      <c r="BZ336">
        <v>0</v>
      </c>
      <c r="CA336">
        <v>0</v>
      </c>
      <c r="CB336" s="17">
        <v>0</v>
      </c>
      <c r="CC336">
        <v>0</v>
      </c>
      <c r="CD336">
        <v>0</v>
      </c>
      <c r="CE336">
        <v>1</v>
      </c>
      <c r="CF336">
        <v>1</v>
      </c>
      <c r="CG336">
        <v>0</v>
      </c>
      <c r="CH336">
        <v>0</v>
      </c>
      <c r="CI336">
        <v>1</v>
      </c>
      <c r="CJ336">
        <v>0</v>
      </c>
      <c r="CK336">
        <v>1</v>
      </c>
      <c r="CL336">
        <v>0</v>
      </c>
      <c r="CM336" s="17">
        <v>1</v>
      </c>
      <c r="CN336">
        <v>0</v>
      </c>
      <c r="CO336">
        <v>3</v>
      </c>
      <c r="CP336">
        <v>0</v>
      </c>
      <c r="CQ336">
        <v>1</v>
      </c>
      <c r="CR336">
        <v>11</v>
      </c>
      <c r="CX336" s="33" t="s">
        <v>85</v>
      </c>
    </row>
    <row r="337" spans="1:102" x14ac:dyDescent="0.25">
      <c r="A337">
        <v>336</v>
      </c>
      <c r="B337">
        <v>22</v>
      </c>
      <c r="C337" s="24" t="s">
        <v>235</v>
      </c>
      <c r="D337" s="12">
        <v>0.7</v>
      </c>
      <c r="E337" s="13">
        <f t="shared" si="83"/>
        <v>1.044776119402985</v>
      </c>
      <c r="F337" s="7">
        <v>0.67</v>
      </c>
      <c r="G337" s="7">
        <f t="shared" si="76"/>
        <v>-0.34477611940298503</v>
      </c>
      <c r="H337" s="15">
        <f t="shared" si="77"/>
        <v>1.7447761194029849</v>
      </c>
      <c r="I337" s="11">
        <f t="shared" si="78"/>
        <v>2.3505894099012905E-2</v>
      </c>
      <c r="J337" s="32">
        <f t="shared" si="79"/>
        <v>3.5083424028377469E-2</v>
      </c>
      <c r="K337" s="32">
        <f t="shared" si="80"/>
        <v>28.503489260088841</v>
      </c>
      <c r="L337" s="8">
        <v>0</v>
      </c>
      <c r="M337" s="9">
        <v>1</v>
      </c>
      <c r="N337" s="8">
        <v>0</v>
      </c>
      <c r="O337" s="9">
        <v>0</v>
      </c>
      <c r="P337" s="9">
        <v>1</v>
      </c>
      <c r="Q337" s="9">
        <v>0</v>
      </c>
      <c r="R337" s="9">
        <v>0</v>
      </c>
      <c r="S337" s="8">
        <v>818</v>
      </c>
      <c r="T337" s="9">
        <v>5</v>
      </c>
      <c r="U337" s="9">
        <f t="shared" si="81"/>
        <v>812</v>
      </c>
      <c r="V337" s="9">
        <f t="shared" si="82"/>
        <v>24</v>
      </c>
      <c r="W337" s="7">
        <v>9.7899999999999991</v>
      </c>
      <c r="X337" s="7">
        <v>21.84</v>
      </c>
      <c r="Y337" s="9">
        <v>1</v>
      </c>
      <c r="Z337" s="9">
        <v>0</v>
      </c>
      <c r="AA337" s="9">
        <v>0</v>
      </c>
      <c r="AB337" s="9">
        <v>0</v>
      </c>
      <c r="AC337" s="9">
        <v>1</v>
      </c>
      <c r="AD337" s="29">
        <v>0</v>
      </c>
      <c r="AE337" s="187">
        <v>0</v>
      </c>
      <c r="AF337" s="9">
        <v>1</v>
      </c>
      <c r="AG337" s="29">
        <v>0</v>
      </c>
      <c r="AH337" s="9">
        <v>0</v>
      </c>
      <c r="AI337" s="29">
        <v>1</v>
      </c>
      <c r="AJ337" s="20">
        <v>1997</v>
      </c>
      <c r="AK337" s="32">
        <v>4.9000000000000002E-2</v>
      </c>
      <c r="AL337" s="32">
        <v>0.28399999999999997</v>
      </c>
      <c r="AM337" s="32">
        <v>0.44600000000000001</v>
      </c>
      <c r="AN337" s="42">
        <f t="shared" si="86"/>
        <v>0.22100000000000009</v>
      </c>
      <c r="AO337" s="41">
        <v>1</v>
      </c>
      <c r="AP337" s="17">
        <v>0</v>
      </c>
      <c r="AQ337">
        <v>1</v>
      </c>
      <c r="AR337" s="39">
        <v>0</v>
      </c>
      <c r="AS337">
        <v>8.5300000000000001E-2</v>
      </c>
      <c r="AT337" s="39">
        <f t="shared" si="85"/>
        <v>0.91469999999999996</v>
      </c>
      <c r="AU337">
        <v>0</v>
      </c>
      <c r="AV337" s="17">
        <v>1</v>
      </c>
      <c r="AW337">
        <v>0</v>
      </c>
      <c r="AX337" s="17">
        <v>1</v>
      </c>
      <c r="AY337" s="17" t="s">
        <v>5</v>
      </c>
      <c r="AZ337">
        <v>0</v>
      </c>
      <c r="BA337">
        <v>1</v>
      </c>
      <c r="BB337">
        <v>0</v>
      </c>
      <c r="BC337">
        <v>0</v>
      </c>
      <c r="BD337">
        <v>0</v>
      </c>
      <c r="BE337" s="17">
        <v>0</v>
      </c>
      <c r="BF337">
        <v>0</v>
      </c>
      <c r="BG337">
        <v>1</v>
      </c>
      <c r="BH337" s="17">
        <v>0</v>
      </c>
      <c r="BI337">
        <v>127.1666666666667</v>
      </c>
      <c r="BJ337">
        <v>27</v>
      </c>
      <c r="BK337" s="24">
        <v>37.630000000000003</v>
      </c>
      <c r="BL337">
        <v>1</v>
      </c>
      <c r="BM337">
        <v>0</v>
      </c>
      <c r="BN337">
        <v>0</v>
      </c>
      <c r="BO337">
        <v>0</v>
      </c>
      <c r="BP337">
        <v>0</v>
      </c>
      <c r="BQ337">
        <v>0</v>
      </c>
      <c r="BR337">
        <v>0</v>
      </c>
      <c r="BS337" s="17">
        <v>0</v>
      </c>
      <c r="BT337">
        <v>0</v>
      </c>
      <c r="BU337">
        <v>1</v>
      </c>
      <c r="BV337">
        <v>0</v>
      </c>
      <c r="BW337" s="17">
        <v>0</v>
      </c>
      <c r="BX337">
        <v>0</v>
      </c>
      <c r="BY337">
        <v>0</v>
      </c>
      <c r="BZ337">
        <v>0</v>
      </c>
      <c r="CA337">
        <v>0</v>
      </c>
      <c r="CB337" s="17">
        <v>0</v>
      </c>
      <c r="CC337">
        <v>0</v>
      </c>
      <c r="CD337">
        <v>0</v>
      </c>
      <c r="CE337">
        <v>1</v>
      </c>
      <c r="CF337">
        <v>1</v>
      </c>
      <c r="CG337">
        <v>0</v>
      </c>
      <c r="CH337">
        <v>0</v>
      </c>
      <c r="CI337">
        <v>1</v>
      </c>
      <c r="CJ337">
        <v>0</v>
      </c>
      <c r="CK337">
        <v>1</v>
      </c>
      <c r="CL337">
        <v>0</v>
      </c>
      <c r="CM337" s="17">
        <v>1</v>
      </c>
      <c r="CN337">
        <v>0</v>
      </c>
      <c r="CO337">
        <v>3</v>
      </c>
      <c r="CP337">
        <v>0</v>
      </c>
      <c r="CQ337">
        <v>1</v>
      </c>
      <c r="CR337">
        <v>11</v>
      </c>
      <c r="CX337" s="33" t="s">
        <v>85</v>
      </c>
    </row>
    <row r="338" spans="1:102" x14ac:dyDescent="0.25">
      <c r="A338">
        <v>337</v>
      </c>
      <c r="B338">
        <v>22</v>
      </c>
      <c r="C338" s="24" t="s">
        <v>235</v>
      </c>
      <c r="D338" s="12">
        <v>0.6</v>
      </c>
      <c r="E338" s="13">
        <f t="shared" si="83"/>
        <v>2.1428571428571428</v>
      </c>
      <c r="F338" s="7">
        <v>0.28000000000000003</v>
      </c>
      <c r="G338" s="7">
        <f t="shared" si="76"/>
        <v>-1.5428571428571427</v>
      </c>
      <c r="H338" s="15">
        <f t="shared" si="77"/>
        <v>2.7428571428571429</v>
      </c>
      <c r="I338" s="11">
        <f t="shared" si="78"/>
        <v>9.0984008236424802E-3</v>
      </c>
      <c r="J338" s="32">
        <f t="shared" si="79"/>
        <v>3.2494288655865997E-2</v>
      </c>
      <c r="K338" s="32">
        <f t="shared" si="80"/>
        <v>30.774638909335721</v>
      </c>
      <c r="L338" s="8">
        <v>0</v>
      </c>
      <c r="M338" s="9">
        <v>1</v>
      </c>
      <c r="N338" s="8">
        <v>0</v>
      </c>
      <c r="O338" s="9">
        <v>0</v>
      </c>
      <c r="P338" s="9">
        <v>1</v>
      </c>
      <c r="Q338" s="9">
        <v>0</v>
      </c>
      <c r="R338" s="9">
        <v>0</v>
      </c>
      <c r="S338" s="8">
        <v>958</v>
      </c>
      <c r="T338" s="9">
        <v>10</v>
      </c>
      <c r="U338" s="9">
        <f t="shared" si="81"/>
        <v>947</v>
      </c>
      <c r="V338" s="9">
        <f t="shared" si="82"/>
        <v>24</v>
      </c>
      <c r="W338" s="7">
        <v>10.45</v>
      </c>
      <c r="X338" s="7">
        <v>22.62</v>
      </c>
      <c r="Y338" s="9">
        <v>1</v>
      </c>
      <c r="Z338" s="9">
        <v>0</v>
      </c>
      <c r="AA338" s="9">
        <v>0</v>
      </c>
      <c r="AB338" s="9">
        <v>0</v>
      </c>
      <c r="AC338" s="9">
        <v>1</v>
      </c>
      <c r="AD338" s="29">
        <v>0</v>
      </c>
      <c r="AE338" s="187">
        <v>0</v>
      </c>
      <c r="AF338" s="9">
        <v>1</v>
      </c>
      <c r="AG338" s="29">
        <v>0</v>
      </c>
      <c r="AH338" s="9">
        <v>0</v>
      </c>
      <c r="AI338" s="29">
        <v>1</v>
      </c>
      <c r="AJ338" s="20">
        <v>2000</v>
      </c>
      <c r="AK338" s="32">
        <v>4.9000000000000002E-2</v>
      </c>
      <c r="AL338" s="32">
        <v>0.28399999999999997</v>
      </c>
      <c r="AM338" s="32">
        <v>0.44600000000000001</v>
      </c>
      <c r="AN338" s="42">
        <f t="shared" si="86"/>
        <v>0.22100000000000009</v>
      </c>
      <c r="AO338" s="41">
        <v>1</v>
      </c>
      <c r="AP338" s="17">
        <v>0</v>
      </c>
      <c r="AQ338">
        <v>1</v>
      </c>
      <c r="AR338" s="39">
        <v>0</v>
      </c>
      <c r="AS338">
        <v>8.5300000000000001E-2</v>
      </c>
      <c r="AT338" s="39">
        <f t="shared" si="85"/>
        <v>0.91469999999999996</v>
      </c>
      <c r="AU338">
        <v>0</v>
      </c>
      <c r="AV338" s="17">
        <v>1</v>
      </c>
      <c r="AW338">
        <v>0</v>
      </c>
      <c r="AX338" s="17">
        <v>1</v>
      </c>
      <c r="AY338" s="17" t="s">
        <v>5</v>
      </c>
      <c r="AZ338">
        <v>0</v>
      </c>
      <c r="BA338">
        <v>1</v>
      </c>
      <c r="BB338">
        <v>0</v>
      </c>
      <c r="BC338">
        <v>0</v>
      </c>
      <c r="BD338">
        <v>0</v>
      </c>
      <c r="BE338" s="17">
        <v>0</v>
      </c>
      <c r="BF338">
        <v>0</v>
      </c>
      <c r="BG338">
        <v>1</v>
      </c>
      <c r="BH338" s="17">
        <v>0</v>
      </c>
      <c r="BI338">
        <v>127.1666666666667</v>
      </c>
      <c r="BJ338">
        <v>27</v>
      </c>
      <c r="BK338" s="24">
        <v>39.049999999999997</v>
      </c>
      <c r="BL338">
        <v>1</v>
      </c>
      <c r="BM338">
        <v>0</v>
      </c>
      <c r="BN338">
        <v>0</v>
      </c>
      <c r="BO338">
        <v>0</v>
      </c>
      <c r="BP338">
        <v>0</v>
      </c>
      <c r="BQ338">
        <v>1</v>
      </c>
      <c r="BR338">
        <v>0</v>
      </c>
      <c r="BS338" s="17">
        <v>0</v>
      </c>
      <c r="BT338">
        <v>0</v>
      </c>
      <c r="BU338">
        <v>1</v>
      </c>
      <c r="BV338">
        <v>0</v>
      </c>
      <c r="BW338" s="17">
        <v>0</v>
      </c>
      <c r="BX338">
        <v>0</v>
      </c>
      <c r="BY338">
        <v>0</v>
      </c>
      <c r="BZ338">
        <v>0</v>
      </c>
      <c r="CA338">
        <v>0</v>
      </c>
      <c r="CB338" s="17">
        <v>0</v>
      </c>
      <c r="CC338">
        <v>0</v>
      </c>
      <c r="CD338">
        <v>0</v>
      </c>
      <c r="CE338">
        <v>1</v>
      </c>
      <c r="CF338">
        <v>1</v>
      </c>
      <c r="CG338">
        <v>0</v>
      </c>
      <c r="CH338">
        <v>0</v>
      </c>
      <c r="CI338">
        <v>1</v>
      </c>
      <c r="CJ338">
        <v>0</v>
      </c>
      <c r="CK338">
        <v>1</v>
      </c>
      <c r="CL338">
        <v>0</v>
      </c>
      <c r="CM338" s="17">
        <v>1</v>
      </c>
      <c r="CN338">
        <v>0</v>
      </c>
      <c r="CO338">
        <v>3</v>
      </c>
      <c r="CP338">
        <v>0</v>
      </c>
      <c r="CQ338">
        <v>1</v>
      </c>
      <c r="CR338">
        <v>11</v>
      </c>
      <c r="CX338" s="33" t="s">
        <v>85</v>
      </c>
    </row>
    <row r="339" spans="1:102" x14ac:dyDescent="0.25">
      <c r="A339">
        <v>338</v>
      </c>
      <c r="B339">
        <v>22</v>
      </c>
      <c r="C339" s="24" t="s">
        <v>235</v>
      </c>
      <c r="D339" s="12">
        <v>2.9</v>
      </c>
      <c r="E339" s="13">
        <f t="shared" si="83"/>
        <v>0.85545722713864303</v>
      </c>
      <c r="F339" s="7">
        <v>3.39</v>
      </c>
      <c r="G339" s="7">
        <f t="shared" si="76"/>
        <v>2.044542772861357</v>
      </c>
      <c r="H339" s="15">
        <f t="shared" si="77"/>
        <v>3.7554572271386428</v>
      </c>
      <c r="I339" s="11">
        <f t="shared" si="78"/>
        <v>0.13101679456485232</v>
      </c>
      <c r="J339" s="32">
        <f t="shared" si="79"/>
        <v>3.8648021995531662E-2</v>
      </c>
      <c r="K339" s="32">
        <f t="shared" si="80"/>
        <v>25.874545406634684</v>
      </c>
      <c r="L339" s="8">
        <v>0</v>
      </c>
      <c r="M339" s="9">
        <v>1</v>
      </c>
      <c r="N339" s="8">
        <v>0</v>
      </c>
      <c r="O339" s="9">
        <v>0</v>
      </c>
      <c r="P339" s="9">
        <v>1</v>
      </c>
      <c r="Q339" s="9">
        <v>0</v>
      </c>
      <c r="R339" s="9">
        <v>0</v>
      </c>
      <c r="S339" s="8">
        <v>664</v>
      </c>
      <c r="T339" s="9">
        <v>5</v>
      </c>
      <c r="U339" s="9">
        <f t="shared" si="81"/>
        <v>658</v>
      </c>
      <c r="V339" s="9">
        <f t="shared" si="82"/>
        <v>24</v>
      </c>
      <c r="W339" s="7">
        <v>8.02</v>
      </c>
      <c r="X339" s="7">
        <v>23.77</v>
      </c>
      <c r="Y339" s="9">
        <v>1</v>
      </c>
      <c r="Z339" s="9">
        <v>0</v>
      </c>
      <c r="AA339" s="9">
        <v>0</v>
      </c>
      <c r="AB339" s="9">
        <v>0</v>
      </c>
      <c r="AC339" s="9">
        <v>1</v>
      </c>
      <c r="AD339" s="29">
        <v>0</v>
      </c>
      <c r="AE339" s="187">
        <v>0</v>
      </c>
      <c r="AF339" s="9">
        <v>1</v>
      </c>
      <c r="AG339" s="29">
        <v>0</v>
      </c>
      <c r="AH339" s="9">
        <v>0</v>
      </c>
      <c r="AI339" s="29">
        <v>1</v>
      </c>
      <c r="AJ339" s="20">
        <v>1989</v>
      </c>
      <c r="AK339" s="32">
        <v>0.13</v>
      </c>
      <c r="AL339" s="32">
        <v>0.35299999999999998</v>
      </c>
      <c r="AM339" s="32">
        <v>0.36</v>
      </c>
      <c r="AN339" s="42">
        <f t="shared" si="86"/>
        <v>0.15700000000000003</v>
      </c>
      <c r="AO339" s="41">
        <v>1</v>
      </c>
      <c r="AP339" s="17">
        <v>0</v>
      </c>
      <c r="AQ339">
        <v>1</v>
      </c>
      <c r="AR339" s="39">
        <v>0</v>
      </c>
      <c r="AS339">
        <v>8.5300000000000001E-2</v>
      </c>
      <c r="AT339" s="39">
        <f t="shared" si="85"/>
        <v>0.91469999999999996</v>
      </c>
      <c r="AU339">
        <v>0</v>
      </c>
      <c r="AV339" s="17">
        <v>1</v>
      </c>
      <c r="AW339">
        <v>0</v>
      </c>
      <c r="AX339" s="17">
        <v>1</v>
      </c>
      <c r="AY339" s="17" t="s">
        <v>5</v>
      </c>
      <c r="AZ339">
        <v>0</v>
      </c>
      <c r="BA339">
        <v>1</v>
      </c>
      <c r="BB339">
        <v>0</v>
      </c>
      <c r="BC339">
        <v>0</v>
      </c>
      <c r="BD339">
        <v>0</v>
      </c>
      <c r="BE339" s="17">
        <v>0</v>
      </c>
      <c r="BF339">
        <v>0</v>
      </c>
      <c r="BG339">
        <v>1</v>
      </c>
      <c r="BH339" s="17">
        <v>0</v>
      </c>
      <c r="BI339">
        <v>127.1666666666667</v>
      </c>
      <c r="BJ339">
        <v>27</v>
      </c>
      <c r="BK339" s="24">
        <v>37.79</v>
      </c>
      <c r="BL339">
        <v>1</v>
      </c>
      <c r="BM339">
        <v>0</v>
      </c>
      <c r="BN339">
        <v>0</v>
      </c>
      <c r="BO339">
        <v>0</v>
      </c>
      <c r="BP339">
        <v>0</v>
      </c>
      <c r="BQ339">
        <v>0</v>
      </c>
      <c r="BR339">
        <v>0</v>
      </c>
      <c r="BS339" s="17">
        <v>0</v>
      </c>
      <c r="BT339">
        <v>0</v>
      </c>
      <c r="BU339">
        <v>1</v>
      </c>
      <c r="BV339">
        <v>0</v>
      </c>
      <c r="BW339" s="17">
        <v>0</v>
      </c>
      <c r="BX339">
        <v>0</v>
      </c>
      <c r="BY339">
        <v>0</v>
      </c>
      <c r="BZ339">
        <v>0</v>
      </c>
      <c r="CA339">
        <v>0</v>
      </c>
      <c r="CB339" s="17">
        <v>0</v>
      </c>
      <c r="CC339">
        <v>0</v>
      </c>
      <c r="CD339">
        <v>0</v>
      </c>
      <c r="CE339">
        <v>1</v>
      </c>
      <c r="CF339">
        <v>1</v>
      </c>
      <c r="CG339">
        <v>0</v>
      </c>
      <c r="CH339">
        <v>0</v>
      </c>
      <c r="CI339">
        <v>1</v>
      </c>
      <c r="CJ339">
        <v>0</v>
      </c>
      <c r="CK339">
        <v>1</v>
      </c>
      <c r="CL339">
        <v>0</v>
      </c>
      <c r="CM339" s="17">
        <v>1</v>
      </c>
      <c r="CN339">
        <v>0</v>
      </c>
      <c r="CO339">
        <v>3</v>
      </c>
      <c r="CP339">
        <v>0</v>
      </c>
      <c r="CQ339">
        <v>1</v>
      </c>
      <c r="CR339">
        <v>11</v>
      </c>
      <c r="CX339" s="33" t="s">
        <v>85</v>
      </c>
    </row>
    <row r="340" spans="1:102" x14ac:dyDescent="0.25">
      <c r="A340">
        <v>339</v>
      </c>
      <c r="B340">
        <v>22</v>
      </c>
      <c r="C340" s="24" t="s">
        <v>235</v>
      </c>
      <c r="D340" s="12">
        <v>3.9</v>
      </c>
      <c r="E340" s="13">
        <f t="shared" si="83"/>
        <v>1.4285714285714286</v>
      </c>
      <c r="F340" s="7">
        <v>2.73</v>
      </c>
      <c r="G340" s="7">
        <f t="shared" si="76"/>
        <v>2.4714285714285715</v>
      </c>
      <c r="H340" s="15">
        <f t="shared" si="77"/>
        <v>5.3285714285714283</v>
      </c>
      <c r="I340" s="11">
        <f t="shared" si="78"/>
        <v>8.5169027029795424E-2</v>
      </c>
      <c r="J340" s="32">
        <f t="shared" si="79"/>
        <v>3.1197445798459868E-2</v>
      </c>
      <c r="K340" s="32">
        <f t="shared" si="80"/>
        <v>32.0539061582204</v>
      </c>
      <c r="L340" s="8">
        <v>0</v>
      </c>
      <c r="M340" s="9">
        <v>1</v>
      </c>
      <c r="N340" s="8">
        <v>0</v>
      </c>
      <c r="O340" s="9">
        <v>0</v>
      </c>
      <c r="P340" s="9">
        <v>1</v>
      </c>
      <c r="Q340" s="9">
        <v>0</v>
      </c>
      <c r="R340" s="9">
        <v>0</v>
      </c>
      <c r="S340" s="8">
        <v>1031</v>
      </c>
      <c r="T340" s="9">
        <v>10</v>
      </c>
      <c r="U340" s="9">
        <f t="shared" si="81"/>
        <v>1020</v>
      </c>
      <c r="V340" s="9">
        <f t="shared" si="82"/>
        <v>24</v>
      </c>
      <c r="W340" s="7">
        <v>9.14</v>
      </c>
      <c r="X340" s="7">
        <v>23.86</v>
      </c>
      <c r="Y340" s="9">
        <v>1</v>
      </c>
      <c r="Z340" s="9">
        <v>0</v>
      </c>
      <c r="AA340" s="9">
        <v>0</v>
      </c>
      <c r="AB340" s="9">
        <v>0</v>
      </c>
      <c r="AC340" s="9">
        <v>1</v>
      </c>
      <c r="AD340" s="29">
        <v>0</v>
      </c>
      <c r="AE340" s="187">
        <v>0</v>
      </c>
      <c r="AF340" s="9">
        <v>1</v>
      </c>
      <c r="AG340" s="29">
        <v>0</v>
      </c>
      <c r="AH340" s="9">
        <v>0</v>
      </c>
      <c r="AI340" s="29">
        <v>1</v>
      </c>
      <c r="AJ340" s="20">
        <v>1993</v>
      </c>
      <c r="AK340" s="32">
        <v>0.13</v>
      </c>
      <c r="AL340" s="32">
        <v>0.35299999999999998</v>
      </c>
      <c r="AM340" s="32">
        <v>0.36</v>
      </c>
      <c r="AN340" s="42">
        <f t="shared" si="86"/>
        <v>0.15700000000000003</v>
      </c>
      <c r="AO340" s="41">
        <v>1</v>
      </c>
      <c r="AP340" s="17">
        <v>0</v>
      </c>
      <c r="AQ340">
        <v>1</v>
      </c>
      <c r="AR340" s="39">
        <v>0</v>
      </c>
      <c r="AS340">
        <v>8.5300000000000001E-2</v>
      </c>
      <c r="AT340" s="39">
        <f t="shared" si="85"/>
        <v>0.91469999999999996</v>
      </c>
      <c r="AU340">
        <v>0</v>
      </c>
      <c r="AV340" s="17">
        <v>1</v>
      </c>
      <c r="AW340">
        <v>0</v>
      </c>
      <c r="AX340" s="17">
        <v>1</v>
      </c>
      <c r="AY340" s="17" t="s">
        <v>5</v>
      </c>
      <c r="AZ340">
        <v>0</v>
      </c>
      <c r="BA340">
        <v>1</v>
      </c>
      <c r="BB340">
        <v>0</v>
      </c>
      <c r="BC340">
        <v>0</v>
      </c>
      <c r="BD340">
        <v>0</v>
      </c>
      <c r="BE340" s="17">
        <v>0</v>
      </c>
      <c r="BF340">
        <v>0</v>
      </c>
      <c r="BG340">
        <v>1</v>
      </c>
      <c r="BH340" s="17">
        <v>0</v>
      </c>
      <c r="BI340">
        <v>127.1666666666667</v>
      </c>
      <c r="BJ340">
        <v>27</v>
      </c>
      <c r="BK340" s="24">
        <v>39</v>
      </c>
      <c r="BL340">
        <v>1</v>
      </c>
      <c r="BM340">
        <v>0</v>
      </c>
      <c r="BN340">
        <v>0</v>
      </c>
      <c r="BO340">
        <v>0</v>
      </c>
      <c r="BP340">
        <v>0</v>
      </c>
      <c r="BQ340">
        <v>1</v>
      </c>
      <c r="BR340">
        <v>0</v>
      </c>
      <c r="BS340" s="17">
        <v>0</v>
      </c>
      <c r="BT340">
        <v>0</v>
      </c>
      <c r="BU340">
        <v>1</v>
      </c>
      <c r="BV340">
        <v>0</v>
      </c>
      <c r="BW340" s="17">
        <v>0</v>
      </c>
      <c r="BX340">
        <v>0</v>
      </c>
      <c r="BY340">
        <v>0</v>
      </c>
      <c r="BZ340">
        <v>0</v>
      </c>
      <c r="CA340">
        <v>0</v>
      </c>
      <c r="CB340" s="17">
        <v>0</v>
      </c>
      <c r="CC340">
        <v>0</v>
      </c>
      <c r="CD340">
        <v>0</v>
      </c>
      <c r="CE340">
        <v>1</v>
      </c>
      <c r="CF340">
        <v>1</v>
      </c>
      <c r="CG340">
        <v>0</v>
      </c>
      <c r="CH340">
        <v>0</v>
      </c>
      <c r="CI340">
        <v>1</v>
      </c>
      <c r="CJ340">
        <v>0</v>
      </c>
      <c r="CK340">
        <v>1</v>
      </c>
      <c r="CL340">
        <v>0</v>
      </c>
      <c r="CM340" s="17">
        <v>1</v>
      </c>
      <c r="CN340">
        <v>0</v>
      </c>
      <c r="CO340">
        <v>3</v>
      </c>
      <c r="CP340">
        <v>0</v>
      </c>
      <c r="CQ340">
        <v>1</v>
      </c>
      <c r="CR340">
        <v>11</v>
      </c>
      <c r="CX340" s="33" t="s">
        <v>85</v>
      </c>
    </row>
    <row r="341" spans="1:102" x14ac:dyDescent="0.25">
      <c r="A341">
        <v>340</v>
      </c>
      <c r="B341">
        <v>22</v>
      </c>
      <c r="C341" s="24" t="s">
        <v>235</v>
      </c>
      <c r="D341" s="12">
        <v>5.2</v>
      </c>
      <c r="E341" s="13">
        <f t="shared" si="83"/>
        <v>1.0526315789473684</v>
      </c>
      <c r="F341" s="7">
        <v>4.9400000000000004</v>
      </c>
      <c r="G341" s="7">
        <f t="shared" si="76"/>
        <v>4.147368421052632</v>
      </c>
      <c r="H341" s="15">
        <f t="shared" si="77"/>
        <v>6.2526315789473683</v>
      </c>
      <c r="I341" s="11">
        <f t="shared" si="78"/>
        <v>0.19690753597255725</v>
      </c>
      <c r="J341" s="32">
        <f t="shared" si="79"/>
        <v>3.9859825095659357E-2</v>
      </c>
      <c r="K341" s="32">
        <f t="shared" si="80"/>
        <v>25.087917410578346</v>
      </c>
      <c r="L341" s="8">
        <v>0</v>
      </c>
      <c r="M341" s="9">
        <v>1</v>
      </c>
      <c r="N341" s="8">
        <v>0</v>
      </c>
      <c r="O341" s="9">
        <v>0</v>
      </c>
      <c r="P341" s="9">
        <v>1</v>
      </c>
      <c r="Q341" s="9">
        <v>0</v>
      </c>
      <c r="R341" s="9">
        <v>0</v>
      </c>
      <c r="S341" s="8">
        <v>611</v>
      </c>
      <c r="T341" s="9">
        <v>5</v>
      </c>
      <c r="U341" s="9">
        <f t="shared" si="81"/>
        <v>605</v>
      </c>
      <c r="V341" s="9">
        <f t="shared" si="82"/>
        <v>24</v>
      </c>
      <c r="W341" s="7">
        <v>9.7899999999999991</v>
      </c>
      <c r="X341" s="7">
        <v>21.84</v>
      </c>
      <c r="Y341" s="9">
        <v>1</v>
      </c>
      <c r="Z341" s="9">
        <v>0</v>
      </c>
      <c r="AA341" s="9">
        <v>0</v>
      </c>
      <c r="AB341" s="9">
        <v>0</v>
      </c>
      <c r="AC341" s="9">
        <v>1</v>
      </c>
      <c r="AD341" s="29">
        <v>0</v>
      </c>
      <c r="AE341" s="187">
        <v>0</v>
      </c>
      <c r="AF341" s="9">
        <v>1</v>
      </c>
      <c r="AG341" s="29">
        <v>0</v>
      </c>
      <c r="AH341" s="9">
        <v>0</v>
      </c>
      <c r="AI341" s="29">
        <v>1</v>
      </c>
      <c r="AJ341" s="20">
        <v>1997</v>
      </c>
      <c r="AK341" s="32">
        <v>4.9000000000000002E-2</v>
      </c>
      <c r="AL341" s="32">
        <v>0.28399999999999997</v>
      </c>
      <c r="AM341" s="32">
        <v>0.44600000000000001</v>
      </c>
      <c r="AN341" s="42">
        <f t="shared" si="86"/>
        <v>0.22100000000000009</v>
      </c>
      <c r="AO341" s="41">
        <v>1</v>
      </c>
      <c r="AP341" s="17">
        <v>0</v>
      </c>
      <c r="AQ341">
        <v>1</v>
      </c>
      <c r="AR341" s="39">
        <v>0</v>
      </c>
      <c r="AS341">
        <v>8.5300000000000001E-2</v>
      </c>
      <c r="AT341" s="39">
        <f t="shared" si="85"/>
        <v>0.91469999999999996</v>
      </c>
      <c r="AU341">
        <v>0</v>
      </c>
      <c r="AV341" s="17">
        <v>1</v>
      </c>
      <c r="AW341">
        <v>0</v>
      </c>
      <c r="AX341" s="17">
        <v>1</v>
      </c>
      <c r="AY341" s="17" t="s">
        <v>5</v>
      </c>
      <c r="AZ341">
        <v>0</v>
      </c>
      <c r="BA341">
        <v>1</v>
      </c>
      <c r="BB341">
        <v>0</v>
      </c>
      <c r="BC341">
        <v>0</v>
      </c>
      <c r="BD341">
        <v>0</v>
      </c>
      <c r="BE341" s="17">
        <v>0</v>
      </c>
      <c r="BF341">
        <v>0</v>
      </c>
      <c r="BG341">
        <v>1</v>
      </c>
      <c r="BH341" s="17">
        <v>0</v>
      </c>
      <c r="BI341">
        <v>127.1666666666667</v>
      </c>
      <c r="BJ341">
        <v>27</v>
      </c>
      <c r="BK341" s="24">
        <v>37.630000000000003</v>
      </c>
      <c r="BL341">
        <v>1</v>
      </c>
      <c r="BM341">
        <v>0</v>
      </c>
      <c r="BN341">
        <v>0</v>
      </c>
      <c r="BO341">
        <v>0</v>
      </c>
      <c r="BP341">
        <v>0</v>
      </c>
      <c r="BQ341">
        <v>0</v>
      </c>
      <c r="BR341">
        <v>0</v>
      </c>
      <c r="BS341" s="17">
        <v>0</v>
      </c>
      <c r="BT341">
        <v>0</v>
      </c>
      <c r="BU341">
        <v>1</v>
      </c>
      <c r="BV341">
        <v>0</v>
      </c>
      <c r="BW341" s="17">
        <v>0</v>
      </c>
      <c r="BX341">
        <v>0</v>
      </c>
      <c r="BY341">
        <v>0</v>
      </c>
      <c r="BZ341">
        <v>0</v>
      </c>
      <c r="CA341">
        <v>0</v>
      </c>
      <c r="CB341" s="17">
        <v>0</v>
      </c>
      <c r="CC341">
        <v>0</v>
      </c>
      <c r="CD341">
        <v>0</v>
      </c>
      <c r="CE341">
        <v>1</v>
      </c>
      <c r="CF341">
        <v>1</v>
      </c>
      <c r="CG341">
        <v>0</v>
      </c>
      <c r="CH341">
        <v>0</v>
      </c>
      <c r="CI341">
        <v>1</v>
      </c>
      <c r="CJ341">
        <v>0</v>
      </c>
      <c r="CK341">
        <v>1</v>
      </c>
      <c r="CL341">
        <v>0</v>
      </c>
      <c r="CM341" s="17">
        <v>1</v>
      </c>
      <c r="CN341">
        <v>0</v>
      </c>
      <c r="CO341">
        <v>3</v>
      </c>
      <c r="CP341">
        <v>0</v>
      </c>
      <c r="CQ341">
        <v>1</v>
      </c>
      <c r="CR341">
        <v>11</v>
      </c>
      <c r="CX341" s="33" t="s">
        <v>85</v>
      </c>
    </row>
    <row r="342" spans="1:102" x14ac:dyDescent="0.25">
      <c r="A342">
        <v>341</v>
      </c>
      <c r="B342">
        <v>22</v>
      </c>
      <c r="C342" s="24" t="s">
        <v>235</v>
      </c>
      <c r="D342" s="12">
        <v>5.5</v>
      </c>
      <c r="E342" s="13">
        <f t="shared" si="83"/>
        <v>2.477477477477477</v>
      </c>
      <c r="F342" s="7">
        <v>2.2200000000000002</v>
      </c>
      <c r="G342" s="7">
        <f t="shared" si="76"/>
        <v>3.022522522522523</v>
      </c>
      <c r="H342" s="15">
        <f t="shared" si="77"/>
        <v>7.9774774774774766</v>
      </c>
      <c r="I342" s="11">
        <f t="shared" si="78"/>
        <v>7.7481912916654835E-2</v>
      </c>
      <c r="J342" s="32">
        <f t="shared" si="79"/>
        <v>3.4901762575069745E-2</v>
      </c>
      <c r="K342" s="32">
        <f t="shared" si="80"/>
        <v>28.651848107931887</v>
      </c>
      <c r="L342" s="8">
        <v>0</v>
      </c>
      <c r="M342" s="9">
        <v>1</v>
      </c>
      <c r="N342" s="8">
        <v>0</v>
      </c>
      <c r="O342" s="9">
        <v>0</v>
      </c>
      <c r="P342" s="9">
        <v>1</v>
      </c>
      <c r="Q342" s="9">
        <v>0</v>
      </c>
      <c r="R342" s="9">
        <v>0</v>
      </c>
      <c r="S342" s="8">
        <v>827</v>
      </c>
      <c r="T342" s="9">
        <v>10</v>
      </c>
      <c r="U342" s="9">
        <f t="shared" si="81"/>
        <v>816</v>
      </c>
      <c r="V342" s="9">
        <f t="shared" si="82"/>
        <v>24</v>
      </c>
      <c r="W342" s="7">
        <v>10.45</v>
      </c>
      <c r="X342" s="7">
        <v>22.62</v>
      </c>
      <c r="Y342" s="9">
        <v>1</v>
      </c>
      <c r="Z342" s="9">
        <v>0</v>
      </c>
      <c r="AA342" s="9">
        <v>0</v>
      </c>
      <c r="AB342" s="9">
        <v>0</v>
      </c>
      <c r="AC342" s="9">
        <v>1</v>
      </c>
      <c r="AD342" s="29">
        <v>0</v>
      </c>
      <c r="AE342" s="187">
        <v>0</v>
      </c>
      <c r="AF342" s="9">
        <v>1</v>
      </c>
      <c r="AG342" s="29">
        <v>0</v>
      </c>
      <c r="AH342" s="9">
        <v>0</v>
      </c>
      <c r="AI342" s="29">
        <v>1</v>
      </c>
      <c r="AJ342" s="20">
        <v>2000</v>
      </c>
      <c r="AK342" s="32">
        <v>4.9000000000000002E-2</v>
      </c>
      <c r="AL342" s="32">
        <v>0.28399999999999997</v>
      </c>
      <c r="AM342" s="32">
        <v>0.44600000000000001</v>
      </c>
      <c r="AN342" s="42">
        <f t="shared" si="86"/>
        <v>0.22100000000000009</v>
      </c>
      <c r="AO342" s="41">
        <v>1</v>
      </c>
      <c r="AP342" s="17">
        <v>0</v>
      </c>
      <c r="AQ342">
        <v>1</v>
      </c>
      <c r="AR342" s="39">
        <v>0</v>
      </c>
      <c r="AS342">
        <v>8.5300000000000001E-2</v>
      </c>
      <c r="AT342" s="39">
        <f t="shared" si="85"/>
        <v>0.91469999999999996</v>
      </c>
      <c r="AU342">
        <v>0</v>
      </c>
      <c r="AV342" s="17">
        <v>1</v>
      </c>
      <c r="AW342">
        <v>0</v>
      </c>
      <c r="AX342" s="17">
        <v>1</v>
      </c>
      <c r="AY342" s="17" t="s">
        <v>5</v>
      </c>
      <c r="AZ342">
        <v>0</v>
      </c>
      <c r="BA342">
        <v>1</v>
      </c>
      <c r="BB342">
        <v>0</v>
      </c>
      <c r="BC342">
        <v>0</v>
      </c>
      <c r="BD342">
        <v>0</v>
      </c>
      <c r="BE342" s="17">
        <v>0</v>
      </c>
      <c r="BF342">
        <v>0</v>
      </c>
      <c r="BG342">
        <v>1</v>
      </c>
      <c r="BH342" s="17">
        <v>0</v>
      </c>
      <c r="BI342">
        <v>127.1666666666667</v>
      </c>
      <c r="BJ342">
        <v>27</v>
      </c>
      <c r="BK342" s="24">
        <v>39.049999999999997</v>
      </c>
      <c r="BL342">
        <v>1</v>
      </c>
      <c r="BM342">
        <v>0</v>
      </c>
      <c r="BN342">
        <v>0</v>
      </c>
      <c r="BO342">
        <v>0</v>
      </c>
      <c r="BP342">
        <v>0</v>
      </c>
      <c r="BQ342">
        <v>1</v>
      </c>
      <c r="BR342">
        <v>0</v>
      </c>
      <c r="BS342" s="17">
        <v>0</v>
      </c>
      <c r="BT342">
        <v>0</v>
      </c>
      <c r="BU342">
        <v>1</v>
      </c>
      <c r="BV342">
        <v>0</v>
      </c>
      <c r="BW342" s="17">
        <v>0</v>
      </c>
      <c r="BX342">
        <v>0</v>
      </c>
      <c r="BY342">
        <v>0</v>
      </c>
      <c r="BZ342">
        <v>0</v>
      </c>
      <c r="CA342">
        <v>0</v>
      </c>
      <c r="CB342" s="17">
        <v>0</v>
      </c>
      <c r="CC342">
        <v>0</v>
      </c>
      <c r="CD342">
        <v>0</v>
      </c>
      <c r="CE342">
        <v>1</v>
      </c>
      <c r="CF342">
        <v>1</v>
      </c>
      <c r="CG342">
        <v>0</v>
      </c>
      <c r="CH342">
        <v>0</v>
      </c>
      <c r="CI342">
        <v>1</v>
      </c>
      <c r="CJ342">
        <v>0</v>
      </c>
      <c r="CK342">
        <v>1</v>
      </c>
      <c r="CL342">
        <v>0</v>
      </c>
      <c r="CM342" s="17">
        <v>1</v>
      </c>
      <c r="CN342">
        <v>0</v>
      </c>
      <c r="CO342">
        <v>3</v>
      </c>
      <c r="CP342">
        <v>0</v>
      </c>
      <c r="CQ342">
        <v>1</v>
      </c>
      <c r="CR342">
        <v>11</v>
      </c>
      <c r="CX342" s="33" t="s">
        <v>85</v>
      </c>
    </row>
    <row r="343" spans="1:102" x14ac:dyDescent="0.25">
      <c r="A343">
        <v>342</v>
      </c>
      <c r="B343">
        <v>22</v>
      </c>
      <c r="C343" s="24" t="s">
        <v>235</v>
      </c>
      <c r="D343" s="12">
        <v>2.2000000000000002</v>
      </c>
      <c r="E343" s="13">
        <f t="shared" si="83"/>
        <v>0.54590570719602982</v>
      </c>
      <c r="F343" s="7">
        <v>4.03</v>
      </c>
      <c r="G343" s="7">
        <f t="shared" si="76"/>
        <v>1.6540942928039704</v>
      </c>
      <c r="H343" s="15">
        <f t="shared" si="77"/>
        <v>2.7459057071960302</v>
      </c>
      <c r="I343" s="11">
        <f t="shared" si="78"/>
        <v>5.3914595065672373E-2</v>
      </c>
      <c r="J343" s="32">
        <f t="shared" si="79"/>
        <v>1.3378311430687934E-2</v>
      </c>
      <c r="K343" s="32">
        <f t="shared" si="80"/>
        <v>74.747848798477136</v>
      </c>
      <c r="L343" s="8">
        <v>0</v>
      </c>
      <c r="M343" s="9">
        <v>1</v>
      </c>
      <c r="N343" s="8">
        <v>0</v>
      </c>
      <c r="O343" s="9">
        <v>0</v>
      </c>
      <c r="P343" s="9">
        <v>1</v>
      </c>
      <c r="Q343" s="9">
        <v>0</v>
      </c>
      <c r="R343" s="9">
        <v>0</v>
      </c>
      <c r="S343" s="8">
        <v>5589</v>
      </c>
      <c r="T343" s="9">
        <v>17</v>
      </c>
      <c r="U343" s="9">
        <f t="shared" si="81"/>
        <v>5571</v>
      </c>
      <c r="V343" s="9">
        <f t="shared" si="82"/>
        <v>24</v>
      </c>
      <c r="W343" s="7">
        <v>9.16</v>
      </c>
      <c r="X343" s="7">
        <v>23.17</v>
      </c>
      <c r="Y343" s="9">
        <v>1</v>
      </c>
      <c r="Z343" s="9">
        <v>0</v>
      </c>
      <c r="AA343" s="9">
        <v>0</v>
      </c>
      <c r="AB343" s="9">
        <v>0</v>
      </c>
      <c r="AC343" s="9">
        <v>1</v>
      </c>
      <c r="AD343" s="29">
        <v>0</v>
      </c>
      <c r="AE343" s="187">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5"/>
        <v>0.91469999999999996</v>
      </c>
      <c r="AU343">
        <v>0</v>
      </c>
      <c r="AV343" s="17">
        <v>1</v>
      </c>
      <c r="AW343">
        <v>0</v>
      </c>
      <c r="AX343" s="17">
        <v>1</v>
      </c>
      <c r="AY343" s="17" t="s">
        <v>5</v>
      </c>
      <c r="AZ343">
        <v>0</v>
      </c>
      <c r="BA343">
        <v>1</v>
      </c>
      <c r="BB343">
        <v>0</v>
      </c>
      <c r="BC343">
        <v>0</v>
      </c>
      <c r="BD343">
        <v>0</v>
      </c>
      <c r="BE343" s="17">
        <v>0</v>
      </c>
      <c r="BF343">
        <v>0</v>
      </c>
      <c r="BG343">
        <v>1</v>
      </c>
      <c r="BH343" s="17">
        <v>0</v>
      </c>
      <c r="BI343">
        <v>127.1666666666667</v>
      </c>
      <c r="BJ343">
        <v>27</v>
      </c>
      <c r="BK343" s="24">
        <v>38.32</v>
      </c>
      <c r="BL343">
        <v>0</v>
      </c>
      <c r="BM343">
        <v>0</v>
      </c>
      <c r="BN343">
        <v>0</v>
      </c>
      <c r="BO343">
        <v>1</v>
      </c>
      <c r="BP343">
        <v>0</v>
      </c>
      <c r="BQ343">
        <v>0</v>
      </c>
      <c r="BR343">
        <v>0</v>
      </c>
      <c r="BS343" s="17">
        <v>0</v>
      </c>
      <c r="BT343">
        <v>0</v>
      </c>
      <c r="BU343">
        <v>1</v>
      </c>
      <c r="BV343">
        <v>0</v>
      </c>
      <c r="BW343" s="17">
        <v>0</v>
      </c>
      <c r="BX343">
        <v>0</v>
      </c>
      <c r="BY343">
        <v>0</v>
      </c>
      <c r="BZ343">
        <v>0</v>
      </c>
      <c r="CA343">
        <v>0</v>
      </c>
      <c r="CB343" s="17">
        <v>0</v>
      </c>
      <c r="CC343">
        <v>0</v>
      </c>
      <c r="CD343">
        <v>0</v>
      </c>
      <c r="CE343">
        <v>1</v>
      </c>
      <c r="CF343">
        <v>1</v>
      </c>
      <c r="CG343">
        <v>0</v>
      </c>
      <c r="CH343">
        <v>0</v>
      </c>
      <c r="CI343">
        <v>1</v>
      </c>
      <c r="CJ343">
        <v>0</v>
      </c>
      <c r="CK343">
        <v>1</v>
      </c>
      <c r="CL343">
        <v>0</v>
      </c>
      <c r="CM343" s="17">
        <v>1</v>
      </c>
      <c r="CN343">
        <v>0</v>
      </c>
      <c r="CO343">
        <v>3</v>
      </c>
      <c r="CP343">
        <v>0</v>
      </c>
      <c r="CQ343">
        <v>1</v>
      </c>
      <c r="CR343">
        <v>11</v>
      </c>
      <c r="CX343" s="33" t="s">
        <v>85</v>
      </c>
    </row>
    <row r="344" spans="1:102" x14ac:dyDescent="0.25">
      <c r="A344">
        <v>343</v>
      </c>
      <c r="B344">
        <v>22</v>
      </c>
      <c r="C344" s="24" t="s">
        <v>235</v>
      </c>
      <c r="D344" s="12">
        <v>2.7</v>
      </c>
      <c r="E344" s="13">
        <f t="shared" si="83"/>
        <v>0.54655870445344124</v>
      </c>
      <c r="F344" s="7">
        <v>4.9400000000000004</v>
      </c>
      <c r="G344" s="7">
        <f t="shared" si="76"/>
        <v>2.1534412955465587</v>
      </c>
      <c r="H344" s="15">
        <f t="shared" si="77"/>
        <v>3.2465587044534416</v>
      </c>
      <c r="I344" s="11">
        <f t="shared" si="78"/>
        <v>6.6005255397725685E-2</v>
      </c>
      <c r="J344" s="32">
        <f t="shared" si="79"/>
        <v>1.3361387732333132E-2</v>
      </c>
      <c r="K344" s="32">
        <f t="shared" si="80"/>
        <v>74.842525344886653</v>
      </c>
      <c r="L344" s="8">
        <v>0</v>
      </c>
      <c r="M344" s="9">
        <v>1</v>
      </c>
      <c r="N344" s="8">
        <v>0</v>
      </c>
      <c r="O344" s="9">
        <v>0</v>
      </c>
      <c r="P344" s="9">
        <v>1</v>
      </c>
      <c r="Q344" s="9">
        <v>0</v>
      </c>
      <c r="R344" s="9">
        <v>0</v>
      </c>
      <c r="S344" s="8">
        <v>5589</v>
      </c>
      <c r="T344" s="9">
        <v>11</v>
      </c>
      <c r="U344" s="9">
        <f t="shared" si="81"/>
        <v>5577</v>
      </c>
      <c r="V344" s="9">
        <f t="shared" si="82"/>
        <v>24</v>
      </c>
      <c r="W344" s="7">
        <v>9.16</v>
      </c>
      <c r="X344" s="7">
        <v>23.17</v>
      </c>
      <c r="Y344" s="9">
        <v>1</v>
      </c>
      <c r="Z344" s="9">
        <v>0</v>
      </c>
      <c r="AA344" s="9">
        <v>0</v>
      </c>
      <c r="AB344" s="9">
        <v>0</v>
      </c>
      <c r="AC344" s="9">
        <v>1</v>
      </c>
      <c r="AD344" s="29">
        <v>0</v>
      </c>
      <c r="AE344" s="187">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5"/>
        <v>0.91469999999999996</v>
      </c>
      <c r="AU344">
        <v>0</v>
      </c>
      <c r="AV344" s="17">
        <v>1</v>
      </c>
      <c r="AW344">
        <v>0</v>
      </c>
      <c r="AX344" s="17">
        <v>1</v>
      </c>
      <c r="AY344" s="17" t="s">
        <v>5</v>
      </c>
      <c r="AZ344">
        <v>0</v>
      </c>
      <c r="BA344">
        <v>1</v>
      </c>
      <c r="BB344">
        <v>0</v>
      </c>
      <c r="BC344">
        <v>0</v>
      </c>
      <c r="BD344">
        <v>0</v>
      </c>
      <c r="BE344" s="17">
        <v>0</v>
      </c>
      <c r="BF344">
        <v>0</v>
      </c>
      <c r="BG344">
        <v>1</v>
      </c>
      <c r="BH344" s="17">
        <v>0</v>
      </c>
      <c r="BI344">
        <v>127.1666666666667</v>
      </c>
      <c r="BJ344">
        <v>27</v>
      </c>
      <c r="BK344" s="24">
        <v>38.32</v>
      </c>
      <c r="BL344">
        <v>0</v>
      </c>
      <c r="BM344">
        <v>0</v>
      </c>
      <c r="BN344">
        <v>0</v>
      </c>
      <c r="BO344">
        <v>1</v>
      </c>
      <c r="BP344">
        <v>0</v>
      </c>
      <c r="BQ344">
        <v>0</v>
      </c>
      <c r="BR344">
        <v>0</v>
      </c>
      <c r="BS344" s="17">
        <v>0</v>
      </c>
      <c r="BT344">
        <v>0</v>
      </c>
      <c r="BU344">
        <v>1</v>
      </c>
      <c r="BV344">
        <v>0</v>
      </c>
      <c r="BW344" s="17">
        <v>0</v>
      </c>
      <c r="BX344">
        <v>0</v>
      </c>
      <c r="BY344">
        <v>0</v>
      </c>
      <c r="BZ344">
        <v>0</v>
      </c>
      <c r="CA344">
        <v>0</v>
      </c>
      <c r="CB344" s="17">
        <v>0</v>
      </c>
      <c r="CC344">
        <v>0</v>
      </c>
      <c r="CD344">
        <v>0</v>
      </c>
      <c r="CE344">
        <v>1</v>
      </c>
      <c r="CF344">
        <v>1</v>
      </c>
      <c r="CG344">
        <v>0</v>
      </c>
      <c r="CH344">
        <v>0</v>
      </c>
      <c r="CI344">
        <v>1</v>
      </c>
      <c r="CJ344">
        <v>0</v>
      </c>
      <c r="CK344">
        <v>1</v>
      </c>
      <c r="CL344">
        <v>0</v>
      </c>
      <c r="CM344" s="17">
        <v>1</v>
      </c>
      <c r="CN344">
        <v>0</v>
      </c>
      <c r="CO344">
        <v>3</v>
      </c>
      <c r="CP344">
        <v>0</v>
      </c>
      <c r="CQ344">
        <v>1</v>
      </c>
      <c r="CR344">
        <v>11</v>
      </c>
      <c r="CX344" s="33" t="s">
        <v>85</v>
      </c>
    </row>
    <row r="345" spans="1:102" x14ac:dyDescent="0.25">
      <c r="A345">
        <v>344</v>
      </c>
      <c r="B345">
        <v>22</v>
      </c>
      <c r="C345" s="24" t="s">
        <v>235</v>
      </c>
      <c r="D345" s="12">
        <v>4.5999999999999996</v>
      </c>
      <c r="E345" s="13">
        <f t="shared" si="83"/>
        <v>1.1084337349397588</v>
      </c>
      <c r="F345" s="7">
        <v>4.1500000000000004</v>
      </c>
      <c r="G345" s="7">
        <f t="shared" si="76"/>
        <v>3.491566265060241</v>
      </c>
      <c r="H345" s="15">
        <f t="shared" si="77"/>
        <v>5.7084337349397583</v>
      </c>
      <c r="I345" s="11">
        <f t="shared" si="78"/>
        <v>5.549029692427087E-2</v>
      </c>
      <c r="J345" s="32">
        <f t="shared" si="79"/>
        <v>1.3371155885366474E-2</v>
      </c>
      <c r="K345" s="32">
        <f t="shared" si="80"/>
        <v>74.787849949039185</v>
      </c>
      <c r="L345" s="8">
        <v>0</v>
      </c>
      <c r="M345" s="9">
        <v>1</v>
      </c>
      <c r="N345" s="8">
        <v>0</v>
      </c>
      <c r="O345" s="9">
        <v>0</v>
      </c>
      <c r="P345" s="9">
        <v>1</v>
      </c>
      <c r="Q345" s="9">
        <v>0</v>
      </c>
      <c r="R345" s="9">
        <v>0</v>
      </c>
      <c r="S345" s="8">
        <v>5589</v>
      </c>
      <c r="T345" s="9">
        <v>12</v>
      </c>
      <c r="U345" s="9">
        <f t="shared" si="81"/>
        <v>5576</v>
      </c>
      <c r="V345" s="9">
        <f t="shared" si="82"/>
        <v>24</v>
      </c>
      <c r="W345" s="7">
        <v>9.16</v>
      </c>
      <c r="X345" s="7">
        <v>23.17</v>
      </c>
      <c r="Y345" s="9">
        <v>1</v>
      </c>
      <c r="Z345" s="9">
        <v>0</v>
      </c>
      <c r="AA345" s="9">
        <v>0</v>
      </c>
      <c r="AB345" s="9">
        <v>0</v>
      </c>
      <c r="AC345" s="9">
        <v>1</v>
      </c>
      <c r="AD345" s="29">
        <v>0</v>
      </c>
      <c r="AE345" s="187">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5"/>
        <v>0.91469999999999996</v>
      </c>
      <c r="AU345">
        <v>0</v>
      </c>
      <c r="AV345" s="17">
        <v>1</v>
      </c>
      <c r="AW345">
        <v>0</v>
      </c>
      <c r="AX345" s="17">
        <v>1</v>
      </c>
      <c r="AY345" s="17" t="s">
        <v>5</v>
      </c>
      <c r="AZ345">
        <v>0</v>
      </c>
      <c r="BA345">
        <v>1</v>
      </c>
      <c r="BB345">
        <v>0</v>
      </c>
      <c r="BC345">
        <v>0</v>
      </c>
      <c r="BD345">
        <v>0</v>
      </c>
      <c r="BE345" s="17">
        <v>0</v>
      </c>
      <c r="BF345">
        <v>0</v>
      </c>
      <c r="BG345">
        <v>1</v>
      </c>
      <c r="BH345" s="17">
        <v>0</v>
      </c>
      <c r="BI345">
        <v>127.1666666666667</v>
      </c>
      <c r="BJ345">
        <v>27</v>
      </c>
      <c r="BK345" s="24">
        <v>38.32</v>
      </c>
      <c r="BL345">
        <v>0</v>
      </c>
      <c r="BM345">
        <v>0</v>
      </c>
      <c r="BN345">
        <v>0</v>
      </c>
      <c r="BO345">
        <v>1</v>
      </c>
      <c r="BP345">
        <v>0</v>
      </c>
      <c r="BQ345">
        <v>0</v>
      </c>
      <c r="BR345">
        <v>0</v>
      </c>
      <c r="BS345" s="17">
        <v>0</v>
      </c>
      <c r="BT345">
        <v>0</v>
      </c>
      <c r="BU345">
        <v>1</v>
      </c>
      <c r="BV345">
        <v>0</v>
      </c>
      <c r="BW345" s="17">
        <v>0</v>
      </c>
      <c r="BX345">
        <v>0</v>
      </c>
      <c r="BY345">
        <v>0</v>
      </c>
      <c r="BZ345">
        <v>0</v>
      </c>
      <c r="CA345">
        <v>0</v>
      </c>
      <c r="CB345" s="17">
        <v>1</v>
      </c>
      <c r="CC345">
        <v>0</v>
      </c>
      <c r="CD345">
        <v>0</v>
      </c>
      <c r="CE345">
        <v>1</v>
      </c>
      <c r="CF345">
        <v>1</v>
      </c>
      <c r="CG345">
        <v>0</v>
      </c>
      <c r="CH345">
        <v>0</v>
      </c>
      <c r="CI345">
        <v>1</v>
      </c>
      <c r="CJ345">
        <v>0</v>
      </c>
      <c r="CK345">
        <v>1</v>
      </c>
      <c r="CL345">
        <v>0</v>
      </c>
      <c r="CM345" s="17">
        <v>1</v>
      </c>
      <c r="CN345">
        <v>0</v>
      </c>
      <c r="CO345">
        <v>3</v>
      </c>
      <c r="CP345">
        <v>0</v>
      </c>
      <c r="CQ345">
        <v>1</v>
      </c>
      <c r="CR345">
        <v>11</v>
      </c>
      <c r="CX345" s="33" t="s">
        <v>85</v>
      </c>
    </row>
    <row r="346" spans="1:102" s="50" customFormat="1" x14ac:dyDescent="0.25">
      <c r="A346" s="50">
        <v>345</v>
      </c>
      <c r="B346" s="50">
        <v>22</v>
      </c>
      <c r="C346" s="51" t="s">
        <v>235</v>
      </c>
      <c r="D346" s="52">
        <v>1.2</v>
      </c>
      <c r="E346" s="53">
        <f t="shared" si="83"/>
        <v>1.5789473684210527</v>
      </c>
      <c r="F346" s="54">
        <v>0.76</v>
      </c>
      <c r="G346" s="54">
        <f t="shared" si="76"/>
        <v>-0.3789473684210527</v>
      </c>
      <c r="H346" s="55">
        <f t="shared" si="77"/>
        <v>2.7789473684210524</v>
      </c>
      <c r="I346" s="56">
        <f t="shared" si="78"/>
        <v>1.0181798557149379E-2</v>
      </c>
      <c r="J346" s="57">
        <f t="shared" si="79"/>
        <v>1.3397103364670235E-2</v>
      </c>
      <c r="K346" s="57">
        <f t="shared" si="80"/>
        <v>74.643001011481303</v>
      </c>
      <c r="L346" s="58">
        <v>0</v>
      </c>
      <c r="M346" s="59">
        <v>1</v>
      </c>
      <c r="N346" s="58">
        <v>0</v>
      </c>
      <c r="O346" s="59">
        <v>0</v>
      </c>
      <c r="P346" s="59">
        <v>1</v>
      </c>
      <c r="Q346" s="59">
        <v>0</v>
      </c>
      <c r="R346" s="59">
        <v>0</v>
      </c>
      <c r="S346" s="58">
        <v>5589</v>
      </c>
      <c r="T346" s="59">
        <v>17</v>
      </c>
      <c r="U346" s="59">
        <f t="shared" si="81"/>
        <v>5571</v>
      </c>
      <c r="V346" s="59">
        <f t="shared" si="82"/>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5"/>
        <v>0.91469999999999996</v>
      </c>
      <c r="AU346">
        <v>0</v>
      </c>
      <c r="AV346" s="64">
        <v>1</v>
      </c>
      <c r="AW346" s="50">
        <v>0</v>
      </c>
      <c r="AX346" s="64">
        <v>1</v>
      </c>
      <c r="AY346" s="64" t="s">
        <v>5</v>
      </c>
      <c r="AZ346">
        <v>0</v>
      </c>
      <c r="BA346">
        <v>1</v>
      </c>
      <c r="BB346">
        <v>0</v>
      </c>
      <c r="BC346">
        <v>0</v>
      </c>
      <c r="BD346">
        <v>0</v>
      </c>
      <c r="BE346" s="64">
        <v>0</v>
      </c>
      <c r="BF346">
        <v>0</v>
      </c>
      <c r="BG346">
        <v>1</v>
      </c>
      <c r="BH346" s="64">
        <v>0</v>
      </c>
      <c r="BI346">
        <v>127.1666666666667</v>
      </c>
      <c r="BJ346">
        <v>27</v>
      </c>
      <c r="BK346" s="51">
        <v>38.32</v>
      </c>
      <c r="BL346" s="50">
        <v>0</v>
      </c>
      <c r="BM346" s="50">
        <v>0</v>
      </c>
      <c r="BN346" s="50">
        <v>0</v>
      </c>
      <c r="BO346" s="50">
        <v>1</v>
      </c>
      <c r="BP346" s="50">
        <v>0</v>
      </c>
      <c r="BQ346" s="50">
        <v>0</v>
      </c>
      <c r="BR346" s="50">
        <v>0</v>
      </c>
      <c r="BS346" s="64">
        <v>0</v>
      </c>
      <c r="BT346" s="50">
        <v>0</v>
      </c>
      <c r="BU346" s="50">
        <v>1</v>
      </c>
      <c r="BV346" s="50">
        <v>0</v>
      </c>
      <c r="BW346" s="64">
        <v>0</v>
      </c>
      <c r="BX346" s="50">
        <v>0</v>
      </c>
      <c r="BY346" s="50">
        <v>0</v>
      </c>
      <c r="BZ346" s="50">
        <v>0</v>
      </c>
      <c r="CA346" s="50">
        <v>0</v>
      </c>
      <c r="CB346" s="64">
        <v>1</v>
      </c>
      <c r="CC346" s="50">
        <v>0</v>
      </c>
      <c r="CD346" s="50">
        <v>0</v>
      </c>
      <c r="CE346" s="50">
        <v>1</v>
      </c>
      <c r="CF346" s="50">
        <v>1</v>
      </c>
      <c r="CG346" s="50">
        <v>0</v>
      </c>
      <c r="CH346" s="50">
        <v>0</v>
      </c>
      <c r="CI346" s="50">
        <v>1</v>
      </c>
      <c r="CJ346" s="50">
        <v>0</v>
      </c>
      <c r="CK346" s="50">
        <v>1</v>
      </c>
      <c r="CL346" s="50">
        <v>0</v>
      </c>
      <c r="CM346" s="64">
        <v>1</v>
      </c>
      <c r="CN346">
        <v>0</v>
      </c>
      <c r="CO346">
        <v>3</v>
      </c>
      <c r="CP346">
        <v>0</v>
      </c>
      <c r="CQ346">
        <v>1</v>
      </c>
      <c r="CR346">
        <v>11</v>
      </c>
      <c r="CS346" s="66"/>
      <c r="CX346" s="33" t="s">
        <v>85</v>
      </c>
    </row>
    <row r="347" spans="1:102" x14ac:dyDescent="0.25">
      <c r="A347">
        <v>346</v>
      </c>
      <c r="B347">
        <v>23</v>
      </c>
      <c r="C347" s="24" t="s">
        <v>236</v>
      </c>
      <c r="D347" s="12">
        <v>17.8</v>
      </c>
      <c r="E347" s="13">
        <v>0.70399999999999996</v>
      </c>
      <c r="F347" s="7">
        <f t="shared" ref="F347:F362" si="87">D347/E347</f>
        <v>25.28409090909091</v>
      </c>
      <c r="G347" s="7">
        <f t="shared" si="76"/>
        <v>17.096</v>
      </c>
      <c r="H347" s="15">
        <f t="shared" si="77"/>
        <v>18.504000000000001</v>
      </c>
      <c r="I347" s="11">
        <f t="shared" si="78"/>
        <v>0.33366062720699335</v>
      </c>
      <c r="J347" s="32">
        <f t="shared" si="79"/>
        <v>1.319646525582715E-2</v>
      </c>
      <c r="K347" s="32">
        <f t="shared" si="80"/>
        <v>75.777867831571868</v>
      </c>
      <c r="L347" s="8">
        <v>0</v>
      </c>
      <c r="M347" s="9">
        <v>1</v>
      </c>
      <c r="N347" s="8">
        <v>0</v>
      </c>
      <c r="O347" s="9">
        <v>0</v>
      </c>
      <c r="P347" s="9">
        <v>0</v>
      </c>
      <c r="Q347" s="9">
        <v>1</v>
      </c>
      <c r="R347" s="9">
        <v>0</v>
      </c>
      <c r="S347" s="8">
        <v>5109</v>
      </c>
      <c r="T347" s="9">
        <v>5</v>
      </c>
      <c r="U347" s="9">
        <f t="shared" si="81"/>
        <v>5103</v>
      </c>
      <c r="V347" s="9">
        <f t="shared" si="82"/>
        <v>15</v>
      </c>
      <c r="W347" s="7">
        <v>7.0203000000000007</v>
      </c>
      <c r="X347" s="7">
        <f t="shared" ref="X347:X361" si="88">BK347-W347-6</f>
        <v>19.479700000000001</v>
      </c>
      <c r="Y347" s="9">
        <v>1</v>
      </c>
      <c r="Z347" s="9">
        <v>0</v>
      </c>
      <c r="AA347" s="9">
        <v>0</v>
      </c>
      <c r="AB347" s="9">
        <v>0</v>
      </c>
      <c r="AC347" s="9">
        <v>1</v>
      </c>
      <c r="AD347" s="29">
        <v>0</v>
      </c>
      <c r="AE347" s="187">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s="17">
        <v>1</v>
      </c>
      <c r="BF347">
        <v>0</v>
      </c>
      <c r="BG347">
        <v>1</v>
      </c>
      <c r="BH347" s="17">
        <v>0</v>
      </c>
      <c r="BI347">
        <v>18.833333333333329</v>
      </c>
      <c r="BJ347">
        <v>27.63</v>
      </c>
      <c r="BK347" s="24">
        <v>32.5</v>
      </c>
      <c r="BL347">
        <v>1</v>
      </c>
      <c r="BM347">
        <v>0</v>
      </c>
      <c r="BN347">
        <v>0</v>
      </c>
      <c r="BO347">
        <v>0</v>
      </c>
      <c r="BP347">
        <v>0</v>
      </c>
      <c r="BQ347">
        <v>0</v>
      </c>
      <c r="BR347">
        <v>0</v>
      </c>
      <c r="BS347" s="17">
        <v>0</v>
      </c>
      <c r="BT347">
        <v>0</v>
      </c>
      <c r="BU347">
        <v>0</v>
      </c>
      <c r="BV347">
        <v>1</v>
      </c>
      <c r="BW347" s="17">
        <v>0</v>
      </c>
      <c r="BX347">
        <v>0</v>
      </c>
      <c r="BY347">
        <v>0</v>
      </c>
      <c r="BZ347">
        <v>0</v>
      </c>
      <c r="CA347">
        <v>0</v>
      </c>
      <c r="CB347" s="17">
        <v>0</v>
      </c>
      <c r="CC347">
        <v>1</v>
      </c>
      <c r="CD347">
        <v>1</v>
      </c>
      <c r="CE347">
        <v>0</v>
      </c>
      <c r="CF347">
        <v>0</v>
      </c>
      <c r="CG347">
        <v>0</v>
      </c>
      <c r="CH347">
        <v>0</v>
      </c>
      <c r="CI347">
        <v>1</v>
      </c>
      <c r="CJ347">
        <v>1</v>
      </c>
      <c r="CK347">
        <v>0</v>
      </c>
      <c r="CL347">
        <v>1</v>
      </c>
      <c r="CM347" s="17">
        <v>0</v>
      </c>
      <c r="CN347">
        <v>0</v>
      </c>
      <c r="CO347">
        <v>2</v>
      </c>
      <c r="CP347">
        <v>0</v>
      </c>
      <c r="CQ347">
        <v>1</v>
      </c>
      <c r="CR347">
        <v>16</v>
      </c>
      <c r="CX347" s="33" t="s">
        <v>85</v>
      </c>
    </row>
    <row r="348" spans="1:102" x14ac:dyDescent="0.25">
      <c r="A348">
        <v>347</v>
      </c>
      <c r="B348">
        <v>23</v>
      </c>
      <c r="C348" s="24" t="s">
        <v>236</v>
      </c>
      <c r="D348" s="12">
        <v>14.7</v>
      </c>
      <c r="E348" s="13">
        <v>4.71</v>
      </c>
      <c r="F348" s="7">
        <f t="shared" si="87"/>
        <v>3.1210191082802545</v>
      </c>
      <c r="G348" s="7">
        <f t="shared" si="76"/>
        <v>9.9899999999999984</v>
      </c>
      <c r="H348" s="15">
        <f t="shared" si="77"/>
        <v>19.41</v>
      </c>
      <c r="I348" s="11">
        <f t="shared" si="78"/>
        <v>4.3648521887384835E-2</v>
      </c>
      <c r="J348" s="32">
        <f t="shared" si="79"/>
        <v>1.3985342727182487E-2</v>
      </c>
      <c r="K348" s="32">
        <f t="shared" si="80"/>
        <v>71.503431807670964</v>
      </c>
      <c r="L348" s="8">
        <v>0</v>
      </c>
      <c r="M348" s="9">
        <v>1</v>
      </c>
      <c r="N348" s="8">
        <v>0</v>
      </c>
      <c r="O348" s="9">
        <v>0</v>
      </c>
      <c r="P348" s="9">
        <v>0</v>
      </c>
      <c r="Q348" s="9">
        <v>1</v>
      </c>
      <c r="R348" s="9">
        <v>0</v>
      </c>
      <c r="S348" s="8">
        <v>5109</v>
      </c>
      <c r="T348" s="9">
        <v>5</v>
      </c>
      <c r="U348" s="9">
        <f t="shared" si="81"/>
        <v>5103</v>
      </c>
      <c r="V348" s="9">
        <f t="shared" si="82"/>
        <v>15</v>
      </c>
      <c r="W348" s="7">
        <v>7.0203000000000007</v>
      </c>
      <c r="X348" s="7">
        <f t="shared" si="88"/>
        <v>19.479700000000001</v>
      </c>
      <c r="Y348" s="9">
        <v>1</v>
      </c>
      <c r="Z348" s="9">
        <v>0</v>
      </c>
      <c r="AA348" s="9">
        <v>0</v>
      </c>
      <c r="AB348" s="9">
        <v>0</v>
      </c>
      <c r="AC348" s="9">
        <v>1</v>
      </c>
      <c r="AD348" s="29">
        <v>0</v>
      </c>
      <c r="AE348" s="187">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s="17">
        <v>1</v>
      </c>
      <c r="BF348">
        <v>0</v>
      </c>
      <c r="BG348">
        <v>1</v>
      </c>
      <c r="BH348" s="17">
        <v>0</v>
      </c>
      <c r="BI348">
        <v>18.833333333333329</v>
      </c>
      <c r="BJ348">
        <v>27.63</v>
      </c>
      <c r="BK348" s="24">
        <v>32.5</v>
      </c>
      <c r="BL348">
        <v>0</v>
      </c>
      <c r="BM348">
        <v>0</v>
      </c>
      <c r="BN348">
        <v>0</v>
      </c>
      <c r="BO348">
        <v>0</v>
      </c>
      <c r="BP348">
        <v>1</v>
      </c>
      <c r="BQ348">
        <v>0</v>
      </c>
      <c r="BR348">
        <v>0</v>
      </c>
      <c r="BS348" s="17">
        <v>0</v>
      </c>
      <c r="BT348">
        <v>0</v>
      </c>
      <c r="BU348">
        <v>0</v>
      </c>
      <c r="BV348">
        <v>1</v>
      </c>
      <c r="BW348" s="17">
        <v>0</v>
      </c>
      <c r="BX348">
        <v>0</v>
      </c>
      <c r="BY348">
        <v>0</v>
      </c>
      <c r="BZ348">
        <v>0</v>
      </c>
      <c r="CA348">
        <v>0</v>
      </c>
      <c r="CB348" s="17">
        <v>0</v>
      </c>
      <c r="CC348">
        <v>1</v>
      </c>
      <c r="CD348">
        <v>1</v>
      </c>
      <c r="CE348">
        <v>0</v>
      </c>
      <c r="CF348">
        <v>0</v>
      </c>
      <c r="CG348">
        <v>0</v>
      </c>
      <c r="CH348">
        <v>0</v>
      </c>
      <c r="CI348">
        <v>1</v>
      </c>
      <c r="CJ348">
        <v>1</v>
      </c>
      <c r="CK348">
        <v>0</v>
      </c>
      <c r="CL348">
        <v>1</v>
      </c>
      <c r="CM348" s="17">
        <v>0</v>
      </c>
      <c r="CN348">
        <v>0</v>
      </c>
      <c r="CO348">
        <v>2</v>
      </c>
      <c r="CP348">
        <v>0</v>
      </c>
      <c r="CQ348">
        <v>1</v>
      </c>
      <c r="CR348">
        <v>16</v>
      </c>
      <c r="CX348" s="33" t="s">
        <v>85</v>
      </c>
    </row>
    <row r="349" spans="1:102" x14ac:dyDescent="0.25">
      <c r="A349">
        <v>348</v>
      </c>
      <c r="B349">
        <v>23</v>
      </c>
      <c r="C349" s="24" t="s">
        <v>236</v>
      </c>
      <c r="D349" s="12">
        <v>15.1</v>
      </c>
      <c r="E349" s="13">
        <v>4.12</v>
      </c>
      <c r="F349" s="7">
        <f t="shared" si="87"/>
        <v>3.6650485436893203</v>
      </c>
      <c r="G349" s="7">
        <f t="shared" si="76"/>
        <v>10.98</v>
      </c>
      <c r="H349" s="15">
        <f t="shared" si="77"/>
        <v>19.22</v>
      </c>
      <c r="I349" s="11">
        <f t="shared" si="78"/>
        <v>5.1238464134782849E-2</v>
      </c>
      <c r="J349" s="32">
        <f t="shared" si="79"/>
        <v>1.3980296174523532E-2</v>
      </c>
      <c r="K349" s="32">
        <f t="shared" si="80"/>
        <v>71.529242836951653</v>
      </c>
      <c r="L349" s="8">
        <v>0</v>
      </c>
      <c r="M349" s="9">
        <v>1</v>
      </c>
      <c r="N349" s="8">
        <v>0</v>
      </c>
      <c r="O349" s="9">
        <v>0</v>
      </c>
      <c r="P349" s="9">
        <v>0</v>
      </c>
      <c r="Q349" s="9">
        <v>1</v>
      </c>
      <c r="R349" s="9">
        <v>0</v>
      </c>
      <c r="S349" s="8">
        <v>5109</v>
      </c>
      <c r="T349" s="9">
        <v>5</v>
      </c>
      <c r="U349" s="9">
        <f t="shared" si="81"/>
        <v>5103</v>
      </c>
      <c r="V349" s="9">
        <f t="shared" si="82"/>
        <v>15</v>
      </c>
      <c r="W349" s="7">
        <v>7.0203000000000007</v>
      </c>
      <c r="X349" s="7">
        <f t="shared" si="88"/>
        <v>19.479700000000001</v>
      </c>
      <c r="Y349" s="9">
        <v>1</v>
      </c>
      <c r="Z349" s="9">
        <v>0</v>
      </c>
      <c r="AA349" s="9">
        <v>0</v>
      </c>
      <c r="AB349" s="9">
        <v>0</v>
      </c>
      <c r="AC349" s="9">
        <v>1</v>
      </c>
      <c r="AD349" s="29">
        <v>0</v>
      </c>
      <c r="AE349" s="187">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s="17">
        <v>1</v>
      </c>
      <c r="BF349">
        <v>0</v>
      </c>
      <c r="BG349">
        <v>1</v>
      </c>
      <c r="BH349" s="17">
        <v>0</v>
      </c>
      <c r="BI349">
        <v>18.833333333333329</v>
      </c>
      <c r="BJ349">
        <v>27.63</v>
      </c>
      <c r="BK349" s="24">
        <v>32.5</v>
      </c>
      <c r="BL349">
        <v>0</v>
      </c>
      <c r="BM349">
        <v>0</v>
      </c>
      <c r="BN349">
        <v>0</v>
      </c>
      <c r="BO349">
        <v>0</v>
      </c>
      <c r="BP349">
        <v>0</v>
      </c>
      <c r="BQ349">
        <v>0</v>
      </c>
      <c r="BR349">
        <v>0</v>
      </c>
      <c r="BS349" s="17">
        <v>1</v>
      </c>
      <c r="BT349">
        <v>0</v>
      </c>
      <c r="BU349">
        <v>0</v>
      </c>
      <c r="BV349">
        <v>1</v>
      </c>
      <c r="BW349" s="17">
        <v>0</v>
      </c>
      <c r="BX349">
        <v>0</v>
      </c>
      <c r="BY349">
        <v>0</v>
      </c>
      <c r="BZ349">
        <v>0</v>
      </c>
      <c r="CA349">
        <v>0</v>
      </c>
      <c r="CB349" s="17">
        <v>1</v>
      </c>
      <c r="CC349">
        <v>1</v>
      </c>
      <c r="CD349">
        <v>1</v>
      </c>
      <c r="CE349">
        <v>0</v>
      </c>
      <c r="CF349">
        <v>0</v>
      </c>
      <c r="CG349">
        <v>0</v>
      </c>
      <c r="CH349">
        <v>0</v>
      </c>
      <c r="CI349">
        <v>1</v>
      </c>
      <c r="CJ349">
        <v>1</v>
      </c>
      <c r="CK349">
        <v>0</v>
      </c>
      <c r="CL349">
        <v>1</v>
      </c>
      <c r="CM349" s="17">
        <v>0</v>
      </c>
      <c r="CN349">
        <v>0</v>
      </c>
      <c r="CO349">
        <v>2</v>
      </c>
      <c r="CP349">
        <v>0</v>
      </c>
      <c r="CQ349">
        <v>1</v>
      </c>
      <c r="CR349">
        <v>16</v>
      </c>
      <c r="CX349" s="33" t="s">
        <v>85</v>
      </c>
    </row>
    <row r="350" spans="1:102" x14ac:dyDescent="0.25">
      <c r="A350">
        <v>349</v>
      </c>
      <c r="B350">
        <v>23</v>
      </c>
      <c r="C350" s="24" t="s">
        <v>236</v>
      </c>
      <c r="D350" s="12">
        <v>17.899999999999999</v>
      </c>
      <c r="E350" s="13">
        <v>0.83599999999999997</v>
      </c>
      <c r="F350" s="7">
        <f t="shared" si="87"/>
        <v>21.411483253588514</v>
      </c>
      <c r="G350" s="7">
        <f t="shared" si="76"/>
        <v>17.064</v>
      </c>
      <c r="H350" s="15">
        <f t="shared" si="77"/>
        <v>18.735999999999997</v>
      </c>
      <c r="I350" s="11">
        <f t="shared" si="78"/>
        <v>0.34010261654193102</v>
      </c>
      <c r="J350" s="32">
        <f t="shared" si="79"/>
        <v>1.5884122202740467E-2</v>
      </c>
      <c r="K350" s="32">
        <f t="shared" si="80"/>
        <v>62.955949799194521</v>
      </c>
      <c r="L350" s="8">
        <v>0</v>
      </c>
      <c r="M350" s="9">
        <v>1</v>
      </c>
      <c r="N350" s="8">
        <v>0</v>
      </c>
      <c r="O350" s="9">
        <v>0</v>
      </c>
      <c r="P350" s="9">
        <v>0</v>
      </c>
      <c r="Q350" s="9">
        <v>1</v>
      </c>
      <c r="R350" s="9">
        <v>0</v>
      </c>
      <c r="S350" s="8">
        <v>3510</v>
      </c>
      <c r="T350" s="9">
        <v>4</v>
      </c>
      <c r="U350" s="9">
        <f t="shared" si="81"/>
        <v>3505</v>
      </c>
      <c r="V350" s="9">
        <f t="shared" si="82"/>
        <v>15</v>
      </c>
      <c r="W350" s="7">
        <v>7.0203000000000007</v>
      </c>
      <c r="X350" s="7">
        <f t="shared" si="88"/>
        <v>19.479700000000001</v>
      </c>
      <c r="Y350" s="9">
        <v>1</v>
      </c>
      <c r="Z350" s="9">
        <v>0</v>
      </c>
      <c r="AA350" s="9">
        <v>0</v>
      </c>
      <c r="AB350" s="9">
        <v>0</v>
      </c>
      <c r="AC350" s="9">
        <v>1</v>
      </c>
      <c r="AD350" s="29">
        <v>0</v>
      </c>
      <c r="AE350" s="187">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s="17">
        <v>1</v>
      </c>
      <c r="BF350">
        <v>0</v>
      </c>
      <c r="BG350">
        <v>1</v>
      </c>
      <c r="BH350" s="17">
        <v>0</v>
      </c>
      <c r="BI350">
        <v>18.833333333333329</v>
      </c>
      <c r="BJ350">
        <v>27.63</v>
      </c>
      <c r="BK350" s="24">
        <v>32.5</v>
      </c>
      <c r="BL350">
        <v>0</v>
      </c>
      <c r="BM350">
        <v>0</v>
      </c>
      <c r="BN350">
        <v>0</v>
      </c>
      <c r="BO350">
        <v>0</v>
      </c>
      <c r="BP350">
        <v>0</v>
      </c>
      <c r="BQ350">
        <v>0</v>
      </c>
      <c r="BR350">
        <v>0</v>
      </c>
      <c r="BS350" s="17">
        <v>0</v>
      </c>
      <c r="BT350">
        <v>0</v>
      </c>
      <c r="BU350">
        <v>0</v>
      </c>
      <c r="BV350">
        <v>1</v>
      </c>
      <c r="BW350" s="17">
        <v>0</v>
      </c>
      <c r="BX350">
        <v>0</v>
      </c>
      <c r="BY350">
        <v>0</v>
      </c>
      <c r="BZ350">
        <v>0</v>
      </c>
      <c r="CA350">
        <v>0</v>
      </c>
      <c r="CB350" s="17">
        <v>0</v>
      </c>
      <c r="CC350">
        <v>1</v>
      </c>
      <c r="CD350">
        <v>1</v>
      </c>
      <c r="CE350">
        <v>0</v>
      </c>
      <c r="CF350">
        <v>0</v>
      </c>
      <c r="CG350">
        <v>0</v>
      </c>
      <c r="CH350">
        <v>0</v>
      </c>
      <c r="CI350">
        <v>0</v>
      </c>
      <c r="CJ350">
        <v>1</v>
      </c>
      <c r="CK350">
        <v>0</v>
      </c>
      <c r="CL350">
        <v>1</v>
      </c>
      <c r="CM350" s="17">
        <v>0</v>
      </c>
      <c r="CN350">
        <v>0</v>
      </c>
      <c r="CO350">
        <v>2</v>
      </c>
      <c r="CP350">
        <v>0</v>
      </c>
      <c r="CQ350">
        <v>1</v>
      </c>
      <c r="CR350">
        <v>16</v>
      </c>
      <c r="CX350" s="33" t="s">
        <v>85</v>
      </c>
    </row>
    <row r="351" spans="1:102" x14ac:dyDescent="0.25">
      <c r="A351">
        <v>350</v>
      </c>
      <c r="B351">
        <v>23</v>
      </c>
      <c r="C351" s="24" t="s">
        <v>236</v>
      </c>
      <c r="D351" s="12">
        <v>13</v>
      </c>
      <c r="E351" s="13">
        <v>4.0199999999999996</v>
      </c>
      <c r="F351" s="7">
        <f t="shared" si="87"/>
        <v>3.2338308457711444</v>
      </c>
      <c r="G351" s="7">
        <f t="shared" si="76"/>
        <v>8.98</v>
      </c>
      <c r="H351" s="15">
        <f t="shared" si="77"/>
        <v>17.02</v>
      </c>
      <c r="I351" s="11">
        <f t="shared" si="78"/>
        <v>5.4541410272056987E-2</v>
      </c>
      <c r="J351" s="32">
        <f t="shared" si="79"/>
        <v>1.6865882253359162E-2</v>
      </c>
      <c r="K351" s="32">
        <f t="shared" si="80"/>
        <v>59.291294992933494</v>
      </c>
      <c r="L351" s="8">
        <v>0</v>
      </c>
      <c r="M351" s="9">
        <v>1</v>
      </c>
      <c r="N351" s="8">
        <v>0</v>
      </c>
      <c r="O351" s="9">
        <v>0</v>
      </c>
      <c r="P351" s="9">
        <v>0</v>
      </c>
      <c r="Q351" s="9">
        <v>1</v>
      </c>
      <c r="R351" s="9">
        <v>0</v>
      </c>
      <c r="S351" s="8">
        <v>3510</v>
      </c>
      <c r="T351" s="9">
        <v>4</v>
      </c>
      <c r="U351" s="9">
        <f t="shared" si="81"/>
        <v>3505</v>
      </c>
      <c r="V351" s="9">
        <f t="shared" si="82"/>
        <v>15</v>
      </c>
      <c r="W351" s="7">
        <v>7.0203000000000007</v>
      </c>
      <c r="X351" s="7">
        <f t="shared" si="88"/>
        <v>19.479700000000001</v>
      </c>
      <c r="Y351" s="9">
        <v>1</v>
      </c>
      <c r="Z351" s="9">
        <v>0</v>
      </c>
      <c r="AA351" s="9">
        <v>0</v>
      </c>
      <c r="AB351" s="9">
        <v>0</v>
      </c>
      <c r="AC351" s="9">
        <v>1</v>
      </c>
      <c r="AD351" s="29">
        <v>0</v>
      </c>
      <c r="AE351" s="187">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s="17">
        <v>1</v>
      </c>
      <c r="BF351">
        <v>0</v>
      </c>
      <c r="BG351">
        <v>1</v>
      </c>
      <c r="BH351" s="17">
        <v>0</v>
      </c>
      <c r="BI351">
        <v>18.833333333333329</v>
      </c>
      <c r="BJ351">
        <v>27.63</v>
      </c>
      <c r="BK351" s="24">
        <v>32.5</v>
      </c>
      <c r="BL351">
        <v>0</v>
      </c>
      <c r="BM351">
        <v>0</v>
      </c>
      <c r="BN351">
        <v>0</v>
      </c>
      <c r="BO351">
        <v>0</v>
      </c>
      <c r="BP351">
        <v>1</v>
      </c>
      <c r="BQ351">
        <v>0</v>
      </c>
      <c r="BR351">
        <v>0</v>
      </c>
      <c r="BS351" s="17">
        <v>0</v>
      </c>
      <c r="BT351">
        <v>0</v>
      </c>
      <c r="BU351">
        <v>0</v>
      </c>
      <c r="BV351">
        <v>1</v>
      </c>
      <c r="BW351" s="17">
        <v>0</v>
      </c>
      <c r="BX351">
        <v>0</v>
      </c>
      <c r="BY351">
        <v>0</v>
      </c>
      <c r="BZ351">
        <v>0</v>
      </c>
      <c r="CA351">
        <v>0</v>
      </c>
      <c r="CB351" s="17">
        <v>0</v>
      </c>
      <c r="CC351">
        <v>1</v>
      </c>
      <c r="CD351">
        <v>1</v>
      </c>
      <c r="CE351">
        <v>0</v>
      </c>
      <c r="CF351">
        <v>0</v>
      </c>
      <c r="CG351">
        <v>0</v>
      </c>
      <c r="CH351">
        <v>0</v>
      </c>
      <c r="CI351">
        <v>0</v>
      </c>
      <c r="CJ351">
        <v>1</v>
      </c>
      <c r="CK351">
        <v>0</v>
      </c>
      <c r="CL351">
        <v>1</v>
      </c>
      <c r="CM351" s="17">
        <v>0</v>
      </c>
      <c r="CN351">
        <v>0</v>
      </c>
      <c r="CO351">
        <v>2</v>
      </c>
      <c r="CP351">
        <v>0</v>
      </c>
      <c r="CQ351">
        <v>1</v>
      </c>
      <c r="CR351">
        <v>16</v>
      </c>
      <c r="CX351" s="33" t="s">
        <v>85</v>
      </c>
    </row>
    <row r="352" spans="1:102" x14ac:dyDescent="0.25">
      <c r="A352">
        <v>351</v>
      </c>
      <c r="B352">
        <v>23</v>
      </c>
      <c r="C352" s="24" t="s">
        <v>236</v>
      </c>
      <c r="D352" s="12">
        <v>17.899999999999999</v>
      </c>
      <c r="E352" s="13">
        <v>0.83599999999999997</v>
      </c>
      <c r="F352" s="7">
        <f t="shared" si="87"/>
        <v>21.411483253588514</v>
      </c>
      <c r="G352" s="7">
        <f t="shared" si="76"/>
        <v>17.064</v>
      </c>
      <c r="H352" s="15">
        <f t="shared" si="77"/>
        <v>18.735999999999997</v>
      </c>
      <c r="I352" s="11">
        <f t="shared" si="78"/>
        <v>0.34010261654193102</v>
      </c>
      <c r="J352" s="32">
        <f t="shared" si="79"/>
        <v>1.5884122202740467E-2</v>
      </c>
      <c r="K352" s="32">
        <f t="shared" si="80"/>
        <v>62.955949799194521</v>
      </c>
      <c r="L352" s="8">
        <v>0</v>
      </c>
      <c r="M352" s="9">
        <v>1</v>
      </c>
      <c r="N352" s="8">
        <v>0</v>
      </c>
      <c r="O352" s="9">
        <v>0</v>
      </c>
      <c r="P352" s="9">
        <v>0</v>
      </c>
      <c r="Q352" s="9">
        <v>1</v>
      </c>
      <c r="R352" s="9">
        <v>0</v>
      </c>
      <c r="S352" s="8">
        <v>3510</v>
      </c>
      <c r="T352" s="9">
        <v>4</v>
      </c>
      <c r="U352" s="9">
        <f t="shared" si="81"/>
        <v>3505</v>
      </c>
      <c r="V352" s="9">
        <f t="shared" si="82"/>
        <v>15</v>
      </c>
      <c r="W352" s="7">
        <v>7.0203000000000007</v>
      </c>
      <c r="X352" s="7">
        <f t="shared" si="88"/>
        <v>19.479700000000001</v>
      </c>
      <c r="Y352" s="9">
        <v>1</v>
      </c>
      <c r="Z352" s="9">
        <v>0</v>
      </c>
      <c r="AA352" s="9">
        <v>0</v>
      </c>
      <c r="AB352" s="9">
        <v>0</v>
      </c>
      <c r="AC352" s="9">
        <v>1</v>
      </c>
      <c r="AD352" s="29">
        <v>0</v>
      </c>
      <c r="AE352" s="187">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s="17">
        <v>1</v>
      </c>
      <c r="BF352">
        <v>0</v>
      </c>
      <c r="BG352">
        <v>1</v>
      </c>
      <c r="BH352" s="17">
        <v>0</v>
      </c>
      <c r="BI352">
        <v>18.833333333333329</v>
      </c>
      <c r="BJ352">
        <v>27.63</v>
      </c>
      <c r="BK352" s="24">
        <v>32.5</v>
      </c>
      <c r="BL352">
        <v>0</v>
      </c>
      <c r="BM352">
        <v>0</v>
      </c>
      <c r="BN352">
        <v>0</v>
      </c>
      <c r="BO352">
        <v>0</v>
      </c>
      <c r="BP352">
        <v>0</v>
      </c>
      <c r="BQ352">
        <v>0</v>
      </c>
      <c r="BR352">
        <v>0</v>
      </c>
      <c r="BS352" s="17">
        <v>0</v>
      </c>
      <c r="BT352">
        <v>0</v>
      </c>
      <c r="BU352">
        <v>0</v>
      </c>
      <c r="BV352">
        <v>1</v>
      </c>
      <c r="BW352" s="17">
        <v>0</v>
      </c>
      <c r="BX352">
        <v>0</v>
      </c>
      <c r="BY352">
        <v>0</v>
      </c>
      <c r="BZ352">
        <v>0</v>
      </c>
      <c r="CA352">
        <v>0</v>
      </c>
      <c r="CB352" s="17">
        <v>0</v>
      </c>
      <c r="CC352">
        <v>1</v>
      </c>
      <c r="CD352">
        <v>1</v>
      </c>
      <c r="CE352">
        <v>0</v>
      </c>
      <c r="CF352">
        <v>0</v>
      </c>
      <c r="CG352">
        <v>0</v>
      </c>
      <c r="CH352">
        <v>0</v>
      </c>
      <c r="CI352">
        <v>0</v>
      </c>
      <c r="CJ352">
        <v>1</v>
      </c>
      <c r="CK352">
        <v>0</v>
      </c>
      <c r="CL352">
        <v>1</v>
      </c>
      <c r="CM352" s="17">
        <v>0</v>
      </c>
      <c r="CN352">
        <v>0</v>
      </c>
      <c r="CO352">
        <v>2</v>
      </c>
      <c r="CP352">
        <v>0</v>
      </c>
      <c r="CQ352">
        <v>1</v>
      </c>
      <c r="CR352">
        <v>16</v>
      </c>
      <c r="CX352" s="33" t="s">
        <v>85</v>
      </c>
    </row>
    <row r="353" spans="1:102" x14ac:dyDescent="0.25">
      <c r="A353">
        <v>352</v>
      </c>
      <c r="B353">
        <v>23</v>
      </c>
      <c r="C353" s="24" t="s">
        <v>236</v>
      </c>
      <c r="D353" s="12">
        <v>16.7</v>
      </c>
      <c r="E353" s="13">
        <v>6.41</v>
      </c>
      <c r="F353" s="7">
        <f t="shared" si="87"/>
        <v>2.6053042121684866</v>
      </c>
      <c r="G353" s="7">
        <f t="shared" si="76"/>
        <v>10.29</v>
      </c>
      <c r="H353" s="15">
        <f t="shared" si="77"/>
        <v>23.11</v>
      </c>
      <c r="I353" s="11">
        <f t="shared" si="78"/>
        <v>6.5116580253501172E-2</v>
      </c>
      <c r="J353" s="32">
        <f t="shared" si="79"/>
        <v>2.4993849067361823E-2</v>
      </c>
      <c r="K353" s="32">
        <f t="shared" si="80"/>
        <v>40.009843914191208</v>
      </c>
      <c r="L353" s="8">
        <v>0</v>
      </c>
      <c r="M353" s="9">
        <v>1</v>
      </c>
      <c r="N353" s="8">
        <v>0</v>
      </c>
      <c r="O353" s="9">
        <v>0</v>
      </c>
      <c r="P353" s="9">
        <v>0</v>
      </c>
      <c r="Q353" s="9">
        <v>1</v>
      </c>
      <c r="R353" s="9">
        <v>0</v>
      </c>
      <c r="S353" s="8">
        <v>1599</v>
      </c>
      <c r="T353" s="9">
        <v>4</v>
      </c>
      <c r="U353" s="9">
        <f t="shared" si="81"/>
        <v>1594</v>
      </c>
      <c r="V353" s="9">
        <f t="shared" si="82"/>
        <v>15</v>
      </c>
      <c r="W353" s="7">
        <v>7.0203000000000007</v>
      </c>
      <c r="X353" s="7">
        <f t="shared" si="88"/>
        <v>19.479700000000001</v>
      </c>
      <c r="Y353" s="9">
        <v>1</v>
      </c>
      <c r="Z353" s="9">
        <v>0</v>
      </c>
      <c r="AA353" s="9">
        <v>0</v>
      </c>
      <c r="AB353" s="9">
        <v>0</v>
      </c>
      <c r="AC353" s="9">
        <v>1</v>
      </c>
      <c r="AD353" s="29">
        <v>0</v>
      </c>
      <c r="AE353" s="187">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s="17">
        <v>1</v>
      </c>
      <c r="BF353">
        <v>0</v>
      </c>
      <c r="BG353">
        <v>1</v>
      </c>
      <c r="BH353" s="17">
        <v>0</v>
      </c>
      <c r="BI353">
        <v>18.833333333333329</v>
      </c>
      <c r="BJ353">
        <v>27.63</v>
      </c>
      <c r="BK353" s="24">
        <v>32.5</v>
      </c>
      <c r="BL353">
        <v>0</v>
      </c>
      <c r="BM353">
        <v>0</v>
      </c>
      <c r="BN353">
        <v>0</v>
      </c>
      <c r="BO353">
        <v>0</v>
      </c>
      <c r="BP353">
        <v>1</v>
      </c>
      <c r="BQ353">
        <v>0</v>
      </c>
      <c r="BR353">
        <v>0</v>
      </c>
      <c r="BS353" s="17">
        <v>0</v>
      </c>
      <c r="BT353">
        <v>0</v>
      </c>
      <c r="BU353">
        <v>0</v>
      </c>
      <c r="BV353">
        <v>1</v>
      </c>
      <c r="BW353" s="17">
        <v>0</v>
      </c>
      <c r="BX353">
        <v>0</v>
      </c>
      <c r="BY353">
        <v>0</v>
      </c>
      <c r="BZ353">
        <v>0</v>
      </c>
      <c r="CA353">
        <v>0</v>
      </c>
      <c r="CB353" s="17">
        <v>0</v>
      </c>
      <c r="CC353">
        <v>1</v>
      </c>
      <c r="CD353">
        <v>1</v>
      </c>
      <c r="CE353">
        <v>0</v>
      </c>
      <c r="CF353">
        <v>0</v>
      </c>
      <c r="CG353">
        <v>0</v>
      </c>
      <c r="CH353">
        <v>0</v>
      </c>
      <c r="CI353">
        <v>0</v>
      </c>
      <c r="CJ353">
        <v>1</v>
      </c>
      <c r="CK353">
        <v>0</v>
      </c>
      <c r="CL353">
        <v>1</v>
      </c>
      <c r="CM353" s="17">
        <v>0</v>
      </c>
      <c r="CN353">
        <v>0</v>
      </c>
      <c r="CO353">
        <v>2</v>
      </c>
      <c r="CP353">
        <v>0</v>
      </c>
      <c r="CQ353">
        <v>1</v>
      </c>
      <c r="CR353">
        <v>16</v>
      </c>
      <c r="CX353" s="33" t="s">
        <v>85</v>
      </c>
    </row>
    <row r="354" spans="1:102" x14ac:dyDescent="0.25">
      <c r="A354">
        <v>353</v>
      </c>
      <c r="B354">
        <v>23</v>
      </c>
      <c r="C354" s="24" t="s">
        <v>236</v>
      </c>
      <c r="D354" s="12">
        <v>14.4</v>
      </c>
      <c r="E354" s="13">
        <v>1.4</v>
      </c>
      <c r="F354" s="7">
        <f t="shared" si="87"/>
        <v>10.285714285714286</v>
      </c>
      <c r="G354" s="7">
        <f t="shared" si="76"/>
        <v>13</v>
      </c>
      <c r="H354" s="15">
        <f t="shared" si="77"/>
        <v>15.8</v>
      </c>
      <c r="I354" s="11">
        <f t="shared" si="78"/>
        <v>0.32677013083849349</v>
      </c>
      <c r="J354" s="32">
        <f t="shared" si="79"/>
        <v>3.1769318275964645E-2</v>
      </c>
      <c r="K354" s="32">
        <f t="shared" si="80"/>
        <v>31.476910877138927</v>
      </c>
      <c r="L354" s="8">
        <v>0</v>
      </c>
      <c r="M354" s="9">
        <v>1</v>
      </c>
      <c r="N354" s="8">
        <v>0</v>
      </c>
      <c r="O354" s="9">
        <v>0</v>
      </c>
      <c r="P354" s="9">
        <v>0</v>
      </c>
      <c r="Q354" s="9">
        <v>1</v>
      </c>
      <c r="R354" s="9">
        <v>0</v>
      </c>
      <c r="S354" s="8">
        <v>890</v>
      </c>
      <c r="T354" s="9">
        <v>4</v>
      </c>
      <c r="U354" s="9">
        <f t="shared" si="81"/>
        <v>885</v>
      </c>
      <c r="V354" s="9">
        <f t="shared" si="82"/>
        <v>15</v>
      </c>
      <c r="W354" s="7">
        <v>7.0203000000000007</v>
      </c>
      <c r="X354" s="7">
        <f t="shared" si="88"/>
        <v>19.479700000000001</v>
      </c>
      <c r="Y354" s="9">
        <v>1</v>
      </c>
      <c r="Z354" s="9">
        <v>0</v>
      </c>
      <c r="AA354" s="9">
        <v>0</v>
      </c>
      <c r="AB354" s="9">
        <v>0</v>
      </c>
      <c r="AC354" s="9">
        <v>1</v>
      </c>
      <c r="AD354" s="29">
        <v>0</v>
      </c>
      <c r="AE354" s="187">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s="17">
        <v>1</v>
      </c>
      <c r="BF354">
        <v>0</v>
      </c>
      <c r="BG354">
        <v>1</v>
      </c>
      <c r="BH354" s="17">
        <v>0</v>
      </c>
      <c r="BI354">
        <v>18.833333333333329</v>
      </c>
      <c r="BJ354">
        <v>27.63</v>
      </c>
      <c r="BK354" s="24">
        <v>32.5</v>
      </c>
      <c r="BL354">
        <v>0</v>
      </c>
      <c r="BM354">
        <v>0</v>
      </c>
      <c r="BN354">
        <v>0</v>
      </c>
      <c r="BO354">
        <v>0</v>
      </c>
      <c r="BP354">
        <v>0</v>
      </c>
      <c r="BQ354">
        <v>0</v>
      </c>
      <c r="BR354">
        <v>0</v>
      </c>
      <c r="BS354" s="17">
        <v>0</v>
      </c>
      <c r="BT354">
        <v>0</v>
      </c>
      <c r="BU354">
        <v>0</v>
      </c>
      <c r="BV354">
        <v>1</v>
      </c>
      <c r="BW354" s="17">
        <v>0</v>
      </c>
      <c r="BX354">
        <v>0</v>
      </c>
      <c r="BY354">
        <v>0</v>
      </c>
      <c r="BZ354">
        <v>0</v>
      </c>
      <c r="CA354">
        <v>0</v>
      </c>
      <c r="CB354" s="17">
        <v>0</v>
      </c>
      <c r="CC354">
        <v>1</v>
      </c>
      <c r="CD354">
        <v>1</v>
      </c>
      <c r="CE354">
        <v>0</v>
      </c>
      <c r="CF354">
        <v>0</v>
      </c>
      <c r="CG354">
        <v>0</v>
      </c>
      <c r="CH354">
        <v>0</v>
      </c>
      <c r="CI354">
        <v>1</v>
      </c>
      <c r="CJ354">
        <v>1</v>
      </c>
      <c r="CK354">
        <v>0</v>
      </c>
      <c r="CL354">
        <v>0</v>
      </c>
      <c r="CM354" s="17">
        <v>0</v>
      </c>
      <c r="CN354">
        <v>0</v>
      </c>
      <c r="CO354">
        <v>2</v>
      </c>
      <c r="CP354">
        <v>0</v>
      </c>
      <c r="CQ354">
        <v>1</v>
      </c>
      <c r="CR354">
        <v>16</v>
      </c>
      <c r="CX354" s="33" t="s">
        <v>85</v>
      </c>
    </row>
    <row r="355" spans="1:102" x14ac:dyDescent="0.25">
      <c r="A355">
        <v>354</v>
      </c>
      <c r="B355">
        <v>23</v>
      </c>
      <c r="C355" s="24" t="s">
        <v>236</v>
      </c>
      <c r="D355" s="12">
        <v>21.4</v>
      </c>
      <c r="E355" s="13">
        <v>4.41</v>
      </c>
      <c r="F355" s="7">
        <f t="shared" si="87"/>
        <v>4.8526077097505667</v>
      </c>
      <c r="G355" s="7">
        <f t="shared" si="76"/>
        <v>16.989999999999998</v>
      </c>
      <c r="H355" s="15">
        <f t="shared" si="77"/>
        <v>25.81</v>
      </c>
      <c r="I355" s="11">
        <f t="shared" si="78"/>
        <v>0.16090236206446146</v>
      </c>
      <c r="J355" s="32">
        <f t="shared" si="79"/>
        <v>3.3157916668424069E-2</v>
      </c>
      <c r="K355" s="32">
        <f t="shared" si="80"/>
        <v>30.158710210894803</v>
      </c>
      <c r="L355" s="8">
        <v>0</v>
      </c>
      <c r="M355" s="9">
        <v>1</v>
      </c>
      <c r="N355" s="8">
        <v>0</v>
      </c>
      <c r="O355" s="9">
        <v>0</v>
      </c>
      <c r="P355" s="9">
        <v>0</v>
      </c>
      <c r="Q355" s="9">
        <v>1</v>
      </c>
      <c r="R355" s="9">
        <v>0</v>
      </c>
      <c r="S355" s="8">
        <v>890</v>
      </c>
      <c r="T355" s="9">
        <v>3</v>
      </c>
      <c r="U355" s="9">
        <f t="shared" si="81"/>
        <v>886</v>
      </c>
      <c r="V355" s="9">
        <f t="shared" si="82"/>
        <v>15</v>
      </c>
      <c r="W355" s="7">
        <v>7.0203000000000007</v>
      </c>
      <c r="X355" s="7">
        <f t="shared" si="88"/>
        <v>19.479700000000001</v>
      </c>
      <c r="Y355" s="9">
        <v>1</v>
      </c>
      <c r="Z355" s="9">
        <v>0</v>
      </c>
      <c r="AA355" s="9">
        <v>0</v>
      </c>
      <c r="AB355" s="9">
        <v>0</v>
      </c>
      <c r="AC355" s="9">
        <v>1</v>
      </c>
      <c r="AD355" s="29">
        <v>0</v>
      </c>
      <c r="AE355" s="187">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s="17">
        <v>1</v>
      </c>
      <c r="BF355">
        <v>0</v>
      </c>
      <c r="BG355">
        <v>1</v>
      </c>
      <c r="BH355" s="17">
        <v>0</v>
      </c>
      <c r="BI355">
        <v>18.833333333333329</v>
      </c>
      <c r="BJ355">
        <v>27.63</v>
      </c>
      <c r="BK355" s="24">
        <v>32.5</v>
      </c>
      <c r="BL355">
        <v>0</v>
      </c>
      <c r="BM355">
        <v>0</v>
      </c>
      <c r="BN355">
        <v>0</v>
      </c>
      <c r="BO355">
        <v>0</v>
      </c>
      <c r="BP355">
        <v>1</v>
      </c>
      <c r="BQ355">
        <v>0</v>
      </c>
      <c r="BR355">
        <v>0</v>
      </c>
      <c r="BS355" s="17">
        <v>0</v>
      </c>
      <c r="BT355">
        <v>0</v>
      </c>
      <c r="BU355">
        <v>0</v>
      </c>
      <c r="BV355">
        <v>1</v>
      </c>
      <c r="BW355" s="17">
        <v>0</v>
      </c>
      <c r="BX355">
        <v>0</v>
      </c>
      <c r="BY355">
        <v>0</v>
      </c>
      <c r="BZ355">
        <v>0</v>
      </c>
      <c r="CA355">
        <v>0</v>
      </c>
      <c r="CB355" s="17">
        <v>0</v>
      </c>
      <c r="CC355">
        <v>1</v>
      </c>
      <c r="CD355">
        <v>1</v>
      </c>
      <c r="CE355">
        <v>0</v>
      </c>
      <c r="CF355">
        <v>0</v>
      </c>
      <c r="CG355">
        <v>0</v>
      </c>
      <c r="CH355">
        <v>0</v>
      </c>
      <c r="CI355">
        <v>1</v>
      </c>
      <c r="CJ355">
        <v>1</v>
      </c>
      <c r="CK355">
        <v>0</v>
      </c>
      <c r="CL355">
        <v>0</v>
      </c>
      <c r="CM355" s="17">
        <v>0</v>
      </c>
      <c r="CN355">
        <v>0</v>
      </c>
      <c r="CO355">
        <v>2</v>
      </c>
      <c r="CP355">
        <v>0</v>
      </c>
      <c r="CQ355">
        <v>1</v>
      </c>
      <c r="CR355">
        <v>16</v>
      </c>
      <c r="CX355" s="33" t="s">
        <v>85</v>
      </c>
    </row>
    <row r="356" spans="1:102" x14ac:dyDescent="0.25">
      <c r="A356">
        <v>355</v>
      </c>
      <c r="B356">
        <v>23</v>
      </c>
      <c r="C356" s="24" t="s">
        <v>236</v>
      </c>
      <c r="D356" s="12">
        <v>14.4</v>
      </c>
      <c r="E356" s="13">
        <v>1.4</v>
      </c>
      <c r="F356" s="7">
        <f t="shared" si="87"/>
        <v>10.285714285714286</v>
      </c>
      <c r="G356" s="7">
        <f t="shared" si="76"/>
        <v>13</v>
      </c>
      <c r="H356" s="15">
        <f t="shared" si="77"/>
        <v>15.8</v>
      </c>
      <c r="I356" s="11">
        <f t="shared" si="78"/>
        <v>0.32677013083849349</v>
      </c>
      <c r="J356" s="32">
        <f t="shared" si="79"/>
        <v>3.1769318275964645E-2</v>
      </c>
      <c r="K356" s="32">
        <f t="shared" si="80"/>
        <v>31.476910877138927</v>
      </c>
      <c r="L356" s="8">
        <v>0</v>
      </c>
      <c r="M356" s="9">
        <v>1</v>
      </c>
      <c r="N356" s="8">
        <v>0</v>
      </c>
      <c r="O356" s="9">
        <v>0</v>
      </c>
      <c r="P356" s="9">
        <v>0</v>
      </c>
      <c r="Q356" s="9">
        <v>1</v>
      </c>
      <c r="R356" s="9">
        <v>0</v>
      </c>
      <c r="S356" s="8">
        <v>890</v>
      </c>
      <c r="T356" s="9">
        <v>4</v>
      </c>
      <c r="U356" s="9">
        <f t="shared" si="81"/>
        <v>885</v>
      </c>
      <c r="V356" s="9">
        <f t="shared" si="82"/>
        <v>15</v>
      </c>
      <c r="W356" s="7">
        <v>7.0203000000000007</v>
      </c>
      <c r="X356" s="7">
        <f t="shared" si="88"/>
        <v>19.479700000000001</v>
      </c>
      <c r="Y356" s="9">
        <v>1</v>
      </c>
      <c r="Z356" s="9">
        <v>0</v>
      </c>
      <c r="AA356" s="9">
        <v>0</v>
      </c>
      <c r="AB356" s="9">
        <v>0</v>
      </c>
      <c r="AC356" s="9">
        <v>1</v>
      </c>
      <c r="AD356" s="29">
        <v>0</v>
      </c>
      <c r="AE356" s="187">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s="17">
        <v>1</v>
      </c>
      <c r="BF356">
        <v>0</v>
      </c>
      <c r="BG356">
        <v>1</v>
      </c>
      <c r="BH356" s="17">
        <v>0</v>
      </c>
      <c r="BI356">
        <v>18.833333333333329</v>
      </c>
      <c r="BJ356">
        <v>27.63</v>
      </c>
      <c r="BK356" s="24">
        <v>32.5</v>
      </c>
      <c r="BL356">
        <v>0</v>
      </c>
      <c r="BM356">
        <v>0</v>
      </c>
      <c r="BN356">
        <v>0</v>
      </c>
      <c r="BO356">
        <v>0</v>
      </c>
      <c r="BP356">
        <v>0</v>
      </c>
      <c r="BQ356">
        <v>0</v>
      </c>
      <c r="BR356">
        <v>0</v>
      </c>
      <c r="BS356" s="17">
        <v>0</v>
      </c>
      <c r="BT356">
        <v>0</v>
      </c>
      <c r="BU356">
        <v>0</v>
      </c>
      <c r="BV356">
        <v>1</v>
      </c>
      <c r="BW356" s="17">
        <v>0</v>
      </c>
      <c r="BX356">
        <v>0</v>
      </c>
      <c r="BY356">
        <v>0</v>
      </c>
      <c r="BZ356">
        <v>0</v>
      </c>
      <c r="CA356">
        <v>0</v>
      </c>
      <c r="CB356" s="17">
        <v>0</v>
      </c>
      <c r="CC356">
        <v>1</v>
      </c>
      <c r="CD356">
        <v>1</v>
      </c>
      <c r="CE356">
        <v>0</v>
      </c>
      <c r="CF356">
        <v>0</v>
      </c>
      <c r="CG356">
        <v>0</v>
      </c>
      <c r="CH356">
        <v>0</v>
      </c>
      <c r="CI356">
        <v>1</v>
      </c>
      <c r="CJ356">
        <v>1</v>
      </c>
      <c r="CK356">
        <v>0</v>
      </c>
      <c r="CL356">
        <v>0</v>
      </c>
      <c r="CM356" s="17">
        <v>0</v>
      </c>
      <c r="CN356">
        <v>0</v>
      </c>
      <c r="CO356">
        <v>2</v>
      </c>
      <c r="CP356">
        <v>0</v>
      </c>
      <c r="CQ356">
        <v>1</v>
      </c>
      <c r="CR356">
        <v>16</v>
      </c>
      <c r="CX356" s="33" t="s">
        <v>85</v>
      </c>
    </row>
    <row r="357" spans="1:102" x14ac:dyDescent="0.25">
      <c r="A357">
        <v>356</v>
      </c>
      <c r="B357">
        <v>23</v>
      </c>
      <c r="C357" s="24" t="s">
        <v>236</v>
      </c>
      <c r="D357" s="12">
        <v>34.5</v>
      </c>
      <c r="E357" s="13">
        <v>5.26</v>
      </c>
      <c r="F357" s="7">
        <f t="shared" si="87"/>
        <v>6.5589353612167303</v>
      </c>
      <c r="G357" s="7">
        <f t="shared" si="76"/>
        <v>29.240000000000002</v>
      </c>
      <c r="H357" s="15">
        <f t="shared" si="77"/>
        <v>39.76</v>
      </c>
      <c r="I357" s="11">
        <f t="shared" si="78"/>
        <v>0.10051468619482916</v>
      </c>
      <c r="J357" s="32">
        <f t="shared" si="79"/>
        <v>1.5324847808255111E-2</v>
      </c>
      <c r="K357" s="32">
        <f t="shared" si="80"/>
        <v>65.253502841400163</v>
      </c>
      <c r="L357" s="8">
        <v>0</v>
      </c>
      <c r="M357" s="9">
        <v>1</v>
      </c>
      <c r="N357" s="8">
        <v>0</v>
      </c>
      <c r="O357" s="9">
        <v>0</v>
      </c>
      <c r="P357" s="9">
        <v>0</v>
      </c>
      <c r="Q357" s="9">
        <v>1</v>
      </c>
      <c r="R357" s="9">
        <v>0</v>
      </c>
      <c r="S357" s="8">
        <v>4219</v>
      </c>
      <c r="T357" s="9">
        <v>3</v>
      </c>
      <c r="U357" s="9">
        <f t="shared" si="81"/>
        <v>4215</v>
      </c>
      <c r="V357" s="9">
        <f t="shared" si="82"/>
        <v>15</v>
      </c>
      <c r="W357" s="7">
        <v>7.0203000000000007</v>
      </c>
      <c r="X357" s="7">
        <f t="shared" si="88"/>
        <v>19.479700000000001</v>
      </c>
      <c r="Y357" s="9">
        <v>1</v>
      </c>
      <c r="Z357" s="9">
        <v>0</v>
      </c>
      <c r="AA357" s="9">
        <v>0</v>
      </c>
      <c r="AB357" s="9">
        <v>0</v>
      </c>
      <c r="AC357" s="9">
        <v>1</v>
      </c>
      <c r="AD357" s="29">
        <v>0</v>
      </c>
      <c r="AE357" s="187">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s="17">
        <v>1</v>
      </c>
      <c r="BF357">
        <v>0</v>
      </c>
      <c r="BG357">
        <v>1</v>
      </c>
      <c r="BH357" s="17">
        <v>0</v>
      </c>
      <c r="BI357">
        <v>18.833333333333329</v>
      </c>
      <c r="BJ357">
        <v>27.63</v>
      </c>
      <c r="BK357" s="24">
        <v>32.5</v>
      </c>
      <c r="BL357">
        <v>0</v>
      </c>
      <c r="BM357">
        <v>0</v>
      </c>
      <c r="BN357">
        <v>0</v>
      </c>
      <c r="BO357">
        <v>0</v>
      </c>
      <c r="BP357">
        <v>1</v>
      </c>
      <c r="BQ357">
        <v>0</v>
      </c>
      <c r="BR357">
        <v>0</v>
      </c>
      <c r="BS357" s="17">
        <v>0</v>
      </c>
      <c r="BT357">
        <v>0</v>
      </c>
      <c r="BU357">
        <v>0</v>
      </c>
      <c r="BV357">
        <v>1</v>
      </c>
      <c r="BW357" s="17">
        <v>0</v>
      </c>
      <c r="BX357">
        <v>0</v>
      </c>
      <c r="BY357">
        <v>0</v>
      </c>
      <c r="BZ357">
        <v>0</v>
      </c>
      <c r="CA357">
        <v>0</v>
      </c>
      <c r="CB357" s="17">
        <v>0</v>
      </c>
      <c r="CC357">
        <v>1</v>
      </c>
      <c r="CD357">
        <v>1</v>
      </c>
      <c r="CE357">
        <v>0</v>
      </c>
      <c r="CF357">
        <v>0</v>
      </c>
      <c r="CG357">
        <v>0</v>
      </c>
      <c r="CH357">
        <v>0</v>
      </c>
      <c r="CI357">
        <v>1</v>
      </c>
      <c r="CJ357">
        <v>1</v>
      </c>
      <c r="CK357">
        <v>0</v>
      </c>
      <c r="CL357">
        <v>0</v>
      </c>
      <c r="CM357" s="17">
        <v>0</v>
      </c>
      <c r="CN357">
        <v>0</v>
      </c>
      <c r="CO357">
        <v>2</v>
      </c>
      <c r="CP357">
        <v>0</v>
      </c>
      <c r="CQ357">
        <v>1</v>
      </c>
      <c r="CR357">
        <v>16</v>
      </c>
      <c r="CX357" s="33" t="s">
        <v>85</v>
      </c>
    </row>
    <row r="358" spans="1:102" x14ac:dyDescent="0.25">
      <c r="A358">
        <v>357</v>
      </c>
      <c r="B358">
        <v>23</v>
      </c>
      <c r="C358" s="24" t="s">
        <v>236</v>
      </c>
      <c r="D358" s="12">
        <v>5.62</v>
      </c>
      <c r="E358" s="13">
        <v>2.2999999999999998</v>
      </c>
      <c r="F358" s="7">
        <f t="shared" si="87"/>
        <v>2.4434782608695653</v>
      </c>
      <c r="G358" s="7">
        <f t="shared" si="76"/>
        <v>3.3200000000000003</v>
      </c>
      <c r="H358" s="15">
        <f t="shared" si="77"/>
        <v>7.92</v>
      </c>
      <c r="I358" s="11">
        <f t="shared" si="78"/>
        <v>0.10025960981878747</v>
      </c>
      <c r="J358" s="32">
        <f t="shared" si="79"/>
        <v>4.1031512915162126E-2</v>
      </c>
      <c r="K358" s="32">
        <f t="shared" si="80"/>
        <v>24.371511771150804</v>
      </c>
      <c r="L358" s="8">
        <v>0</v>
      </c>
      <c r="M358" s="9">
        <v>1</v>
      </c>
      <c r="N358" s="8">
        <v>0</v>
      </c>
      <c r="O358" s="9">
        <v>0</v>
      </c>
      <c r="P358" s="9">
        <v>0</v>
      </c>
      <c r="Q358" s="9">
        <v>1</v>
      </c>
      <c r="R358" s="9">
        <v>0</v>
      </c>
      <c r="S358" s="8">
        <v>592</v>
      </c>
      <c r="T358" s="9">
        <v>3</v>
      </c>
      <c r="U358" s="9">
        <f t="shared" si="81"/>
        <v>588</v>
      </c>
      <c r="V358" s="9">
        <f t="shared" si="82"/>
        <v>15</v>
      </c>
      <c r="W358" s="7">
        <v>7.0203000000000007</v>
      </c>
      <c r="X358" s="7">
        <f t="shared" si="88"/>
        <v>19.479700000000001</v>
      </c>
      <c r="Y358" s="9">
        <v>1</v>
      </c>
      <c r="Z358" s="9">
        <v>0</v>
      </c>
      <c r="AA358" s="9">
        <v>0</v>
      </c>
      <c r="AB358" s="9">
        <v>0</v>
      </c>
      <c r="AC358" s="9">
        <v>1</v>
      </c>
      <c r="AD358" s="29">
        <v>0</v>
      </c>
      <c r="AE358" s="187">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s="17">
        <v>1</v>
      </c>
      <c r="BF358">
        <v>0</v>
      </c>
      <c r="BG358">
        <v>1</v>
      </c>
      <c r="BH358" s="17">
        <v>0</v>
      </c>
      <c r="BI358">
        <v>18.833333333333329</v>
      </c>
      <c r="BJ358">
        <v>27.63</v>
      </c>
      <c r="BK358" s="24">
        <v>32.5</v>
      </c>
      <c r="BL358">
        <v>1</v>
      </c>
      <c r="BM358">
        <v>0</v>
      </c>
      <c r="BN358">
        <v>0</v>
      </c>
      <c r="BO358">
        <v>0</v>
      </c>
      <c r="BP358">
        <v>0</v>
      </c>
      <c r="BQ358">
        <v>0</v>
      </c>
      <c r="BR358">
        <v>0</v>
      </c>
      <c r="BS358" s="17">
        <v>0</v>
      </c>
      <c r="BT358">
        <v>0</v>
      </c>
      <c r="BU358">
        <v>0</v>
      </c>
      <c r="BV358">
        <v>1</v>
      </c>
      <c r="BW358" s="17">
        <v>0</v>
      </c>
      <c r="BX358">
        <v>0</v>
      </c>
      <c r="BY358">
        <v>0</v>
      </c>
      <c r="BZ358">
        <v>0</v>
      </c>
      <c r="CA358">
        <v>0</v>
      </c>
      <c r="CB358" s="17">
        <v>0</v>
      </c>
      <c r="CC358">
        <v>1</v>
      </c>
      <c r="CD358">
        <v>1</v>
      </c>
      <c r="CE358">
        <v>0</v>
      </c>
      <c r="CF358">
        <v>0</v>
      </c>
      <c r="CG358">
        <v>0</v>
      </c>
      <c r="CH358">
        <v>0</v>
      </c>
      <c r="CI358">
        <v>0</v>
      </c>
      <c r="CJ358">
        <v>1</v>
      </c>
      <c r="CK358">
        <v>0</v>
      </c>
      <c r="CL358">
        <v>0</v>
      </c>
      <c r="CM358" s="17">
        <v>0</v>
      </c>
      <c r="CN358">
        <v>0</v>
      </c>
      <c r="CO358">
        <v>2</v>
      </c>
      <c r="CP358">
        <v>0</v>
      </c>
      <c r="CQ358">
        <v>1</v>
      </c>
      <c r="CR358">
        <v>16</v>
      </c>
      <c r="CX358" s="33" t="s">
        <v>85</v>
      </c>
    </row>
    <row r="359" spans="1:102" x14ac:dyDescent="0.25">
      <c r="A359">
        <v>358</v>
      </c>
      <c r="B359">
        <v>23</v>
      </c>
      <c r="C359" s="24" t="s">
        <v>236</v>
      </c>
      <c r="D359" s="12">
        <v>4.5999999999999996</v>
      </c>
      <c r="E359" s="13">
        <v>8.3699999999999992</v>
      </c>
      <c r="F359" s="7">
        <f t="shared" si="87"/>
        <v>0.54958183990442055</v>
      </c>
      <c r="G359" s="7">
        <f t="shared" si="76"/>
        <v>-3.7699999999999996</v>
      </c>
      <c r="H359" s="15">
        <f t="shared" si="77"/>
        <v>12.969999999999999</v>
      </c>
      <c r="I359" s="11">
        <f t="shared" si="78"/>
        <v>1.9500221059366833E-2</v>
      </c>
      <c r="J359" s="32">
        <f t="shared" si="79"/>
        <v>3.5481923971065296E-2</v>
      </c>
      <c r="K359" s="32">
        <f t="shared" si="80"/>
        <v>28.183364600394199</v>
      </c>
      <c r="L359" s="8">
        <v>0</v>
      </c>
      <c r="M359" s="9">
        <v>1</v>
      </c>
      <c r="N359" s="8">
        <v>0</v>
      </c>
      <c r="O359" s="9">
        <v>0</v>
      </c>
      <c r="P359" s="9">
        <v>0</v>
      </c>
      <c r="Q359" s="9">
        <v>1</v>
      </c>
      <c r="R359" s="9">
        <v>0</v>
      </c>
      <c r="S359" s="8">
        <v>798</v>
      </c>
      <c r="T359" s="9">
        <v>3</v>
      </c>
      <c r="U359" s="9">
        <f t="shared" si="81"/>
        <v>794</v>
      </c>
      <c r="V359" s="9">
        <f t="shared" si="82"/>
        <v>15</v>
      </c>
      <c r="W359" s="7">
        <v>7.0203000000000007</v>
      </c>
      <c r="X359" s="7">
        <f t="shared" si="88"/>
        <v>19.479700000000001</v>
      </c>
      <c r="Y359" s="9">
        <v>1</v>
      </c>
      <c r="Z359" s="9">
        <v>0</v>
      </c>
      <c r="AA359" s="9">
        <v>0</v>
      </c>
      <c r="AB359" s="9">
        <v>0</v>
      </c>
      <c r="AC359" s="9">
        <v>1</v>
      </c>
      <c r="AD359" s="29">
        <v>0</v>
      </c>
      <c r="AE359" s="187">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s="17">
        <v>1</v>
      </c>
      <c r="BF359">
        <v>0</v>
      </c>
      <c r="BG359">
        <v>1</v>
      </c>
      <c r="BH359" s="17">
        <v>0</v>
      </c>
      <c r="BI359">
        <v>18.833333333333329</v>
      </c>
      <c r="BJ359">
        <v>27.63</v>
      </c>
      <c r="BK359" s="24">
        <v>32.5</v>
      </c>
      <c r="BL359">
        <v>1</v>
      </c>
      <c r="BM359">
        <v>0</v>
      </c>
      <c r="BN359">
        <v>0</v>
      </c>
      <c r="BO359">
        <v>0</v>
      </c>
      <c r="BP359">
        <v>0</v>
      </c>
      <c r="BQ359">
        <v>0</v>
      </c>
      <c r="BR359">
        <v>0</v>
      </c>
      <c r="BS359" s="17">
        <v>0</v>
      </c>
      <c r="BT359">
        <v>0</v>
      </c>
      <c r="BU359">
        <v>0</v>
      </c>
      <c r="BV359">
        <v>1</v>
      </c>
      <c r="BW359" s="17">
        <v>0</v>
      </c>
      <c r="BX359">
        <v>0</v>
      </c>
      <c r="BY359">
        <v>0</v>
      </c>
      <c r="BZ359">
        <v>0</v>
      </c>
      <c r="CA359">
        <v>0</v>
      </c>
      <c r="CB359" s="17">
        <v>0</v>
      </c>
      <c r="CC359">
        <v>1</v>
      </c>
      <c r="CD359">
        <v>1</v>
      </c>
      <c r="CE359">
        <v>0</v>
      </c>
      <c r="CF359">
        <v>0</v>
      </c>
      <c r="CG359">
        <v>0</v>
      </c>
      <c r="CH359">
        <v>0</v>
      </c>
      <c r="CI359">
        <v>0</v>
      </c>
      <c r="CJ359">
        <v>1</v>
      </c>
      <c r="CK359">
        <v>0</v>
      </c>
      <c r="CL359">
        <v>0</v>
      </c>
      <c r="CM359" s="17">
        <v>0</v>
      </c>
      <c r="CN359">
        <v>0</v>
      </c>
      <c r="CO359">
        <v>2</v>
      </c>
      <c r="CP359">
        <v>0</v>
      </c>
      <c r="CQ359">
        <v>1</v>
      </c>
      <c r="CR359">
        <v>16</v>
      </c>
      <c r="CX359" s="33" t="s">
        <v>85</v>
      </c>
    </row>
    <row r="360" spans="1:102" x14ac:dyDescent="0.25">
      <c r="A360">
        <v>359</v>
      </c>
      <c r="B360">
        <v>23</v>
      </c>
      <c r="C360" s="24" t="s">
        <v>236</v>
      </c>
      <c r="D360" s="12">
        <v>15.5</v>
      </c>
      <c r="E360" s="13">
        <v>4.87</v>
      </c>
      <c r="F360" s="7">
        <f t="shared" si="87"/>
        <v>3.1827515400410675</v>
      </c>
      <c r="G360" s="7">
        <f t="shared" si="76"/>
        <v>10.629999999999999</v>
      </c>
      <c r="H360" s="15">
        <f t="shared" si="77"/>
        <v>20.37</v>
      </c>
      <c r="I360" s="11">
        <f t="shared" si="78"/>
        <v>7.9865593759938999E-2</v>
      </c>
      <c r="J360" s="32">
        <f t="shared" si="79"/>
        <v>2.5093254297477611E-2</v>
      </c>
      <c r="K360" s="32">
        <f t="shared" si="80"/>
        <v>39.851347622955409</v>
      </c>
      <c r="L360" s="8">
        <v>0</v>
      </c>
      <c r="M360" s="9">
        <v>1</v>
      </c>
      <c r="N360" s="8">
        <v>0</v>
      </c>
      <c r="O360" s="9">
        <v>0</v>
      </c>
      <c r="P360" s="9">
        <v>0</v>
      </c>
      <c r="Q360" s="9">
        <v>1</v>
      </c>
      <c r="R360" s="9">
        <v>0</v>
      </c>
      <c r="S360" s="8">
        <v>1582</v>
      </c>
      <c r="T360" s="9">
        <v>3</v>
      </c>
      <c r="U360" s="9">
        <f t="shared" si="81"/>
        <v>1578</v>
      </c>
      <c r="V360" s="9">
        <f t="shared" si="82"/>
        <v>15</v>
      </c>
      <c r="W360" s="7">
        <v>7.0203000000000007</v>
      </c>
      <c r="X360" s="7">
        <f t="shared" si="88"/>
        <v>19.479700000000001</v>
      </c>
      <c r="Y360" s="9">
        <v>1</v>
      </c>
      <c r="Z360" s="9">
        <v>0</v>
      </c>
      <c r="AA360" s="9">
        <v>0</v>
      </c>
      <c r="AB360" s="9">
        <v>0</v>
      </c>
      <c r="AC360" s="9">
        <v>1</v>
      </c>
      <c r="AD360" s="29">
        <v>0</v>
      </c>
      <c r="AE360" s="187">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s="17">
        <v>1</v>
      </c>
      <c r="BF360">
        <v>0</v>
      </c>
      <c r="BG360">
        <v>1</v>
      </c>
      <c r="BH360" s="17">
        <v>0</v>
      </c>
      <c r="BI360">
        <v>18.833333333333329</v>
      </c>
      <c r="BJ360">
        <v>27.63</v>
      </c>
      <c r="BK360" s="24">
        <v>32.5</v>
      </c>
      <c r="BL360">
        <v>1</v>
      </c>
      <c r="BM360">
        <v>0</v>
      </c>
      <c r="BN360">
        <v>0</v>
      </c>
      <c r="BO360">
        <v>0</v>
      </c>
      <c r="BP360">
        <v>0</v>
      </c>
      <c r="BQ360">
        <v>0</v>
      </c>
      <c r="BR360">
        <v>0</v>
      </c>
      <c r="BS360" s="17">
        <v>0</v>
      </c>
      <c r="BT360">
        <v>0</v>
      </c>
      <c r="BU360">
        <v>0</v>
      </c>
      <c r="BV360">
        <v>1</v>
      </c>
      <c r="BW360" s="17">
        <v>0</v>
      </c>
      <c r="BX360">
        <v>0</v>
      </c>
      <c r="BY360">
        <v>0</v>
      </c>
      <c r="BZ360">
        <v>0</v>
      </c>
      <c r="CA360">
        <v>0</v>
      </c>
      <c r="CB360" s="17">
        <v>0</v>
      </c>
      <c r="CC360">
        <v>1</v>
      </c>
      <c r="CD360">
        <v>1</v>
      </c>
      <c r="CE360">
        <v>0</v>
      </c>
      <c r="CF360">
        <v>0</v>
      </c>
      <c r="CG360">
        <v>0</v>
      </c>
      <c r="CH360">
        <v>0</v>
      </c>
      <c r="CI360">
        <v>0</v>
      </c>
      <c r="CJ360">
        <v>1</v>
      </c>
      <c r="CK360">
        <v>0</v>
      </c>
      <c r="CL360">
        <v>0</v>
      </c>
      <c r="CM360" s="17">
        <v>0</v>
      </c>
      <c r="CN360">
        <v>0</v>
      </c>
      <c r="CO360">
        <v>2</v>
      </c>
      <c r="CP360">
        <v>0</v>
      </c>
      <c r="CQ360">
        <v>1</v>
      </c>
      <c r="CR360">
        <v>16</v>
      </c>
      <c r="CX360" s="33" t="s">
        <v>85</v>
      </c>
    </row>
    <row r="361" spans="1:102" s="50" customFormat="1" x14ac:dyDescent="0.25">
      <c r="A361" s="50">
        <v>360</v>
      </c>
      <c r="B361" s="50">
        <v>23</v>
      </c>
      <c r="C361" s="51" t="s">
        <v>236</v>
      </c>
      <c r="D361" s="52">
        <v>37.700000000000003</v>
      </c>
      <c r="E361" s="53">
        <v>5.13</v>
      </c>
      <c r="F361" s="54">
        <f t="shared" si="87"/>
        <v>7.3489278752436658</v>
      </c>
      <c r="G361" s="54">
        <f t="shared" si="76"/>
        <v>32.57</v>
      </c>
      <c r="H361" s="55">
        <f t="shared" si="77"/>
        <v>42.830000000000005</v>
      </c>
      <c r="I361" s="56">
        <f t="shared" si="78"/>
        <v>0.15714440548743447</v>
      </c>
      <c r="J361" s="57">
        <f t="shared" si="79"/>
        <v>2.1383310348820659E-2</v>
      </c>
      <c r="K361" s="57">
        <f t="shared" si="80"/>
        <v>46.765443875959662</v>
      </c>
      <c r="L361" s="58">
        <v>0</v>
      </c>
      <c r="M361" s="59">
        <v>1</v>
      </c>
      <c r="N361" s="58">
        <v>0</v>
      </c>
      <c r="O361" s="59">
        <v>0</v>
      </c>
      <c r="P361" s="59">
        <v>0</v>
      </c>
      <c r="Q361" s="59">
        <v>1</v>
      </c>
      <c r="R361" s="59">
        <v>0</v>
      </c>
      <c r="S361" s="58">
        <v>2137</v>
      </c>
      <c r="T361" s="59">
        <v>3</v>
      </c>
      <c r="U361" s="59">
        <f t="shared" si="81"/>
        <v>2133</v>
      </c>
      <c r="V361" s="59">
        <f t="shared" si="82"/>
        <v>15</v>
      </c>
      <c r="W361" s="54">
        <v>7.0203000000000007</v>
      </c>
      <c r="X361" s="54">
        <f t="shared" si="88"/>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s="64">
        <v>1</v>
      </c>
      <c r="BF361">
        <v>0</v>
      </c>
      <c r="BG361">
        <v>1</v>
      </c>
      <c r="BH361" s="64">
        <v>0</v>
      </c>
      <c r="BI361">
        <v>18.833333333333329</v>
      </c>
      <c r="BJ361">
        <v>27.63</v>
      </c>
      <c r="BK361" s="51">
        <v>32.5</v>
      </c>
      <c r="BL361" s="50">
        <v>1</v>
      </c>
      <c r="BM361" s="50">
        <v>0</v>
      </c>
      <c r="BN361" s="50">
        <v>0</v>
      </c>
      <c r="BO361" s="50">
        <v>0</v>
      </c>
      <c r="BP361" s="50">
        <v>0</v>
      </c>
      <c r="BQ361" s="50">
        <v>0</v>
      </c>
      <c r="BR361" s="50">
        <v>0</v>
      </c>
      <c r="BS361" s="64">
        <v>0</v>
      </c>
      <c r="BT361" s="50">
        <v>0</v>
      </c>
      <c r="BU361" s="50">
        <v>0</v>
      </c>
      <c r="BV361" s="50">
        <v>1</v>
      </c>
      <c r="BW361" s="64">
        <v>0</v>
      </c>
      <c r="BX361" s="50">
        <v>0</v>
      </c>
      <c r="BY361" s="50">
        <v>0</v>
      </c>
      <c r="BZ361" s="50">
        <v>0</v>
      </c>
      <c r="CA361" s="50">
        <v>0</v>
      </c>
      <c r="CB361" s="64">
        <v>0</v>
      </c>
      <c r="CC361" s="50">
        <v>1</v>
      </c>
      <c r="CD361" s="50">
        <v>1</v>
      </c>
      <c r="CE361" s="50">
        <v>0</v>
      </c>
      <c r="CF361" s="50">
        <v>0</v>
      </c>
      <c r="CG361" s="50">
        <v>0</v>
      </c>
      <c r="CH361" s="50">
        <v>0</v>
      </c>
      <c r="CI361" s="50">
        <v>0</v>
      </c>
      <c r="CJ361" s="50">
        <v>1</v>
      </c>
      <c r="CK361" s="50">
        <v>0</v>
      </c>
      <c r="CL361" s="50">
        <v>0</v>
      </c>
      <c r="CM361" s="64">
        <v>0</v>
      </c>
      <c r="CN361">
        <v>0</v>
      </c>
      <c r="CO361">
        <v>2</v>
      </c>
      <c r="CP361">
        <v>0</v>
      </c>
      <c r="CQ361">
        <v>1</v>
      </c>
      <c r="CR361">
        <v>16</v>
      </c>
      <c r="CS361" s="66"/>
      <c r="CX361" s="33" t="s">
        <v>85</v>
      </c>
    </row>
    <row r="362" spans="1:102" x14ac:dyDescent="0.25">
      <c r="A362">
        <v>361</v>
      </c>
      <c r="B362">
        <v>24</v>
      </c>
      <c r="C362" s="24" t="s">
        <v>247</v>
      </c>
      <c r="D362" s="12">
        <v>7.2</v>
      </c>
      <c r="E362" s="13">
        <v>0.5</v>
      </c>
      <c r="F362" s="7">
        <f t="shared" si="87"/>
        <v>14.4</v>
      </c>
      <c r="G362" s="7">
        <f t="shared" si="76"/>
        <v>6.7</v>
      </c>
      <c r="H362" s="15">
        <f t="shared" si="77"/>
        <v>7.7</v>
      </c>
      <c r="I362" s="11">
        <f t="shared" si="78"/>
        <v>0.13314306921085112</v>
      </c>
      <c r="J362" s="32">
        <f t="shared" si="79"/>
        <v>9.2460464729757722E-3</v>
      </c>
      <c r="K362" s="32">
        <f t="shared" si="80"/>
        <v>108.15433417112789</v>
      </c>
      <c r="L362" s="8">
        <v>1</v>
      </c>
      <c r="M362" s="9">
        <v>0</v>
      </c>
      <c r="N362" s="8">
        <v>0</v>
      </c>
      <c r="O362" s="9">
        <v>0</v>
      </c>
      <c r="P362" s="9">
        <v>1</v>
      </c>
      <c r="Q362" s="9">
        <v>0</v>
      </c>
      <c r="R362" s="9">
        <v>0</v>
      </c>
      <c r="S362" s="8">
        <v>11501</v>
      </c>
      <c r="T362" s="9">
        <v>10</v>
      </c>
      <c r="U362" s="9">
        <f t="shared" si="81"/>
        <v>11490</v>
      </c>
      <c r="V362" s="9">
        <f t="shared" si="82"/>
        <v>32</v>
      </c>
      <c r="W362" s="7">
        <v>5.6660000000000004</v>
      </c>
      <c r="X362" s="7">
        <v>20.492000000000001</v>
      </c>
      <c r="Y362" s="9">
        <v>1</v>
      </c>
      <c r="Z362" s="9">
        <v>0</v>
      </c>
      <c r="AA362" s="9">
        <v>0</v>
      </c>
      <c r="AB362" s="9">
        <v>0</v>
      </c>
      <c r="AC362" s="9">
        <v>1</v>
      </c>
      <c r="AD362" s="29">
        <v>0</v>
      </c>
      <c r="AE362" s="187">
        <v>0</v>
      </c>
      <c r="AF362" s="9">
        <v>1</v>
      </c>
      <c r="AG362" s="29">
        <v>0</v>
      </c>
      <c r="AH362" s="9">
        <v>1</v>
      </c>
      <c r="AI362" s="29">
        <v>0</v>
      </c>
      <c r="AJ362" s="20">
        <v>2002</v>
      </c>
      <c r="AK362" s="32">
        <v>0.44</v>
      </c>
      <c r="AL362" s="32">
        <v>9.7000000000000003E-2</v>
      </c>
      <c r="AM362" s="32">
        <v>0.35499999999999998</v>
      </c>
      <c r="AN362" s="42">
        <f t="shared" ref="AN362:AN393" si="89">1-(SUM(AK362:AM362))</f>
        <v>0.10799999999999998</v>
      </c>
      <c r="AO362" s="41">
        <v>0.57999999999999996</v>
      </c>
      <c r="AP362" s="17">
        <v>0.42</v>
      </c>
      <c r="AQ362">
        <v>1</v>
      </c>
      <c r="AR362" s="39">
        <v>0</v>
      </c>
      <c r="AS362" t="s">
        <v>98</v>
      </c>
      <c r="AT362" s="39" t="s">
        <v>98</v>
      </c>
      <c r="AU362">
        <v>0</v>
      </c>
      <c r="AV362" s="17">
        <v>1</v>
      </c>
      <c r="AW362">
        <f t="shared" ref="AW362:AW397" si="90">1-AX362</f>
        <v>0.52700000000000002</v>
      </c>
      <c r="AX362" s="17">
        <v>0.47299999999999998</v>
      </c>
      <c r="AY362" s="17" t="s">
        <v>20</v>
      </c>
      <c r="AZ362">
        <v>0</v>
      </c>
      <c r="BA362">
        <v>0</v>
      </c>
      <c r="BB362">
        <v>0</v>
      </c>
      <c r="BC362">
        <v>0</v>
      </c>
      <c r="BD362">
        <v>1</v>
      </c>
      <c r="BE362" s="17">
        <v>0</v>
      </c>
      <c r="BF362">
        <v>0</v>
      </c>
      <c r="BG362">
        <v>1</v>
      </c>
      <c r="BH362" s="17">
        <v>0</v>
      </c>
      <c r="BI362">
        <v>38.75</v>
      </c>
      <c r="BJ362">
        <v>28</v>
      </c>
      <c r="BK362" s="24">
        <v>33.378</v>
      </c>
      <c r="BL362">
        <v>1</v>
      </c>
      <c r="BM362">
        <v>0</v>
      </c>
      <c r="BN362">
        <v>0</v>
      </c>
      <c r="BO362">
        <v>0</v>
      </c>
      <c r="BP362">
        <v>0</v>
      </c>
      <c r="BQ362">
        <v>0</v>
      </c>
      <c r="BR362">
        <v>0</v>
      </c>
      <c r="BS362" s="17">
        <v>0</v>
      </c>
      <c r="BT362">
        <v>0</v>
      </c>
      <c r="BU362">
        <v>0</v>
      </c>
      <c r="BV362">
        <v>1</v>
      </c>
      <c r="BW362" s="17">
        <v>0</v>
      </c>
      <c r="BX362">
        <v>0</v>
      </c>
      <c r="BY362">
        <v>0</v>
      </c>
      <c r="BZ362">
        <v>0</v>
      </c>
      <c r="CA362">
        <v>0</v>
      </c>
      <c r="CB362" s="17">
        <v>0</v>
      </c>
      <c r="CC362">
        <v>0</v>
      </c>
      <c r="CD362">
        <v>0</v>
      </c>
      <c r="CE362">
        <v>1</v>
      </c>
      <c r="CF362">
        <v>1</v>
      </c>
      <c r="CG362">
        <v>0</v>
      </c>
      <c r="CH362">
        <v>0</v>
      </c>
      <c r="CI362">
        <v>0</v>
      </c>
      <c r="CJ362">
        <v>0</v>
      </c>
      <c r="CK362">
        <v>0</v>
      </c>
      <c r="CL362">
        <v>1</v>
      </c>
      <c r="CM362" s="17">
        <v>1</v>
      </c>
      <c r="CN362">
        <v>0</v>
      </c>
      <c r="CO362">
        <v>83</v>
      </c>
      <c r="CP362">
        <v>0</v>
      </c>
      <c r="CQ362">
        <v>1</v>
      </c>
      <c r="CR362">
        <v>11</v>
      </c>
      <c r="CX362" s="33" t="s">
        <v>85</v>
      </c>
    </row>
    <row r="363" spans="1:102" x14ac:dyDescent="0.25">
      <c r="A363">
        <v>362</v>
      </c>
      <c r="B363">
        <v>24</v>
      </c>
      <c r="C363" s="24" t="s">
        <v>247</v>
      </c>
      <c r="D363" s="12">
        <v>2.7769996967160542</v>
      </c>
      <c r="E363" s="13">
        <v>0.40838230834059608</v>
      </c>
      <c r="F363" s="7">
        <v>6.8000000000000007</v>
      </c>
      <c r="G363" s="7">
        <f t="shared" si="76"/>
        <v>2.368617388375458</v>
      </c>
      <c r="H363" s="15">
        <f t="shared" si="77"/>
        <v>3.1853820050566504</v>
      </c>
      <c r="I363" s="11">
        <f t="shared" si="78"/>
        <v>6.3329866538037571E-2</v>
      </c>
      <c r="J363" s="32">
        <f t="shared" si="79"/>
        <v>9.3132156673584668E-3</v>
      </c>
      <c r="K363" s="32">
        <f t="shared" si="80"/>
        <v>107.37429860073591</v>
      </c>
      <c r="L363" s="8">
        <v>1</v>
      </c>
      <c r="M363" s="9">
        <v>0</v>
      </c>
      <c r="N363" s="8">
        <v>0</v>
      </c>
      <c r="O363" s="9">
        <v>0</v>
      </c>
      <c r="P363" s="9">
        <v>1</v>
      </c>
      <c r="Q363" s="9">
        <v>0</v>
      </c>
      <c r="R363" s="9">
        <v>0</v>
      </c>
      <c r="S363" s="8">
        <v>11501</v>
      </c>
      <c r="T363" s="9">
        <v>17</v>
      </c>
      <c r="U363" s="9">
        <f t="shared" si="81"/>
        <v>11483</v>
      </c>
      <c r="V363" s="9">
        <f t="shared" si="82"/>
        <v>32</v>
      </c>
      <c r="W363" s="7">
        <v>5</v>
      </c>
      <c r="X363" s="7">
        <v>20.492000000000001</v>
      </c>
      <c r="Y363" s="9">
        <v>0</v>
      </c>
      <c r="Z363" s="9">
        <v>1</v>
      </c>
      <c r="AA363" s="9">
        <v>0</v>
      </c>
      <c r="AB363" s="9">
        <v>0</v>
      </c>
      <c r="AC363" s="9">
        <v>1</v>
      </c>
      <c r="AD363" s="29">
        <v>0</v>
      </c>
      <c r="AE363" s="187">
        <v>0</v>
      </c>
      <c r="AF363" s="9">
        <v>1</v>
      </c>
      <c r="AG363" s="29">
        <v>0</v>
      </c>
      <c r="AH363" s="9">
        <v>1</v>
      </c>
      <c r="AI363" s="29">
        <v>0</v>
      </c>
      <c r="AJ363" s="20">
        <v>2002</v>
      </c>
      <c r="AK363" s="32">
        <v>0.44</v>
      </c>
      <c r="AL363" s="32">
        <v>9.7000000000000003E-2</v>
      </c>
      <c r="AM363" s="32">
        <v>0.35499999999999998</v>
      </c>
      <c r="AN363" s="42">
        <f t="shared" si="89"/>
        <v>0.10799999999999998</v>
      </c>
      <c r="AO363" s="41">
        <v>0.57999999999999996</v>
      </c>
      <c r="AP363" s="17">
        <v>0.42</v>
      </c>
      <c r="AQ363">
        <v>1</v>
      </c>
      <c r="AR363" s="39">
        <v>0</v>
      </c>
      <c r="AS363" t="s">
        <v>98</v>
      </c>
      <c r="AT363" s="39" t="s">
        <v>98</v>
      </c>
      <c r="AU363">
        <v>0</v>
      </c>
      <c r="AV363" s="17">
        <v>1</v>
      </c>
      <c r="AW363">
        <f t="shared" si="90"/>
        <v>0.52700000000000002</v>
      </c>
      <c r="AX363" s="17">
        <v>0.47299999999999998</v>
      </c>
      <c r="AY363" s="17" t="s">
        <v>20</v>
      </c>
      <c r="AZ363">
        <v>0</v>
      </c>
      <c r="BA363">
        <v>0</v>
      </c>
      <c r="BB363">
        <v>0</v>
      </c>
      <c r="BC363">
        <v>0</v>
      </c>
      <c r="BD363">
        <v>1</v>
      </c>
      <c r="BE363" s="17">
        <v>0</v>
      </c>
      <c r="BF363">
        <v>0</v>
      </c>
      <c r="BG363">
        <v>1</v>
      </c>
      <c r="BH363" s="17">
        <v>0</v>
      </c>
      <c r="BI363">
        <v>38.75</v>
      </c>
      <c r="BJ363">
        <v>28</v>
      </c>
      <c r="BK363" s="24">
        <v>33.378</v>
      </c>
      <c r="BL363">
        <v>1</v>
      </c>
      <c r="BM363">
        <v>0</v>
      </c>
      <c r="BN363">
        <v>0</v>
      </c>
      <c r="BO363">
        <v>0</v>
      </c>
      <c r="BP363">
        <v>0</v>
      </c>
      <c r="BQ363">
        <v>0</v>
      </c>
      <c r="BR363">
        <v>0</v>
      </c>
      <c r="BS363" s="17">
        <v>0</v>
      </c>
      <c r="BT363">
        <v>0</v>
      </c>
      <c r="BU363">
        <v>0</v>
      </c>
      <c r="BV363">
        <v>1</v>
      </c>
      <c r="BW363" s="17">
        <v>0</v>
      </c>
      <c r="BX363">
        <v>0</v>
      </c>
      <c r="BY363">
        <v>0</v>
      </c>
      <c r="BZ363">
        <v>0</v>
      </c>
      <c r="CA363">
        <v>0</v>
      </c>
      <c r="CB363" s="17">
        <v>0</v>
      </c>
      <c r="CC363">
        <v>0</v>
      </c>
      <c r="CD363">
        <v>0</v>
      </c>
      <c r="CE363">
        <v>1</v>
      </c>
      <c r="CF363">
        <v>1</v>
      </c>
      <c r="CG363">
        <v>0</v>
      </c>
      <c r="CH363">
        <v>0</v>
      </c>
      <c r="CI363">
        <v>0</v>
      </c>
      <c r="CJ363">
        <v>0</v>
      </c>
      <c r="CK363">
        <v>0</v>
      </c>
      <c r="CL363">
        <v>1</v>
      </c>
      <c r="CM363" s="17">
        <v>1</v>
      </c>
      <c r="CN363">
        <v>0</v>
      </c>
      <c r="CO363">
        <v>83</v>
      </c>
      <c r="CP363">
        <v>0</v>
      </c>
      <c r="CQ363">
        <v>1</v>
      </c>
      <c r="CR363">
        <v>11</v>
      </c>
      <c r="CX363" s="33" t="s">
        <v>85</v>
      </c>
    </row>
    <row r="364" spans="1:102" x14ac:dyDescent="0.25">
      <c r="A364">
        <v>363</v>
      </c>
      <c r="B364">
        <v>24</v>
      </c>
      <c r="C364" s="24" t="s">
        <v>247</v>
      </c>
      <c r="D364" s="12">
        <v>4.4633839671773368</v>
      </c>
      <c r="E364" s="13">
        <v>0.32940103078799532</v>
      </c>
      <c r="F364" s="7">
        <v>13.55</v>
      </c>
      <c r="G364" s="7">
        <f t="shared" si="76"/>
        <v>4.1339829363893417</v>
      </c>
      <c r="H364" s="15">
        <f t="shared" si="77"/>
        <v>4.7927849979653319</v>
      </c>
      <c r="I364" s="11">
        <f t="shared" si="78"/>
        <v>0.12544896850431847</v>
      </c>
      <c r="J364" s="32">
        <f t="shared" si="79"/>
        <v>9.2582264578832812E-3</v>
      </c>
      <c r="K364" s="32">
        <f t="shared" si="80"/>
        <v>108.01204793910725</v>
      </c>
      <c r="L364" s="8">
        <v>1</v>
      </c>
      <c r="M364" s="9">
        <v>0</v>
      </c>
      <c r="N364" s="8">
        <v>0</v>
      </c>
      <c r="O364" s="9">
        <v>0</v>
      </c>
      <c r="P364" s="9">
        <v>1</v>
      </c>
      <c r="Q364" s="9">
        <v>0</v>
      </c>
      <c r="R364" s="9">
        <v>0</v>
      </c>
      <c r="S364" s="8">
        <v>11501</v>
      </c>
      <c r="T364" s="9">
        <v>17</v>
      </c>
      <c r="U364" s="9">
        <f t="shared" si="81"/>
        <v>11483</v>
      </c>
      <c r="V364" s="9">
        <f t="shared" si="82"/>
        <v>32</v>
      </c>
      <c r="W364" s="7">
        <v>8</v>
      </c>
      <c r="X364" s="7">
        <v>20.492000000000001</v>
      </c>
      <c r="Y364" s="9">
        <v>0</v>
      </c>
      <c r="Z364" s="9">
        <v>1</v>
      </c>
      <c r="AA364" s="9">
        <v>0</v>
      </c>
      <c r="AB364" s="9">
        <v>0</v>
      </c>
      <c r="AC364" s="9">
        <v>1</v>
      </c>
      <c r="AD364" s="29">
        <v>0</v>
      </c>
      <c r="AE364" s="187">
        <v>0</v>
      </c>
      <c r="AF364" s="9">
        <v>1</v>
      </c>
      <c r="AG364" s="29">
        <v>0</v>
      </c>
      <c r="AH364" s="9">
        <v>1</v>
      </c>
      <c r="AI364" s="29">
        <v>0</v>
      </c>
      <c r="AJ364" s="20">
        <v>2002</v>
      </c>
      <c r="AK364" s="32">
        <v>0.44</v>
      </c>
      <c r="AL364" s="32">
        <v>9.7000000000000003E-2</v>
      </c>
      <c r="AM364" s="32">
        <v>0.35499999999999998</v>
      </c>
      <c r="AN364" s="42">
        <f t="shared" si="89"/>
        <v>0.10799999999999998</v>
      </c>
      <c r="AO364" s="41">
        <v>0.57999999999999996</v>
      </c>
      <c r="AP364" s="17">
        <v>0.42</v>
      </c>
      <c r="AQ364">
        <v>1</v>
      </c>
      <c r="AR364" s="39">
        <v>0</v>
      </c>
      <c r="AS364" t="s">
        <v>98</v>
      </c>
      <c r="AT364" s="39" t="s">
        <v>98</v>
      </c>
      <c r="AU364">
        <v>0</v>
      </c>
      <c r="AV364" s="17">
        <v>1</v>
      </c>
      <c r="AW364">
        <f t="shared" si="90"/>
        <v>0.52700000000000002</v>
      </c>
      <c r="AX364" s="17">
        <v>0.47299999999999998</v>
      </c>
      <c r="AY364" s="17" t="s">
        <v>20</v>
      </c>
      <c r="AZ364">
        <v>0</v>
      </c>
      <c r="BA364">
        <v>0</v>
      </c>
      <c r="BB364">
        <v>0</v>
      </c>
      <c r="BC364">
        <v>0</v>
      </c>
      <c r="BD364">
        <v>1</v>
      </c>
      <c r="BE364" s="17">
        <v>0</v>
      </c>
      <c r="BF364">
        <v>0</v>
      </c>
      <c r="BG364">
        <v>1</v>
      </c>
      <c r="BH364" s="17">
        <v>0</v>
      </c>
      <c r="BI364">
        <v>38.75</v>
      </c>
      <c r="BJ364">
        <v>28</v>
      </c>
      <c r="BK364" s="24">
        <v>33.378</v>
      </c>
      <c r="BL364">
        <v>1</v>
      </c>
      <c r="BM364">
        <v>0</v>
      </c>
      <c r="BN364">
        <v>0</v>
      </c>
      <c r="BO364">
        <v>0</v>
      </c>
      <c r="BP364">
        <v>0</v>
      </c>
      <c r="BQ364">
        <v>0</v>
      </c>
      <c r="BR364">
        <v>0</v>
      </c>
      <c r="BS364" s="17">
        <v>0</v>
      </c>
      <c r="BT364">
        <v>0</v>
      </c>
      <c r="BU364">
        <v>0</v>
      </c>
      <c r="BV364">
        <v>1</v>
      </c>
      <c r="BW364" s="17">
        <v>0</v>
      </c>
      <c r="BX364">
        <v>0</v>
      </c>
      <c r="BY364">
        <v>0</v>
      </c>
      <c r="BZ364">
        <v>0</v>
      </c>
      <c r="CA364">
        <v>0</v>
      </c>
      <c r="CB364" s="17">
        <v>0</v>
      </c>
      <c r="CC364">
        <v>0</v>
      </c>
      <c r="CD364">
        <v>0</v>
      </c>
      <c r="CE364">
        <v>1</v>
      </c>
      <c r="CF364">
        <v>1</v>
      </c>
      <c r="CG364">
        <v>0</v>
      </c>
      <c r="CH364">
        <v>0</v>
      </c>
      <c r="CI364">
        <v>0</v>
      </c>
      <c r="CJ364">
        <v>0</v>
      </c>
      <c r="CK364">
        <v>0</v>
      </c>
      <c r="CL364">
        <v>1</v>
      </c>
      <c r="CM364" s="17">
        <v>1</v>
      </c>
      <c r="CN364">
        <v>0</v>
      </c>
      <c r="CO364">
        <v>83</v>
      </c>
      <c r="CP364">
        <v>0</v>
      </c>
      <c r="CQ364">
        <v>1</v>
      </c>
      <c r="CR364">
        <v>11</v>
      </c>
      <c r="CX364" s="33" t="s">
        <v>85</v>
      </c>
    </row>
    <row r="365" spans="1:102" x14ac:dyDescent="0.25">
      <c r="A365">
        <v>364</v>
      </c>
      <c r="B365">
        <v>24</v>
      </c>
      <c r="C365" s="24" t="s">
        <v>247</v>
      </c>
      <c r="D365" s="12">
        <v>13.075934214887059</v>
      </c>
      <c r="E365" s="13">
        <v>0.48973536385344812</v>
      </c>
      <c r="F365" s="7">
        <v>26.7</v>
      </c>
      <c r="G365" s="7">
        <f t="shared" si="76"/>
        <v>12.586198851033611</v>
      </c>
      <c r="H365" s="15">
        <f t="shared" si="77"/>
        <v>13.565669578740508</v>
      </c>
      <c r="I365" s="11">
        <f t="shared" si="78"/>
        <v>0.24177116993399661</v>
      </c>
      <c r="J365" s="32">
        <f t="shared" si="79"/>
        <v>9.0550999975279618E-3</v>
      </c>
      <c r="K365" s="32">
        <f t="shared" si="80"/>
        <v>110.43500350885131</v>
      </c>
      <c r="L365" s="8">
        <v>1</v>
      </c>
      <c r="M365" s="9">
        <v>0</v>
      </c>
      <c r="N365" s="8">
        <v>0</v>
      </c>
      <c r="O365" s="9">
        <v>0</v>
      </c>
      <c r="P365" s="9">
        <v>1</v>
      </c>
      <c r="Q365" s="9">
        <v>0</v>
      </c>
      <c r="R365" s="9">
        <v>0</v>
      </c>
      <c r="S365" s="8">
        <v>11501</v>
      </c>
      <c r="T365" s="9">
        <v>17</v>
      </c>
      <c r="U365" s="9">
        <f t="shared" si="81"/>
        <v>11483</v>
      </c>
      <c r="V365" s="9">
        <f t="shared" si="82"/>
        <v>32</v>
      </c>
      <c r="W365" s="7">
        <v>10</v>
      </c>
      <c r="X365" s="7">
        <v>20.492000000000001</v>
      </c>
      <c r="Y365" s="9">
        <v>0</v>
      </c>
      <c r="Z365" s="9">
        <v>1</v>
      </c>
      <c r="AA365" s="9">
        <v>0</v>
      </c>
      <c r="AB365" s="9">
        <v>0</v>
      </c>
      <c r="AC365" s="9">
        <v>1</v>
      </c>
      <c r="AD365" s="29">
        <v>0</v>
      </c>
      <c r="AE365" s="187">
        <v>0</v>
      </c>
      <c r="AF365" s="9">
        <v>1</v>
      </c>
      <c r="AG365" s="29">
        <v>0</v>
      </c>
      <c r="AH365" s="9">
        <v>1</v>
      </c>
      <c r="AI365" s="29">
        <v>0</v>
      </c>
      <c r="AJ365" s="20">
        <v>2002</v>
      </c>
      <c r="AK365" s="32">
        <v>0.44</v>
      </c>
      <c r="AL365" s="32">
        <v>9.7000000000000003E-2</v>
      </c>
      <c r="AM365" s="32">
        <v>0.35499999999999998</v>
      </c>
      <c r="AN365" s="42">
        <f t="shared" si="89"/>
        <v>0.10799999999999998</v>
      </c>
      <c r="AO365" s="41">
        <v>0.57999999999999996</v>
      </c>
      <c r="AP365" s="17">
        <v>0.42</v>
      </c>
      <c r="AQ365">
        <v>1</v>
      </c>
      <c r="AR365" s="39">
        <v>0</v>
      </c>
      <c r="AS365" t="s">
        <v>98</v>
      </c>
      <c r="AT365" s="39" t="s">
        <v>98</v>
      </c>
      <c r="AU365">
        <v>0</v>
      </c>
      <c r="AV365" s="17">
        <v>1</v>
      </c>
      <c r="AW365">
        <f t="shared" si="90"/>
        <v>0.52700000000000002</v>
      </c>
      <c r="AX365" s="17">
        <v>0.47299999999999998</v>
      </c>
      <c r="AY365" s="17" t="s">
        <v>20</v>
      </c>
      <c r="AZ365">
        <v>0</v>
      </c>
      <c r="BA365">
        <v>0</v>
      </c>
      <c r="BB365">
        <v>0</v>
      </c>
      <c r="BC365">
        <v>0</v>
      </c>
      <c r="BD365">
        <v>1</v>
      </c>
      <c r="BE365" s="17">
        <v>0</v>
      </c>
      <c r="BF365">
        <v>0</v>
      </c>
      <c r="BG365">
        <v>1</v>
      </c>
      <c r="BH365" s="17">
        <v>0</v>
      </c>
      <c r="BI365">
        <v>38.75</v>
      </c>
      <c r="BJ365">
        <v>28</v>
      </c>
      <c r="BK365" s="24">
        <v>33.378</v>
      </c>
      <c r="BL365">
        <v>1</v>
      </c>
      <c r="BM365">
        <v>0</v>
      </c>
      <c r="BN365">
        <v>0</v>
      </c>
      <c r="BO365">
        <v>0</v>
      </c>
      <c r="BP365">
        <v>0</v>
      </c>
      <c r="BQ365">
        <v>0</v>
      </c>
      <c r="BR365">
        <v>0</v>
      </c>
      <c r="BS365" s="17">
        <v>0</v>
      </c>
      <c r="BT365">
        <v>0</v>
      </c>
      <c r="BU365">
        <v>0</v>
      </c>
      <c r="BV365">
        <v>1</v>
      </c>
      <c r="BW365" s="17">
        <v>0</v>
      </c>
      <c r="BX365">
        <v>0</v>
      </c>
      <c r="BY365">
        <v>0</v>
      </c>
      <c r="BZ365">
        <v>0</v>
      </c>
      <c r="CA365">
        <v>0</v>
      </c>
      <c r="CB365" s="17">
        <v>0</v>
      </c>
      <c r="CC365">
        <v>0</v>
      </c>
      <c r="CD365">
        <v>0</v>
      </c>
      <c r="CE365">
        <v>1</v>
      </c>
      <c r="CF365">
        <v>1</v>
      </c>
      <c r="CG365">
        <v>0</v>
      </c>
      <c r="CH365">
        <v>0</v>
      </c>
      <c r="CI365">
        <v>0</v>
      </c>
      <c r="CJ365">
        <v>0</v>
      </c>
      <c r="CK365">
        <v>0</v>
      </c>
      <c r="CL365">
        <v>1</v>
      </c>
      <c r="CM365" s="17">
        <v>1</v>
      </c>
      <c r="CN365">
        <v>0</v>
      </c>
      <c r="CO365">
        <v>83</v>
      </c>
      <c r="CP365">
        <v>0</v>
      </c>
      <c r="CQ365">
        <v>1</v>
      </c>
      <c r="CR365">
        <v>11</v>
      </c>
      <c r="CX365" s="33" t="s">
        <v>85</v>
      </c>
    </row>
    <row r="366" spans="1:102" x14ac:dyDescent="0.25">
      <c r="A366">
        <v>365</v>
      </c>
      <c r="B366">
        <v>24</v>
      </c>
      <c r="C366" s="24" t="s">
        <v>247</v>
      </c>
      <c r="D366" s="12">
        <v>11.41572966851014</v>
      </c>
      <c r="E366" s="13">
        <v>0.44943817592559621</v>
      </c>
      <c r="F366" s="7">
        <v>25.4</v>
      </c>
      <c r="G366" s="7">
        <f t="shared" si="76"/>
        <v>10.966291492584544</v>
      </c>
      <c r="H366" s="15">
        <f t="shared" si="77"/>
        <v>11.865167844435737</v>
      </c>
      <c r="I366" s="11">
        <f t="shared" si="78"/>
        <v>0.23064086478003865</v>
      </c>
      <c r="J366" s="32">
        <f t="shared" si="79"/>
        <v>9.0803490070881371E-3</v>
      </c>
      <c r="K366" s="32">
        <f t="shared" si="80"/>
        <v>110.12792561380606</v>
      </c>
      <c r="L366" s="8">
        <v>1</v>
      </c>
      <c r="M366" s="9">
        <v>0</v>
      </c>
      <c r="N366" s="8">
        <v>0</v>
      </c>
      <c r="O366" s="9">
        <v>0</v>
      </c>
      <c r="P366" s="9">
        <v>1</v>
      </c>
      <c r="Q366" s="9">
        <v>0</v>
      </c>
      <c r="R366" s="9">
        <v>0</v>
      </c>
      <c r="S366" s="8">
        <v>11501</v>
      </c>
      <c r="T366" s="9">
        <v>17</v>
      </c>
      <c r="U366" s="9">
        <f t="shared" si="81"/>
        <v>11483</v>
      </c>
      <c r="V366" s="9">
        <f t="shared" si="82"/>
        <v>32</v>
      </c>
      <c r="W366" s="7">
        <v>12</v>
      </c>
      <c r="X366" s="7">
        <v>20.492000000000001</v>
      </c>
      <c r="Y366" s="9">
        <v>0</v>
      </c>
      <c r="Z366" s="9">
        <v>1</v>
      </c>
      <c r="AA366" s="9">
        <v>0</v>
      </c>
      <c r="AB366" s="9">
        <v>0</v>
      </c>
      <c r="AC366" s="9">
        <v>1</v>
      </c>
      <c r="AD366" s="29">
        <v>0</v>
      </c>
      <c r="AE366" s="187">
        <v>0</v>
      </c>
      <c r="AF366" s="9">
        <v>1</v>
      </c>
      <c r="AG366" s="29">
        <v>0</v>
      </c>
      <c r="AH366" s="9">
        <v>1</v>
      </c>
      <c r="AI366" s="29">
        <v>0</v>
      </c>
      <c r="AJ366" s="20">
        <v>2002</v>
      </c>
      <c r="AK366" s="32">
        <v>0.44</v>
      </c>
      <c r="AL366" s="32">
        <v>9.7000000000000003E-2</v>
      </c>
      <c r="AM366" s="32">
        <v>0.35499999999999998</v>
      </c>
      <c r="AN366" s="42">
        <f t="shared" si="89"/>
        <v>0.10799999999999998</v>
      </c>
      <c r="AO366" s="41">
        <v>0.57999999999999996</v>
      </c>
      <c r="AP366" s="17">
        <v>0.42</v>
      </c>
      <c r="AQ366">
        <v>1</v>
      </c>
      <c r="AR366" s="39">
        <v>0</v>
      </c>
      <c r="AS366" t="s">
        <v>98</v>
      </c>
      <c r="AT366" s="39" t="s">
        <v>98</v>
      </c>
      <c r="AU366">
        <v>0</v>
      </c>
      <c r="AV366" s="17">
        <v>1</v>
      </c>
      <c r="AW366">
        <f t="shared" si="90"/>
        <v>0.52700000000000002</v>
      </c>
      <c r="AX366" s="17">
        <v>0.47299999999999998</v>
      </c>
      <c r="AY366" s="17" t="s">
        <v>20</v>
      </c>
      <c r="AZ366">
        <v>0</v>
      </c>
      <c r="BA366">
        <v>0</v>
      </c>
      <c r="BB366">
        <v>0</v>
      </c>
      <c r="BC366">
        <v>0</v>
      </c>
      <c r="BD366">
        <v>1</v>
      </c>
      <c r="BE366" s="17">
        <v>0</v>
      </c>
      <c r="BF366">
        <v>0</v>
      </c>
      <c r="BG366">
        <v>1</v>
      </c>
      <c r="BH366" s="17">
        <v>0</v>
      </c>
      <c r="BI366">
        <v>38.75</v>
      </c>
      <c r="BJ366">
        <v>28</v>
      </c>
      <c r="BK366" s="24">
        <v>33.378</v>
      </c>
      <c r="BL366">
        <v>1</v>
      </c>
      <c r="BM366">
        <v>0</v>
      </c>
      <c r="BN366">
        <v>0</v>
      </c>
      <c r="BO366">
        <v>0</v>
      </c>
      <c r="BP366">
        <v>0</v>
      </c>
      <c r="BQ366">
        <v>0</v>
      </c>
      <c r="BR366">
        <v>0</v>
      </c>
      <c r="BS366" s="17">
        <v>0</v>
      </c>
      <c r="BT366">
        <v>0</v>
      </c>
      <c r="BU366">
        <v>0</v>
      </c>
      <c r="BV366">
        <v>1</v>
      </c>
      <c r="BW366" s="17">
        <v>0</v>
      </c>
      <c r="BX366">
        <v>0</v>
      </c>
      <c r="BY366">
        <v>0</v>
      </c>
      <c r="BZ366">
        <v>0</v>
      </c>
      <c r="CA366">
        <v>0</v>
      </c>
      <c r="CB366" s="17">
        <v>0</v>
      </c>
      <c r="CC366">
        <v>0</v>
      </c>
      <c r="CD366">
        <v>0</v>
      </c>
      <c r="CE366">
        <v>1</v>
      </c>
      <c r="CF366">
        <v>1</v>
      </c>
      <c r="CG366">
        <v>0</v>
      </c>
      <c r="CH366">
        <v>0</v>
      </c>
      <c r="CI366">
        <v>0</v>
      </c>
      <c r="CJ366">
        <v>0</v>
      </c>
      <c r="CK366">
        <v>0</v>
      </c>
      <c r="CL366">
        <v>1</v>
      </c>
      <c r="CM366" s="17">
        <v>1</v>
      </c>
      <c r="CN366">
        <v>0</v>
      </c>
      <c r="CO366">
        <v>83</v>
      </c>
      <c r="CP366">
        <v>0</v>
      </c>
      <c r="CQ366">
        <v>1</v>
      </c>
      <c r="CR366">
        <v>11</v>
      </c>
      <c r="CX366" s="33" t="s">
        <v>85</v>
      </c>
    </row>
    <row r="367" spans="1:102" x14ac:dyDescent="0.25">
      <c r="A367">
        <v>366</v>
      </c>
      <c r="B367">
        <v>24</v>
      </c>
      <c r="C367" s="24" t="s">
        <v>247</v>
      </c>
      <c r="D367" s="12">
        <v>15.61953355564145</v>
      </c>
      <c r="E367" s="13">
        <v>0.43793084735443322</v>
      </c>
      <c r="F367" s="7">
        <v>35.666666666666671</v>
      </c>
      <c r="G367" s="7">
        <f t="shared" si="76"/>
        <v>15.181602708287016</v>
      </c>
      <c r="H367" s="15">
        <f t="shared" si="77"/>
        <v>16.057464402995883</v>
      </c>
      <c r="I367" s="11">
        <f t="shared" si="78"/>
        <v>0.31580601670891845</v>
      </c>
      <c r="J367" s="32">
        <f t="shared" si="79"/>
        <v>8.8543743002500487E-3</v>
      </c>
      <c r="K367" s="32">
        <f t="shared" si="80"/>
        <v>112.93852801905605</v>
      </c>
      <c r="L367" s="8">
        <v>1</v>
      </c>
      <c r="M367" s="9">
        <v>0</v>
      </c>
      <c r="N367" s="8">
        <v>0</v>
      </c>
      <c r="O367" s="9">
        <v>0</v>
      </c>
      <c r="P367" s="9">
        <v>1</v>
      </c>
      <c r="Q367" s="9">
        <v>0</v>
      </c>
      <c r="R367" s="9">
        <v>0</v>
      </c>
      <c r="S367" s="8">
        <v>11501</v>
      </c>
      <c r="T367" s="9">
        <v>17</v>
      </c>
      <c r="U367" s="9">
        <f t="shared" si="81"/>
        <v>11483</v>
      </c>
      <c r="V367" s="9">
        <f t="shared" si="82"/>
        <v>32</v>
      </c>
      <c r="W367" s="7">
        <v>14</v>
      </c>
      <c r="X367" s="7">
        <v>20.492000000000001</v>
      </c>
      <c r="Y367" s="9">
        <v>0</v>
      </c>
      <c r="Z367" s="9">
        <v>1</v>
      </c>
      <c r="AA367" s="9">
        <v>0</v>
      </c>
      <c r="AB367" s="9">
        <v>0</v>
      </c>
      <c r="AC367" s="9">
        <v>1</v>
      </c>
      <c r="AD367" s="29">
        <v>0</v>
      </c>
      <c r="AE367" s="187">
        <v>0</v>
      </c>
      <c r="AF367" s="9">
        <v>1</v>
      </c>
      <c r="AG367" s="29">
        <v>0</v>
      </c>
      <c r="AH367" s="9">
        <v>1</v>
      </c>
      <c r="AI367" s="29">
        <v>0</v>
      </c>
      <c r="AJ367" s="20">
        <v>2002</v>
      </c>
      <c r="AK367" s="32">
        <v>0.44</v>
      </c>
      <c r="AL367" s="32">
        <v>9.7000000000000003E-2</v>
      </c>
      <c r="AM367" s="32">
        <v>0.35499999999999998</v>
      </c>
      <c r="AN367" s="42">
        <f t="shared" si="89"/>
        <v>0.10799999999999998</v>
      </c>
      <c r="AO367" s="41">
        <v>0.57999999999999996</v>
      </c>
      <c r="AP367" s="17">
        <v>0.42</v>
      </c>
      <c r="AQ367">
        <v>1</v>
      </c>
      <c r="AR367" s="39">
        <v>0</v>
      </c>
      <c r="AS367" t="s">
        <v>98</v>
      </c>
      <c r="AT367" s="39" t="s">
        <v>98</v>
      </c>
      <c r="AU367">
        <v>0</v>
      </c>
      <c r="AV367" s="17">
        <v>1</v>
      </c>
      <c r="AW367">
        <f t="shared" si="90"/>
        <v>0.52700000000000002</v>
      </c>
      <c r="AX367" s="17">
        <v>0.47299999999999998</v>
      </c>
      <c r="AY367" s="17" t="s">
        <v>20</v>
      </c>
      <c r="AZ367">
        <v>0</v>
      </c>
      <c r="BA367">
        <v>0</v>
      </c>
      <c r="BB367">
        <v>0</v>
      </c>
      <c r="BC367">
        <v>0</v>
      </c>
      <c r="BD367">
        <v>1</v>
      </c>
      <c r="BE367" s="17">
        <v>0</v>
      </c>
      <c r="BF367">
        <v>0</v>
      </c>
      <c r="BG367">
        <v>1</v>
      </c>
      <c r="BH367" s="17">
        <v>0</v>
      </c>
      <c r="BI367">
        <v>38.75</v>
      </c>
      <c r="BJ367">
        <v>28</v>
      </c>
      <c r="BK367" s="24">
        <v>33.378</v>
      </c>
      <c r="BL367">
        <v>1</v>
      </c>
      <c r="BM367">
        <v>0</v>
      </c>
      <c r="BN367">
        <v>0</v>
      </c>
      <c r="BO367">
        <v>0</v>
      </c>
      <c r="BP367">
        <v>0</v>
      </c>
      <c r="BQ367">
        <v>0</v>
      </c>
      <c r="BR367">
        <v>0</v>
      </c>
      <c r="BS367" s="17">
        <v>0</v>
      </c>
      <c r="BT367">
        <v>0</v>
      </c>
      <c r="BU367">
        <v>0</v>
      </c>
      <c r="BV367">
        <v>1</v>
      </c>
      <c r="BW367" s="17">
        <v>0</v>
      </c>
      <c r="BX367">
        <v>0</v>
      </c>
      <c r="BY367">
        <v>0</v>
      </c>
      <c r="BZ367">
        <v>0</v>
      </c>
      <c r="CA367">
        <v>0</v>
      </c>
      <c r="CB367" s="17">
        <v>0</v>
      </c>
      <c r="CC367">
        <v>0</v>
      </c>
      <c r="CD367">
        <v>0</v>
      </c>
      <c r="CE367">
        <v>1</v>
      </c>
      <c r="CF367">
        <v>1</v>
      </c>
      <c r="CG367">
        <v>0</v>
      </c>
      <c r="CH367">
        <v>0</v>
      </c>
      <c r="CI367">
        <v>0</v>
      </c>
      <c r="CJ367">
        <v>0</v>
      </c>
      <c r="CK367">
        <v>0</v>
      </c>
      <c r="CL367">
        <v>1</v>
      </c>
      <c r="CM367" s="17">
        <v>1</v>
      </c>
      <c r="CN367">
        <v>0</v>
      </c>
      <c r="CO367">
        <v>83</v>
      </c>
      <c r="CP367">
        <v>0</v>
      </c>
      <c r="CQ367">
        <v>1</v>
      </c>
      <c r="CR367">
        <v>11</v>
      </c>
      <c r="CX367" s="33" t="s">
        <v>85</v>
      </c>
    </row>
    <row r="368" spans="1:102" x14ac:dyDescent="0.25">
      <c r="A368">
        <v>367</v>
      </c>
      <c r="B368">
        <v>24</v>
      </c>
      <c r="C368" s="24" t="s">
        <v>247</v>
      </c>
      <c r="D368" s="12">
        <v>15.109416852657519</v>
      </c>
      <c r="E368" s="13">
        <v>0.3306218129684359</v>
      </c>
      <c r="F368" s="7">
        <v>45.7</v>
      </c>
      <c r="G368" s="7">
        <f t="shared" si="76"/>
        <v>14.778795039689083</v>
      </c>
      <c r="H368" s="15">
        <f t="shared" si="77"/>
        <v>15.440038665625956</v>
      </c>
      <c r="I368" s="11">
        <f t="shared" si="78"/>
        <v>0.39228566159909373</v>
      </c>
      <c r="J368" s="32">
        <f t="shared" si="79"/>
        <v>8.5839313260195563E-3</v>
      </c>
      <c r="K368" s="32">
        <f t="shared" si="80"/>
        <v>116.49673815176114</v>
      </c>
      <c r="L368" s="8">
        <v>1</v>
      </c>
      <c r="M368" s="9">
        <v>0</v>
      </c>
      <c r="N368" s="8">
        <v>0</v>
      </c>
      <c r="O368" s="9">
        <v>0</v>
      </c>
      <c r="P368" s="9">
        <v>1</v>
      </c>
      <c r="Q368" s="9">
        <v>0</v>
      </c>
      <c r="R368" s="9">
        <v>0</v>
      </c>
      <c r="S368" s="8">
        <v>11501</v>
      </c>
      <c r="T368" s="9">
        <v>17</v>
      </c>
      <c r="U368" s="9">
        <f t="shared" si="81"/>
        <v>11483</v>
      </c>
      <c r="V368" s="9">
        <f t="shared" si="82"/>
        <v>32</v>
      </c>
      <c r="W368" s="7">
        <v>16</v>
      </c>
      <c r="X368" s="7">
        <v>20.492000000000001</v>
      </c>
      <c r="Y368" s="9">
        <v>0</v>
      </c>
      <c r="Z368" s="9">
        <v>1</v>
      </c>
      <c r="AA368" s="9">
        <v>0</v>
      </c>
      <c r="AB368" s="9">
        <v>0</v>
      </c>
      <c r="AC368" s="9">
        <v>1</v>
      </c>
      <c r="AD368" s="29">
        <v>0</v>
      </c>
      <c r="AE368" s="187">
        <v>0</v>
      </c>
      <c r="AF368" s="9">
        <v>1</v>
      </c>
      <c r="AG368" s="29">
        <v>0</v>
      </c>
      <c r="AH368" s="9">
        <v>1</v>
      </c>
      <c r="AI368" s="29">
        <v>0</v>
      </c>
      <c r="AJ368" s="20">
        <v>2002</v>
      </c>
      <c r="AK368" s="32">
        <v>0.44</v>
      </c>
      <c r="AL368" s="32">
        <v>9.7000000000000003E-2</v>
      </c>
      <c r="AM368" s="32">
        <v>0.35499999999999998</v>
      </c>
      <c r="AN368" s="42">
        <f t="shared" si="89"/>
        <v>0.10799999999999998</v>
      </c>
      <c r="AO368" s="41">
        <v>0.57999999999999996</v>
      </c>
      <c r="AP368" s="17">
        <v>0.42</v>
      </c>
      <c r="AQ368">
        <v>1</v>
      </c>
      <c r="AR368" s="39">
        <v>0</v>
      </c>
      <c r="AS368" t="s">
        <v>98</v>
      </c>
      <c r="AT368" s="39" t="s">
        <v>98</v>
      </c>
      <c r="AU368">
        <v>0</v>
      </c>
      <c r="AV368" s="17">
        <v>1</v>
      </c>
      <c r="AW368">
        <f t="shared" si="90"/>
        <v>0.52700000000000002</v>
      </c>
      <c r="AX368" s="17">
        <v>0.47299999999999998</v>
      </c>
      <c r="AY368" s="17" t="s">
        <v>20</v>
      </c>
      <c r="AZ368">
        <v>0</v>
      </c>
      <c r="BA368">
        <v>0</v>
      </c>
      <c r="BB368">
        <v>0</v>
      </c>
      <c r="BC368">
        <v>0</v>
      </c>
      <c r="BD368">
        <v>1</v>
      </c>
      <c r="BE368" s="17">
        <v>0</v>
      </c>
      <c r="BF368">
        <v>0</v>
      </c>
      <c r="BG368">
        <v>1</v>
      </c>
      <c r="BH368" s="17">
        <v>0</v>
      </c>
      <c r="BI368">
        <v>38.75</v>
      </c>
      <c r="BJ368">
        <v>28</v>
      </c>
      <c r="BK368" s="24">
        <v>33.378</v>
      </c>
      <c r="BL368">
        <v>1</v>
      </c>
      <c r="BM368">
        <v>0</v>
      </c>
      <c r="BN368">
        <v>0</v>
      </c>
      <c r="BO368">
        <v>0</v>
      </c>
      <c r="BP368">
        <v>0</v>
      </c>
      <c r="BQ368">
        <v>0</v>
      </c>
      <c r="BR368">
        <v>0</v>
      </c>
      <c r="BS368" s="17">
        <v>0</v>
      </c>
      <c r="BT368">
        <v>0</v>
      </c>
      <c r="BU368">
        <v>0</v>
      </c>
      <c r="BV368">
        <v>1</v>
      </c>
      <c r="BW368" s="17">
        <v>0</v>
      </c>
      <c r="BX368">
        <v>0</v>
      </c>
      <c r="BY368">
        <v>0</v>
      </c>
      <c r="BZ368">
        <v>0</v>
      </c>
      <c r="CA368">
        <v>0</v>
      </c>
      <c r="CB368" s="17">
        <v>0</v>
      </c>
      <c r="CC368">
        <v>0</v>
      </c>
      <c r="CD368">
        <v>0</v>
      </c>
      <c r="CE368">
        <v>1</v>
      </c>
      <c r="CF368">
        <v>1</v>
      </c>
      <c r="CG368">
        <v>0</v>
      </c>
      <c r="CH368">
        <v>0</v>
      </c>
      <c r="CI368">
        <v>0</v>
      </c>
      <c r="CJ368">
        <v>0</v>
      </c>
      <c r="CK368">
        <v>0</v>
      </c>
      <c r="CL368">
        <v>1</v>
      </c>
      <c r="CM368" s="17">
        <v>1</v>
      </c>
      <c r="CN368">
        <v>0</v>
      </c>
      <c r="CO368">
        <v>83</v>
      </c>
      <c r="CP368">
        <v>0</v>
      </c>
      <c r="CQ368">
        <v>1</v>
      </c>
      <c r="CR368">
        <v>11</v>
      </c>
      <c r="CX368" s="33" t="s">
        <v>85</v>
      </c>
    </row>
    <row r="369" spans="1:102" x14ac:dyDescent="0.25">
      <c r="A369">
        <v>368</v>
      </c>
      <c r="B369">
        <v>24</v>
      </c>
      <c r="C369" s="24" t="s">
        <v>247</v>
      </c>
      <c r="D369" s="12">
        <v>16.600000000000001</v>
      </c>
      <c r="E369" s="13">
        <v>1</v>
      </c>
      <c r="F369" s="7">
        <f>D369/E369</f>
        <v>16.600000000000001</v>
      </c>
      <c r="G369" s="7">
        <f t="shared" si="76"/>
        <v>15.600000000000001</v>
      </c>
      <c r="H369" s="15">
        <f t="shared" si="77"/>
        <v>17.600000000000001</v>
      </c>
      <c r="I369" s="11">
        <f t="shared" si="78"/>
        <v>0.34745373685855596</v>
      </c>
      <c r="J369" s="32">
        <f t="shared" si="79"/>
        <v>2.0930948003527464E-2</v>
      </c>
      <c r="K369" s="32">
        <f t="shared" si="80"/>
        <v>47.776144674931651</v>
      </c>
      <c r="L369" s="8">
        <v>1</v>
      </c>
      <c r="M369" s="9">
        <v>0</v>
      </c>
      <c r="N369" s="8">
        <v>0</v>
      </c>
      <c r="O369" s="9">
        <v>0</v>
      </c>
      <c r="P369" s="9">
        <v>1</v>
      </c>
      <c r="Q369" s="9">
        <v>0</v>
      </c>
      <c r="R369" s="9">
        <v>0</v>
      </c>
      <c r="S369" s="8">
        <v>2018</v>
      </c>
      <c r="T369" s="9">
        <v>10</v>
      </c>
      <c r="U369" s="9">
        <f t="shared" si="81"/>
        <v>2007</v>
      </c>
      <c r="V369" s="9">
        <f t="shared" si="82"/>
        <v>32</v>
      </c>
      <c r="W369" s="7">
        <v>4.3259999999999996</v>
      </c>
      <c r="X369" s="7">
        <v>20.097000000000001</v>
      </c>
      <c r="Y369" s="9">
        <v>1</v>
      </c>
      <c r="Z369" s="9">
        <v>0</v>
      </c>
      <c r="AA369" s="9">
        <v>0</v>
      </c>
      <c r="AB369" s="9">
        <v>0</v>
      </c>
      <c r="AC369" s="9">
        <v>1</v>
      </c>
      <c r="AD369" s="29">
        <v>0</v>
      </c>
      <c r="AE369" s="187">
        <v>0</v>
      </c>
      <c r="AF369" s="9">
        <v>1</v>
      </c>
      <c r="AG369" s="29">
        <v>0</v>
      </c>
      <c r="AH369" s="9">
        <v>1</v>
      </c>
      <c r="AI369" s="29">
        <v>0</v>
      </c>
      <c r="AJ369" s="20">
        <v>2002</v>
      </c>
      <c r="AK369" s="32">
        <v>0.58099999999999996</v>
      </c>
      <c r="AL369" s="32">
        <v>9.0999999999999998E-2</v>
      </c>
      <c r="AM369" s="32">
        <v>0.20100000000000001</v>
      </c>
      <c r="AN369" s="42">
        <f t="shared" si="89"/>
        <v>0.127</v>
      </c>
      <c r="AO369" s="41">
        <v>0.16</v>
      </c>
      <c r="AP369" s="17">
        <v>0.84</v>
      </c>
      <c r="AQ369">
        <v>0</v>
      </c>
      <c r="AR369" s="39">
        <v>1</v>
      </c>
      <c r="AS369" t="s">
        <v>98</v>
      </c>
      <c r="AT369" s="39" t="s">
        <v>98</v>
      </c>
      <c r="AU369">
        <v>0</v>
      </c>
      <c r="AV369" s="17">
        <v>1</v>
      </c>
      <c r="AW369">
        <f t="shared" si="90"/>
        <v>0.499</v>
      </c>
      <c r="AX369" s="17">
        <v>0.501</v>
      </c>
      <c r="AY369" s="17" t="s">
        <v>20</v>
      </c>
      <c r="AZ369">
        <v>0</v>
      </c>
      <c r="BA369">
        <v>0</v>
      </c>
      <c r="BB369">
        <v>0</v>
      </c>
      <c r="BC369">
        <v>0</v>
      </c>
      <c r="BD369">
        <v>1</v>
      </c>
      <c r="BE369" s="17">
        <v>0</v>
      </c>
      <c r="BF369">
        <v>0</v>
      </c>
      <c r="BG369">
        <v>1</v>
      </c>
      <c r="BH369" s="17">
        <v>0</v>
      </c>
      <c r="BI369">
        <v>38.75</v>
      </c>
      <c r="BJ369">
        <v>28</v>
      </c>
      <c r="BK369" s="24">
        <v>32.451999999999998</v>
      </c>
      <c r="BL369">
        <v>1</v>
      </c>
      <c r="BM369">
        <v>0</v>
      </c>
      <c r="BN369">
        <v>0</v>
      </c>
      <c r="BO369">
        <v>0</v>
      </c>
      <c r="BP369">
        <v>0</v>
      </c>
      <c r="BQ369">
        <v>0</v>
      </c>
      <c r="BR369">
        <v>0</v>
      </c>
      <c r="BS369" s="17">
        <v>0</v>
      </c>
      <c r="BT369">
        <v>0</v>
      </c>
      <c r="BU369">
        <v>0</v>
      </c>
      <c r="BV369">
        <v>1</v>
      </c>
      <c r="BW369" s="17">
        <v>0</v>
      </c>
      <c r="BX369">
        <v>0</v>
      </c>
      <c r="BY369">
        <v>0</v>
      </c>
      <c r="BZ369">
        <v>0</v>
      </c>
      <c r="CA369">
        <v>0</v>
      </c>
      <c r="CB369" s="17">
        <v>0</v>
      </c>
      <c r="CC369">
        <v>0</v>
      </c>
      <c r="CD369">
        <v>0</v>
      </c>
      <c r="CE369">
        <v>1</v>
      </c>
      <c r="CF369">
        <v>1</v>
      </c>
      <c r="CG369">
        <v>0</v>
      </c>
      <c r="CH369">
        <v>0</v>
      </c>
      <c r="CI369">
        <v>0</v>
      </c>
      <c r="CJ369">
        <v>0</v>
      </c>
      <c r="CK369">
        <v>0</v>
      </c>
      <c r="CL369">
        <v>1</v>
      </c>
      <c r="CM369" s="17">
        <v>1</v>
      </c>
      <c r="CN369">
        <v>0</v>
      </c>
      <c r="CO369">
        <v>83</v>
      </c>
      <c r="CP369">
        <v>0</v>
      </c>
      <c r="CQ369">
        <v>1</v>
      </c>
      <c r="CR369">
        <v>11</v>
      </c>
      <c r="CX369" s="33" t="s">
        <v>85</v>
      </c>
    </row>
    <row r="370" spans="1:102" x14ac:dyDescent="0.25">
      <c r="A370">
        <v>369</v>
      </c>
      <c r="B370">
        <v>24</v>
      </c>
      <c r="C370" s="24" t="s">
        <v>247</v>
      </c>
      <c r="D370" s="12">
        <v>0.18547806908248979</v>
      </c>
      <c r="E370" s="13">
        <v>7.050335959275926E-2</v>
      </c>
      <c r="F370" s="7">
        <v>2.6307692307692312</v>
      </c>
      <c r="G370" s="7">
        <f t="shared" si="76"/>
        <v>0.11497470948973053</v>
      </c>
      <c r="H370" s="15">
        <f t="shared" si="77"/>
        <v>0.25598142867524903</v>
      </c>
      <c r="I370" s="11">
        <f t="shared" si="78"/>
        <v>5.8724269196420084E-2</v>
      </c>
      <c r="J370" s="32">
        <f t="shared" si="79"/>
        <v>2.2322090630218158E-2</v>
      </c>
      <c r="K370" s="32">
        <f t="shared" si="80"/>
        <v>44.79867126093766</v>
      </c>
      <c r="L370" s="8">
        <v>1</v>
      </c>
      <c r="M370" s="9">
        <v>0</v>
      </c>
      <c r="N370" s="8">
        <v>0</v>
      </c>
      <c r="O370" s="9">
        <v>0</v>
      </c>
      <c r="P370" s="9">
        <v>1</v>
      </c>
      <c r="Q370" s="9">
        <v>0</v>
      </c>
      <c r="R370" s="9">
        <v>0</v>
      </c>
      <c r="S370" s="8">
        <v>2018</v>
      </c>
      <c r="T370" s="9">
        <v>17</v>
      </c>
      <c r="U370" s="9">
        <f t="shared" si="81"/>
        <v>2000</v>
      </c>
      <c r="V370" s="9">
        <f t="shared" si="82"/>
        <v>32</v>
      </c>
      <c r="W370" s="7">
        <v>5</v>
      </c>
      <c r="X370" s="7">
        <v>20.097000000000001</v>
      </c>
      <c r="Y370" s="9">
        <v>0</v>
      </c>
      <c r="Z370" s="9">
        <v>1</v>
      </c>
      <c r="AA370" s="9">
        <v>0</v>
      </c>
      <c r="AB370" s="9">
        <v>0</v>
      </c>
      <c r="AC370" s="9">
        <v>1</v>
      </c>
      <c r="AD370" s="29">
        <v>0</v>
      </c>
      <c r="AE370" s="187">
        <v>0</v>
      </c>
      <c r="AF370" s="9">
        <v>1</v>
      </c>
      <c r="AG370" s="29">
        <v>0</v>
      </c>
      <c r="AH370" s="9">
        <v>1</v>
      </c>
      <c r="AI370" s="29">
        <v>0</v>
      </c>
      <c r="AJ370" s="20">
        <v>2002</v>
      </c>
      <c r="AK370" s="32">
        <v>0.58099999999999996</v>
      </c>
      <c r="AL370" s="32">
        <v>9.0999999999999998E-2</v>
      </c>
      <c r="AM370" s="32">
        <v>0.20100000000000001</v>
      </c>
      <c r="AN370" s="42">
        <f t="shared" si="89"/>
        <v>0.127</v>
      </c>
      <c r="AO370" s="41">
        <v>0.16</v>
      </c>
      <c r="AP370" s="17">
        <v>0.84</v>
      </c>
      <c r="AQ370">
        <v>0</v>
      </c>
      <c r="AR370" s="39">
        <v>1</v>
      </c>
      <c r="AS370" t="s">
        <v>98</v>
      </c>
      <c r="AT370" s="39" t="s">
        <v>98</v>
      </c>
      <c r="AU370">
        <v>0</v>
      </c>
      <c r="AV370" s="17">
        <v>1</v>
      </c>
      <c r="AW370">
        <f t="shared" si="90"/>
        <v>0.499</v>
      </c>
      <c r="AX370" s="17">
        <v>0.501</v>
      </c>
      <c r="AY370" s="17" t="s">
        <v>20</v>
      </c>
      <c r="AZ370">
        <v>0</v>
      </c>
      <c r="BA370">
        <v>0</v>
      </c>
      <c r="BB370">
        <v>0</v>
      </c>
      <c r="BC370">
        <v>0</v>
      </c>
      <c r="BD370">
        <v>1</v>
      </c>
      <c r="BE370" s="17">
        <v>0</v>
      </c>
      <c r="BF370">
        <v>0</v>
      </c>
      <c r="BG370">
        <v>1</v>
      </c>
      <c r="BH370" s="17">
        <v>0</v>
      </c>
      <c r="BI370">
        <v>38.75</v>
      </c>
      <c r="BJ370">
        <v>28</v>
      </c>
      <c r="BK370" s="24">
        <v>32.451999999999998</v>
      </c>
      <c r="BL370">
        <v>1</v>
      </c>
      <c r="BM370">
        <v>0</v>
      </c>
      <c r="BN370">
        <v>0</v>
      </c>
      <c r="BO370">
        <v>0</v>
      </c>
      <c r="BP370">
        <v>0</v>
      </c>
      <c r="BQ370">
        <v>0</v>
      </c>
      <c r="BR370">
        <v>0</v>
      </c>
      <c r="BS370" s="17">
        <v>0</v>
      </c>
      <c r="BT370">
        <v>0</v>
      </c>
      <c r="BU370">
        <v>0</v>
      </c>
      <c r="BV370">
        <v>1</v>
      </c>
      <c r="BW370" s="17">
        <v>0</v>
      </c>
      <c r="BX370">
        <v>0</v>
      </c>
      <c r="BY370">
        <v>0</v>
      </c>
      <c r="BZ370">
        <v>0</v>
      </c>
      <c r="CA370">
        <v>0</v>
      </c>
      <c r="CB370" s="17">
        <v>0</v>
      </c>
      <c r="CC370">
        <v>0</v>
      </c>
      <c r="CD370">
        <v>0</v>
      </c>
      <c r="CE370">
        <v>1</v>
      </c>
      <c r="CF370">
        <v>1</v>
      </c>
      <c r="CG370">
        <v>0</v>
      </c>
      <c r="CH370">
        <v>0</v>
      </c>
      <c r="CI370">
        <v>0</v>
      </c>
      <c r="CJ370">
        <v>0</v>
      </c>
      <c r="CK370">
        <v>0</v>
      </c>
      <c r="CL370">
        <v>1</v>
      </c>
      <c r="CM370" s="17">
        <v>1</v>
      </c>
      <c r="CN370">
        <v>0</v>
      </c>
      <c r="CO370">
        <v>83</v>
      </c>
      <c r="CP370">
        <v>0</v>
      </c>
      <c r="CQ370">
        <v>1</v>
      </c>
      <c r="CR370">
        <v>11</v>
      </c>
      <c r="CX370" s="33" t="s">
        <v>85</v>
      </c>
    </row>
    <row r="371" spans="1:102" x14ac:dyDescent="0.25">
      <c r="A371">
        <v>370</v>
      </c>
      <c r="B371">
        <v>24</v>
      </c>
      <c r="C371" s="24" t="s">
        <v>247</v>
      </c>
      <c r="D371" s="12">
        <v>17.998457404788319</v>
      </c>
      <c r="E371" s="13">
        <v>2.6302547355640549</v>
      </c>
      <c r="F371" s="7">
        <v>6.8428571428571416</v>
      </c>
      <c r="G371" s="7">
        <f t="shared" si="76"/>
        <v>15.368202669224264</v>
      </c>
      <c r="H371" s="15">
        <f t="shared" si="77"/>
        <v>20.628712140352373</v>
      </c>
      <c r="I371" s="11">
        <f t="shared" si="78"/>
        <v>0.15125061508817442</v>
      </c>
      <c r="J371" s="32">
        <f t="shared" si="79"/>
        <v>2.2103430179900234E-2</v>
      </c>
      <c r="K371" s="32">
        <f t="shared" si="80"/>
        <v>45.241846711618116</v>
      </c>
      <c r="L371" s="8">
        <v>1</v>
      </c>
      <c r="M371" s="9">
        <v>0</v>
      </c>
      <c r="N371" s="8">
        <v>0</v>
      </c>
      <c r="O371" s="9">
        <v>0</v>
      </c>
      <c r="P371" s="9">
        <v>1</v>
      </c>
      <c r="Q371" s="9">
        <v>0</v>
      </c>
      <c r="R371" s="9">
        <v>0</v>
      </c>
      <c r="S371" s="8">
        <v>2018</v>
      </c>
      <c r="T371" s="9">
        <v>17</v>
      </c>
      <c r="U371" s="9">
        <f t="shared" si="81"/>
        <v>2000</v>
      </c>
      <c r="V371" s="9">
        <f t="shared" si="82"/>
        <v>32</v>
      </c>
      <c r="W371" s="7">
        <v>8</v>
      </c>
      <c r="X371" s="7">
        <v>20.097000000000001</v>
      </c>
      <c r="Y371" s="9">
        <v>0</v>
      </c>
      <c r="Z371" s="9">
        <v>1</v>
      </c>
      <c r="AA371" s="9">
        <v>0</v>
      </c>
      <c r="AB371" s="9">
        <v>0</v>
      </c>
      <c r="AC371" s="9">
        <v>1</v>
      </c>
      <c r="AD371" s="29">
        <v>0</v>
      </c>
      <c r="AE371" s="187">
        <v>0</v>
      </c>
      <c r="AF371" s="9">
        <v>1</v>
      </c>
      <c r="AG371" s="29">
        <v>0</v>
      </c>
      <c r="AH371" s="9">
        <v>1</v>
      </c>
      <c r="AI371" s="29">
        <v>0</v>
      </c>
      <c r="AJ371" s="20">
        <v>2002</v>
      </c>
      <c r="AK371" s="32">
        <v>0.58099999999999996</v>
      </c>
      <c r="AL371" s="32">
        <v>9.0999999999999998E-2</v>
      </c>
      <c r="AM371" s="32">
        <v>0.20100000000000001</v>
      </c>
      <c r="AN371" s="42">
        <f t="shared" si="89"/>
        <v>0.127</v>
      </c>
      <c r="AO371" s="41">
        <v>0.16</v>
      </c>
      <c r="AP371" s="17">
        <v>0.84</v>
      </c>
      <c r="AQ371">
        <v>0</v>
      </c>
      <c r="AR371" s="39">
        <v>1</v>
      </c>
      <c r="AS371" t="s">
        <v>98</v>
      </c>
      <c r="AT371" s="39" t="s">
        <v>98</v>
      </c>
      <c r="AU371">
        <v>0</v>
      </c>
      <c r="AV371" s="17">
        <v>1</v>
      </c>
      <c r="AW371">
        <f t="shared" si="90"/>
        <v>0.499</v>
      </c>
      <c r="AX371" s="17">
        <v>0.501</v>
      </c>
      <c r="AY371" s="17" t="s">
        <v>20</v>
      </c>
      <c r="AZ371">
        <v>0</v>
      </c>
      <c r="BA371">
        <v>0</v>
      </c>
      <c r="BB371">
        <v>0</v>
      </c>
      <c r="BC371">
        <v>0</v>
      </c>
      <c r="BD371">
        <v>1</v>
      </c>
      <c r="BE371" s="17">
        <v>0</v>
      </c>
      <c r="BF371">
        <v>0</v>
      </c>
      <c r="BG371">
        <v>1</v>
      </c>
      <c r="BH371" s="17">
        <v>0</v>
      </c>
      <c r="BI371">
        <v>38.75</v>
      </c>
      <c r="BJ371">
        <v>28</v>
      </c>
      <c r="BK371" s="24">
        <v>32.451999999999998</v>
      </c>
      <c r="BL371">
        <v>1</v>
      </c>
      <c r="BM371">
        <v>0</v>
      </c>
      <c r="BN371">
        <v>0</v>
      </c>
      <c r="BO371">
        <v>0</v>
      </c>
      <c r="BP371">
        <v>0</v>
      </c>
      <c r="BQ371">
        <v>0</v>
      </c>
      <c r="BR371">
        <v>0</v>
      </c>
      <c r="BS371" s="17">
        <v>0</v>
      </c>
      <c r="BT371">
        <v>0</v>
      </c>
      <c r="BU371">
        <v>0</v>
      </c>
      <c r="BV371">
        <v>1</v>
      </c>
      <c r="BW371" s="17">
        <v>0</v>
      </c>
      <c r="BX371">
        <v>0</v>
      </c>
      <c r="BY371">
        <v>0</v>
      </c>
      <c r="BZ371">
        <v>0</v>
      </c>
      <c r="CA371">
        <v>0</v>
      </c>
      <c r="CB371" s="17">
        <v>0</v>
      </c>
      <c r="CC371">
        <v>0</v>
      </c>
      <c r="CD371">
        <v>0</v>
      </c>
      <c r="CE371">
        <v>1</v>
      </c>
      <c r="CF371">
        <v>1</v>
      </c>
      <c r="CG371">
        <v>0</v>
      </c>
      <c r="CH371">
        <v>0</v>
      </c>
      <c r="CI371">
        <v>0</v>
      </c>
      <c r="CJ371">
        <v>0</v>
      </c>
      <c r="CK371">
        <v>0</v>
      </c>
      <c r="CL371">
        <v>1</v>
      </c>
      <c r="CM371" s="17">
        <v>1</v>
      </c>
      <c r="CN371">
        <v>0</v>
      </c>
      <c r="CO371">
        <v>83</v>
      </c>
      <c r="CP371">
        <v>0</v>
      </c>
      <c r="CQ371">
        <v>1</v>
      </c>
      <c r="CR371">
        <v>11</v>
      </c>
      <c r="CX371" s="33" t="s">
        <v>85</v>
      </c>
    </row>
    <row r="372" spans="1:102" x14ac:dyDescent="0.25">
      <c r="A372">
        <v>371</v>
      </c>
      <c r="B372">
        <v>24</v>
      </c>
      <c r="C372" s="24" t="s">
        <v>247</v>
      </c>
      <c r="D372" s="12">
        <v>25.814803615404159</v>
      </c>
      <c r="E372" s="13">
        <v>2.0583232118594679</v>
      </c>
      <c r="F372" s="7">
        <v>12.54166666666667</v>
      </c>
      <c r="G372" s="7">
        <f t="shared" si="76"/>
        <v>23.756480403544693</v>
      </c>
      <c r="H372" s="15">
        <f t="shared" si="77"/>
        <v>27.873126827263626</v>
      </c>
      <c r="I372" s="11">
        <f t="shared" si="78"/>
        <v>0.27002293046576503</v>
      </c>
      <c r="J372" s="32">
        <f t="shared" si="79"/>
        <v>2.1530067545443055E-2</v>
      </c>
      <c r="K372" s="32">
        <f t="shared" si="80"/>
        <v>46.446672677144242</v>
      </c>
      <c r="L372" s="8">
        <v>1</v>
      </c>
      <c r="M372" s="9">
        <v>0</v>
      </c>
      <c r="N372" s="8">
        <v>0</v>
      </c>
      <c r="O372" s="9">
        <v>0</v>
      </c>
      <c r="P372" s="9">
        <v>1</v>
      </c>
      <c r="Q372" s="9">
        <v>0</v>
      </c>
      <c r="R372" s="9">
        <v>0</v>
      </c>
      <c r="S372" s="8">
        <v>2018</v>
      </c>
      <c r="T372" s="9">
        <v>17</v>
      </c>
      <c r="U372" s="9">
        <f t="shared" si="81"/>
        <v>2000</v>
      </c>
      <c r="V372" s="9">
        <f t="shared" si="82"/>
        <v>32</v>
      </c>
      <c r="W372" s="7">
        <v>10</v>
      </c>
      <c r="X372" s="7">
        <v>20.097000000000001</v>
      </c>
      <c r="Y372" s="9">
        <v>0</v>
      </c>
      <c r="Z372" s="9">
        <v>1</v>
      </c>
      <c r="AA372" s="9">
        <v>0</v>
      </c>
      <c r="AB372" s="9">
        <v>0</v>
      </c>
      <c r="AC372" s="9">
        <v>1</v>
      </c>
      <c r="AD372" s="29">
        <v>0</v>
      </c>
      <c r="AE372" s="187">
        <v>0</v>
      </c>
      <c r="AF372" s="9">
        <v>1</v>
      </c>
      <c r="AG372" s="29">
        <v>0</v>
      </c>
      <c r="AH372" s="9">
        <v>1</v>
      </c>
      <c r="AI372" s="29">
        <v>0</v>
      </c>
      <c r="AJ372" s="20">
        <v>2002</v>
      </c>
      <c r="AK372" s="32">
        <v>0.58099999999999996</v>
      </c>
      <c r="AL372" s="32">
        <v>9.0999999999999998E-2</v>
      </c>
      <c r="AM372" s="32">
        <v>0.20100000000000001</v>
      </c>
      <c r="AN372" s="42">
        <f t="shared" si="89"/>
        <v>0.127</v>
      </c>
      <c r="AO372" s="41">
        <v>0.16</v>
      </c>
      <c r="AP372" s="17">
        <v>0.84</v>
      </c>
      <c r="AQ372">
        <v>0</v>
      </c>
      <c r="AR372" s="39">
        <v>1</v>
      </c>
      <c r="AS372" t="s">
        <v>98</v>
      </c>
      <c r="AT372" s="39" t="s">
        <v>98</v>
      </c>
      <c r="AU372">
        <v>0</v>
      </c>
      <c r="AV372" s="17">
        <v>1</v>
      </c>
      <c r="AW372">
        <f t="shared" si="90"/>
        <v>0.499</v>
      </c>
      <c r="AX372" s="17">
        <v>0.501</v>
      </c>
      <c r="AY372" s="17" t="s">
        <v>20</v>
      </c>
      <c r="AZ372">
        <v>0</v>
      </c>
      <c r="BA372">
        <v>0</v>
      </c>
      <c r="BB372">
        <v>0</v>
      </c>
      <c r="BC372">
        <v>0</v>
      </c>
      <c r="BD372">
        <v>1</v>
      </c>
      <c r="BE372" s="17">
        <v>0</v>
      </c>
      <c r="BF372">
        <v>0</v>
      </c>
      <c r="BG372">
        <v>1</v>
      </c>
      <c r="BH372" s="17">
        <v>0</v>
      </c>
      <c r="BI372">
        <v>38.75</v>
      </c>
      <c r="BJ372">
        <v>28</v>
      </c>
      <c r="BK372" s="24">
        <v>32.451999999999998</v>
      </c>
      <c r="BL372">
        <v>1</v>
      </c>
      <c r="BM372">
        <v>0</v>
      </c>
      <c r="BN372">
        <v>0</v>
      </c>
      <c r="BO372">
        <v>0</v>
      </c>
      <c r="BP372">
        <v>0</v>
      </c>
      <c r="BQ372">
        <v>0</v>
      </c>
      <c r="BR372">
        <v>0</v>
      </c>
      <c r="BS372" s="17">
        <v>0</v>
      </c>
      <c r="BT372">
        <v>0</v>
      </c>
      <c r="BU372">
        <v>0</v>
      </c>
      <c r="BV372">
        <v>1</v>
      </c>
      <c r="BW372" s="17">
        <v>0</v>
      </c>
      <c r="BX372">
        <v>0</v>
      </c>
      <c r="BY372">
        <v>0</v>
      </c>
      <c r="BZ372">
        <v>0</v>
      </c>
      <c r="CA372">
        <v>0</v>
      </c>
      <c r="CB372" s="17">
        <v>0</v>
      </c>
      <c r="CC372">
        <v>0</v>
      </c>
      <c r="CD372">
        <v>0</v>
      </c>
      <c r="CE372">
        <v>1</v>
      </c>
      <c r="CF372">
        <v>1</v>
      </c>
      <c r="CG372">
        <v>0</v>
      </c>
      <c r="CH372">
        <v>0</v>
      </c>
      <c r="CI372">
        <v>0</v>
      </c>
      <c r="CJ372">
        <v>0</v>
      </c>
      <c r="CK372">
        <v>0</v>
      </c>
      <c r="CL372">
        <v>1</v>
      </c>
      <c r="CM372" s="17">
        <v>1</v>
      </c>
      <c r="CN372">
        <v>0</v>
      </c>
      <c r="CO372">
        <v>83</v>
      </c>
      <c r="CP372">
        <v>0</v>
      </c>
      <c r="CQ372">
        <v>1</v>
      </c>
      <c r="CR372">
        <v>11</v>
      </c>
      <c r="CX372" s="33" t="s">
        <v>85</v>
      </c>
    </row>
    <row r="373" spans="1:102" x14ac:dyDescent="0.25">
      <c r="A373">
        <v>372</v>
      </c>
      <c r="B373">
        <v>24</v>
      </c>
      <c r="C373" s="24" t="s">
        <v>247</v>
      </c>
      <c r="D373" s="12">
        <v>16.561693659668311</v>
      </c>
      <c r="E373" s="13">
        <v>1.0783522730115009</v>
      </c>
      <c r="F373" s="7">
        <v>15.358333333333331</v>
      </c>
      <c r="G373" s="7">
        <f t="shared" si="76"/>
        <v>15.483341386656811</v>
      </c>
      <c r="H373" s="15">
        <f t="shared" si="77"/>
        <v>17.640045932679811</v>
      </c>
      <c r="I373" s="11">
        <f t="shared" si="78"/>
        <v>0.32480297517394513</v>
      </c>
      <c r="J373" s="32">
        <f t="shared" si="79"/>
        <v>2.1148321769329046E-2</v>
      </c>
      <c r="K373" s="32">
        <f t="shared" si="80"/>
        <v>47.285075899037928</v>
      </c>
      <c r="L373" s="8">
        <v>1</v>
      </c>
      <c r="M373" s="9">
        <v>0</v>
      </c>
      <c r="N373" s="8">
        <v>0</v>
      </c>
      <c r="O373" s="9">
        <v>0</v>
      </c>
      <c r="P373" s="9">
        <v>1</v>
      </c>
      <c r="Q373" s="9">
        <v>0</v>
      </c>
      <c r="R373" s="9">
        <v>0</v>
      </c>
      <c r="S373" s="8">
        <v>2018</v>
      </c>
      <c r="T373" s="9">
        <v>17</v>
      </c>
      <c r="U373" s="9">
        <f t="shared" si="81"/>
        <v>2000</v>
      </c>
      <c r="V373" s="9">
        <f t="shared" si="82"/>
        <v>32</v>
      </c>
      <c r="W373" s="7">
        <v>12</v>
      </c>
      <c r="X373" s="7">
        <v>20.097000000000001</v>
      </c>
      <c r="Y373" s="9">
        <v>0</v>
      </c>
      <c r="Z373" s="9">
        <v>1</v>
      </c>
      <c r="AA373" s="9">
        <v>0</v>
      </c>
      <c r="AB373" s="9">
        <v>0</v>
      </c>
      <c r="AC373" s="9">
        <v>1</v>
      </c>
      <c r="AD373" s="29">
        <v>0</v>
      </c>
      <c r="AE373" s="187">
        <v>0</v>
      </c>
      <c r="AF373" s="9">
        <v>1</v>
      </c>
      <c r="AG373" s="29">
        <v>0</v>
      </c>
      <c r="AH373" s="9">
        <v>1</v>
      </c>
      <c r="AI373" s="29">
        <v>0</v>
      </c>
      <c r="AJ373" s="20">
        <v>2002</v>
      </c>
      <c r="AK373" s="32">
        <v>0.58099999999999996</v>
      </c>
      <c r="AL373" s="32">
        <v>9.0999999999999998E-2</v>
      </c>
      <c r="AM373" s="32">
        <v>0.20100000000000001</v>
      </c>
      <c r="AN373" s="42">
        <f t="shared" si="89"/>
        <v>0.127</v>
      </c>
      <c r="AO373" s="41">
        <v>0.16</v>
      </c>
      <c r="AP373" s="17">
        <v>0.84</v>
      </c>
      <c r="AQ373">
        <v>0</v>
      </c>
      <c r="AR373" s="39">
        <v>1</v>
      </c>
      <c r="AS373" t="s">
        <v>98</v>
      </c>
      <c r="AT373" s="39" t="s">
        <v>98</v>
      </c>
      <c r="AU373">
        <v>0</v>
      </c>
      <c r="AV373" s="17">
        <v>1</v>
      </c>
      <c r="AW373">
        <f t="shared" si="90"/>
        <v>0.499</v>
      </c>
      <c r="AX373" s="17">
        <v>0.501</v>
      </c>
      <c r="AY373" s="17" t="s">
        <v>20</v>
      </c>
      <c r="AZ373">
        <v>0</v>
      </c>
      <c r="BA373">
        <v>0</v>
      </c>
      <c r="BB373">
        <v>0</v>
      </c>
      <c r="BC373">
        <v>0</v>
      </c>
      <c r="BD373">
        <v>1</v>
      </c>
      <c r="BE373" s="17">
        <v>0</v>
      </c>
      <c r="BF373">
        <v>0</v>
      </c>
      <c r="BG373">
        <v>1</v>
      </c>
      <c r="BH373" s="17">
        <v>0</v>
      </c>
      <c r="BI373">
        <v>38.75</v>
      </c>
      <c r="BJ373">
        <v>28</v>
      </c>
      <c r="BK373" s="24">
        <v>32.451999999999998</v>
      </c>
      <c r="BL373">
        <v>1</v>
      </c>
      <c r="BM373">
        <v>0</v>
      </c>
      <c r="BN373">
        <v>0</v>
      </c>
      <c r="BO373">
        <v>0</v>
      </c>
      <c r="BP373">
        <v>0</v>
      </c>
      <c r="BQ373">
        <v>0</v>
      </c>
      <c r="BR373">
        <v>0</v>
      </c>
      <c r="BS373" s="17">
        <v>0</v>
      </c>
      <c r="BT373">
        <v>0</v>
      </c>
      <c r="BU373">
        <v>0</v>
      </c>
      <c r="BV373">
        <v>1</v>
      </c>
      <c r="BW373" s="17">
        <v>0</v>
      </c>
      <c r="BX373">
        <v>0</v>
      </c>
      <c r="BY373">
        <v>0</v>
      </c>
      <c r="BZ373">
        <v>0</v>
      </c>
      <c r="CA373">
        <v>0</v>
      </c>
      <c r="CB373" s="17">
        <v>0</v>
      </c>
      <c r="CC373">
        <v>0</v>
      </c>
      <c r="CD373">
        <v>0</v>
      </c>
      <c r="CE373">
        <v>1</v>
      </c>
      <c r="CF373">
        <v>1</v>
      </c>
      <c r="CG373">
        <v>0</v>
      </c>
      <c r="CH373">
        <v>0</v>
      </c>
      <c r="CI373">
        <v>0</v>
      </c>
      <c r="CJ373">
        <v>0</v>
      </c>
      <c r="CK373">
        <v>0</v>
      </c>
      <c r="CL373">
        <v>1</v>
      </c>
      <c r="CM373" s="17">
        <v>1</v>
      </c>
      <c r="CN373">
        <v>0</v>
      </c>
      <c r="CO373">
        <v>83</v>
      </c>
      <c r="CP373">
        <v>0</v>
      </c>
      <c r="CQ373">
        <v>1</v>
      </c>
      <c r="CR373">
        <v>11</v>
      </c>
      <c r="CX373" s="33" t="s">
        <v>85</v>
      </c>
    </row>
    <row r="374" spans="1:102" x14ac:dyDescent="0.25">
      <c r="A374">
        <v>373</v>
      </c>
      <c r="B374">
        <v>24</v>
      </c>
      <c r="C374" s="24" t="s">
        <v>247</v>
      </c>
      <c r="D374" s="12">
        <v>22.28911175196944</v>
      </c>
      <c r="E374" s="13">
        <v>1.068789142422248</v>
      </c>
      <c r="F374" s="7">
        <v>20.854545454545459</v>
      </c>
      <c r="G374" s="7">
        <f t="shared" si="76"/>
        <v>21.220322609547193</v>
      </c>
      <c r="H374" s="15">
        <f t="shared" si="77"/>
        <v>23.357900894391687</v>
      </c>
      <c r="I374" s="11">
        <f t="shared" si="78"/>
        <v>0.42262879884855609</v>
      </c>
      <c r="J374" s="32">
        <f t="shared" si="79"/>
        <v>2.0265548331883678E-2</v>
      </c>
      <c r="K374" s="32">
        <f t="shared" si="80"/>
        <v>49.34482815975452</v>
      </c>
      <c r="L374" s="8">
        <v>1</v>
      </c>
      <c r="M374" s="9">
        <v>0</v>
      </c>
      <c r="N374" s="8">
        <v>0</v>
      </c>
      <c r="O374" s="9">
        <v>0</v>
      </c>
      <c r="P374" s="9">
        <v>1</v>
      </c>
      <c r="Q374" s="9">
        <v>0</v>
      </c>
      <c r="R374" s="9">
        <v>0</v>
      </c>
      <c r="S374" s="8">
        <v>2018</v>
      </c>
      <c r="T374" s="9">
        <v>17</v>
      </c>
      <c r="U374" s="9">
        <f t="shared" si="81"/>
        <v>2000</v>
      </c>
      <c r="V374" s="9">
        <f t="shared" si="82"/>
        <v>32</v>
      </c>
      <c r="W374" s="7">
        <v>14</v>
      </c>
      <c r="X374" s="7">
        <v>20.097000000000001</v>
      </c>
      <c r="Y374" s="9">
        <v>0</v>
      </c>
      <c r="Z374" s="9">
        <v>1</v>
      </c>
      <c r="AA374" s="9">
        <v>0</v>
      </c>
      <c r="AB374" s="9">
        <v>0</v>
      </c>
      <c r="AC374" s="9">
        <v>1</v>
      </c>
      <c r="AD374" s="29">
        <v>0</v>
      </c>
      <c r="AE374" s="187">
        <v>0</v>
      </c>
      <c r="AF374" s="9">
        <v>1</v>
      </c>
      <c r="AG374" s="29">
        <v>0</v>
      </c>
      <c r="AH374" s="9">
        <v>1</v>
      </c>
      <c r="AI374" s="29">
        <v>0</v>
      </c>
      <c r="AJ374" s="20">
        <v>2002</v>
      </c>
      <c r="AK374" s="32">
        <v>0.58099999999999996</v>
      </c>
      <c r="AL374" s="32">
        <v>9.0999999999999998E-2</v>
      </c>
      <c r="AM374" s="32">
        <v>0.20100000000000001</v>
      </c>
      <c r="AN374" s="42">
        <f t="shared" si="89"/>
        <v>0.127</v>
      </c>
      <c r="AO374" s="41">
        <v>0.16</v>
      </c>
      <c r="AP374" s="17">
        <v>0.84</v>
      </c>
      <c r="AQ374">
        <v>0</v>
      </c>
      <c r="AR374" s="39">
        <v>1</v>
      </c>
      <c r="AS374" t="s">
        <v>98</v>
      </c>
      <c r="AT374" s="39" t="s">
        <v>98</v>
      </c>
      <c r="AU374">
        <v>0</v>
      </c>
      <c r="AV374" s="17">
        <v>1</v>
      </c>
      <c r="AW374">
        <f t="shared" si="90"/>
        <v>0.499</v>
      </c>
      <c r="AX374" s="17">
        <v>0.501</v>
      </c>
      <c r="AY374" s="17" t="s">
        <v>20</v>
      </c>
      <c r="AZ374">
        <v>0</v>
      </c>
      <c r="BA374">
        <v>0</v>
      </c>
      <c r="BB374">
        <v>0</v>
      </c>
      <c r="BC374">
        <v>0</v>
      </c>
      <c r="BD374">
        <v>1</v>
      </c>
      <c r="BE374" s="17">
        <v>0</v>
      </c>
      <c r="BF374">
        <v>0</v>
      </c>
      <c r="BG374">
        <v>1</v>
      </c>
      <c r="BH374" s="17">
        <v>0</v>
      </c>
      <c r="BI374">
        <v>38.75</v>
      </c>
      <c r="BJ374">
        <v>28</v>
      </c>
      <c r="BK374" s="24">
        <v>32.451999999999998</v>
      </c>
      <c r="BL374">
        <v>1</v>
      </c>
      <c r="BM374">
        <v>0</v>
      </c>
      <c r="BN374">
        <v>0</v>
      </c>
      <c r="BO374">
        <v>0</v>
      </c>
      <c r="BP374">
        <v>0</v>
      </c>
      <c r="BQ374">
        <v>0</v>
      </c>
      <c r="BR374">
        <v>0</v>
      </c>
      <c r="BS374" s="17">
        <v>0</v>
      </c>
      <c r="BT374">
        <v>0</v>
      </c>
      <c r="BU374">
        <v>0</v>
      </c>
      <c r="BV374">
        <v>1</v>
      </c>
      <c r="BW374" s="17">
        <v>0</v>
      </c>
      <c r="BX374">
        <v>0</v>
      </c>
      <c r="BY374">
        <v>0</v>
      </c>
      <c r="BZ374">
        <v>0</v>
      </c>
      <c r="CA374">
        <v>0</v>
      </c>
      <c r="CB374" s="17">
        <v>0</v>
      </c>
      <c r="CC374">
        <v>0</v>
      </c>
      <c r="CD374">
        <v>0</v>
      </c>
      <c r="CE374">
        <v>1</v>
      </c>
      <c r="CF374">
        <v>1</v>
      </c>
      <c r="CG374">
        <v>0</v>
      </c>
      <c r="CH374">
        <v>0</v>
      </c>
      <c r="CI374">
        <v>0</v>
      </c>
      <c r="CJ374">
        <v>0</v>
      </c>
      <c r="CK374">
        <v>0</v>
      </c>
      <c r="CL374">
        <v>1</v>
      </c>
      <c r="CM374" s="17">
        <v>1</v>
      </c>
      <c r="CN374">
        <v>0</v>
      </c>
      <c r="CO374">
        <v>83</v>
      </c>
      <c r="CP374">
        <v>0</v>
      </c>
      <c r="CQ374">
        <v>1</v>
      </c>
      <c r="CR374">
        <v>11</v>
      </c>
      <c r="CX374" s="33" t="s">
        <v>85</v>
      </c>
    </row>
    <row r="375" spans="1:102" x14ac:dyDescent="0.25">
      <c r="A375">
        <v>374</v>
      </c>
      <c r="B375">
        <v>24</v>
      </c>
      <c r="C375" s="24" t="s">
        <v>247</v>
      </c>
      <c r="D375" s="12">
        <v>29.217759563620561</v>
      </c>
      <c r="E375" s="13">
        <v>1.104831059470011</v>
      </c>
      <c r="F375" s="7">
        <v>26.445454545454549</v>
      </c>
      <c r="G375" s="7">
        <f t="shared" si="76"/>
        <v>28.112928504150549</v>
      </c>
      <c r="H375" s="15">
        <f t="shared" si="77"/>
        <v>30.322590623090573</v>
      </c>
      <c r="I375" s="11">
        <f t="shared" si="78"/>
        <v>0.50900314512121547</v>
      </c>
      <c r="J375" s="32">
        <f t="shared" si="79"/>
        <v>1.9247282902486663E-2</v>
      </c>
      <c r="K375" s="32">
        <f t="shared" si="80"/>
        <v>51.955385342769837</v>
      </c>
      <c r="L375" s="8">
        <v>1</v>
      </c>
      <c r="M375" s="9">
        <v>0</v>
      </c>
      <c r="N375" s="8">
        <v>0</v>
      </c>
      <c r="O375" s="9">
        <v>0</v>
      </c>
      <c r="P375" s="9">
        <v>1</v>
      </c>
      <c r="Q375" s="9">
        <v>0</v>
      </c>
      <c r="R375" s="9">
        <v>0</v>
      </c>
      <c r="S375" s="8">
        <v>2018</v>
      </c>
      <c r="T375" s="9">
        <v>17</v>
      </c>
      <c r="U375" s="9">
        <f t="shared" si="81"/>
        <v>2000</v>
      </c>
      <c r="V375" s="9">
        <f t="shared" si="82"/>
        <v>32</v>
      </c>
      <c r="W375" s="7">
        <v>16</v>
      </c>
      <c r="X375" s="7">
        <v>20.097000000000001</v>
      </c>
      <c r="Y375" s="9">
        <v>0</v>
      </c>
      <c r="Z375" s="9">
        <v>1</v>
      </c>
      <c r="AA375" s="9">
        <v>0</v>
      </c>
      <c r="AB375" s="9">
        <v>0</v>
      </c>
      <c r="AC375" s="9">
        <v>1</v>
      </c>
      <c r="AD375" s="29">
        <v>0</v>
      </c>
      <c r="AE375" s="187">
        <v>0</v>
      </c>
      <c r="AF375" s="9">
        <v>1</v>
      </c>
      <c r="AG375" s="29">
        <v>0</v>
      </c>
      <c r="AH375" s="9">
        <v>1</v>
      </c>
      <c r="AI375" s="29">
        <v>0</v>
      </c>
      <c r="AJ375" s="20">
        <v>2002</v>
      </c>
      <c r="AK375" s="32">
        <v>0.58099999999999996</v>
      </c>
      <c r="AL375" s="32">
        <v>9.0999999999999998E-2</v>
      </c>
      <c r="AM375" s="32">
        <v>0.20100000000000001</v>
      </c>
      <c r="AN375" s="42">
        <f t="shared" si="89"/>
        <v>0.127</v>
      </c>
      <c r="AO375" s="41">
        <v>0.16</v>
      </c>
      <c r="AP375" s="17">
        <v>0.84</v>
      </c>
      <c r="AQ375">
        <v>0</v>
      </c>
      <c r="AR375" s="39">
        <v>1</v>
      </c>
      <c r="AS375" t="s">
        <v>98</v>
      </c>
      <c r="AT375" s="39" t="s">
        <v>98</v>
      </c>
      <c r="AU375">
        <v>0</v>
      </c>
      <c r="AV375" s="17">
        <v>1</v>
      </c>
      <c r="AW375">
        <f t="shared" si="90"/>
        <v>0.499</v>
      </c>
      <c r="AX375" s="17">
        <v>0.501</v>
      </c>
      <c r="AY375" s="17" t="s">
        <v>20</v>
      </c>
      <c r="AZ375">
        <v>0</v>
      </c>
      <c r="BA375">
        <v>0</v>
      </c>
      <c r="BB375">
        <v>0</v>
      </c>
      <c r="BC375">
        <v>0</v>
      </c>
      <c r="BD375">
        <v>1</v>
      </c>
      <c r="BE375" s="17">
        <v>0</v>
      </c>
      <c r="BF375">
        <v>0</v>
      </c>
      <c r="BG375">
        <v>1</v>
      </c>
      <c r="BH375" s="17">
        <v>0</v>
      </c>
      <c r="BI375">
        <v>38.75</v>
      </c>
      <c r="BJ375">
        <v>28</v>
      </c>
      <c r="BK375" s="24">
        <v>32.451999999999998</v>
      </c>
      <c r="BL375">
        <v>1</v>
      </c>
      <c r="BM375">
        <v>0</v>
      </c>
      <c r="BN375">
        <v>0</v>
      </c>
      <c r="BO375">
        <v>0</v>
      </c>
      <c r="BP375">
        <v>0</v>
      </c>
      <c r="BQ375">
        <v>0</v>
      </c>
      <c r="BR375">
        <v>0</v>
      </c>
      <c r="BS375" s="17">
        <v>0</v>
      </c>
      <c r="BT375">
        <v>0</v>
      </c>
      <c r="BU375">
        <v>0</v>
      </c>
      <c r="BV375">
        <v>1</v>
      </c>
      <c r="BW375" s="17">
        <v>0</v>
      </c>
      <c r="BX375">
        <v>0</v>
      </c>
      <c r="BY375">
        <v>0</v>
      </c>
      <c r="BZ375">
        <v>0</v>
      </c>
      <c r="CA375">
        <v>0</v>
      </c>
      <c r="CB375" s="17">
        <v>0</v>
      </c>
      <c r="CC375">
        <v>0</v>
      </c>
      <c r="CD375">
        <v>0</v>
      </c>
      <c r="CE375">
        <v>1</v>
      </c>
      <c r="CF375">
        <v>1</v>
      </c>
      <c r="CG375">
        <v>0</v>
      </c>
      <c r="CH375">
        <v>0</v>
      </c>
      <c r="CI375">
        <v>0</v>
      </c>
      <c r="CJ375">
        <v>0</v>
      </c>
      <c r="CK375">
        <v>0</v>
      </c>
      <c r="CL375">
        <v>1</v>
      </c>
      <c r="CM375" s="17">
        <v>1</v>
      </c>
      <c r="CN375">
        <v>0</v>
      </c>
      <c r="CO375">
        <v>83</v>
      </c>
      <c r="CP375">
        <v>0</v>
      </c>
      <c r="CQ375">
        <v>1</v>
      </c>
      <c r="CR375">
        <v>11</v>
      </c>
      <c r="CX375" s="33" t="s">
        <v>85</v>
      </c>
    </row>
    <row r="376" spans="1:102" x14ac:dyDescent="0.25">
      <c r="A376">
        <v>375</v>
      </c>
      <c r="B376">
        <v>24</v>
      </c>
      <c r="C376" s="24" t="s">
        <v>247</v>
      </c>
      <c r="D376" s="12">
        <v>6.4</v>
      </c>
      <c r="E376" s="13">
        <v>0.5</v>
      </c>
      <c r="F376" s="7">
        <f>D376/E376</f>
        <v>12.8</v>
      </c>
      <c r="G376" s="7">
        <f t="shared" si="76"/>
        <v>5.9</v>
      </c>
      <c r="H376" s="15">
        <f t="shared" si="77"/>
        <v>6.9</v>
      </c>
      <c r="I376" s="11">
        <f t="shared" si="78"/>
        <v>0.1185752579115172</v>
      </c>
      <c r="J376" s="32">
        <f t="shared" si="79"/>
        <v>9.2636920243372809E-3</v>
      </c>
      <c r="K376" s="32">
        <f t="shared" si="80"/>
        <v>107.94832096887843</v>
      </c>
      <c r="L376" s="8">
        <v>1</v>
      </c>
      <c r="M376" s="9">
        <v>0</v>
      </c>
      <c r="N376" s="8">
        <v>0</v>
      </c>
      <c r="O376" s="9">
        <v>0</v>
      </c>
      <c r="P376" s="9">
        <v>1</v>
      </c>
      <c r="Q376" s="9">
        <v>0</v>
      </c>
      <c r="R376" s="9">
        <v>0</v>
      </c>
      <c r="S376" s="8">
        <v>11501</v>
      </c>
      <c r="T376" s="9">
        <v>11</v>
      </c>
      <c r="U376" s="9">
        <f t="shared" si="81"/>
        <v>11489</v>
      </c>
      <c r="V376" s="9">
        <f t="shared" si="82"/>
        <v>32</v>
      </c>
      <c r="W376" s="7">
        <v>5.6660000000000004</v>
      </c>
      <c r="X376" s="7">
        <v>20.492000000000001</v>
      </c>
      <c r="Y376" s="9">
        <v>1</v>
      </c>
      <c r="Z376" s="9">
        <v>0</v>
      </c>
      <c r="AA376" s="9">
        <v>0</v>
      </c>
      <c r="AB376" s="9">
        <v>0</v>
      </c>
      <c r="AC376" s="9">
        <v>1</v>
      </c>
      <c r="AD376" s="29">
        <v>0</v>
      </c>
      <c r="AE376" s="187">
        <v>0</v>
      </c>
      <c r="AF376" s="9">
        <v>1</v>
      </c>
      <c r="AG376" s="29">
        <v>0</v>
      </c>
      <c r="AH376" s="9">
        <v>1</v>
      </c>
      <c r="AI376" s="29">
        <v>0</v>
      </c>
      <c r="AJ376" s="20">
        <v>2002</v>
      </c>
      <c r="AK376" s="32">
        <v>0.44</v>
      </c>
      <c r="AL376" s="32">
        <v>9.7000000000000003E-2</v>
      </c>
      <c r="AM376" s="32">
        <v>0.35499999999999998</v>
      </c>
      <c r="AN376" s="42">
        <f t="shared" si="89"/>
        <v>0.10799999999999998</v>
      </c>
      <c r="AO376" s="41">
        <v>0.57999999999999996</v>
      </c>
      <c r="AP376" s="17">
        <v>0.42</v>
      </c>
      <c r="AQ376">
        <v>1</v>
      </c>
      <c r="AR376" s="39">
        <v>0</v>
      </c>
      <c r="AS376" t="s">
        <v>98</v>
      </c>
      <c r="AT376" s="39" t="s">
        <v>98</v>
      </c>
      <c r="AU376">
        <v>0</v>
      </c>
      <c r="AV376" s="17">
        <v>1</v>
      </c>
      <c r="AW376">
        <f t="shared" si="90"/>
        <v>0.52700000000000002</v>
      </c>
      <c r="AX376" s="17">
        <v>0.47299999999999998</v>
      </c>
      <c r="AY376" s="17" t="s">
        <v>20</v>
      </c>
      <c r="AZ376">
        <v>0</v>
      </c>
      <c r="BA376">
        <v>0</v>
      </c>
      <c r="BB376">
        <v>0</v>
      </c>
      <c r="BC376">
        <v>0</v>
      </c>
      <c r="BD376">
        <v>1</v>
      </c>
      <c r="BE376" s="17">
        <v>0</v>
      </c>
      <c r="BF376">
        <v>0</v>
      </c>
      <c r="BG376">
        <v>1</v>
      </c>
      <c r="BH376" s="17">
        <v>0</v>
      </c>
      <c r="BI376">
        <v>38.75</v>
      </c>
      <c r="BJ376">
        <v>28</v>
      </c>
      <c r="BK376" s="24">
        <v>33.378</v>
      </c>
      <c r="BL376">
        <v>0</v>
      </c>
      <c r="BM376">
        <v>0</v>
      </c>
      <c r="BN376">
        <v>0</v>
      </c>
      <c r="BO376">
        <v>0</v>
      </c>
      <c r="BP376">
        <v>0</v>
      </c>
      <c r="BQ376">
        <v>1</v>
      </c>
      <c r="BR376">
        <v>0</v>
      </c>
      <c r="BS376" s="17">
        <v>0</v>
      </c>
      <c r="BT376">
        <v>0</v>
      </c>
      <c r="BU376">
        <v>0</v>
      </c>
      <c r="BV376">
        <v>1</v>
      </c>
      <c r="BW376" s="17">
        <v>0</v>
      </c>
      <c r="BX376">
        <v>0</v>
      </c>
      <c r="BY376">
        <v>0</v>
      </c>
      <c r="BZ376">
        <v>0</v>
      </c>
      <c r="CA376">
        <v>0</v>
      </c>
      <c r="CB376" s="17">
        <v>0</v>
      </c>
      <c r="CC376">
        <v>0</v>
      </c>
      <c r="CD376">
        <v>0</v>
      </c>
      <c r="CE376">
        <v>1</v>
      </c>
      <c r="CF376">
        <v>1</v>
      </c>
      <c r="CG376">
        <v>0</v>
      </c>
      <c r="CH376">
        <v>0</v>
      </c>
      <c r="CI376">
        <v>0</v>
      </c>
      <c r="CJ376">
        <v>0</v>
      </c>
      <c r="CK376">
        <v>0</v>
      </c>
      <c r="CL376">
        <v>1</v>
      </c>
      <c r="CM376" s="17">
        <v>1</v>
      </c>
      <c r="CN376">
        <v>0</v>
      </c>
      <c r="CO376">
        <v>83</v>
      </c>
      <c r="CP376">
        <v>0</v>
      </c>
      <c r="CQ376">
        <v>1</v>
      </c>
      <c r="CR376">
        <v>11</v>
      </c>
      <c r="CX376" s="33" t="s">
        <v>85</v>
      </c>
    </row>
    <row r="377" spans="1:102" x14ac:dyDescent="0.25">
      <c r="A377">
        <v>376</v>
      </c>
      <c r="B377">
        <v>24</v>
      </c>
      <c r="C377" s="24" t="s">
        <v>247</v>
      </c>
      <c r="D377" s="12">
        <v>2.861867558069298</v>
      </c>
      <c r="E377" s="13">
        <v>0.38414329638514072</v>
      </c>
      <c r="F377" s="7">
        <v>7.4499999999999993</v>
      </c>
      <c r="G377" s="7">
        <f t="shared" si="76"/>
        <v>2.4777242616841573</v>
      </c>
      <c r="H377" s="15">
        <f t="shared" si="77"/>
        <v>3.2460108544544388</v>
      </c>
      <c r="I377" s="11">
        <f t="shared" si="78"/>
        <v>6.9358608038768421E-2</v>
      </c>
      <c r="J377" s="32">
        <f t="shared" si="79"/>
        <v>9.3098802736601913E-3</v>
      </c>
      <c r="K377" s="32">
        <f t="shared" si="80"/>
        <v>107.41276693205515</v>
      </c>
      <c r="L377" s="8">
        <v>1</v>
      </c>
      <c r="M377" s="9">
        <v>0</v>
      </c>
      <c r="N377" s="8">
        <v>0</v>
      </c>
      <c r="O377" s="9">
        <v>0</v>
      </c>
      <c r="P377" s="9">
        <v>1</v>
      </c>
      <c r="Q377" s="9">
        <v>0</v>
      </c>
      <c r="R377" s="9">
        <v>0</v>
      </c>
      <c r="S377" s="8">
        <v>11501</v>
      </c>
      <c r="T377" s="9">
        <v>18</v>
      </c>
      <c r="U377" s="9">
        <f t="shared" si="81"/>
        <v>11482</v>
      </c>
      <c r="V377" s="9">
        <f t="shared" si="82"/>
        <v>32</v>
      </c>
      <c r="W377" s="7">
        <v>5</v>
      </c>
      <c r="X377" s="7">
        <v>20.492000000000001</v>
      </c>
      <c r="Y377" s="9">
        <v>0</v>
      </c>
      <c r="Z377" s="9">
        <v>1</v>
      </c>
      <c r="AA377" s="9">
        <v>0</v>
      </c>
      <c r="AB377" s="9">
        <v>0</v>
      </c>
      <c r="AC377" s="9">
        <v>1</v>
      </c>
      <c r="AD377" s="29">
        <v>0</v>
      </c>
      <c r="AE377" s="187">
        <v>0</v>
      </c>
      <c r="AF377" s="9">
        <v>1</v>
      </c>
      <c r="AG377" s="29">
        <v>0</v>
      </c>
      <c r="AH377" s="9">
        <v>1</v>
      </c>
      <c r="AI377" s="29">
        <v>0</v>
      </c>
      <c r="AJ377" s="20">
        <v>2002</v>
      </c>
      <c r="AK377" s="32">
        <v>0.44</v>
      </c>
      <c r="AL377" s="32">
        <v>9.7000000000000003E-2</v>
      </c>
      <c r="AM377" s="32">
        <v>0.35499999999999998</v>
      </c>
      <c r="AN377" s="42">
        <f t="shared" si="89"/>
        <v>0.10799999999999998</v>
      </c>
      <c r="AO377" s="41">
        <v>0.57999999999999996</v>
      </c>
      <c r="AP377" s="17">
        <v>0.42</v>
      </c>
      <c r="AQ377">
        <v>1</v>
      </c>
      <c r="AR377" s="39">
        <v>0</v>
      </c>
      <c r="AS377" t="s">
        <v>98</v>
      </c>
      <c r="AT377" s="39" t="s">
        <v>98</v>
      </c>
      <c r="AU377">
        <v>0</v>
      </c>
      <c r="AV377" s="17">
        <v>1</v>
      </c>
      <c r="AW377">
        <f t="shared" si="90"/>
        <v>0.52700000000000002</v>
      </c>
      <c r="AX377" s="17">
        <v>0.47299999999999998</v>
      </c>
      <c r="AY377" s="17" t="s">
        <v>20</v>
      </c>
      <c r="AZ377">
        <v>0</v>
      </c>
      <c r="BA377">
        <v>0</v>
      </c>
      <c r="BB377">
        <v>0</v>
      </c>
      <c r="BC377">
        <v>0</v>
      </c>
      <c r="BD377">
        <v>1</v>
      </c>
      <c r="BE377" s="17">
        <v>0</v>
      </c>
      <c r="BF377">
        <v>0</v>
      </c>
      <c r="BG377">
        <v>1</v>
      </c>
      <c r="BH377" s="17">
        <v>0</v>
      </c>
      <c r="BI377">
        <v>38.75</v>
      </c>
      <c r="BJ377">
        <v>28</v>
      </c>
      <c r="BK377" s="24">
        <v>33.378</v>
      </c>
      <c r="BL377">
        <v>0</v>
      </c>
      <c r="BM377">
        <v>0</v>
      </c>
      <c r="BN377">
        <v>0</v>
      </c>
      <c r="BO377">
        <v>0</v>
      </c>
      <c r="BP377">
        <v>0</v>
      </c>
      <c r="BQ377">
        <v>1</v>
      </c>
      <c r="BR377">
        <v>0</v>
      </c>
      <c r="BS377" s="17">
        <v>0</v>
      </c>
      <c r="BT377">
        <v>0</v>
      </c>
      <c r="BU377">
        <v>0</v>
      </c>
      <c r="BV377">
        <v>1</v>
      </c>
      <c r="BW377" s="17">
        <v>0</v>
      </c>
      <c r="BX377">
        <v>0</v>
      </c>
      <c r="BY377">
        <v>0</v>
      </c>
      <c r="BZ377">
        <v>0</v>
      </c>
      <c r="CA377">
        <v>0</v>
      </c>
      <c r="CB377" s="17">
        <v>0</v>
      </c>
      <c r="CC377">
        <v>0</v>
      </c>
      <c r="CD377">
        <v>0</v>
      </c>
      <c r="CE377">
        <v>1</v>
      </c>
      <c r="CF377">
        <v>1</v>
      </c>
      <c r="CG377">
        <v>0</v>
      </c>
      <c r="CH377">
        <v>0</v>
      </c>
      <c r="CI377">
        <v>0</v>
      </c>
      <c r="CJ377">
        <v>0</v>
      </c>
      <c r="CK377">
        <v>0</v>
      </c>
      <c r="CL377">
        <v>1</v>
      </c>
      <c r="CM377" s="17">
        <v>1</v>
      </c>
      <c r="CN377">
        <v>0</v>
      </c>
      <c r="CO377">
        <v>83</v>
      </c>
      <c r="CP377">
        <v>0</v>
      </c>
      <c r="CQ377">
        <v>1</v>
      </c>
      <c r="CR377">
        <v>11</v>
      </c>
      <c r="CX377" s="33" t="s">
        <v>85</v>
      </c>
    </row>
    <row r="378" spans="1:102" x14ac:dyDescent="0.25">
      <c r="A378">
        <v>377</v>
      </c>
      <c r="B378">
        <v>24</v>
      </c>
      <c r="C378" s="24" t="s">
        <v>247</v>
      </c>
      <c r="D378" s="12">
        <v>4.4316374840892347</v>
      </c>
      <c r="E378" s="13">
        <v>0.31318992820418617</v>
      </c>
      <c r="F378" s="7">
        <v>14.15</v>
      </c>
      <c r="G378" s="7">
        <f t="shared" si="76"/>
        <v>4.1184475558850488</v>
      </c>
      <c r="H378" s="15">
        <f t="shared" si="77"/>
        <v>4.7448274122934206</v>
      </c>
      <c r="I378" s="11">
        <f t="shared" si="78"/>
        <v>0.13091629410405495</v>
      </c>
      <c r="J378" s="32">
        <f t="shared" si="79"/>
        <v>9.2520349190144836E-3</v>
      </c>
      <c r="K378" s="32">
        <f t="shared" si="80"/>
        <v>108.08433050169668</v>
      </c>
      <c r="L378" s="8">
        <v>1</v>
      </c>
      <c r="M378" s="9">
        <v>0</v>
      </c>
      <c r="N378" s="8">
        <v>0</v>
      </c>
      <c r="O378" s="9">
        <v>0</v>
      </c>
      <c r="P378" s="9">
        <v>1</v>
      </c>
      <c r="Q378" s="9">
        <v>0</v>
      </c>
      <c r="R378" s="9">
        <v>0</v>
      </c>
      <c r="S378" s="8">
        <v>11501</v>
      </c>
      <c r="T378" s="9">
        <v>18</v>
      </c>
      <c r="U378" s="9">
        <f t="shared" si="81"/>
        <v>11482</v>
      </c>
      <c r="V378" s="9">
        <f t="shared" si="82"/>
        <v>32</v>
      </c>
      <c r="W378" s="7">
        <v>8</v>
      </c>
      <c r="X378" s="7">
        <v>20.492000000000001</v>
      </c>
      <c r="Y378" s="9">
        <v>0</v>
      </c>
      <c r="Z378" s="9">
        <v>1</v>
      </c>
      <c r="AA378" s="9">
        <v>0</v>
      </c>
      <c r="AB378" s="9">
        <v>0</v>
      </c>
      <c r="AC378" s="9">
        <v>1</v>
      </c>
      <c r="AD378" s="29">
        <v>0</v>
      </c>
      <c r="AE378" s="187">
        <v>0</v>
      </c>
      <c r="AF378" s="9">
        <v>1</v>
      </c>
      <c r="AG378" s="29">
        <v>0</v>
      </c>
      <c r="AH378" s="9">
        <v>1</v>
      </c>
      <c r="AI378" s="29">
        <v>0</v>
      </c>
      <c r="AJ378" s="20">
        <v>2002</v>
      </c>
      <c r="AK378" s="32">
        <v>0.44</v>
      </c>
      <c r="AL378" s="32">
        <v>9.7000000000000003E-2</v>
      </c>
      <c r="AM378" s="32">
        <v>0.35499999999999998</v>
      </c>
      <c r="AN378" s="42">
        <f t="shared" si="89"/>
        <v>0.10799999999999998</v>
      </c>
      <c r="AO378" s="41">
        <v>0.57999999999999996</v>
      </c>
      <c r="AP378" s="17">
        <v>0.42</v>
      </c>
      <c r="AQ378">
        <v>1</v>
      </c>
      <c r="AR378" s="39">
        <v>0</v>
      </c>
      <c r="AS378" t="s">
        <v>98</v>
      </c>
      <c r="AT378" s="39" t="s">
        <v>98</v>
      </c>
      <c r="AU378">
        <v>0</v>
      </c>
      <c r="AV378" s="17">
        <v>1</v>
      </c>
      <c r="AW378">
        <f t="shared" si="90"/>
        <v>0.52700000000000002</v>
      </c>
      <c r="AX378" s="17">
        <v>0.47299999999999998</v>
      </c>
      <c r="AY378" s="17" t="s">
        <v>20</v>
      </c>
      <c r="AZ378">
        <v>0</v>
      </c>
      <c r="BA378">
        <v>0</v>
      </c>
      <c r="BB378">
        <v>0</v>
      </c>
      <c r="BC378">
        <v>0</v>
      </c>
      <c r="BD378">
        <v>1</v>
      </c>
      <c r="BE378" s="17">
        <v>0</v>
      </c>
      <c r="BF378">
        <v>0</v>
      </c>
      <c r="BG378">
        <v>1</v>
      </c>
      <c r="BH378" s="17">
        <v>0</v>
      </c>
      <c r="BI378">
        <v>38.75</v>
      </c>
      <c r="BJ378">
        <v>28</v>
      </c>
      <c r="BK378" s="24">
        <v>33.378</v>
      </c>
      <c r="BL378">
        <v>0</v>
      </c>
      <c r="BM378">
        <v>0</v>
      </c>
      <c r="BN378">
        <v>0</v>
      </c>
      <c r="BO378">
        <v>0</v>
      </c>
      <c r="BP378">
        <v>0</v>
      </c>
      <c r="BQ378">
        <v>1</v>
      </c>
      <c r="BR378">
        <v>0</v>
      </c>
      <c r="BS378" s="17">
        <v>0</v>
      </c>
      <c r="BT378">
        <v>0</v>
      </c>
      <c r="BU378">
        <v>0</v>
      </c>
      <c r="BV378">
        <v>1</v>
      </c>
      <c r="BW378" s="17">
        <v>0</v>
      </c>
      <c r="BX378">
        <v>0</v>
      </c>
      <c r="BY378">
        <v>0</v>
      </c>
      <c r="BZ378">
        <v>0</v>
      </c>
      <c r="CA378">
        <v>0</v>
      </c>
      <c r="CB378" s="17">
        <v>0</v>
      </c>
      <c r="CC378">
        <v>0</v>
      </c>
      <c r="CD378">
        <v>0</v>
      </c>
      <c r="CE378">
        <v>1</v>
      </c>
      <c r="CF378">
        <v>1</v>
      </c>
      <c r="CG378">
        <v>0</v>
      </c>
      <c r="CH378">
        <v>0</v>
      </c>
      <c r="CI378">
        <v>0</v>
      </c>
      <c r="CJ378">
        <v>0</v>
      </c>
      <c r="CK378">
        <v>0</v>
      </c>
      <c r="CL378">
        <v>1</v>
      </c>
      <c r="CM378" s="17">
        <v>1</v>
      </c>
      <c r="CN378">
        <v>0</v>
      </c>
      <c r="CO378">
        <v>83</v>
      </c>
      <c r="CP378">
        <v>0</v>
      </c>
      <c r="CQ378">
        <v>1</v>
      </c>
      <c r="CR378">
        <v>11</v>
      </c>
      <c r="CX378" s="33" t="s">
        <v>85</v>
      </c>
    </row>
    <row r="379" spans="1:102" x14ac:dyDescent="0.25">
      <c r="A379">
        <v>378</v>
      </c>
      <c r="B379">
        <v>24</v>
      </c>
      <c r="C379" s="24" t="s">
        <v>247</v>
      </c>
      <c r="D379" s="12">
        <v>12.461862071858331</v>
      </c>
      <c r="E379" s="13">
        <v>0.46761208524796732</v>
      </c>
      <c r="F379" s="7">
        <v>26.65</v>
      </c>
      <c r="G379" s="7">
        <f t="shared" si="76"/>
        <v>11.994249986610363</v>
      </c>
      <c r="H379" s="15">
        <f t="shared" si="77"/>
        <v>12.929474157106299</v>
      </c>
      <c r="I379" s="11">
        <f t="shared" si="78"/>
        <v>0.2413547072811752</v>
      </c>
      <c r="J379" s="32">
        <f t="shared" si="79"/>
        <v>9.0564618116763685E-3</v>
      </c>
      <c r="K379" s="32">
        <f t="shared" si="80"/>
        <v>110.41839747071137</v>
      </c>
      <c r="L379" s="8">
        <v>1</v>
      </c>
      <c r="M379" s="9">
        <v>0</v>
      </c>
      <c r="N379" s="8">
        <v>0</v>
      </c>
      <c r="O379" s="9">
        <v>0</v>
      </c>
      <c r="P379" s="9">
        <v>1</v>
      </c>
      <c r="Q379" s="9">
        <v>0</v>
      </c>
      <c r="R379" s="9">
        <v>0</v>
      </c>
      <c r="S379" s="8">
        <v>11501</v>
      </c>
      <c r="T379" s="9">
        <v>18</v>
      </c>
      <c r="U379" s="9">
        <f t="shared" si="81"/>
        <v>11482</v>
      </c>
      <c r="V379" s="9">
        <f t="shared" si="82"/>
        <v>32</v>
      </c>
      <c r="W379" s="7">
        <v>10</v>
      </c>
      <c r="X379" s="7">
        <v>20.492000000000001</v>
      </c>
      <c r="Y379" s="9">
        <v>0</v>
      </c>
      <c r="Z379" s="9">
        <v>1</v>
      </c>
      <c r="AA379" s="9">
        <v>0</v>
      </c>
      <c r="AB379" s="9">
        <v>0</v>
      </c>
      <c r="AC379" s="9">
        <v>1</v>
      </c>
      <c r="AD379" s="29">
        <v>0</v>
      </c>
      <c r="AE379" s="187">
        <v>0</v>
      </c>
      <c r="AF379" s="9">
        <v>1</v>
      </c>
      <c r="AG379" s="29">
        <v>0</v>
      </c>
      <c r="AH379" s="9">
        <v>1</v>
      </c>
      <c r="AI379" s="29">
        <v>0</v>
      </c>
      <c r="AJ379" s="20">
        <v>2002</v>
      </c>
      <c r="AK379" s="32">
        <v>0.44</v>
      </c>
      <c r="AL379" s="32">
        <v>9.7000000000000003E-2</v>
      </c>
      <c r="AM379" s="32">
        <v>0.35499999999999998</v>
      </c>
      <c r="AN379" s="42">
        <f t="shared" si="89"/>
        <v>0.10799999999999998</v>
      </c>
      <c r="AO379" s="41">
        <v>0.57999999999999996</v>
      </c>
      <c r="AP379" s="17">
        <v>0.42</v>
      </c>
      <c r="AQ379">
        <v>1</v>
      </c>
      <c r="AR379" s="39">
        <v>0</v>
      </c>
      <c r="AS379" t="s">
        <v>98</v>
      </c>
      <c r="AT379" s="39" t="s">
        <v>98</v>
      </c>
      <c r="AU379">
        <v>0</v>
      </c>
      <c r="AV379" s="17">
        <v>1</v>
      </c>
      <c r="AW379">
        <f t="shared" si="90"/>
        <v>0.52700000000000002</v>
      </c>
      <c r="AX379" s="17">
        <v>0.47299999999999998</v>
      </c>
      <c r="AY379" s="17" t="s">
        <v>20</v>
      </c>
      <c r="AZ379">
        <v>0</v>
      </c>
      <c r="BA379">
        <v>0</v>
      </c>
      <c r="BB379">
        <v>0</v>
      </c>
      <c r="BC379">
        <v>0</v>
      </c>
      <c r="BD379">
        <v>1</v>
      </c>
      <c r="BE379" s="17">
        <v>0</v>
      </c>
      <c r="BF379">
        <v>0</v>
      </c>
      <c r="BG379">
        <v>1</v>
      </c>
      <c r="BH379" s="17">
        <v>0</v>
      </c>
      <c r="BI379">
        <v>38.75</v>
      </c>
      <c r="BJ379">
        <v>28</v>
      </c>
      <c r="BK379" s="24">
        <v>33.378</v>
      </c>
      <c r="BL379">
        <v>0</v>
      </c>
      <c r="BM379">
        <v>0</v>
      </c>
      <c r="BN379">
        <v>0</v>
      </c>
      <c r="BO379">
        <v>0</v>
      </c>
      <c r="BP379">
        <v>0</v>
      </c>
      <c r="BQ379">
        <v>1</v>
      </c>
      <c r="BR379">
        <v>0</v>
      </c>
      <c r="BS379" s="17">
        <v>0</v>
      </c>
      <c r="BT379">
        <v>0</v>
      </c>
      <c r="BU379">
        <v>0</v>
      </c>
      <c r="BV379">
        <v>1</v>
      </c>
      <c r="BW379" s="17">
        <v>0</v>
      </c>
      <c r="BX379">
        <v>0</v>
      </c>
      <c r="BY379">
        <v>0</v>
      </c>
      <c r="BZ379">
        <v>0</v>
      </c>
      <c r="CA379">
        <v>0</v>
      </c>
      <c r="CB379" s="17">
        <v>0</v>
      </c>
      <c r="CC379">
        <v>0</v>
      </c>
      <c r="CD379">
        <v>0</v>
      </c>
      <c r="CE379">
        <v>1</v>
      </c>
      <c r="CF379">
        <v>1</v>
      </c>
      <c r="CG379">
        <v>0</v>
      </c>
      <c r="CH379">
        <v>0</v>
      </c>
      <c r="CI379">
        <v>0</v>
      </c>
      <c r="CJ379">
        <v>0</v>
      </c>
      <c r="CK379">
        <v>0</v>
      </c>
      <c r="CL379">
        <v>1</v>
      </c>
      <c r="CM379" s="17">
        <v>1</v>
      </c>
      <c r="CN379">
        <v>0</v>
      </c>
      <c r="CO379">
        <v>83</v>
      </c>
      <c r="CP379">
        <v>0</v>
      </c>
      <c r="CQ379">
        <v>1</v>
      </c>
      <c r="CR379">
        <v>11</v>
      </c>
      <c r="CX379" s="33" t="s">
        <v>85</v>
      </c>
    </row>
    <row r="380" spans="1:102" x14ac:dyDescent="0.25">
      <c r="A380">
        <v>379</v>
      </c>
      <c r="B380">
        <v>24</v>
      </c>
      <c r="C380" s="24" t="s">
        <v>247</v>
      </c>
      <c r="D380" s="12">
        <v>10.023075465215991</v>
      </c>
      <c r="E380" s="13">
        <v>0.4107817813613111</v>
      </c>
      <c r="F380" s="7">
        <v>24.4</v>
      </c>
      <c r="G380" s="7">
        <f t="shared" si="76"/>
        <v>9.6122936838546789</v>
      </c>
      <c r="H380" s="15">
        <f t="shared" si="77"/>
        <v>10.433857246577302</v>
      </c>
      <c r="I380" s="11">
        <f t="shared" si="78"/>
        <v>0.22202599264435696</v>
      </c>
      <c r="J380" s="32">
        <f t="shared" si="79"/>
        <v>9.099425928047418E-3</v>
      </c>
      <c r="K380" s="32">
        <f t="shared" si="80"/>
        <v>109.89704272636274</v>
      </c>
      <c r="L380" s="8">
        <v>1</v>
      </c>
      <c r="M380" s="9">
        <v>0</v>
      </c>
      <c r="N380" s="8">
        <v>0</v>
      </c>
      <c r="O380" s="9">
        <v>0</v>
      </c>
      <c r="P380" s="9">
        <v>1</v>
      </c>
      <c r="Q380" s="9">
        <v>0</v>
      </c>
      <c r="R380" s="9">
        <v>0</v>
      </c>
      <c r="S380" s="8">
        <v>11501</v>
      </c>
      <c r="T380" s="9">
        <v>18</v>
      </c>
      <c r="U380" s="9">
        <f t="shared" si="81"/>
        <v>11482</v>
      </c>
      <c r="V380" s="9">
        <f t="shared" si="82"/>
        <v>32</v>
      </c>
      <c r="W380" s="7">
        <v>12</v>
      </c>
      <c r="X380" s="7">
        <v>20.492000000000001</v>
      </c>
      <c r="Y380" s="9">
        <v>0</v>
      </c>
      <c r="Z380" s="9">
        <v>1</v>
      </c>
      <c r="AA380" s="9">
        <v>0</v>
      </c>
      <c r="AB380" s="9">
        <v>0</v>
      </c>
      <c r="AC380" s="9">
        <v>1</v>
      </c>
      <c r="AD380" s="29">
        <v>0</v>
      </c>
      <c r="AE380" s="187">
        <v>0</v>
      </c>
      <c r="AF380" s="9">
        <v>1</v>
      </c>
      <c r="AG380" s="29">
        <v>0</v>
      </c>
      <c r="AH380" s="9">
        <v>1</v>
      </c>
      <c r="AI380" s="29">
        <v>0</v>
      </c>
      <c r="AJ380" s="20">
        <v>2002</v>
      </c>
      <c r="AK380" s="32">
        <v>0.44</v>
      </c>
      <c r="AL380" s="32">
        <v>9.7000000000000003E-2</v>
      </c>
      <c r="AM380" s="32">
        <v>0.35499999999999998</v>
      </c>
      <c r="AN380" s="42">
        <f t="shared" si="89"/>
        <v>0.10799999999999998</v>
      </c>
      <c r="AO380" s="41">
        <v>0.57999999999999996</v>
      </c>
      <c r="AP380" s="17">
        <v>0.42</v>
      </c>
      <c r="AQ380">
        <v>1</v>
      </c>
      <c r="AR380" s="39">
        <v>0</v>
      </c>
      <c r="AS380" t="s">
        <v>98</v>
      </c>
      <c r="AT380" s="39" t="s">
        <v>98</v>
      </c>
      <c r="AU380">
        <v>0</v>
      </c>
      <c r="AV380" s="17">
        <v>1</v>
      </c>
      <c r="AW380">
        <f t="shared" si="90"/>
        <v>0.52700000000000002</v>
      </c>
      <c r="AX380" s="17">
        <v>0.47299999999999998</v>
      </c>
      <c r="AY380" s="17" t="s">
        <v>20</v>
      </c>
      <c r="AZ380">
        <v>0</v>
      </c>
      <c r="BA380">
        <v>0</v>
      </c>
      <c r="BB380">
        <v>0</v>
      </c>
      <c r="BC380">
        <v>0</v>
      </c>
      <c r="BD380">
        <v>1</v>
      </c>
      <c r="BE380" s="17">
        <v>0</v>
      </c>
      <c r="BF380">
        <v>0</v>
      </c>
      <c r="BG380">
        <v>1</v>
      </c>
      <c r="BH380" s="17">
        <v>0</v>
      </c>
      <c r="BI380">
        <v>38.75</v>
      </c>
      <c r="BJ380">
        <v>28</v>
      </c>
      <c r="BK380" s="24">
        <v>33.378</v>
      </c>
      <c r="BL380">
        <v>0</v>
      </c>
      <c r="BM380">
        <v>0</v>
      </c>
      <c r="BN380">
        <v>0</v>
      </c>
      <c r="BO380">
        <v>0</v>
      </c>
      <c r="BP380">
        <v>0</v>
      </c>
      <c r="BQ380">
        <v>1</v>
      </c>
      <c r="BR380">
        <v>0</v>
      </c>
      <c r="BS380" s="17">
        <v>0</v>
      </c>
      <c r="BT380">
        <v>0</v>
      </c>
      <c r="BU380">
        <v>0</v>
      </c>
      <c r="BV380">
        <v>1</v>
      </c>
      <c r="BW380" s="17">
        <v>0</v>
      </c>
      <c r="BX380">
        <v>0</v>
      </c>
      <c r="BY380">
        <v>0</v>
      </c>
      <c r="BZ380">
        <v>0</v>
      </c>
      <c r="CA380">
        <v>0</v>
      </c>
      <c r="CB380" s="17">
        <v>0</v>
      </c>
      <c r="CC380">
        <v>0</v>
      </c>
      <c r="CD380">
        <v>0</v>
      </c>
      <c r="CE380">
        <v>1</v>
      </c>
      <c r="CF380">
        <v>1</v>
      </c>
      <c r="CG380">
        <v>0</v>
      </c>
      <c r="CH380">
        <v>0</v>
      </c>
      <c r="CI380">
        <v>0</v>
      </c>
      <c r="CJ380">
        <v>0</v>
      </c>
      <c r="CK380">
        <v>0</v>
      </c>
      <c r="CL380">
        <v>1</v>
      </c>
      <c r="CM380" s="17">
        <v>1</v>
      </c>
      <c r="CN380">
        <v>0</v>
      </c>
      <c r="CO380">
        <v>83</v>
      </c>
      <c r="CP380">
        <v>0</v>
      </c>
      <c r="CQ380">
        <v>1</v>
      </c>
      <c r="CR380">
        <v>11</v>
      </c>
      <c r="CX380" s="33" t="s">
        <v>85</v>
      </c>
    </row>
    <row r="381" spans="1:102" x14ac:dyDescent="0.25">
      <c r="A381">
        <v>380</v>
      </c>
      <c r="B381">
        <v>24</v>
      </c>
      <c r="C381" s="24" t="s">
        <v>247</v>
      </c>
      <c r="D381" s="12">
        <v>13.257758507094071</v>
      </c>
      <c r="E381" s="13">
        <v>0.40134485894331212</v>
      </c>
      <c r="F381" s="7">
        <v>33.033333333333331</v>
      </c>
      <c r="G381" s="7">
        <f t="shared" si="76"/>
        <v>12.856413648150758</v>
      </c>
      <c r="H381" s="15">
        <f t="shared" si="77"/>
        <v>13.659103366037384</v>
      </c>
      <c r="I381" s="11">
        <f t="shared" si="78"/>
        <v>0.29459777921080099</v>
      </c>
      <c r="J381" s="32">
        <f t="shared" si="79"/>
        <v>8.9181971506801534E-3</v>
      </c>
      <c r="K381" s="32">
        <f t="shared" si="80"/>
        <v>112.13028632403963</v>
      </c>
      <c r="L381" s="8">
        <v>1</v>
      </c>
      <c r="M381" s="9">
        <v>0</v>
      </c>
      <c r="N381" s="8">
        <v>0</v>
      </c>
      <c r="O381" s="9">
        <v>0</v>
      </c>
      <c r="P381" s="9">
        <v>1</v>
      </c>
      <c r="Q381" s="9">
        <v>0</v>
      </c>
      <c r="R381" s="9">
        <v>0</v>
      </c>
      <c r="S381" s="8">
        <v>11501</v>
      </c>
      <c r="T381" s="9">
        <v>18</v>
      </c>
      <c r="U381" s="9">
        <f t="shared" si="81"/>
        <v>11482</v>
      </c>
      <c r="V381" s="9">
        <f t="shared" si="82"/>
        <v>32</v>
      </c>
      <c r="W381" s="7">
        <v>14</v>
      </c>
      <c r="X381" s="7">
        <v>20.492000000000001</v>
      </c>
      <c r="Y381" s="9">
        <v>0</v>
      </c>
      <c r="Z381" s="9">
        <v>1</v>
      </c>
      <c r="AA381" s="9">
        <v>0</v>
      </c>
      <c r="AB381" s="9">
        <v>0</v>
      </c>
      <c r="AC381" s="9">
        <v>1</v>
      </c>
      <c r="AD381" s="29">
        <v>0</v>
      </c>
      <c r="AE381" s="187">
        <v>0</v>
      </c>
      <c r="AF381" s="9">
        <v>1</v>
      </c>
      <c r="AG381" s="29">
        <v>0</v>
      </c>
      <c r="AH381" s="9">
        <v>1</v>
      </c>
      <c r="AI381" s="29">
        <v>0</v>
      </c>
      <c r="AJ381" s="20">
        <v>2002</v>
      </c>
      <c r="AK381" s="32">
        <v>0.44</v>
      </c>
      <c r="AL381" s="32">
        <v>9.7000000000000003E-2</v>
      </c>
      <c r="AM381" s="32">
        <v>0.35499999999999998</v>
      </c>
      <c r="AN381" s="42">
        <f t="shared" si="89"/>
        <v>0.10799999999999998</v>
      </c>
      <c r="AO381" s="41">
        <v>0.57999999999999996</v>
      </c>
      <c r="AP381" s="17">
        <v>0.42</v>
      </c>
      <c r="AQ381">
        <v>1</v>
      </c>
      <c r="AR381" s="39">
        <v>0</v>
      </c>
      <c r="AS381" t="s">
        <v>98</v>
      </c>
      <c r="AT381" s="39" t="s">
        <v>98</v>
      </c>
      <c r="AU381">
        <v>0</v>
      </c>
      <c r="AV381" s="17">
        <v>1</v>
      </c>
      <c r="AW381">
        <f t="shared" si="90"/>
        <v>0.52700000000000002</v>
      </c>
      <c r="AX381" s="17">
        <v>0.47299999999999998</v>
      </c>
      <c r="AY381" s="17" t="s">
        <v>20</v>
      </c>
      <c r="AZ381">
        <v>0</v>
      </c>
      <c r="BA381">
        <v>0</v>
      </c>
      <c r="BB381">
        <v>0</v>
      </c>
      <c r="BC381">
        <v>0</v>
      </c>
      <c r="BD381">
        <v>1</v>
      </c>
      <c r="BE381" s="17">
        <v>0</v>
      </c>
      <c r="BF381">
        <v>0</v>
      </c>
      <c r="BG381">
        <v>1</v>
      </c>
      <c r="BH381" s="17">
        <v>0</v>
      </c>
      <c r="BI381">
        <v>38.75</v>
      </c>
      <c r="BJ381">
        <v>28</v>
      </c>
      <c r="BK381" s="24">
        <v>33.378</v>
      </c>
      <c r="BL381">
        <v>0</v>
      </c>
      <c r="BM381">
        <v>0</v>
      </c>
      <c r="BN381">
        <v>0</v>
      </c>
      <c r="BO381">
        <v>0</v>
      </c>
      <c r="BP381">
        <v>0</v>
      </c>
      <c r="BQ381">
        <v>1</v>
      </c>
      <c r="BR381">
        <v>0</v>
      </c>
      <c r="BS381" s="17">
        <v>0</v>
      </c>
      <c r="BT381">
        <v>0</v>
      </c>
      <c r="BU381">
        <v>0</v>
      </c>
      <c r="BV381">
        <v>1</v>
      </c>
      <c r="BW381" s="17">
        <v>0</v>
      </c>
      <c r="BX381">
        <v>0</v>
      </c>
      <c r="BY381">
        <v>0</v>
      </c>
      <c r="BZ381">
        <v>0</v>
      </c>
      <c r="CA381">
        <v>0</v>
      </c>
      <c r="CB381" s="17">
        <v>0</v>
      </c>
      <c r="CC381">
        <v>0</v>
      </c>
      <c r="CD381">
        <v>0</v>
      </c>
      <c r="CE381">
        <v>1</v>
      </c>
      <c r="CF381">
        <v>1</v>
      </c>
      <c r="CG381">
        <v>0</v>
      </c>
      <c r="CH381">
        <v>0</v>
      </c>
      <c r="CI381">
        <v>0</v>
      </c>
      <c r="CJ381">
        <v>0</v>
      </c>
      <c r="CK381">
        <v>0</v>
      </c>
      <c r="CL381">
        <v>1</v>
      </c>
      <c r="CM381" s="17">
        <v>1</v>
      </c>
      <c r="CN381">
        <v>0</v>
      </c>
      <c r="CO381">
        <v>83</v>
      </c>
      <c r="CP381">
        <v>0</v>
      </c>
      <c r="CQ381">
        <v>1</v>
      </c>
      <c r="CR381">
        <v>11</v>
      </c>
      <c r="CX381" s="33" t="s">
        <v>85</v>
      </c>
    </row>
    <row r="382" spans="1:102" x14ac:dyDescent="0.25">
      <c r="A382">
        <v>381</v>
      </c>
      <c r="B382">
        <v>24</v>
      </c>
      <c r="C382" s="24" t="s">
        <v>247</v>
      </c>
      <c r="D382" s="12">
        <v>12.91474433343347</v>
      </c>
      <c r="E382" s="13">
        <v>0.31094890048395202</v>
      </c>
      <c r="F382" s="7">
        <v>41.533333333333331</v>
      </c>
      <c r="G382" s="7">
        <f t="shared" si="76"/>
        <v>12.603795432949518</v>
      </c>
      <c r="H382" s="15">
        <f t="shared" si="77"/>
        <v>13.225693233917422</v>
      </c>
      <c r="I382" s="11">
        <f t="shared" si="78"/>
        <v>0.36140520779130031</v>
      </c>
      <c r="J382" s="32">
        <f t="shared" si="79"/>
        <v>8.7015700110264927E-3</v>
      </c>
      <c r="K382" s="32">
        <f t="shared" si="80"/>
        <v>114.92178983020486</v>
      </c>
      <c r="L382" s="8">
        <v>1</v>
      </c>
      <c r="M382" s="9">
        <v>0</v>
      </c>
      <c r="N382" s="8">
        <v>0</v>
      </c>
      <c r="O382" s="9">
        <v>0</v>
      </c>
      <c r="P382" s="9">
        <v>1</v>
      </c>
      <c r="Q382" s="9">
        <v>0</v>
      </c>
      <c r="R382" s="9">
        <v>0</v>
      </c>
      <c r="S382" s="8">
        <v>11501</v>
      </c>
      <c r="T382" s="9">
        <v>18</v>
      </c>
      <c r="U382" s="9">
        <f t="shared" si="81"/>
        <v>11482</v>
      </c>
      <c r="V382" s="9">
        <f t="shared" si="82"/>
        <v>32</v>
      </c>
      <c r="W382" s="7">
        <v>16</v>
      </c>
      <c r="X382" s="7">
        <v>20.492000000000001</v>
      </c>
      <c r="Y382" s="9">
        <v>0</v>
      </c>
      <c r="Z382" s="9">
        <v>1</v>
      </c>
      <c r="AA382" s="9">
        <v>0</v>
      </c>
      <c r="AB382" s="9">
        <v>0</v>
      </c>
      <c r="AC382" s="9">
        <v>1</v>
      </c>
      <c r="AD382" s="29">
        <v>0</v>
      </c>
      <c r="AE382" s="187">
        <v>0</v>
      </c>
      <c r="AF382" s="9">
        <v>1</v>
      </c>
      <c r="AG382" s="29">
        <v>0</v>
      </c>
      <c r="AH382" s="9">
        <v>1</v>
      </c>
      <c r="AI382" s="29">
        <v>0</v>
      </c>
      <c r="AJ382" s="20">
        <v>2002</v>
      </c>
      <c r="AK382" s="32">
        <v>0.44</v>
      </c>
      <c r="AL382" s="32">
        <v>9.7000000000000003E-2</v>
      </c>
      <c r="AM382" s="32">
        <v>0.35499999999999998</v>
      </c>
      <c r="AN382" s="42">
        <f t="shared" si="89"/>
        <v>0.10799999999999998</v>
      </c>
      <c r="AO382" s="41">
        <v>0.57999999999999996</v>
      </c>
      <c r="AP382" s="17">
        <v>0.42</v>
      </c>
      <c r="AQ382">
        <v>1</v>
      </c>
      <c r="AR382" s="39">
        <v>0</v>
      </c>
      <c r="AS382" t="s">
        <v>98</v>
      </c>
      <c r="AT382" s="39" t="s">
        <v>98</v>
      </c>
      <c r="AU382">
        <v>0</v>
      </c>
      <c r="AV382" s="17">
        <v>1</v>
      </c>
      <c r="AW382">
        <f t="shared" si="90"/>
        <v>0.52700000000000002</v>
      </c>
      <c r="AX382" s="17">
        <v>0.47299999999999998</v>
      </c>
      <c r="AY382" s="17" t="s">
        <v>20</v>
      </c>
      <c r="AZ382">
        <v>0</v>
      </c>
      <c r="BA382">
        <v>0</v>
      </c>
      <c r="BB382">
        <v>0</v>
      </c>
      <c r="BC382">
        <v>0</v>
      </c>
      <c r="BD382">
        <v>1</v>
      </c>
      <c r="BE382" s="17">
        <v>0</v>
      </c>
      <c r="BF382">
        <v>0</v>
      </c>
      <c r="BG382">
        <v>1</v>
      </c>
      <c r="BH382" s="17">
        <v>0</v>
      </c>
      <c r="BI382">
        <v>38.75</v>
      </c>
      <c r="BJ382">
        <v>28</v>
      </c>
      <c r="BK382" s="24">
        <v>33.378</v>
      </c>
      <c r="BL382">
        <v>0</v>
      </c>
      <c r="BM382">
        <v>0</v>
      </c>
      <c r="BN382">
        <v>0</v>
      </c>
      <c r="BO382">
        <v>0</v>
      </c>
      <c r="BP382">
        <v>0</v>
      </c>
      <c r="BQ382">
        <v>1</v>
      </c>
      <c r="BR382">
        <v>0</v>
      </c>
      <c r="BS382" s="17">
        <v>0</v>
      </c>
      <c r="BT382">
        <v>0</v>
      </c>
      <c r="BU382">
        <v>0</v>
      </c>
      <c r="BV382">
        <v>1</v>
      </c>
      <c r="BW382" s="17">
        <v>0</v>
      </c>
      <c r="BX382">
        <v>0</v>
      </c>
      <c r="BY382">
        <v>0</v>
      </c>
      <c r="BZ382">
        <v>0</v>
      </c>
      <c r="CA382">
        <v>0</v>
      </c>
      <c r="CB382" s="17">
        <v>0</v>
      </c>
      <c r="CC382">
        <v>0</v>
      </c>
      <c r="CD382">
        <v>0</v>
      </c>
      <c r="CE382">
        <v>1</v>
      </c>
      <c r="CF382">
        <v>1</v>
      </c>
      <c r="CG382">
        <v>0</v>
      </c>
      <c r="CH382">
        <v>0</v>
      </c>
      <c r="CI382">
        <v>0</v>
      </c>
      <c r="CJ382">
        <v>0</v>
      </c>
      <c r="CK382">
        <v>0</v>
      </c>
      <c r="CL382">
        <v>1</v>
      </c>
      <c r="CM382" s="17">
        <v>1</v>
      </c>
      <c r="CN382">
        <v>0</v>
      </c>
      <c r="CO382">
        <v>83</v>
      </c>
      <c r="CP382">
        <v>0</v>
      </c>
      <c r="CQ382">
        <v>1</v>
      </c>
      <c r="CR382">
        <v>11</v>
      </c>
      <c r="CX382" s="33" t="s">
        <v>85</v>
      </c>
    </row>
    <row r="383" spans="1:102" x14ac:dyDescent="0.25">
      <c r="A383">
        <v>382</v>
      </c>
      <c r="B383">
        <v>24</v>
      </c>
      <c r="C383" s="24" t="s">
        <v>247</v>
      </c>
      <c r="D383" s="12">
        <v>14.2</v>
      </c>
      <c r="E383" s="13">
        <v>1</v>
      </c>
      <c r="F383" s="7">
        <f>D383/E383</f>
        <v>14.2</v>
      </c>
      <c r="G383" s="7">
        <f t="shared" si="76"/>
        <v>13.2</v>
      </c>
      <c r="H383" s="15">
        <f t="shared" si="77"/>
        <v>15.2</v>
      </c>
      <c r="I383" s="11">
        <f t="shared" si="78"/>
        <v>0.30222070698132025</v>
      </c>
      <c r="J383" s="32">
        <f t="shared" si="79"/>
        <v>2.1283148378966214E-2</v>
      </c>
      <c r="K383" s="32">
        <f t="shared" si="80"/>
        <v>46.985529687340971</v>
      </c>
      <c r="L383" s="8">
        <v>1</v>
      </c>
      <c r="M383" s="9">
        <v>0</v>
      </c>
      <c r="N383" s="8">
        <v>0</v>
      </c>
      <c r="O383" s="9">
        <v>0</v>
      </c>
      <c r="P383" s="9">
        <v>1</v>
      </c>
      <c r="Q383" s="9">
        <v>0</v>
      </c>
      <c r="R383" s="9">
        <v>0</v>
      </c>
      <c r="S383" s="8">
        <v>2018</v>
      </c>
      <c r="T383" s="9">
        <v>11</v>
      </c>
      <c r="U383" s="9">
        <f t="shared" si="81"/>
        <v>2006</v>
      </c>
      <c r="V383" s="9">
        <f t="shared" si="82"/>
        <v>32</v>
      </c>
      <c r="W383" s="7">
        <v>4.3259999999999996</v>
      </c>
      <c r="X383" s="7">
        <v>20.097000000000001</v>
      </c>
      <c r="Y383" s="9">
        <v>1</v>
      </c>
      <c r="Z383" s="9">
        <v>0</v>
      </c>
      <c r="AA383" s="9">
        <v>0</v>
      </c>
      <c r="AB383" s="9">
        <v>0</v>
      </c>
      <c r="AC383" s="9">
        <v>1</v>
      </c>
      <c r="AD383" s="29">
        <v>0</v>
      </c>
      <c r="AE383" s="187">
        <v>0</v>
      </c>
      <c r="AF383" s="9">
        <v>1</v>
      </c>
      <c r="AG383" s="29">
        <v>0</v>
      </c>
      <c r="AH383" s="9">
        <v>1</v>
      </c>
      <c r="AI383" s="29">
        <v>0</v>
      </c>
      <c r="AJ383" s="20">
        <v>2002</v>
      </c>
      <c r="AK383" s="32">
        <v>0.58099999999999996</v>
      </c>
      <c r="AL383" s="32">
        <v>9.0999999999999998E-2</v>
      </c>
      <c r="AM383" s="32">
        <v>0.20100000000000001</v>
      </c>
      <c r="AN383" s="42">
        <f t="shared" si="89"/>
        <v>0.127</v>
      </c>
      <c r="AO383" s="41">
        <v>0.16</v>
      </c>
      <c r="AP383" s="17">
        <v>0.84</v>
      </c>
      <c r="AQ383">
        <v>0</v>
      </c>
      <c r="AR383" s="39">
        <v>1</v>
      </c>
      <c r="AS383" t="s">
        <v>98</v>
      </c>
      <c r="AT383" s="39" t="s">
        <v>98</v>
      </c>
      <c r="AU383">
        <v>0</v>
      </c>
      <c r="AV383" s="17">
        <v>1</v>
      </c>
      <c r="AW383">
        <f t="shared" si="90"/>
        <v>0.499</v>
      </c>
      <c r="AX383" s="17">
        <v>0.501</v>
      </c>
      <c r="AY383" s="17" t="s">
        <v>20</v>
      </c>
      <c r="AZ383">
        <v>0</v>
      </c>
      <c r="BA383">
        <v>0</v>
      </c>
      <c r="BB383">
        <v>0</v>
      </c>
      <c r="BC383">
        <v>0</v>
      </c>
      <c r="BD383">
        <v>1</v>
      </c>
      <c r="BE383" s="17">
        <v>0</v>
      </c>
      <c r="BF383">
        <v>0</v>
      </c>
      <c r="BG383">
        <v>1</v>
      </c>
      <c r="BH383" s="17">
        <v>0</v>
      </c>
      <c r="BI383">
        <v>38.75</v>
      </c>
      <c r="BJ383">
        <v>28</v>
      </c>
      <c r="BK383" s="24">
        <v>32.451999999999998</v>
      </c>
      <c r="BL383">
        <v>0</v>
      </c>
      <c r="BM383">
        <v>0</v>
      </c>
      <c r="BN383">
        <v>0</v>
      </c>
      <c r="BO383">
        <v>0</v>
      </c>
      <c r="BP383">
        <v>0</v>
      </c>
      <c r="BQ383">
        <v>1</v>
      </c>
      <c r="BR383">
        <v>0</v>
      </c>
      <c r="BS383" s="17">
        <v>0</v>
      </c>
      <c r="BT383">
        <v>0</v>
      </c>
      <c r="BU383">
        <v>0</v>
      </c>
      <c r="BV383">
        <v>1</v>
      </c>
      <c r="BW383" s="17">
        <v>0</v>
      </c>
      <c r="BX383">
        <v>0</v>
      </c>
      <c r="BY383">
        <v>0</v>
      </c>
      <c r="BZ383">
        <v>0</v>
      </c>
      <c r="CA383">
        <v>0</v>
      </c>
      <c r="CB383" s="17">
        <v>0</v>
      </c>
      <c r="CC383">
        <v>0</v>
      </c>
      <c r="CD383">
        <v>0</v>
      </c>
      <c r="CE383">
        <v>1</v>
      </c>
      <c r="CF383">
        <v>1</v>
      </c>
      <c r="CG383">
        <v>0</v>
      </c>
      <c r="CH383">
        <v>0</v>
      </c>
      <c r="CI383">
        <v>0</v>
      </c>
      <c r="CJ383">
        <v>0</v>
      </c>
      <c r="CK383">
        <v>0</v>
      </c>
      <c r="CL383">
        <v>1</v>
      </c>
      <c r="CM383" s="17">
        <v>1</v>
      </c>
      <c r="CN383">
        <v>0</v>
      </c>
      <c r="CO383">
        <v>83</v>
      </c>
      <c r="CP383">
        <v>0</v>
      </c>
      <c r="CQ383">
        <v>1</v>
      </c>
      <c r="CR383">
        <v>11</v>
      </c>
      <c r="CX383" s="33" t="s">
        <v>85</v>
      </c>
    </row>
    <row r="384" spans="1:102" x14ac:dyDescent="0.25">
      <c r="A384">
        <v>383</v>
      </c>
      <c r="B384">
        <v>24</v>
      </c>
      <c r="C384" s="24" t="s">
        <v>247</v>
      </c>
      <c r="D384" s="12">
        <v>0.20858331137321159</v>
      </c>
      <c r="E384" s="13">
        <v>7.2973753250103177E-2</v>
      </c>
      <c r="F384" s="7">
        <v>2.8583333333333338</v>
      </c>
      <c r="G384" s="7">
        <f t="shared" si="76"/>
        <v>0.13560955812310843</v>
      </c>
      <c r="H384" s="15">
        <f t="shared" si="77"/>
        <v>0.28155706462331476</v>
      </c>
      <c r="I384" s="11">
        <f t="shared" si="78"/>
        <v>6.3800016035671786E-2</v>
      </c>
      <c r="J384" s="32">
        <f t="shared" si="79"/>
        <v>2.2320705318602366E-2</v>
      </c>
      <c r="K384" s="32">
        <f t="shared" si="80"/>
        <v>44.801451644388088</v>
      </c>
      <c r="L384" s="8">
        <v>1</v>
      </c>
      <c r="M384" s="9">
        <v>0</v>
      </c>
      <c r="N384" s="8">
        <v>0</v>
      </c>
      <c r="O384" s="9">
        <v>0</v>
      </c>
      <c r="P384" s="9">
        <v>1</v>
      </c>
      <c r="Q384" s="9">
        <v>0</v>
      </c>
      <c r="R384" s="9">
        <v>0</v>
      </c>
      <c r="S384" s="8">
        <v>2018</v>
      </c>
      <c r="T384" s="9">
        <v>18</v>
      </c>
      <c r="U384" s="9">
        <f t="shared" si="81"/>
        <v>1999</v>
      </c>
      <c r="V384" s="9">
        <f t="shared" si="82"/>
        <v>32</v>
      </c>
      <c r="W384" s="7">
        <v>5</v>
      </c>
      <c r="X384" s="7">
        <v>20.097000000000001</v>
      </c>
      <c r="Y384" s="9">
        <v>0</v>
      </c>
      <c r="Z384" s="9">
        <v>1</v>
      </c>
      <c r="AA384" s="9">
        <v>0</v>
      </c>
      <c r="AB384" s="9">
        <v>0</v>
      </c>
      <c r="AC384" s="9">
        <v>1</v>
      </c>
      <c r="AD384" s="29">
        <v>0</v>
      </c>
      <c r="AE384" s="187">
        <v>0</v>
      </c>
      <c r="AF384" s="9">
        <v>1</v>
      </c>
      <c r="AG384" s="29">
        <v>0</v>
      </c>
      <c r="AH384" s="9">
        <v>1</v>
      </c>
      <c r="AI384" s="29">
        <v>0</v>
      </c>
      <c r="AJ384" s="20">
        <v>2002</v>
      </c>
      <c r="AK384" s="32">
        <v>0.58099999999999996</v>
      </c>
      <c r="AL384" s="32">
        <v>9.0999999999999998E-2</v>
      </c>
      <c r="AM384" s="32">
        <v>0.20100000000000001</v>
      </c>
      <c r="AN384" s="42">
        <f t="shared" si="89"/>
        <v>0.127</v>
      </c>
      <c r="AO384" s="41">
        <v>0.16</v>
      </c>
      <c r="AP384" s="17">
        <v>0.84</v>
      </c>
      <c r="AQ384">
        <v>0</v>
      </c>
      <c r="AR384" s="39">
        <v>1</v>
      </c>
      <c r="AS384" t="s">
        <v>98</v>
      </c>
      <c r="AT384" s="39" t="s">
        <v>98</v>
      </c>
      <c r="AU384">
        <v>0</v>
      </c>
      <c r="AV384" s="17">
        <v>1</v>
      </c>
      <c r="AW384">
        <f t="shared" si="90"/>
        <v>0.499</v>
      </c>
      <c r="AX384" s="17">
        <v>0.501</v>
      </c>
      <c r="AY384" s="17" t="s">
        <v>20</v>
      </c>
      <c r="AZ384">
        <v>0</v>
      </c>
      <c r="BA384">
        <v>0</v>
      </c>
      <c r="BB384">
        <v>0</v>
      </c>
      <c r="BC384">
        <v>0</v>
      </c>
      <c r="BD384">
        <v>1</v>
      </c>
      <c r="BE384" s="17">
        <v>0</v>
      </c>
      <c r="BF384">
        <v>0</v>
      </c>
      <c r="BG384">
        <v>1</v>
      </c>
      <c r="BH384" s="17">
        <v>0</v>
      </c>
      <c r="BI384">
        <v>38.75</v>
      </c>
      <c r="BJ384">
        <v>28</v>
      </c>
      <c r="BK384" s="24">
        <v>32.451999999999998</v>
      </c>
      <c r="BL384">
        <v>0</v>
      </c>
      <c r="BM384">
        <v>0</v>
      </c>
      <c r="BN384">
        <v>0</v>
      </c>
      <c r="BO384">
        <v>0</v>
      </c>
      <c r="BP384">
        <v>0</v>
      </c>
      <c r="BQ384">
        <v>1</v>
      </c>
      <c r="BR384">
        <v>0</v>
      </c>
      <c r="BS384" s="17">
        <v>0</v>
      </c>
      <c r="BT384">
        <v>0</v>
      </c>
      <c r="BU384">
        <v>0</v>
      </c>
      <c r="BV384">
        <v>1</v>
      </c>
      <c r="BW384" s="17">
        <v>0</v>
      </c>
      <c r="BX384">
        <v>0</v>
      </c>
      <c r="BY384">
        <v>0</v>
      </c>
      <c r="BZ384">
        <v>0</v>
      </c>
      <c r="CA384">
        <v>0</v>
      </c>
      <c r="CB384" s="17">
        <v>0</v>
      </c>
      <c r="CC384">
        <v>0</v>
      </c>
      <c r="CD384">
        <v>0</v>
      </c>
      <c r="CE384">
        <v>1</v>
      </c>
      <c r="CF384">
        <v>1</v>
      </c>
      <c r="CG384">
        <v>0</v>
      </c>
      <c r="CH384">
        <v>0</v>
      </c>
      <c r="CI384">
        <v>0</v>
      </c>
      <c r="CJ384">
        <v>0</v>
      </c>
      <c r="CK384">
        <v>0</v>
      </c>
      <c r="CL384">
        <v>1</v>
      </c>
      <c r="CM384" s="17">
        <v>1</v>
      </c>
      <c r="CN384">
        <v>0</v>
      </c>
      <c r="CO384">
        <v>83</v>
      </c>
      <c r="CP384">
        <v>0</v>
      </c>
      <c r="CQ384">
        <v>1</v>
      </c>
      <c r="CR384">
        <v>11</v>
      </c>
      <c r="CX384" s="33" t="s">
        <v>85</v>
      </c>
    </row>
    <row r="385" spans="1:102" x14ac:dyDescent="0.25">
      <c r="A385">
        <v>384</v>
      </c>
      <c r="B385">
        <v>24</v>
      </c>
      <c r="C385" s="24" t="s">
        <v>247</v>
      </c>
      <c r="D385" s="12">
        <v>17.973273386022949</v>
      </c>
      <c r="E385" s="13">
        <v>2.6265743987924979</v>
      </c>
      <c r="F385" s="7">
        <v>6.8428571428571416</v>
      </c>
      <c r="G385" s="7">
        <f t="shared" si="76"/>
        <v>15.346698987230452</v>
      </c>
      <c r="H385" s="15">
        <f t="shared" si="77"/>
        <v>20.599847784815449</v>
      </c>
      <c r="I385" s="11">
        <f t="shared" si="78"/>
        <v>0.15128757625528103</v>
      </c>
      <c r="J385" s="32">
        <f t="shared" si="79"/>
        <v>2.2108831603068209E-2</v>
      </c>
      <c r="K385" s="32">
        <f t="shared" si="80"/>
        <v>45.230793646337354</v>
      </c>
      <c r="L385" s="8">
        <v>1</v>
      </c>
      <c r="M385" s="9">
        <v>0</v>
      </c>
      <c r="N385" s="8">
        <v>0</v>
      </c>
      <c r="O385" s="9">
        <v>0</v>
      </c>
      <c r="P385" s="9">
        <v>1</v>
      </c>
      <c r="Q385" s="9">
        <v>0</v>
      </c>
      <c r="R385" s="9">
        <v>0</v>
      </c>
      <c r="S385" s="8">
        <v>2018</v>
      </c>
      <c r="T385" s="9">
        <v>18</v>
      </c>
      <c r="U385" s="9">
        <f t="shared" si="81"/>
        <v>1999</v>
      </c>
      <c r="V385" s="9">
        <f t="shared" si="82"/>
        <v>32</v>
      </c>
      <c r="W385" s="7">
        <v>8</v>
      </c>
      <c r="X385" s="7">
        <v>20.097000000000001</v>
      </c>
      <c r="Y385" s="9">
        <v>0</v>
      </c>
      <c r="Z385" s="9">
        <v>1</v>
      </c>
      <c r="AA385" s="9">
        <v>0</v>
      </c>
      <c r="AB385" s="9">
        <v>0</v>
      </c>
      <c r="AC385" s="9">
        <v>1</v>
      </c>
      <c r="AD385" s="29">
        <v>0</v>
      </c>
      <c r="AE385" s="187">
        <v>0</v>
      </c>
      <c r="AF385" s="9">
        <v>1</v>
      </c>
      <c r="AG385" s="29">
        <v>0</v>
      </c>
      <c r="AH385" s="9">
        <v>1</v>
      </c>
      <c r="AI385" s="29">
        <v>0</v>
      </c>
      <c r="AJ385" s="20">
        <v>2002</v>
      </c>
      <c r="AK385" s="32">
        <v>0.58099999999999996</v>
      </c>
      <c r="AL385" s="32">
        <v>9.0999999999999998E-2</v>
      </c>
      <c r="AM385" s="32">
        <v>0.20100000000000001</v>
      </c>
      <c r="AN385" s="42">
        <f t="shared" si="89"/>
        <v>0.127</v>
      </c>
      <c r="AO385" s="41">
        <v>0.16</v>
      </c>
      <c r="AP385" s="17">
        <v>0.84</v>
      </c>
      <c r="AQ385">
        <v>0</v>
      </c>
      <c r="AR385" s="39">
        <v>1</v>
      </c>
      <c r="AS385" t="s">
        <v>98</v>
      </c>
      <c r="AT385" s="39" t="s">
        <v>98</v>
      </c>
      <c r="AU385">
        <v>0</v>
      </c>
      <c r="AV385" s="17">
        <v>1</v>
      </c>
      <c r="AW385">
        <f t="shared" si="90"/>
        <v>0.499</v>
      </c>
      <c r="AX385" s="17">
        <v>0.501</v>
      </c>
      <c r="AY385" s="17" t="s">
        <v>20</v>
      </c>
      <c r="AZ385">
        <v>0</v>
      </c>
      <c r="BA385">
        <v>0</v>
      </c>
      <c r="BB385">
        <v>0</v>
      </c>
      <c r="BC385">
        <v>0</v>
      </c>
      <c r="BD385">
        <v>1</v>
      </c>
      <c r="BE385" s="17">
        <v>0</v>
      </c>
      <c r="BF385">
        <v>0</v>
      </c>
      <c r="BG385">
        <v>1</v>
      </c>
      <c r="BH385" s="17">
        <v>0</v>
      </c>
      <c r="BI385">
        <v>38.75</v>
      </c>
      <c r="BJ385">
        <v>28</v>
      </c>
      <c r="BK385" s="24">
        <v>32.451999999999998</v>
      </c>
      <c r="BL385">
        <v>0</v>
      </c>
      <c r="BM385">
        <v>0</v>
      </c>
      <c r="BN385">
        <v>0</v>
      </c>
      <c r="BO385">
        <v>0</v>
      </c>
      <c r="BP385">
        <v>0</v>
      </c>
      <c r="BQ385">
        <v>1</v>
      </c>
      <c r="BR385">
        <v>0</v>
      </c>
      <c r="BS385" s="17">
        <v>0</v>
      </c>
      <c r="BT385">
        <v>0</v>
      </c>
      <c r="BU385">
        <v>0</v>
      </c>
      <c r="BV385">
        <v>1</v>
      </c>
      <c r="BW385" s="17">
        <v>0</v>
      </c>
      <c r="BX385">
        <v>0</v>
      </c>
      <c r="BY385">
        <v>0</v>
      </c>
      <c r="BZ385">
        <v>0</v>
      </c>
      <c r="CA385">
        <v>0</v>
      </c>
      <c r="CB385" s="17">
        <v>0</v>
      </c>
      <c r="CC385">
        <v>0</v>
      </c>
      <c r="CD385">
        <v>0</v>
      </c>
      <c r="CE385">
        <v>1</v>
      </c>
      <c r="CF385">
        <v>1</v>
      </c>
      <c r="CG385">
        <v>0</v>
      </c>
      <c r="CH385">
        <v>0</v>
      </c>
      <c r="CI385">
        <v>0</v>
      </c>
      <c r="CJ385">
        <v>0</v>
      </c>
      <c r="CK385">
        <v>0</v>
      </c>
      <c r="CL385">
        <v>1</v>
      </c>
      <c r="CM385" s="17">
        <v>1</v>
      </c>
      <c r="CN385">
        <v>0</v>
      </c>
      <c r="CO385">
        <v>83</v>
      </c>
      <c r="CP385">
        <v>0</v>
      </c>
      <c r="CQ385">
        <v>1</v>
      </c>
      <c r="CR385">
        <v>11</v>
      </c>
      <c r="CX385" s="33" t="s">
        <v>85</v>
      </c>
    </row>
    <row r="386" spans="1:102" x14ac:dyDescent="0.25">
      <c r="A386">
        <v>385</v>
      </c>
      <c r="B386">
        <v>24</v>
      </c>
      <c r="C386" s="24" t="s">
        <v>247</v>
      </c>
      <c r="D386" s="12">
        <v>25.77199271767741</v>
      </c>
      <c r="E386" s="13">
        <v>1.713563345590253</v>
      </c>
      <c r="F386" s="7">
        <v>15.04</v>
      </c>
      <c r="G386" s="7">
        <f t="shared" ref="G386:G449" si="91">D386-E386</f>
        <v>24.058429372087158</v>
      </c>
      <c r="H386" s="15">
        <f t="shared" ref="H386:H449" si="92">D386+E386</f>
        <v>27.485556063267662</v>
      </c>
      <c r="I386" s="11">
        <f t="shared" ref="I386:I449" si="93">IFERROR(F386/SQRT(F386^2+U386), "X")</f>
        <v>0.31883291842716138</v>
      </c>
      <c r="J386" s="32">
        <f t="shared" ref="J386:J449" si="94">IFERROR(SQRT((1-I386^2)/U386), "X")</f>
        <v>2.1198997235848498E-2</v>
      </c>
      <c r="K386" s="32">
        <f t="shared" ref="K386:K449" si="95">IFERROR(1/J386, "X")</f>
        <v>47.172042567605658</v>
      </c>
      <c r="L386" s="8">
        <v>1</v>
      </c>
      <c r="M386" s="9">
        <v>0</v>
      </c>
      <c r="N386" s="8">
        <v>0</v>
      </c>
      <c r="O386" s="9">
        <v>0</v>
      </c>
      <c r="P386" s="9">
        <v>1</v>
      </c>
      <c r="Q386" s="9">
        <v>0</v>
      </c>
      <c r="R386" s="9">
        <v>0</v>
      </c>
      <c r="S386" s="8">
        <v>2018</v>
      </c>
      <c r="T386" s="9">
        <v>18</v>
      </c>
      <c r="U386" s="9">
        <f t="shared" ref="U386:U449" si="96">S386-T386-1</f>
        <v>1999</v>
      </c>
      <c r="V386" s="9">
        <f t="shared" ref="V386:V449" si="97">COUNTIF(B:B,B386)</f>
        <v>32</v>
      </c>
      <c r="W386" s="7">
        <v>10</v>
      </c>
      <c r="X386" s="7">
        <v>20.097000000000001</v>
      </c>
      <c r="Y386" s="9">
        <v>0</v>
      </c>
      <c r="Z386" s="9">
        <v>1</v>
      </c>
      <c r="AA386" s="9">
        <v>0</v>
      </c>
      <c r="AB386" s="9">
        <v>0</v>
      </c>
      <c r="AC386" s="9">
        <v>1</v>
      </c>
      <c r="AD386" s="29">
        <v>0</v>
      </c>
      <c r="AE386" s="187">
        <v>0</v>
      </c>
      <c r="AF386" s="9">
        <v>1</v>
      </c>
      <c r="AG386" s="29">
        <v>0</v>
      </c>
      <c r="AH386" s="9">
        <v>1</v>
      </c>
      <c r="AI386" s="29">
        <v>0</v>
      </c>
      <c r="AJ386" s="20">
        <v>2002</v>
      </c>
      <c r="AK386" s="32">
        <v>0.58099999999999996</v>
      </c>
      <c r="AL386" s="32">
        <v>9.0999999999999998E-2</v>
      </c>
      <c r="AM386" s="32">
        <v>0.20100000000000001</v>
      </c>
      <c r="AN386" s="42">
        <f t="shared" si="89"/>
        <v>0.127</v>
      </c>
      <c r="AO386" s="41">
        <v>0.16</v>
      </c>
      <c r="AP386" s="17">
        <v>0.84</v>
      </c>
      <c r="AQ386">
        <v>0</v>
      </c>
      <c r="AR386" s="39">
        <v>1</v>
      </c>
      <c r="AS386" t="s">
        <v>98</v>
      </c>
      <c r="AT386" s="39" t="s">
        <v>98</v>
      </c>
      <c r="AU386">
        <v>0</v>
      </c>
      <c r="AV386" s="17">
        <v>1</v>
      </c>
      <c r="AW386">
        <f t="shared" si="90"/>
        <v>0.499</v>
      </c>
      <c r="AX386" s="17">
        <v>0.501</v>
      </c>
      <c r="AY386" s="17" t="s">
        <v>20</v>
      </c>
      <c r="AZ386">
        <v>0</v>
      </c>
      <c r="BA386">
        <v>0</v>
      </c>
      <c r="BB386">
        <v>0</v>
      </c>
      <c r="BC386">
        <v>0</v>
      </c>
      <c r="BD386">
        <v>1</v>
      </c>
      <c r="BE386" s="17">
        <v>0</v>
      </c>
      <c r="BF386">
        <v>0</v>
      </c>
      <c r="BG386">
        <v>1</v>
      </c>
      <c r="BH386" s="17">
        <v>0</v>
      </c>
      <c r="BI386">
        <v>38.75</v>
      </c>
      <c r="BJ386">
        <v>28</v>
      </c>
      <c r="BK386" s="24">
        <v>32.451999999999998</v>
      </c>
      <c r="BL386">
        <v>0</v>
      </c>
      <c r="BM386">
        <v>0</v>
      </c>
      <c r="BN386">
        <v>0</v>
      </c>
      <c r="BO386">
        <v>0</v>
      </c>
      <c r="BP386">
        <v>0</v>
      </c>
      <c r="BQ386">
        <v>1</v>
      </c>
      <c r="BR386">
        <v>0</v>
      </c>
      <c r="BS386" s="17">
        <v>0</v>
      </c>
      <c r="BT386">
        <v>0</v>
      </c>
      <c r="BU386">
        <v>0</v>
      </c>
      <c r="BV386">
        <v>1</v>
      </c>
      <c r="BW386" s="17">
        <v>0</v>
      </c>
      <c r="BX386">
        <v>0</v>
      </c>
      <c r="BY386">
        <v>0</v>
      </c>
      <c r="BZ386">
        <v>0</v>
      </c>
      <c r="CA386">
        <v>0</v>
      </c>
      <c r="CB386" s="17">
        <v>0</v>
      </c>
      <c r="CC386">
        <v>0</v>
      </c>
      <c r="CD386">
        <v>0</v>
      </c>
      <c r="CE386">
        <v>1</v>
      </c>
      <c r="CF386">
        <v>1</v>
      </c>
      <c r="CG386">
        <v>0</v>
      </c>
      <c r="CH386">
        <v>0</v>
      </c>
      <c r="CI386">
        <v>0</v>
      </c>
      <c r="CJ386">
        <v>0</v>
      </c>
      <c r="CK386">
        <v>0</v>
      </c>
      <c r="CL386">
        <v>1</v>
      </c>
      <c r="CM386" s="17">
        <v>1</v>
      </c>
      <c r="CN386">
        <v>0</v>
      </c>
      <c r="CO386">
        <v>83</v>
      </c>
      <c r="CP386">
        <v>0</v>
      </c>
      <c r="CQ386">
        <v>1</v>
      </c>
      <c r="CR386">
        <v>11</v>
      </c>
      <c r="CX386" s="33" t="s">
        <v>85</v>
      </c>
    </row>
    <row r="387" spans="1:102" x14ac:dyDescent="0.25">
      <c r="A387">
        <v>386</v>
      </c>
      <c r="B387">
        <v>24</v>
      </c>
      <c r="C387" s="24" t="s">
        <v>247</v>
      </c>
      <c r="D387" s="12">
        <v>16.561693659668311</v>
      </c>
      <c r="E387" s="13">
        <v>1.3486721221228259</v>
      </c>
      <c r="F387" s="7">
        <v>12.28</v>
      </c>
      <c r="G387" s="7">
        <f t="shared" si="91"/>
        <v>15.213021537545485</v>
      </c>
      <c r="H387" s="15">
        <f t="shared" si="92"/>
        <v>17.910365781791135</v>
      </c>
      <c r="I387" s="11">
        <f t="shared" si="93"/>
        <v>0.26484970841855721</v>
      </c>
      <c r="J387" s="32">
        <f t="shared" si="94"/>
        <v>2.1567565832130067E-2</v>
      </c>
      <c r="K387" s="32">
        <f t="shared" si="95"/>
        <v>46.365918517807884</v>
      </c>
      <c r="L387" s="8">
        <v>1</v>
      </c>
      <c r="M387" s="9">
        <v>0</v>
      </c>
      <c r="N387" s="8">
        <v>0</v>
      </c>
      <c r="O387" s="9">
        <v>0</v>
      </c>
      <c r="P387" s="9">
        <v>1</v>
      </c>
      <c r="Q387" s="9">
        <v>0</v>
      </c>
      <c r="R387" s="9">
        <v>0</v>
      </c>
      <c r="S387" s="8">
        <v>2018</v>
      </c>
      <c r="T387" s="9">
        <v>18</v>
      </c>
      <c r="U387" s="9">
        <f t="shared" si="96"/>
        <v>1999</v>
      </c>
      <c r="V387" s="9">
        <f t="shared" si="97"/>
        <v>32</v>
      </c>
      <c r="W387" s="7">
        <v>12</v>
      </c>
      <c r="X387" s="7">
        <v>20.097000000000001</v>
      </c>
      <c r="Y387" s="9">
        <v>0</v>
      </c>
      <c r="Z387" s="9">
        <v>1</v>
      </c>
      <c r="AA387" s="9">
        <v>0</v>
      </c>
      <c r="AB387" s="9">
        <v>0</v>
      </c>
      <c r="AC387" s="9">
        <v>1</v>
      </c>
      <c r="AD387" s="29">
        <v>0</v>
      </c>
      <c r="AE387" s="187">
        <v>0</v>
      </c>
      <c r="AF387" s="9">
        <v>1</v>
      </c>
      <c r="AG387" s="29">
        <v>0</v>
      </c>
      <c r="AH387" s="9">
        <v>1</v>
      </c>
      <c r="AI387" s="29">
        <v>0</v>
      </c>
      <c r="AJ387" s="20">
        <v>2002</v>
      </c>
      <c r="AK387" s="32">
        <v>0.58099999999999996</v>
      </c>
      <c r="AL387" s="32">
        <v>9.0999999999999998E-2</v>
      </c>
      <c r="AM387" s="32">
        <v>0.20100000000000001</v>
      </c>
      <c r="AN387" s="42">
        <f t="shared" si="89"/>
        <v>0.127</v>
      </c>
      <c r="AO387" s="41">
        <v>0.16</v>
      </c>
      <c r="AP387" s="17">
        <v>0.84</v>
      </c>
      <c r="AQ387">
        <v>0</v>
      </c>
      <c r="AR387" s="39">
        <v>1</v>
      </c>
      <c r="AS387" t="s">
        <v>98</v>
      </c>
      <c r="AT387" s="39" t="s">
        <v>98</v>
      </c>
      <c r="AU387">
        <v>0</v>
      </c>
      <c r="AV387" s="17">
        <v>1</v>
      </c>
      <c r="AW387">
        <f t="shared" si="90"/>
        <v>0.499</v>
      </c>
      <c r="AX387" s="17">
        <v>0.501</v>
      </c>
      <c r="AY387" s="17" t="s">
        <v>20</v>
      </c>
      <c r="AZ387">
        <v>0</v>
      </c>
      <c r="BA387">
        <v>0</v>
      </c>
      <c r="BB387">
        <v>0</v>
      </c>
      <c r="BC387">
        <v>0</v>
      </c>
      <c r="BD387">
        <v>1</v>
      </c>
      <c r="BE387" s="17">
        <v>0</v>
      </c>
      <c r="BF387">
        <v>0</v>
      </c>
      <c r="BG387">
        <v>1</v>
      </c>
      <c r="BH387" s="17">
        <v>0</v>
      </c>
      <c r="BI387">
        <v>38.75</v>
      </c>
      <c r="BJ387">
        <v>28</v>
      </c>
      <c r="BK387" s="24">
        <v>32.451999999999998</v>
      </c>
      <c r="BL387">
        <v>0</v>
      </c>
      <c r="BM387">
        <v>0</v>
      </c>
      <c r="BN387">
        <v>0</v>
      </c>
      <c r="BO387">
        <v>0</v>
      </c>
      <c r="BP387">
        <v>0</v>
      </c>
      <c r="BQ387">
        <v>1</v>
      </c>
      <c r="BR387">
        <v>0</v>
      </c>
      <c r="BS387" s="17">
        <v>0</v>
      </c>
      <c r="BT387">
        <v>0</v>
      </c>
      <c r="BU387">
        <v>0</v>
      </c>
      <c r="BV387">
        <v>1</v>
      </c>
      <c r="BW387" s="17">
        <v>0</v>
      </c>
      <c r="BX387">
        <v>0</v>
      </c>
      <c r="BY387">
        <v>0</v>
      </c>
      <c r="BZ387">
        <v>0</v>
      </c>
      <c r="CA387">
        <v>0</v>
      </c>
      <c r="CB387" s="17">
        <v>0</v>
      </c>
      <c r="CC387">
        <v>0</v>
      </c>
      <c r="CD387">
        <v>0</v>
      </c>
      <c r="CE387">
        <v>1</v>
      </c>
      <c r="CF387">
        <v>1</v>
      </c>
      <c r="CG387">
        <v>0</v>
      </c>
      <c r="CH387">
        <v>0</v>
      </c>
      <c r="CI387">
        <v>0</v>
      </c>
      <c r="CJ387">
        <v>0</v>
      </c>
      <c r="CK387">
        <v>0</v>
      </c>
      <c r="CL387">
        <v>1</v>
      </c>
      <c r="CM387" s="17">
        <v>1</v>
      </c>
      <c r="CN387">
        <v>0</v>
      </c>
      <c r="CO387">
        <v>83</v>
      </c>
      <c r="CP387">
        <v>0</v>
      </c>
      <c r="CQ387">
        <v>1</v>
      </c>
      <c r="CR387">
        <v>11</v>
      </c>
      <c r="CX387" s="33" t="s">
        <v>85</v>
      </c>
    </row>
    <row r="388" spans="1:102" x14ac:dyDescent="0.25">
      <c r="A388">
        <v>387</v>
      </c>
      <c r="B388">
        <v>24</v>
      </c>
      <c r="C388" s="24" t="s">
        <v>247</v>
      </c>
      <c r="D388" s="12">
        <v>22.28911175196944</v>
      </c>
      <c r="E388" s="13">
        <v>1.7496904122784549</v>
      </c>
      <c r="F388" s="7">
        <v>12.738888888888891</v>
      </c>
      <c r="G388" s="7">
        <f t="shared" si="91"/>
        <v>20.539421339690985</v>
      </c>
      <c r="H388" s="15">
        <f t="shared" si="92"/>
        <v>24.038802164247894</v>
      </c>
      <c r="I388" s="11">
        <f t="shared" si="93"/>
        <v>0.27401611438895046</v>
      </c>
      <c r="J388" s="32">
        <f t="shared" si="94"/>
        <v>2.1510205228962527E-2</v>
      </c>
      <c r="K388" s="32">
        <f t="shared" si="95"/>
        <v>46.489561087662004</v>
      </c>
      <c r="L388" s="8">
        <v>1</v>
      </c>
      <c r="M388" s="9">
        <v>0</v>
      </c>
      <c r="N388" s="8">
        <v>0</v>
      </c>
      <c r="O388" s="9">
        <v>0</v>
      </c>
      <c r="P388" s="9">
        <v>1</v>
      </c>
      <c r="Q388" s="9">
        <v>0</v>
      </c>
      <c r="R388" s="9">
        <v>0</v>
      </c>
      <c r="S388" s="8">
        <v>2018</v>
      </c>
      <c r="T388" s="9">
        <v>18</v>
      </c>
      <c r="U388" s="9">
        <f t="shared" si="96"/>
        <v>1999</v>
      </c>
      <c r="V388" s="9">
        <f t="shared" si="97"/>
        <v>32</v>
      </c>
      <c r="W388" s="7">
        <v>14</v>
      </c>
      <c r="X388" s="7">
        <v>20.097000000000001</v>
      </c>
      <c r="Y388" s="9">
        <v>0</v>
      </c>
      <c r="Z388" s="9">
        <v>1</v>
      </c>
      <c r="AA388" s="9">
        <v>0</v>
      </c>
      <c r="AB388" s="9">
        <v>0</v>
      </c>
      <c r="AC388" s="9">
        <v>1</v>
      </c>
      <c r="AD388" s="29">
        <v>0</v>
      </c>
      <c r="AE388" s="187">
        <v>0</v>
      </c>
      <c r="AF388" s="9">
        <v>1</v>
      </c>
      <c r="AG388" s="29">
        <v>0</v>
      </c>
      <c r="AH388" s="9">
        <v>1</v>
      </c>
      <c r="AI388" s="29">
        <v>0</v>
      </c>
      <c r="AJ388" s="20">
        <v>2002</v>
      </c>
      <c r="AK388" s="32">
        <v>0.58099999999999996</v>
      </c>
      <c r="AL388" s="32">
        <v>9.0999999999999998E-2</v>
      </c>
      <c r="AM388" s="32">
        <v>0.20100000000000001</v>
      </c>
      <c r="AN388" s="42">
        <f t="shared" si="89"/>
        <v>0.127</v>
      </c>
      <c r="AO388" s="41">
        <v>0.16</v>
      </c>
      <c r="AP388" s="17">
        <v>0.84</v>
      </c>
      <c r="AQ388">
        <v>0</v>
      </c>
      <c r="AR388" s="39">
        <v>1</v>
      </c>
      <c r="AS388" t="s">
        <v>98</v>
      </c>
      <c r="AT388" s="39" t="s">
        <v>98</v>
      </c>
      <c r="AU388">
        <v>0</v>
      </c>
      <c r="AV388" s="17">
        <v>1</v>
      </c>
      <c r="AW388">
        <f t="shared" si="90"/>
        <v>0.499</v>
      </c>
      <c r="AX388" s="17">
        <v>0.501</v>
      </c>
      <c r="AY388" s="17" t="s">
        <v>20</v>
      </c>
      <c r="AZ388">
        <v>0</v>
      </c>
      <c r="BA388">
        <v>0</v>
      </c>
      <c r="BB388">
        <v>0</v>
      </c>
      <c r="BC388">
        <v>0</v>
      </c>
      <c r="BD388">
        <v>1</v>
      </c>
      <c r="BE388" s="17">
        <v>0</v>
      </c>
      <c r="BF388">
        <v>0</v>
      </c>
      <c r="BG388">
        <v>1</v>
      </c>
      <c r="BH388" s="17">
        <v>0</v>
      </c>
      <c r="BI388">
        <v>38.75</v>
      </c>
      <c r="BJ388">
        <v>28</v>
      </c>
      <c r="BK388" s="24">
        <v>32.451999999999998</v>
      </c>
      <c r="BL388">
        <v>0</v>
      </c>
      <c r="BM388">
        <v>0</v>
      </c>
      <c r="BN388">
        <v>0</v>
      </c>
      <c r="BO388">
        <v>0</v>
      </c>
      <c r="BP388">
        <v>0</v>
      </c>
      <c r="BQ388">
        <v>1</v>
      </c>
      <c r="BR388">
        <v>0</v>
      </c>
      <c r="BS388" s="17">
        <v>0</v>
      </c>
      <c r="BT388">
        <v>0</v>
      </c>
      <c r="BU388">
        <v>0</v>
      </c>
      <c r="BV388">
        <v>1</v>
      </c>
      <c r="BW388" s="17">
        <v>0</v>
      </c>
      <c r="BX388">
        <v>0</v>
      </c>
      <c r="BY388">
        <v>0</v>
      </c>
      <c r="BZ388">
        <v>0</v>
      </c>
      <c r="CA388">
        <v>0</v>
      </c>
      <c r="CB388" s="17">
        <v>0</v>
      </c>
      <c r="CC388">
        <v>0</v>
      </c>
      <c r="CD388">
        <v>0</v>
      </c>
      <c r="CE388">
        <v>1</v>
      </c>
      <c r="CF388">
        <v>1</v>
      </c>
      <c r="CG388">
        <v>0</v>
      </c>
      <c r="CH388">
        <v>0</v>
      </c>
      <c r="CI388">
        <v>0</v>
      </c>
      <c r="CJ388">
        <v>0</v>
      </c>
      <c r="CK388">
        <v>0</v>
      </c>
      <c r="CL388">
        <v>1</v>
      </c>
      <c r="CM388" s="17">
        <v>1</v>
      </c>
      <c r="CN388">
        <v>0</v>
      </c>
      <c r="CO388">
        <v>83</v>
      </c>
      <c r="CP388">
        <v>0</v>
      </c>
      <c r="CQ388">
        <v>1</v>
      </c>
      <c r="CR388">
        <v>11</v>
      </c>
      <c r="CX388" s="33" t="s">
        <v>85</v>
      </c>
    </row>
    <row r="389" spans="1:102" x14ac:dyDescent="0.25">
      <c r="A389">
        <v>388</v>
      </c>
      <c r="B389">
        <v>24</v>
      </c>
      <c r="C389" s="24" t="s">
        <v>247</v>
      </c>
      <c r="D389" s="12">
        <v>29.217759563620561</v>
      </c>
      <c r="E389" s="13">
        <v>2.8132643321230248</v>
      </c>
      <c r="F389" s="7">
        <v>10.385714285714281</v>
      </c>
      <c r="G389" s="7">
        <f t="shared" si="91"/>
        <v>26.404495231497535</v>
      </c>
      <c r="H389" s="15">
        <f t="shared" si="92"/>
        <v>32.031023895743587</v>
      </c>
      <c r="I389" s="11">
        <f t="shared" si="93"/>
        <v>0.22626543579702987</v>
      </c>
      <c r="J389" s="32">
        <f t="shared" si="94"/>
        <v>2.1786218027224344E-2</v>
      </c>
      <c r="K389" s="32">
        <f t="shared" si="95"/>
        <v>45.900578005342041</v>
      </c>
      <c r="L389" s="8">
        <v>1</v>
      </c>
      <c r="M389" s="9">
        <v>0</v>
      </c>
      <c r="N389" s="8">
        <v>0</v>
      </c>
      <c r="O389" s="9">
        <v>0</v>
      </c>
      <c r="P389" s="9">
        <v>1</v>
      </c>
      <c r="Q389" s="9">
        <v>0</v>
      </c>
      <c r="R389" s="9">
        <v>0</v>
      </c>
      <c r="S389" s="8">
        <v>2018</v>
      </c>
      <c r="T389" s="9">
        <v>18</v>
      </c>
      <c r="U389" s="9">
        <f t="shared" si="96"/>
        <v>1999</v>
      </c>
      <c r="V389" s="9">
        <f t="shared" si="97"/>
        <v>32</v>
      </c>
      <c r="W389" s="7">
        <v>16</v>
      </c>
      <c r="X389" s="7">
        <v>20.097000000000001</v>
      </c>
      <c r="Y389" s="9">
        <v>0</v>
      </c>
      <c r="Z389" s="9">
        <v>1</v>
      </c>
      <c r="AA389" s="9">
        <v>0</v>
      </c>
      <c r="AB389" s="9">
        <v>0</v>
      </c>
      <c r="AC389" s="9">
        <v>1</v>
      </c>
      <c r="AD389" s="29">
        <v>0</v>
      </c>
      <c r="AE389" s="187">
        <v>0</v>
      </c>
      <c r="AF389" s="9">
        <v>1</v>
      </c>
      <c r="AG389" s="29">
        <v>0</v>
      </c>
      <c r="AH389" s="9">
        <v>1</v>
      </c>
      <c r="AI389" s="29">
        <v>0</v>
      </c>
      <c r="AJ389" s="20">
        <v>2002</v>
      </c>
      <c r="AK389" s="32">
        <v>0.58099999999999996</v>
      </c>
      <c r="AL389" s="32">
        <v>9.0999999999999998E-2</v>
      </c>
      <c r="AM389" s="32">
        <v>0.20100000000000001</v>
      </c>
      <c r="AN389" s="42">
        <f t="shared" si="89"/>
        <v>0.127</v>
      </c>
      <c r="AO389" s="41">
        <v>0.16</v>
      </c>
      <c r="AP389" s="17">
        <v>0.84</v>
      </c>
      <c r="AQ389">
        <v>0</v>
      </c>
      <c r="AR389" s="39">
        <v>1</v>
      </c>
      <c r="AS389" t="s">
        <v>98</v>
      </c>
      <c r="AT389" s="39" t="s">
        <v>98</v>
      </c>
      <c r="AU389">
        <v>0</v>
      </c>
      <c r="AV389" s="17">
        <v>1</v>
      </c>
      <c r="AW389">
        <f t="shared" si="90"/>
        <v>0.499</v>
      </c>
      <c r="AX389" s="17">
        <v>0.501</v>
      </c>
      <c r="AY389" s="17" t="s">
        <v>20</v>
      </c>
      <c r="AZ389">
        <v>0</v>
      </c>
      <c r="BA389">
        <v>0</v>
      </c>
      <c r="BB389">
        <v>0</v>
      </c>
      <c r="BC389">
        <v>0</v>
      </c>
      <c r="BD389">
        <v>1</v>
      </c>
      <c r="BE389" s="17">
        <v>0</v>
      </c>
      <c r="BF389">
        <v>0</v>
      </c>
      <c r="BG389">
        <v>1</v>
      </c>
      <c r="BH389" s="17">
        <v>0</v>
      </c>
      <c r="BI389">
        <v>38.75</v>
      </c>
      <c r="BJ389">
        <v>28</v>
      </c>
      <c r="BK389" s="24">
        <v>32.451999999999998</v>
      </c>
      <c r="BL389">
        <v>0</v>
      </c>
      <c r="BM389">
        <v>0</v>
      </c>
      <c r="BN389">
        <v>0</v>
      </c>
      <c r="BO389">
        <v>0</v>
      </c>
      <c r="BP389">
        <v>0</v>
      </c>
      <c r="BQ389">
        <v>1</v>
      </c>
      <c r="BR389">
        <v>0</v>
      </c>
      <c r="BS389" s="17">
        <v>0</v>
      </c>
      <c r="BT389">
        <v>0</v>
      </c>
      <c r="BU389">
        <v>0</v>
      </c>
      <c r="BV389">
        <v>1</v>
      </c>
      <c r="BW389" s="17">
        <v>0</v>
      </c>
      <c r="BX389">
        <v>0</v>
      </c>
      <c r="BY389">
        <v>0</v>
      </c>
      <c r="BZ389">
        <v>0</v>
      </c>
      <c r="CA389">
        <v>0</v>
      </c>
      <c r="CB389" s="17">
        <v>0</v>
      </c>
      <c r="CC389">
        <v>0</v>
      </c>
      <c r="CD389">
        <v>0</v>
      </c>
      <c r="CE389">
        <v>1</v>
      </c>
      <c r="CF389">
        <v>1</v>
      </c>
      <c r="CG389">
        <v>0</v>
      </c>
      <c r="CH389">
        <v>0</v>
      </c>
      <c r="CI389">
        <v>0</v>
      </c>
      <c r="CJ389">
        <v>0</v>
      </c>
      <c r="CK389">
        <v>0</v>
      </c>
      <c r="CL389">
        <v>1</v>
      </c>
      <c r="CM389" s="17">
        <v>1</v>
      </c>
      <c r="CN389">
        <v>0</v>
      </c>
      <c r="CO389">
        <v>83</v>
      </c>
      <c r="CP389">
        <v>0</v>
      </c>
      <c r="CQ389">
        <v>1</v>
      </c>
      <c r="CR389">
        <v>11</v>
      </c>
      <c r="CX389" s="33" t="s">
        <v>85</v>
      </c>
    </row>
    <row r="390" spans="1:102" x14ac:dyDescent="0.25">
      <c r="A390">
        <v>389</v>
      </c>
      <c r="B390">
        <v>24</v>
      </c>
      <c r="C390" s="24" t="s">
        <v>247</v>
      </c>
      <c r="D390" s="12">
        <v>9.9</v>
      </c>
      <c r="E390" s="13">
        <v>1</v>
      </c>
      <c r="F390" s="7">
        <f t="shared" ref="F390:F409" si="98">D390/E390</f>
        <v>9.9</v>
      </c>
      <c r="G390" s="7">
        <f t="shared" si="91"/>
        <v>8.9</v>
      </c>
      <c r="H390" s="15">
        <f t="shared" si="92"/>
        <v>10.9</v>
      </c>
      <c r="I390" s="11">
        <f t="shared" si="93"/>
        <v>0.15200201690536094</v>
      </c>
      <c r="J390" s="32">
        <f t="shared" si="94"/>
        <v>1.535373908134959E-2</v>
      </c>
      <c r="K390" s="32">
        <f t="shared" si="95"/>
        <v>65.13071472047578</v>
      </c>
      <c r="L390" s="8">
        <v>1</v>
      </c>
      <c r="M390" s="9">
        <v>0</v>
      </c>
      <c r="N390" s="8">
        <v>0</v>
      </c>
      <c r="O390" s="9">
        <v>0</v>
      </c>
      <c r="P390" s="9">
        <v>1</v>
      </c>
      <c r="Q390" s="9">
        <v>0</v>
      </c>
      <c r="R390" s="9">
        <v>0</v>
      </c>
      <c r="S390" s="8">
        <v>4155</v>
      </c>
      <c r="T390" s="9">
        <v>10</v>
      </c>
      <c r="U390" s="9">
        <f t="shared" si="96"/>
        <v>4144</v>
      </c>
      <c r="V390" s="9">
        <f t="shared" si="97"/>
        <v>32</v>
      </c>
      <c r="W390" s="7">
        <v>5.6660000000000004</v>
      </c>
      <c r="X390" s="7">
        <v>20.492000000000001</v>
      </c>
      <c r="Y390" s="9">
        <v>1</v>
      </c>
      <c r="Z390" s="9">
        <v>0</v>
      </c>
      <c r="AA390" s="9">
        <v>0</v>
      </c>
      <c r="AB390" s="9">
        <v>0</v>
      </c>
      <c r="AC390" s="9">
        <v>1</v>
      </c>
      <c r="AD390" s="29">
        <v>0</v>
      </c>
      <c r="AE390" s="187">
        <v>0</v>
      </c>
      <c r="AF390" s="9">
        <v>1</v>
      </c>
      <c r="AG390" s="29">
        <v>0</v>
      </c>
      <c r="AH390" s="9">
        <v>1</v>
      </c>
      <c r="AI390" s="29">
        <v>0</v>
      </c>
      <c r="AJ390" s="20">
        <v>2002</v>
      </c>
      <c r="AK390" s="32">
        <v>0.44</v>
      </c>
      <c r="AL390" s="32">
        <v>9.7000000000000003E-2</v>
      </c>
      <c r="AM390" s="32">
        <v>0.35499999999999998</v>
      </c>
      <c r="AN390" s="42">
        <f t="shared" si="89"/>
        <v>0.10799999999999998</v>
      </c>
      <c r="AO390" s="41">
        <v>0.57999999999999996</v>
      </c>
      <c r="AP390" s="17">
        <v>0.42</v>
      </c>
      <c r="AQ390">
        <v>1</v>
      </c>
      <c r="AR390" s="39">
        <v>0</v>
      </c>
      <c r="AS390" t="s">
        <v>98</v>
      </c>
      <c r="AT390" s="39" t="s">
        <v>98</v>
      </c>
      <c r="AU390">
        <v>0</v>
      </c>
      <c r="AV390" s="17">
        <v>1</v>
      </c>
      <c r="AW390">
        <f t="shared" si="90"/>
        <v>0.52700000000000002</v>
      </c>
      <c r="AX390" s="17">
        <v>0.47299999999999998</v>
      </c>
      <c r="AY390" s="17" t="s">
        <v>20</v>
      </c>
      <c r="AZ390">
        <v>0</v>
      </c>
      <c r="BA390">
        <v>0</v>
      </c>
      <c r="BB390">
        <v>0</v>
      </c>
      <c r="BC390">
        <v>0</v>
      </c>
      <c r="BD390">
        <v>1</v>
      </c>
      <c r="BE390" s="17">
        <v>0</v>
      </c>
      <c r="BF390">
        <v>0</v>
      </c>
      <c r="BG390">
        <v>1</v>
      </c>
      <c r="BH390" s="17">
        <v>0</v>
      </c>
      <c r="BI390">
        <v>38.75</v>
      </c>
      <c r="BJ390">
        <v>28</v>
      </c>
      <c r="BK390" s="24">
        <v>33.378</v>
      </c>
      <c r="BL390">
        <v>0</v>
      </c>
      <c r="BM390">
        <v>0</v>
      </c>
      <c r="BN390">
        <v>0</v>
      </c>
      <c r="BO390">
        <v>0</v>
      </c>
      <c r="BP390">
        <v>0</v>
      </c>
      <c r="BQ390">
        <v>0</v>
      </c>
      <c r="BR390">
        <v>0</v>
      </c>
      <c r="BS390" s="17">
        <v>1</v>
      </c>
      <c r="BT390">
        <v>0</v>
      </c>
      <c r="BU390">
        <v>1</v>
      </c>
      <c r="BV390">
        <v>0</v>
      </c>
      <c r="BW390" s="17">
        <v>0</v>
      </c>
      <c r="BX390">
        <v>1</v>
      </c>
      <c r="BY390">
        <v>0</v>
      </c>
      <c r="BZ390">
        <v>0</v>
      </c>
      <c r="CA390">
        <v>0</v>
      </c>
      <c r="CB390" s="17">
        <v>0</v>
      </c>
      <c r="CC390">
        <v>0</v>
      </c>
      <c r="CD390">
        <v>0</v>
      </c>
      <c r="CE390">
        <v>1</v>
      </c>
      <c r="CF390">
        <v>1</v>
      </c>
      <c r="CG390">
        <v>0</v>
      </c>
      <c r="CH390">
        <v>0</v>
      </c>
      <c r="CI390">
        <v>0</v>
      </c>
      <c r="CJ390">
        <v>0</v>
      </c>
      <c r="CK390">
        <v>0</v>
      </c>
      <c r="CL390">
        <v>1</v>
      </c>
      <c r="CM390" s="17">
        <v>1</v>
      </c>
      <c r="CN390">
        <v>0</v>
      </c>
      <c r="CO390">
        <v>83</v>
      </c>
      <c r="CP390">
        <v>0</v>
      </c>
      <c r="CQ390">
        <v>1</v>
      </c>
      <c r="CR390">
        <v>11</v>
      </c>
      <c r="CX390" s="33" t="s">
        <v>85</v>
      </c>
    </row>
    <row r="391" spans="1:102" x14ac:dyDescent="0.25">
      <c r="A391">
        <v>390</v>
      </c>
      <c r="B391">
        <v>24</v>
      </c>
      <c r="C391" s="24" t="s">
        <v>247</v>
      </c>
      <c r="D391" s="12">
        <v>10.6</v>
      </c>
      <c r="E391" s="13">
        <v>0.5</v>
      </c>
      <c r="F391" s="7">
        <f t="shared" si="98"/>
        <v>21.2</v>
      </c>
      <c r="G391" s="7">
        <f t="shared" si="91"/>
        <v>10.1</v>
      </c>
      <c r="H391" s="15">
        <f t="shared" si="92"/>
        <v>11.1</v>
      </c>
      <c r="I391" s="11">
        <f t="shared" si="93"/>
        <v>0.27304447275129468</v>
      </c>
      <c r="J391" s="32">
        <f t="shared" si="94"/>
        <v>1.2879456261853524E-2</v>
      </c>
      <c r="K391" s="32">
        <f t="shared" si="95"/>
        <v>77.643029307208252</v>
      </c>
      <c r="L391" s="8">
        <v>1</v>
      </c>
      <c r="M391" s="9">
        <v>0</v>
      </c>
      <c r="N391" s="8">
        <v>0</v>
      </c>
      <c r="O391" s="9">
        <v>0</v>
      </c>
      <c r="P391" s="9">
        <v>1</v>
      </c>
      <c r="Q391" s="9">
        <v>0</v>
      </c>
      <c r="R391" s="9">
        <v>0</v>
      </c>
      <c r="S391" s="8">
        <v>5590</v>
      </c>
      <c r="T391" s="9">
        <v>10</v>
      </c>
      <c r="U391" s="9">
        <f t="shared" si="96"/>
        <v>5579</v>
      </c>
      <c r="V391" s="9">
        <f t="shared" si="97"/>
        <v>32</v>
      </c>
      <c r="W391" s="7">
        <v>5.6660000000000004</v>
      </c>
      <c r="X391" s="7">
        <v>20.492000000000001</v>
      </c>
      <c r="Y391" s="9">
        <v>1</v>
      </c>
      <c r="Z391" s="9">
        <v>0</v>
      </c>
      <c r="AA391" s="9">
        <v>0</v>
      </c>
      <c r="AB391" s="9">
        <v>0</v>
      </c>
      <c r="AC391" s="9">
        <v>1</v>
      </c>
      <c r="AD391" s="29">
        <v>0</v>
      </c>
      <c r="AE391" s="187">
        <v>0</v>
      </c>
      <c r="AF391" s="9">
        <v>1</v>
      </c>
      <c r="AG391" s="29">
        <v>0</v>
      </c>
      <c r="AH391" s="9">
        <v>1</v>
      </c>
      <c r="AI391" s="29">
        <v>0</v>
      </c>
      <c r="AJ391" s="20">
        <v>2002</v>
      </c>
      <c r="AK391" s="32">
        <v>0.44</v>
      </c>
      <c r="AL391" s="32">
        <v>9.7000000000000003E-2</v>
      </c>
      <c r="AM391" s="32">
        <v>0.35499999999999998</v>
      </c>
      <c r="AN391" s="42">
        <f t="shared" si="89"/>
        <v>0.10799999999999998</v>
      </c>
      <c r="AO391" s="41">
        <v>0.57999999999999996</v>
      </c>
      <c r="AP391" s="17">
        <v>0.42</v>
      </c>
      <c r="AQ391">
        <v>1</v>
      </c>
      <c r="AR391" s="39">
        <v>0</v>
      </c>
      <c r="AS391" t="s">
        <v>98</v>
      </c>
      <c r="AT391" s="39" t="s">
        <v>98</v>
      </c>
      <c r="AU391">
        <v>0</v>
      </c>
      <c r="AV391" s="17">
        <v>1</v>
      </c>
      <c r="AW391">
        <f t="shared" si="90"/>
        <v>0.52700000000000002</v>
      </c>
      <c r="AX391" s="17">
        <v>0.47299999999999998</v>
      </c>
      <c r="AY391" s="17" t="s">
        <v>20</v>
      </c>
      <c r="AZ391">
        <v>0</v>
      </c>
      <c r="BA391">
        <v>0</v>
      </c>
      <c r="BB391">
        <v>0</v>
      </c>
      <c r="BC391">
        <v>0</v>
      </c>
      <c r="BD391">
        <v>1</v>
      </c>
      <c r="BE391" s="17">
        <v>0</v>
      </c>
      <c r="BF391">
        <v>0</v>
      </c>
      <c r="BG391">
        <v>1</v>
      </c>
      <c r="BH391" s="17">
        <v>0</v>
      </c>
      <c r="BI391">
        <v>38.75</v>
      </c>
      <c r="BJ391">
        <v>28</v>
      </c>
      <c r="BK391" s="24">
        <v>33.378</v>
      </c>
      <c r="BL391">
        <v>0</v>
      </c>
      <c r="BM391">
        <v>0</v>
      </c>
      <c r="BN391">
        <v>0</v>
      </c>
      <c r="BO391">
        <v>0</v>
      </c>
      <c r="BP391">
        <v>0</v>
      </c>
      <c r="BQ391">
        <v>0</v>
      </c>
      <c r="BR391">
        <v>0</v>
      </c>
      <c r="BS391" s="17">
        <v>1</v>
      </c>
      <c r="BT391">
        <v>0</v>
      </c>
      <c r="BU391">
        <v>1</v>
      </c>
      <c r="BV391">
        <v>0</v>
      </c>
      <c r="BW391" s="17">
        <v>0</v>
      </c>
      <c r="BX391">
        <v>0</v>
      </c>
      <c r="BY391">
        <v>0</v>
      </c>
      <c r="BZ391">
        <v>1</v>
      </c>
      <c r="CA391">
        <v>0</v>
      </c>
      <c r="CB391" s="17">
        <v>0</v>
      </c>
      <c r="CC391">
        <v>0</v>
      </c>
      <c r="CD391">
        <v>0</v>
      </c>
      <c r="CE391">
        <v>1</v>
      </c>
      <c r="CF391">
        <v>1</v>
      </c>
      <c r="CG391">
        <v>0</v>
      </c>
      <c r="CH391">
        <v>0</v>
      </c>
      <c r="CI391">
        <v>0</v>
      </c>
      <c r="CJ391">
        <v>0</v>
      </c>
      <c r="CK391">
        <v>0</v>
      </c>
      <c r="CL391">
        <v>1</v>
      </c>
      <c r="CM391" s="17">
        <v>1</v>
      </c>
      <c r="CN391">
        <v>0</v>
      </c>
      <c r="CO391">
        <v>83</v>
      </c>
      <c r="CP391">
        <v>0</v>
      </c>
      <c r="CQ391">
        <v>1</v>
      </c>
      <c r="CR391">
        <v>11</v>
      </c>
      <c r="CX391" s="33" t="s">
        <v>85</v>
      </c>
    </row>
    <row r="392" spans="1:102" x14ac:dyDescent="0.25">
      <c r="A392">
        <v>391</v>
      </c>
      <c r="B392">
        <v>24</v>
      </c>
      <c r="C392" s="24" t="s">
        <v>247</v>
      </c>
      <c r="D392" s="12">
        <v>16.899999999999999</v>
      </c>
      <c r="E392" s="13">
        <v>3</v>
      </c>
      <c r="F392" s="7">
        <f t="shared" si="98"/>
        <v>5.6333333333333329</v>
      </c>
      <c r="G392" s="7">
        <f t="shared" si="91"/>
        <v>13.899999999999999</v>
      </c>
      <c r="H392" s="15">
        <f t="shared" si="92"/>
        <v>19.899999999999999</v>
      </c>
      <c r="I392" s="11">
        <f t="shared" si="93"/>
        <v>0.24805751063781942</v>
      </c>
      <c r="J392" s="32">
        <f t="shared" si="94"/>
        <v>4.4033877628015285E-2</v>
      </c>
      <c r="K392" s="32">
        <f t="shared" si="95"/>
        <v>22.709787415219115</v>
      </c>
      <c r="L392" s="8">
        <v>1</v>
      </c>
      <c r="M392" s="9">
        <v>0</v>
      </c>
      <c r="N392" s="8">
        <v>0</v>
      </c>
      <c r="O392" s="9">
        <v>0</v>
      </c>
      <c r="P392" s="9">
        <v>1</v>
      </c>
      <c r="Q392" s="9">
        <v>0</v>
      </c>
      <c r="R392" s="9">
        <v>0</v>
      </c>
      <c r="S392" s="8">
        <v>493</v>
      </c>
      <c r="T392" s="9">
        <v>8</v>
      </c>
      <c r="U392" s="9">
        <f t="shared" si="96"/>
        <v>484</v>
      </c>
      <c r="V392" s="9">
        <f t="shared" si="97"/>
        <v>32</v>
      </c>
      <c r="W392" s="7">
        <v>4.3259999999999996</v>
      </c>
      <c r="X392" s="7">
        <v>20.097000000000001</v>
      </c>
      <c r="Y392" s="9">
        <v>1</v>
      </c>
      <c r="Z392" s="9">
        <v>0</v>
      </c>
      <c r="AA392" s="9">
        <v>0</v>
      </c>
      <c r="AB392" s="9">
        <v>0</v>
      </c>
      <c r="AC392" s="9">
        <v>1</v>
      </c>
      <c r="AD392" s="29">
        <v>0</v>
      </c>
      <c r="AE392" s="187">
        <v>0</v>
      </c>
      <c r="AF392" s="9">
        <v>1</v>
      </c>
      <c r="AG392" s="29">
        <v>0</v>
      </c>
      <c r="AH392" s="9">
        <v>1</v>
      </c>
      <c r="AI392" s="29">
        <v>0</v>
      </c>
      <c r="AJ392" s="20">
        <v>2002</v>
      </c>
      <c r="AK392" s="32">
        <v>0.58099999999999996</v>
      </c>
      <c r="AL392" s="32">
        <v>9.0999999999999998E-2</v>
      </c>
      <c r="AM392" s="32">
        <v>0.20100000000000001</v>
      </c>
      <c r="AN392" s="42">
        <f t="shared" si="89"/>
        <v>0.127</v>
      </c>
      <c r="AO392" s="41">
        <v>0.16</v>
      </c>
      <c r="AP392" s="17">
        <v>0.84</v>
      </c>
      <c r="AQ392">
        <v>0</v>
      </c>
      <c r="AR392" s="39">
        <v>1</v>
      </c>
      <c r="AS392" t="s">
        <v>98</v>
      </c>
      <c r="AT392" s="39" t="s">
        <v>98</v>
      </c>
      <c r="AU392">
        <v>0</v>
      </c>
      <c r="AV392" s="17">
        <v>1</v>
      </c>
      <c r="AW392">
        <f t="shared" si="90"/>
        <v>0.499</v>
      </c>
      <c r="AX392" s="17">
        <v>0.501</v>
      </c>
      <c r="AY392" s="17" t="s">
        <v>20</v>
      </c>
      <c r="AZ392">
        <v>0</v>
      </c>
      <c r="BA392">
        <v>0</v>
      </c>
      <c r="BB392">
        <v>0</v>
      </c>
      <c r="BC392">
        <v>0</v>
      </c>
      <c r="BD392">
        <v>1</v>
      </c>
      <c r="BE392" s="17">
        <v>0</v>
      </c>
      <c r="BF392">
        <v>0</v>
      </c>
      <c r="BG392">
        <v>1</v>
      </c>
      <c r="BH392" s="17">
        <v>0</v>
      </c>
      <c r="BI392">
        <v>38.75</v>
      </c>
      <c r="BJ392">
        <v>28</v>
      </c>
      <c r="BK392" s="24">
        <v>32.451999999999998</v>
      </c>
      <c r="BL392">
        <v>0</v>
      </c>
      <c r="BM392">
        <v>0</v>
      </c>
      <c r="BN392">
        <v>0</v>
      </c>
      <c r="BO392">
        <v>0</v>
      </c>
      <c r="BP392">
        <v>0</v>
      </c>
      <c r="BQ392">
        <v>0</v>
      </c>
      <c r="BR392">
        <v>0</v>
      </c>
      <c r="BS392" s="17">
        <v>1</v>
      </c>
      <c r="BT392">
        <v>0</v>
      </c>
      <c r="BU392">
        <v>1</v>
      </c>
      <c r="BV392">
        <v>0</v>
      </c>
      <c r="BW392" s="17">
        <v>0</v>
      </c>
      <c r="BX392">
        <v>1</v>
      </c>
      <c r="BY392">
        <v>0</v>
      </c>
      <c r="BZ392">
        <v>0</v>
      </c>
      <c r="CA392">
        <v>0</v>
      </c>
      <c r="CB392" s="17">
        <v>0</v>
      </c>
      <c r="CC392">
        <v>0</v>
      </c>
      <c r="CD392">
        <v>0</v>
      </c>
      <c r="CE392">
        <v>1</v>
      </c>
      <c r="CF392">
        <v>1</v>
      </c>
      <c r="CG392">
        <v>0</v>
      </c>
      <c r="CH392">
        <v>0</v>
      </c>
      <c r="CI392">
        <v>0</v>
      </c>
      <c r="CJ392">
        <v>0</v>
      </c>
      <c r="CK392">
        <v>0</v>
      </c>
      <c r="CL392">
        <v>1</v>
      </c>
      <c r="CM392" s="17">
        <v>1</v>
      </c>
      <c r="CN392">
        <v>0</v>
      </c>
      <c r="CO392">
        <v>83</v>
      </c>
      <c r="CP392">
        <v>0</v>
      </c>
      <c r="CQ392">
        <v>1</v>
      </c>
      <c r="CR392">
        <v>11</v>
      </c>
      <c r="CX392" s="33" t="s">
        <v>85</v>
      </c>
    </row>
    <row r="393" spans="1:102" s="50" customFormat="1" x14ac:dyDescent="0.25">
      <c r="A393" s="50">
        <v>392</v>
      </c>
      <c r="B393" s="50">
        <v>24</v>
      </c>
      <c r="C393" s="51" t="s">
        <v>247</v>
      </c>
      <c r="D393" s="52">
        <v>17.600000000000001</v>
      </c>
      <c r="E393" s="53">
        <v>1</v>
      </c>
      <c r="F393" s="54">
        <f t="shared" si="98"/>
        <v>17.600000000000001</v>
      </c>
      <c r="G393" s="54">
        <f t="shared" si="91"/>
        <v>16.600000000000001</v>
      </c>
      <c r="H393" s="55">
        <f t="shared" si="92"/>
        <v>18.600000000000001</v>
      </c>
      <c r="I393" s="56">
        <f t="shared" si="93"/>
        <v>0.5074849643669247</v>
      </c>
      <c r="J393" s="57">
        <f t="shared" si="94"/>
        <v>2.8834372975393447E-2</v>
      </c>
      <c r="K393" s="57">
        <f t="shared" si="95"/>
        <v>34.680830439884218</v>
      </c>
      <c r="L393" s="58">
        <v>1</v>
      </c>
      <c r="M393" s="59">
        <v>0</v>
      </c>
      <c r="N393" s="58">
        <v>0</v>
      </c>
      <c r="O393" s="59">
        <v>0</v>
      </c>
      <c r="P393" s="59">
        <v>1</v>
      </c>
      <c r="Q393" s="59">
        <v>0</v>
      </c>
      <c r="R393" s="59">
        <v>0</v>
      </c>
      <c r="S393" s="58">
        <v>903</v>
      </c>
      <c r="T393" s="59">
        <v>9</v>
      </c>
      <c r="U393" s="59">
        <f t="shared" si="96"/>
        <v>893</v>
      </c>
      <c r="V393" s="59">
        <f t="shared" si="97"/>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9"/>
        <v>0.127</v>
      </c>
      <c r="AO393" s="63">
        <v>0.16</v>
      </c>
      <c r="AP393" s="64">
        <v>0.84</v>
      </c>
      <c r="AQ393" s="50">
        <v>0</v>
      </c>
      <c r="AR393" s="65">
        <v>1</v>
      </c>
      <c r="AS393" s="50" t="s">
        <v>98</v>
      </c>
      <c r="AT393" s="65" t="s">
        <v>98</v>
      </c>
      <c r="AU393">
        <v>0</v>
      </c>
      <c r="AV393" s="64">
        <v>1</v>
      </c>
      <c r="AW393" s="50">
        <f t="shared" si="90"/>
        <v>0.499</v>
      </c>
      <c r="AX393" s="64">
        <v>0.501</v>
      </c>
      <c r="AY393" s="64" t="s">
        <v>20</v>
      </c>
      <c r="AZ393">
        <v>0</v>
      </c>
      <c r="BA393">
        <v>0</v>
      </c>
      <c r="BB393">
        <v>0</v>
      </c>
      <c r="BC393">
        <v>0</v>
      </c>
      <c r="BD393">
        <v>1</v>
      </c>
      <c r="BE393" s="64">
        <v>0</v>
      </c>
      <c r="BF393">
        <v>0</v>
      </c>
      <c r="BG393">
        <v>1</v>
      </c>
      <c r="BH393" s="64">
        <v>0</v>
      </c>
      <c r="BI393">
        <v>38.75</v>
      </c>
      <c r="BJ393">
        <v>28</v>
      </c>
      <c r="BK393" s="51">
        <v>32.451999999999998</v>
      </c>
      <c r="BL393" s="50">
        <v>0</v>
      </c>
      <c r="BM393" s="50">
        <v>0</v>
      </c>
      <c r="BN393" s="50">
        <v>0</v>
      </c>
      <c r="BO393" s="50">
        <v>0</v>
      </c>
      <c r="BP393" s="50">
        <v>0</v>
      </c>
      <c r="BQ393" s="50">
        <v>0</v>
      </c>
      <c r="BR393" s="50">
        <v>0</v>
      </c>
      <c r="BS393" s="64">
        <v>1</v>
      </c>
      <c r="BT393" s="50">
        <v>0</v>
      </c>
      <c r="BU393" s="50">
        <v>1</v>
      </c>
      <c r="BV393" s="50">
        <v>0</v>
      </c>
      <c r="BW393" s="64">
        <v>0</v>
      </c>
      <c r="BX393" s="50">
        <v>0</v>
      </c>
      <c r="BY393" s="50">
        <v>0</v>
      </c>
      <c r="BZ393" s="50">
        <v>1</v>
      </c>
      <c r="CA393" s="50">
        <v>0</v>
      </c>
      <c r="CB393" s="64">
        <v>0</v>
      </c>
      <c r="CC393" s="50">
        <v>0</v>
      </c>
      <c r="CD393" s="50">
        <v>0</v>
      </c>
      <c r="CE393" s="50">
        <v>1</v>
      </c>
      <c r="CF393" s="50">
        <v>1</v>
      </c>
      <c r="CG393" s="50">
        <v>0</v>
      </c>
      <c r="CH393" s="50">
        <v>0</v>
      </c>
      <c r="CI393" s="50">
        <v>0</v>
      </c>
      <c r="CJ393" s="50">
        <v>0</v>
      </c>
      <c r="CK393" s="50">
        <v>0</v>
      </c>
      <c r="CL393" s="50">
        <v>1</v>
      </c>
      <c r="CM393" s="64">
        <v>1</v>
      </c>
      <c r="CN393">
        <v>0</v>
      </c>
      <c r="CO393">
        <v>83</v>
      </c>
      <c r="CP393">
        <v>0</v>
      </c>
      <c r="CQ393">
        <v>1</v>
      </c>
      <c r="CR393">
        <v>11</v>
      </c>
      <c r="CS393" s="66"/>
      <c r="CX393" s="33" t="s">
        <v>85</v>
      </c>
    </row>
    <row r="394" spans="1:102" x14ac:dyDescent="0.25">
      <c r="A394">
        <v>393</v>
      </c>
      <c r="B394">
        <v>25</v>
      </c>
      <c r="C394" s="24" t="s">
        <v>260</v>
      </c>
      <c r="D394" s="12">
        <v>8.61</v>
      </c>
      <c r="E394" s="13">
        <v>9.5899999999999999E-2</v>
      </c>
      <c r="F394" s="7">
        <f t="shared" si="98"/>
        <v>89.78102189781022</v>
      </c>
      <c r="G394" s="7">
        <f t="shared" si="91"/>
        <v>8.5140999999999991</v>
      </c>
      <c r="H394" s="15">
        <f t="shared" si="92"/>
        <v>8.7058999999999997</v>
      </c>
      <c r="I394" s="11">
        <f t="shared" si="93"/>
        <v>0.35823210569483238</v>
      </c>
      <c r="J394" s="32">
        <f t="shared" si="94"/>
        <v>3.9900649170887832E-3</v>
      </c>
      <c r="K394" s="32">
        <f t="shared" si="95"/>
        <v>250.62248880141439</v>
      </c>
      <c r="L394" s="8">
        <v>1</v>
      </c>
      <c r="M394" s="9">
        <v>0</v>
      </c>
      <c r="N394" s="8">
        <v>0</v>
      </c>
      <c r="O394" s="9">
        <v>0</v>
      </c>
      <c r="P394" s="9">
        <v>0</v>
      </c>
      <c r="Q394" s="9">
        <v>1</v>
      </c>
      <c r="R394" s="9">
        <v>0</v>
      </c>
      <c r="S394" s="8">
        <v>54759</v>
      </c>
      <c r="T394" s="9">
        <v>7</v>
      </c>
      <c r="U394" s="9">
        <f t="shared" si="96"/>
        <v>54751</v>
      </c>
      <c r="V394" s="9">
        <f t="shared" si="97"/>
        <v>4</v>
      </c>
      <c r="W394" s="7">
        <v>8.5079999999999991</v>
      </c>
      <c r="X394" s="7">
        <f t="shared" ref="X394:X409" si="99">BK394-W394-6</f>
        <v>23.718999999999998</v>
      </c>
      <c r="Y394" s="9">
        <v>1</v>
      </c>
      <c r="Z394" s="9">
        <v>0</v>
      </c>
      <c r="AA394" s="9">
        <v>0</v>
      </c>
      <c r="AB394" s="9">
        <v>0</v>
      </c>
      <c r="AC394" s="9">
        <v>1</v>
      </c>
      <c r="AD394" s="29">
        <v>0</v>
      </c>
      <c r="AE394" s="187">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90"/>
        <v>0.66700000000000004</v>
      </c>
      <c r="AX394" s="17">
        <v>0.33300000000000002</v>
      </c>
      <c r="AY394" s="17" t="s">
        <v>27</v>
      </c>
      <c r="AZ394">
        <v>0</v>
      </c>
      <c r="BA394">
        <v>0</v>
      </c>
      <c r="BB394">
        <v>0</v>
      </c>
      <c r="BC394">
        <v>0</v>
      </c>
      <c r="BD394">
        <v>1</v>
      </c>
      <c r="BE394" s="17">
        <v>0</v>
      </c>
      <c r="BF394">
        <v>0</v>
      </c>
      <c r="BG394">
        <v>1</v>
      </c>
      <c r="BH394" s="17">
        <v>0</v>
      </c>
      <c r="BI394">
        <v>30.083333333333329</v>
      </c>
      <c r="BJ394">
        <v>20</v>
      </c>
      <c r="BK394" s="24">
        <v>38.226999999999997</v>
      </c>
      <c r="BL394">
        <v>1</v>
      </c>
      <c r="BM394">
        <v>0</v>
      </c>
      <c r="BN394">
        <v>0</v>
      </c>
      <c r="BO394">
        <v>0</v>
      </c>
      <c r="BP394">
        <v>0</v>
      </c>
      <c r="BQ394">
        <v>0</v>
      </c>
      <c r="BR394">
        <v>0</v>
      </c>
      <c r="BS394" s="17">
        <v>0</v>
      </c>
      <c r="BT394">
        <v>0</v>
      </c>
      <c r="BU394">
        <v>0</v>
      </c>
      <c r="BV394">
        <v>1</v>
      </c>
      <c r="BW394" s="17">
        <v>0</v>
      </c>
      <c r="BX394">
        <v>0</v>
      </c>
      <c r="BY394">
        <v>0</v>
      </c>
      <c r="BZ394">
        <v>0</v>
      </c>
      <c r="CA394">
        <v>0</v>
      </c>
      <c r="CB394" s="17">
        <v>0</v>
      </c>
      <c r="CC394">
        <v>1</v>
      </c>
      <c r="CD394">
        <v>1</v>
      </c>
      <c r="CE394">
        <v>0</v>
      </c>
      <c r="CF394">
        <v>0</v>
      </c>
      <c r="CG394">
        <v>1</v>
      </c>
      <c r="CH394">
        <v>0</v>
      </c>
      <c r="CI394">
        <v>0</v>
      </c>
      <c r="CJ394">
        <v>0</v>
      </c>
      <c r="CK394">
        <v>0</v>
      </c>
      <c r="CL394">
        <v>1</v>
      </c>
      <c r="CM394" s="17">
        <v>0</v>
      </c>
      <c r="CN394">
        <v>0.14599999999999999</v>
      </c>
      <c r="CO394">
        <v>39</v>
      </c>
      <c r="CP394">
        <v>1</v>
      </c>
      <c r="CQ394">
        <v>0</v>
      </c>
      <c r="CR394">
        <v>20</v>
      </c>
      <c r="CX394" s="33" t="s">
        <v>85</v>
      </c>
    </row>
    <row r="395" spans="1:102" x14ac:dyDescent="0.25">
      <c r="A395">
        <v>394</v>
      </c>
      <c r="B395">
        <v>25</v>
      </c>
      <c r="C395" s="24" t="s">
        <v>260</v>
      </c>
      <c r="D395" s="12">
        <v>7.11</v>
      </c>
      <c r="E395" s="13">
        <v>2.7</v>
      </c>
      <c r="F395" s="7">
        <f t="shared" si="98"/>
        <v>2.6333333333333333</v>
      </c>
      <c r="G395" s="7">
        <f t="shared" si="91"/>
        <v>4.41</v>
      </c>
      <c r="H395" s="15">
        <f t="shared" si="92"/>
        <v>9.81</v>
      </c>
      <c r="I395" s="11">
        <f t="shared" si="93"/>
        <v>1.1253362473406978E-2</v>
      </c>
      <c r="J395" s="32">
        <f t="shared" si="94"/>
        <v>4.2734287873697381E-3</v>
      </c>
      <c r="K395" s="32">
        <f t="shared" si="95"/>
        <v>234.00413339179383</v>
      </c>
      <c r="L395" s="8">
        <v>0</v>
      </c>
      <c r="M395" s="9">
        <v>1</v>
      </c>
      <c r="N395" s="8">
        <v>0</v>
      </c>
      <c r="O395" s="9">
        <v>0</v>
      </c>
      <c r="P395" s="9">
        <v>0</v>
      </c>
      <c r="Q395" s="9">
        <v>1</v>
      </c>
      <c r="R395" s="9">
        <v>0</v>
      </c>
      <c r="S395" s="8">
        <v>54759</v>
      </c>
      <c r="T395" s="9">
        <v>7</v>
      </c>
      <c r="U395" s="9">
        <f t="shared" si="96"/>
        <v>54751</v>
      </c>
      <c r="V395" s="9">
        <f t="shared" si="97"/>
        <v>4</v>
      </c>
      <c r="W395" s="7">
        <v>8.5079999999999991</v>
      </c>
      <c r="X395" s="7">
        <f t="shared" si="99"/>
        <v>23.718999999999998</v>
      </c>
      <c r="Y395" s="9">
        <v>1</v>
      </c>
      <c r="Z395" s="9">
        <v>0</v>
      </c>
      <c r="AA395" s="9">
        <v>0</v>
      </c>
      <c r="AB395" s="9">
        <v>0</v>
      </c>
      <c r="AC395" s="9">
        <v>1</v>
      </c>
      <c r="AD395" s="29">
        <v>0</v>
      </c>
      <c r="AE395" s="187">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90"/>
        <v>0.66700000000000004</v>
      </c>
      <c r="AX395" s="17">
        <v>0.33300000000000002</v>
      </c>
      <c r="AY395" s="17" t="s">
        <v>27</v>
      </c>
      <c r="AZ395">
        <v>0</v>
      </c>
      <c r="BA395">
        <v>0</v>
      </c>
      <c r="BB395">
        <v>0</v>
      </c>
      <c r="BC395">
        <v>0</v>
      </c>
      <c r="BD395">
        <v>1</v>
      </c>
      <c r="BE395" s="17">
        <v>0</v>
      </c>
      <c r="BF395">
        <v>0</v>
      </c>
      <c r="BG395">
        <v>1</v>
      </c>
      <c r="BH395" s="17">
        <v>0</v>
      </c>
      <c r="BI395">
        <v>30.083333333333329</v>
      </c>
      <c r="BJ395">
        <v>20</v>
      </c>
      <c r="BK395" s="24">
        <v>38.226999999999997</v>
      </c>
      <c r="BL395">
        <v>0</v>
      </c>
      <c r="BM395">
        <v>0</v>
      </c>
      <c r="BN395">
        <v>0</v>
      </c>
      <c r="BO395">
        <v>1</v>
      </c>
      <c r="BP395">
        <v>0</v>
      </c>
      <c r="BQ395">
        <v>0</v>
      </c>
      <c r="BR395">
        <v>0</v>
      </c>
      <c r="BS395" s="17">
        <v>0</v>
      </c>
      <c r="BT395">
        <v>0</v>
      </c>
      <c r="BU395">
        <v>0</v>
      </c>
      <c r="BV395">
        <v>1</v>
      </c>
      <c r="BW395" s="17">
        <v>0</v>
      </c>
      <c r="BX395">
        <v>0</v>
      </c>
      <c r="BY395">
        <v>0</v>
      </c>
      <c r="BZ395">
        <v>0</v>
      </c>
      <c r="CA395">
        <v>0</v>
      </c>
      <c r="CB395" s="17">
        <v>0</v>
      </c>
      <c r="CC395">
        <v>1</v>
      </c>
      <c r="CD395">
        <v>1</v>
      </c>
      <c r="CE395">
        <v>0</v>
      </c>
      <c r="CF395">
        <v>0</v>
      </c>
      <c r="CG395">
        <v>1</v>
      </c>
      <c r="CH395">
        <v>0</v>
      </c>
      <c r="CI395">
        <v>0</v>
      </c>
      <c r="CJ395">
        <v>0</v>
      </c>
      <c r="CK395">
        <v>0</v>
      </c>
      <c r="CL395">
        <v>1</v>
      </c>
      <c r="CM395" s="17">
        <v>0</v>
      </c>
      <c r="CN395">
        <v>0.14599999999999999</v>
      </c>
      <c r="CO395">
        <v>39</v>
      </c>
      <c r="CP395">
        <v>1</v>
      </c>
      <c r="CQ395">
        <v>0</v>
      </c>
      <c r="CR395">
        <v>20</v>
      </c>
      <c r="CX395" s="33" t="s">
        <v>85</v>
      </c>
    </row>
    <row r="396" spans="1:102" x14ac:dyDescent="0.25">
      <c r="A396">
        <v>395</v>
      </c>
      <c r="B396">
        <v>25</v>
      </c>
      <c r="C396" s="24" t="s">
        <v>260</v>
      </c>
      <c r="D396" s="12">
        <v>8.5299999999999994</v>
      </c>
      <c r="E396" s="13">
        <v>3.6</v>
      </c>
      <c r="F396" s="7">
        <f t="shared" si="98"/>
        <v>2.369444444444444</v>
      </c>
      <c r="G396" s="7">
        <f t="shared" si="91"/>
        <v>4.93</v>
      </c>
      <c r="H396" s="15">
        <f t="shared" si="92"/>
        <v>12.129999999999999</v>
      </c>
      <c r="I396" s="11">
        <f t="shared" si="93"/>
        <v>1.0125774162546355E-2</v>
      </c>
      <c r="J396" s="32">
        <f t="shared" si="94"/>
        <v>4.2734803030676297E-3</v>
      </c>
      <c r="K396" s="32">
        <f t="shared" si="95"/>
        <v>234.00131253259099</v>
      </c>
      <c r="L396" s="8">
        <v>0</v>
      </c>
      <c r="M396" s="9">
        <v>1</v>
      </c>
      <c r="N396" s="8">
        <v>0</v>
      </c>
      <c r="O396" s="9">
        <v>0</v>
      </c>
      <c r="P396" s="9">
        <v>0</v>
      </c>
      <c r="Q396" s="9">
        <v>1</v>
      </c>
      <c r="R396" s="9">
        <v>0</v>
      </c>
      <c r="S396" s="8">
        <v>54759</v>
      </c>
      <c r="T396" s="9">
        <v>7</v>
      </c>
      <c r="U396" s="9">
        <f t="shared" si="96"/>
        <v>54751</v>
      </c>
      <c r="V396" s="9">
        <f t="shared" si="97"/>
        <v>4</v>
      </c>
      <c r="W396" s="7">
        <v>8.5079999999999991</v>
      </c>
      <c r="X396" s="7">
        <f t="shared" si="99"/>
        <v>23.718999999999998</v>
      </c>
      <c r="Y396" s="9">
        <v>1</v>
      </c>
      <c r="Z396" s="9">
        <v>0</v>
      </c>
      <c r="AA396" s="9">
        <v>0</v>
      </c>
      <c r="AB396" s="9">
        <v>0</v>
      </c>
      <c r="AC396" s="9">
        <v>1</v>
      </c>
      <c r="AD396" s="29">
        <v>0</v>
      </c>
      <c r="AE396" s="187">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90"/>
        <v>0.66700000000000004</v>
      </c>
      <c r="AX396" s="17">
        <v>0.33300000000000002</v>
      </c>
      <c r="AY396" s="17" t="s">
        <v>27</v>
      </c>
      <c r="AZ396">
        <v>0</v>
      </c>
      <c r="BA396">
        <v>0</v>
      </c>
      <c r="BB396">
        <v>0</v>
      </c>
      <c r="BC396">
        <v>0</v>
      </c>
      <c r="BD396">
        <v>1</v>
      </c>
      <c r="BE396" s="17">
        <v>0</v>
      </c>
      <c r="BF396">
        <v>0</v>
      </c>
      <c r="BG396">
        <v>1</v>
      </c>
      <c r="BH396" s="17">
        <v>0</v>
      </c>
      <c r="BI396">
        <v>30.083333333333329</v>
      </c>
      <c r="BJ396">
        <v>20</v>
      </c>
      <c r="BK396" s="24">
        <v>38.226999999999997</v>
      </c>
      <c r="BL396">
        <v>0</v>
      </c>
      <c r="BM396">
        <v>0</v>
      </c>
      <c r="BN396">
        <v>0</v>
      </c>
      <c r="BO396">
        <v>1</v>
      </c>
      <c r="BP396">
        <v>0</v>
      </c>
      <c r="BQ396">
        <v>0</v>
      </c>
      <c r="BR396">
        <v>0</v>
      </c>
      <c r="BS396" s="17">
        <v>0</v>
      </c>
      <c r="BT396">
        <v>0</v>
      </c>
      <c r="BU396">
        <v>0</v>
      </c>
      <c r="BV396">
        <v>1</v>
      </c>
      <c r="BW396" s="17">
        <v>0</v>
      </c>
      <c r="BX396">
        <v>0</v>
      </c>
      <c r="BY396">
        <v>0</v>
      </c>
      <c r="BZ396">
        <v>0</v>
      </c>
      <c r="CA396">
        <v>0</v>
      </c>
      <c r="CB396" s="17">
        <v>0</v>
      </c>
      <c r="CC396">
        <v>1</v>
      </c>
      <c r="CD396">
        <v>1</v>
      </c>
      <c r="CE396">
        <v>0</v>
      </c>
      <c r="CF396">
        <v>0</v>
      </c>
      <c r="CG396">
        <v>1</v>
      </c>
      <c r="CH396">
        <v>0</v>
      </c>
      <c r="CI396">
        <v>0</v>
      </c>
      <c r="CJ396">
        <v>0</v>
      </c>
      <c r="CK396">
        <v>0</v>
      </c>
      <c r="CL396">
        <v>1</v>
      </c>
      <c r="CM396" s="17">
        <v>0</v>
      </c>
      <c r="CN396">
        <v>0.14599999999999999</v>
      </c>
      <c r="CO396">
        <v>39</v>
      </c>
      <c r="CP396">
        <v>1</v>
      </c>
      <c r="CQ396">
        <v>0</v>
      </c>
      <c r="CR396">
        <v>20</v>
      </c>
      <c r="CX396" s="33" t="s">
        <v>85</v>
      </c>
    </row>
    <row r="397" spans="1:102" s="50" customFormat="1" x14ac:dyDescent="0.25">
      <c r="A397" s="50">
        <v>396</v>
      </c>
      <c r="B397" s="50">
        <v>25</v>
      </c>
      <c r="C397" s="51" t="s">
        <v>260</v>
      </c>
      <c r="D397" s="52">
        <v>4.4000000000000004</v>
      </c>
      <c r="E397" s="53">
        <v>0.28999999999999998</v>
      </c>
      <c r="F397" s="54">
        <f t="shared" si="98"/>
        <v>15.17241379310345</v>
      </c>
      <c r="G397" s="54">
        <f t="shared" si="91"/>
        <v>4.1100000000000003</v>
      </c>
      <c r="H397" s="55">
        <f t="shared" si="92"/>
        <v>4.6900000000000004</v>
      </c>
      <c r="I397" s="56">
        <f t="shared" si="93"/>
        <v>0.10967410775251542</v>
      </c>
      <c r="J397" s="57">
        <f t="shared" si="94"/>
        <v>7.2285207382339692E-3</v>
      </c>
      <c r="K397" s="57">
        <f t="shared" si="95"/>
        <v>138.34089106373847</v>
      </c>
      <c r="L397" s="58">
        <v>0</v>
      </c>
      <c r="M397" s="59">
        <v>1</v>
      </c>
      <c r="N397" s="58">
        <v>0</v>
      </c>
      <c r="O397" s="59">
        <v>0</v>
      </c>
      <c r="P397" s="59">
        <v>0</v>
      </c>
      <c r="Q397" s="59">
        <v>1</v>
      </c>
      <c r="R397" s="59">
        <v>0</v>
      </c>
      <c r="S397" s="58">
        <v>18912</v>
      </c>
      <c r="T397" s="59">
        <v>3</v>
      </c>
      <c r="U397" s="59">
        <f t="shared" si="96"/>
        <v>18908</v>
      </c>
      <c r="V397" s="59">
        <f t="shared" si="97"/>
        <v>4</v>
      </c>
      <c r="W397" s="54">
        <v>8.5079999999999991</v>
      </c>
      <c r="X397" s="54">
        <f t="shared" si="99"/>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90"/>
        <v>0.66700000000000004</v>
      </c>
      <c r="AX397" s="64">
        <v>0.33300000000000002</v>
      </c>
      <c r="AY397" s="64" t="s">
        <v>27</v>
      </c>
      <c r="AZ397">
        <v>0</v>
      </c>
      <c r="BA397">
        <v>0</v>
      </c>
      <c r="BB397">
        <v>0</v>
      </c>
      <c r="BC397">
        <v>0</v>
      </c>
      <c r="BD397">
        <v>1</v>
      </c>
      <c r="BE397" s="64">
        <v>0</v>
      </c>
      <c r="BF397">
        <v>0</v>
      </c>
      <c r="BG397">
        <v>1</v>
      </c>
      <c r="BH397" s="64">
        <v>0</v>
      </c>
      <c r="BI397">
        <v>30.083333333333329</v>
      </c>
      <c r="BJ397">
        <v>20</v>
      </c>
      <c r="BK397" s="51">
        <v>38.226999999999997</v>
      </c>
      <c r="BL397" s="50">
        <v>0</v>
      </c>
      <c r="BM397" s="50">
        <v>0</v>
      </c>
      <c r="BN397" s="50">
        <v>0</v>
      </c>
      <c r="BO397" s="50">
        <v>1</v>
      </c>
      <c r="BP397" s="50">
        <v>0</v>
      </c>
      <c r="BQ397" s="50">
        <v>0</v>
      </c>
      <c r="BR397" s="50">
        <v>0</v>
      </c>
      <c r="BS397" s="64">
        <v>0</v>
      </c>
      <c r="BT397" s="50">
        <v>1</v>
      </c>
      <c r="BU397" s="50">
        <v>0</v>
      </c>
      <c r="BV397" s="50">
        <v>0</v>
      </c>
      <c r="BW397" s="64">
        <v>0</v>
      </c>
      <c r="BX397" s="50">
        <v>0</v>
      </c>
      <c r="BY397" s="50">
        <v>0</v>
      </c>
      <c r="BZ397" s="50">
        <v>0</v>
      </c>
      <c r="CA397" s="50">
        <v>0</v>
      </c>
      <c r="CB397" s="64">
        <v>0</v>
      </c>
      <c r="CC397" s="50">
        <v>1</v>
      </c>
      <c r="CD397" s="50">
        <v>0</v>
      </c>
      <c r="CE397" s="50">
        <v>0</v>
      </c>
      <c r="CF397" s="50">
        <v>0</v>
      </c>
      <c r="CG397" s="50">
        <v>0</v>
      </c>
      <c r="CH397" s="50">
        <v>0</v>
      </c>
      <c r="CI397" s="50">
        <v>0</v>
      </c>
      <c r="CJ397" s="50">
        <v>0</v>
      </c>
      <c r="CK397" s="50">
        <v>0</v>
      </c>
      <c r="CL397" s="50">
        <v>1</v>
      </c>
      <c r="CM397" s="64">
        <v>0</v>
      </c>
      <c r="CN397">
        <v>0.14599999999999999</v>
      </c>
      <c r="CO397">
        <v>39</v>
      </c>
      <c r="CP397">
        <v>1</v>
      </c>
      <c r="CQ397">
        <v>0</v>
      </c>
      <c r="CR397">
        <v>20</v>
      </c>
      <c r="CS397" s="66"/>
      <c r="CX397" s="33" t="s">
        <v>85</v>
      </c>
    </row>
    <row r="398" spans="1:102" x14ac:dyDescent="0.25">
      <c r="A398">
        <v>397</v>
      </c>
      <c r="B398">
        <v>26</v>
      </c>
      <c r="C398" s="24" t="s">
        <v>261</v>
      </c>
      <c r="D398" s="12">
        <v>14.5</v>
      </c>
      <c r="E398" s="13">
        <v>0.41699999999999998</v>
      </c>
      <c r="F398" s="7">
        <f t="shared" si="98"/>
        <v>34.772182254196643</v>
      </c>
      <c r="G398" s="7">
        <f t="shared" si="91"/>
        <v>14.083</v>
      </c>
      <c r="H398" s="15">
        <f t="shared" si="92"/>
        <v>14.917</v>
      </c>
      <c r="I398" s="11">
        <f t="shared" si="93"/>
        <v>7.755581398730077E-2</v>
      </c>
      <c r="J398" s="32">
        <f t="shared" si="94"/>
        <v>2.2303982367382355E-3</v>
      </c>
      <c r="K398" s="32">
        <f t="shared" si="95"/>
        <v>448.35042618326918</v>
      </c>
      <c r="L398" s="8">
        <v>0</v>
      </c>
      <c r="M398" s="9">
        <v>1</v>
      </c>
      <c r="N398" s="8">
        <v>0</v>
      </c>
      <c r="O398" s="9">
        <v>0</v>
      </c>
      <c r="P398" s="9">
        <v>0</v>
      </c>
      <c r="Q398" s="9">
        <v>1</v>
      </c>
      <c r="R398" s="9">
        <v>0</v>
      </c>
      <c r="S398" s="8">
        <v>199833</v>
      </c>
      <c r="T398" s="9">
        <v>23</v>
      </c>
      <c r="U398" s="9">
        <f t="shared" si="96"/>
        <v>199809</v>
      </c>
      <c r="V398" s="9">
        <f t="shared" si="97"/>
        <v>12</v>
      </c>
      <c r="W398" s="7">
        <v>7.2</v>
      </c>
      <c r="X398" s="7">
        <f t="shared" si="99"/>
        <v>28.299999999999997</v>
      </c>
      <c r="Y398" s="9">
        <v>1</v>
      </c>
      <c r="Z398" s="9">
        <v>0</v>
      </c>
      <c r="AA398" s="9">
        <v>1</v>
      </c>
      <c r="AB398" s="9">
        <v>0</v>
      </c>
      <c r="AC398" s="9">
        <v>0</v>
      </c>
      <c r="AD398" s="29">
        <v>0</v>
      </c>
      <c r="AE398" s="187">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s="17">
        <v>0</v>
      </c>
      <c r="BF398">
        <v>0</v>
      </c>
      <c r="BG398">
        <v>1</v>
      </c>
      <c r="BH398" s="17">
        <v>0</v>
      </c>
      <c r="BI398">
        <v>111.9166666666667</v>
      </c>
      <c r="BJ398">
        <v>45</v>
      </c>
      <c r="BK398" s="24">
        <v>41.5</v>
      </c>
      <c r="BL398">
        <v>0</v>
      </c>
      <c r="BM398">
        <v>0</v>
      </c>
      <c r="BN398">
        <v>1</v>
      </c>
      <c r="BO398">
        <v>0</v>
      </c>
      <c r="BP398">
        <v>0</v>
      </c>
      <c r="BQ398">
        <v>0</v>
      </c>
      <c r="BR398">
        <v>0</v>
      </c>
      <c r="BS398" s="17">
        <v>0</v>
      </c>
      <c r="BT398">
        <v>0</v>
      </c>
      <c r="BU398">
        <v>1</v>
      </c>
      <c r="BV398">
        <v>0</v>
      </c>
      <c r="BW398" s="17">
        <v>0</v>
      </c>
      <c r="BX398">
        <v>0</v>
      </c>
      <c r="BY398">
        <v>0</v>
      </c>
      <c r="BZ398">
        <v>0</v>
      </c>
      <c r="CA398">
        <v>0</v>
      </c>
      <c r="CB398" s="17">
        <v>0</v>
      </c>
      <c r="CC398">
        <v>1</v>
      </c>
      <c r="CD398">
        <v>1</v>
      </c>
      <c r="CE398">
        <v>0</v>
      </c>
      <c r="CF398">
        <v>0</v>
      </c>
      <c r="CG398">
        <v>0</v>
      </c>
      <c r="CH398">
        <v>0</v>
      </c>
      <c r="CI398">
        <v>0</v>
      </c>
      <c r="CJ398">
        <v>0</v>
      </c>
      <c r="CK398">
        <v>0</v>
      </c>
      <c r="CL398">
        <v>0</v>
      </c>
      <c r="CM398" s="17">
        <v>0</v>
      </c>
      <c r="CN398">
        <v>0.16400000000000001</v>
      </c>
      <c r="CO398">
        <v>127</v>
      </c>
      <c r="CP398">
        <v>1</v>
      </c>
      <c r="CQ398">
        <v>0</v>
      </c>
      <c r="CR398">
        <v>14</v>
      </c>
      <c r="CX398" s="33" t="s">
        <v>85</v>
      </c>
    </row>
    <row r="399" spans="1:102" x14ac:dyDescent="0.25">
      <c r="A399">
        <v>398</v>
      </c>
      <c r="B399">
        <v>26</v>
      </c>
      <c r="C399" s="24" t="s">
        <v>261</v>
      </c>
      <c r="D399" s="12">
        <v>15.1</v>
      </c>
      <c r="E399" s="13">
        <v>0.47299999999999998</v>
      </c>
      <c r="F399" s="7">
        <f t="shared" si="98"/>
        <v>31.923890063424949</v>
      </c>
      <c r="G399" s="7">
        <f t="shared" si="91"/>
        <v>14.626999999999999</v>
      </c>
      <c r="H399" s="15">
        <f t="shared" si="92"/>
        <v>15.573</v>
      </c>
      <c r="I399" s="11">
        <f t="shared" si="93"/>
        <v>7.1236656764881751E-2</v>
      </c>
      <c r="J399" s="32">
        <f t="shared" si="94"/>
        <v>2.2314528907145079E-3</v>
      </c>
      <c r="K399" s="32">
        <f t="shared" si="95"/>
        <v>448.13852183982317</v>
      </c>
      <c r="L399" s="8">
        <v>0</v>
      </c>
      <c r="M399" s="9">
        <v>1</v>
      </c>
      <c r="N399" s="8">
        <v>0</v>
      </c>
      <c r="O399" s="9">
        <v>0</v>
      </c>
      <c r="P399" s="9">
        <v>0</v>
      </c>
      <c r="Q399" s="9">
        <v>1</v>
      </c>
      <c r="R399" s="9">
        <v>0</v>
      </c>
      <c r="S399" s="8">
        <v>199833</v>
      </c>
      <c r="T399" s="9">
        <v>23</v>
      </c>
      <c r="U399" s="9">
        <f t="shared" si="96"/>
        <v>199809</v>
      </c>
      <c r="V399" s="9">
        <f t="shared" si="97"/>
        <v>12</v>
      </c>
      <c r="W399" s="7">
        <v>7.2</v>
      </c>
      <c r="X399" s="7">
        <f t="shared" si="99"/>
        <v>28.299999999999997</v>
      </c>
      <c r="Y399" s="9">
        <v>1</v>
      </c>
      <c r="Z399" s="9">
        <v>0</v>
      </c>
      <c r="AA399" s="9">
        <v>1</v>
      </c>
      <c r="AB399" s="9">
        <v>0</v>
      </c>
      <c r="AC399" s="9">
        <v>0</v>
      </c>
      <c r="AD399" s="29">
        <v>0</v>
      </c>
      <c r="AE399" s="187">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s="17">
        <v>0</v>
      </c>
      <c r="BF399">
        <v>0</v>
      </c>
      <c r="BG399">
        <v>1</v>
      </c>
      <c r="BH399" s="17">
        <v>0</v>
      </c>
      <c r="BI399">
        <v>111.9166666666667</v>
      </c>
      <c r="BJ399">
        <v>45</v>
      </c>
      <c r="BK399" s="24">
        <v>41.5</v>
      </c>
      <c r="BL399">
        <v>0</v>
      </c>
      <c r="BM399">
        <v>0</v>
      </c>
      <c r="BN399">
        <v>1</v>
      </c>
      <c r="BO399">
        <v>0</v>
      </c>
      <c r="BP399">
        <v>0</v>
      </c>
      <c r="BQ399">
        <v>0</v>
      </c>
      <c r="BR399">
        <v>0</v>
      </c>
      <c r="BS399" s="17">
        <v>0</v>
      </c>
      <c r="BT399">
        <v>0</v>
      </c>
      <c r="BU399">
        <v>1</v>
      </c>
      <c r="BV399">
        <v>0</v>
      </c>
      <c r="BW399" s="17">
        <v>0</v>
      </c>
      <c r="BX399">
        <v>0</v>
      </c>
      <c r="BY399">
        <v>0</v>
      </c>
      <c r="BZ399">
        <v>0</v>
      </c>
      <c r="CA399">
        <v>0</v>
      </c>
      <c r="CB399" s="17">
        <v>0</v>
      </c>
      <c r="CC399">
        <v>1</v>
      </c>
      <c r="CD399">
        <v>1</v>
      </c>
      <c r="CE399">
        <v>0</v>
      </c>
      <c r="CF399">
        <v>0</v>
      </c>
      <c r="CG399">
        <v>0</v>
      </c>
      <c r="CH399">
        <v>0</v>
      </c>
      <c r="CI399">
        <v>0</v>
      </c>
      <c r="CJ399">
        <v>0</v>
      </c>
      <c r="CK399">
        <v>0</v>
      </c>
      <c r="CL399">
        <v>0</v>
      </c>
      <c r="CM399" s="17">
        <v>0</v>
      </c>
      <c r="CN399">
        <v>0.16400000000000001</v>
      </c>
      <c r="CO399">
        <v>127</v>
      </c>
      <c r="CP399">
        <v>1</v>
      </c>
      <c r="CQ399">
        <v>0</v>
      </c>
      <c r="CR399">
        <v>14</v>
      </c>
      <c r="CX399" s="33" t="s">
        <v>85</v>
      </c>
    </row>
    <row r="400" spans="1:102" x14ac:dyDescent="0.25">
      <c r="A400">
        <v>399</v>
      </c>
      <c r="B400">
        <v>26</v>
      </c>
      <c r="C400" s="24" t="s">
        <v>261</v>
      </c>
      <c r="D400" s="12">
        <v>14.9</v>
      </c>
      <c r="E400" s="13">
        <v>0.54700000000000004</v>
      </c>
      <c r="F400" s="7">
        <f t="shared" si="98"/>
        <v>27.239488117001827</v>
      </c>
      <c r="G400" s="7">
        <f t="shared" si="91"/>
        <v>14.353</v>
      </c>
      <c r="H400" s="15">
        <f t="shared" si="92"/>
        <v>15.447000000000001</v>
      </c>
      <c r="I400" s="11">
        <f t="shared" si="93"/>
        <v>6.0825619003027735E-2</v>
      </c>
      <c r="J400" s="32">
        <f t="shared" si="94"/>
        <v>2.2329942009836358E-3</v>
      </c>
      <c r="K400" s="32">
        <f t="shared" si="95"/>
        <v>447.82919703038152</v>
      </c>
      <c r="L400" s="8">
        <v>0</v>
      </c>
      <c r="M400" s="9">
        <v>1</v>
      </c>
      <c r="N400" s="8">
        <v>0</v>
      </c>
      <c r="O400" s="9">
        <v>0</v>
      </c>
      <c r="P400" s="9">
        <v>0</v>
      </c>
      <c r="Q400" s="9">
        <v>1</v>
      </c>
      <c r="R400" s="9">
        <v>0</v>
      </c>
      <c r="S400" s="8">
        <v>199833</v>
      </c>
      <c r="T400" s="9">
        <v>23</v>
      </c>
      <c r="U400" s="9">
        <f t="shared" si="96"/>
        <v>199809</v>
      </c>
      <c r="V400" s="9">
        <f t="shared" si="97"/>
        <v>12</v>
      </c>
      <c r="W400" s="7">
        <v>7.2</v>
      </c>
      <c r="X400" s="7">
        <f t="shared" si="99"/>
        <v>28.299999999999997</v>
      </c>
      <c r="Y400" s="9">
        <v>1</v>
      </c>
      <c r="Z400" s="9">
        <v>0</v>
      </c>
      <c r="AA400" s="9">
        <v>1</v>
      </c>
      <c r="AB400" s="9">
        <v>0</v>
      </c>
      <c r="AC400" s="9">
        <v>0</v>
      </c>
      <c r="AD400" s="29">
        <v>0</v>
      </c>
      <c r="AE400" s="187">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s="17">
        <v>0</v>
      </c>
      <c r="BF400">
        <v>0</v>
      </c>
      <c r="BG400">
        <v>1</v>
      </c>
      <c r="BH400" s="17">
        <v>0</v>
      </c>
      <c r="BI400">
        <v>111.9166666666667</v>
      </c>
      <c r="BJ400">
        <v>45</v>
      </c>
      <c r="BK400" s="24">
        <v>41.5</v>
      </c>
      <c r="BL400">
        <v>0</v>
      </c>
      <c r="BM400">
        <v>0</v>
      </c>
      <c r="BN400">
        <v>1</v>
      </c>
      <c r="BO400">
        <v>0</v>
      </c>
      <c r="BP400">
        <v>0</v>
      </c>
      <c r="BQ400">
        <v>0</v>
      </c>
      <c r="BR400">
        <v>0</v>
      </c>
      <c r="BS400" s="17">
        <v>0</v>
      </c>
      <c r="BT400">
        <v>0</v>
      </c>
      <c r="BU400">
        <v>1</v>
      </c>
      <c r="BV400">
        <v>0</v>
      </c>
      <c r="BW400" s="17">
        <v>0</v>
      </c>
      <c r="BX400">
        <v>0</v>
      </c>
      <c r="BY400">
        <v>0</v>
      </c>
      <c r="BZ400">
        <v>0</v>
      </c>
      <c r="CA400">
        <v>0</v>
      </c>
      <c r="CB400" s="17">
        <v>0</v>
      </c>
      <c r="CC400">
        <v>1</v>
      </c>
      <c r="CD400">
        <v>1</v>
      </c>
      <c r="CE400">
        <v>0</v>
      </c>
      <c r="CF400">
        <v>0</v>
      </c>
      <c r="CG400">
        <v>0</v>
      </c>
      <c r="CH400">
        <v>0</v>
      </c>
      <c r="CI400">
        <v>0</v>
      </c>
      <c r="CJ400">
        <v>0</v>
      </c>
      <c r="CK400">
        <v>0</v>
      </c>
      <c r="CL400">
        <v>0</v>
      </c>
      <c r="CM400" s="17">
        <v>0</v>
      </c>
      <c r="CN400">
        <v>0.16400000000000001</v>
      </c>
      <c r="CO400">
        <v>127</v>
      </c>
      <c r="CP400">
        <v>1</v>
      </c>
      <c r="CQ400">
        <v>0</v>
      </c>
      <c r="CR400">
        <v>14</v>
      </c>
      <c r="CX400" s="33" t="s">
        <v>85</v>
      </c>
    </row>
    <row r="401" spans="1:102" x14ac:dyDescent="0.25">
      <c r="A401">
        <v>400</v>
      </c>
      <c r="B401">
        <v>26</v>
      </c>
      <c r="C401" s="24" t="s">
        <v>261</v>
      </c>
      <c r="D401" s="12">
        <v>16.100000000000001</v>
      </c>
      <c r="E401" s="13">
        <v>0.625</v>
      </c>
      <c r="F401" s="7">
        <f t="shared" si="98"/>
        <v>25.76</v>
      </c>
      <c r="G401" s="7">
        <f t="shared" si="91"/>
        <v>15.475000000000001</v>
      </c>
      <c r="H401" s="15">
        <f t="shared" si="92"/>
        <v>16.725000000000001</v>
      </c>
      <c r="I401" s="11">
        <f t="shared" si="93"/>
        <v>5.7533178976614648E-2</v>
      </c>
      <c r="J401" s="32">
        <f t="shared" si="94"/>
        <v>2.2334308608934253E-3</v>
      </c>
      <c r="K401" s="32">
        <f t="shared" si="95"/>
        <v>447.7416415746921</v>
      </c>
      <c r="L401" s="8">
        <v>0</v>
      </c>
      <c r="M401" s="9">
        <v>1</v>
      </c>
      <c r="N401" s="8">
        <v>0</v>
      </c>
      <c r="O401" s="9">
        <v>0</v>
      </c>
      <c r="P401" s="9">
        <v>0</v>
      </c>
      <c r="Q401" s="9">
        <v>1</v>
      </c>
      <c r="R401" s="9">
        <v>0</v>
      </c>
      <c r="S401" s="8">
        <v>199833</v>
      </c>
      <c r="T401" s="9">
        <v>23</v>
      </c>
      <c r="U401" s="9">
        <f t="shared" si="96"/>
        <v>199809</v>
      </c>
      <c r="V401" s="9">
        <f t="shared" si="97"/>
        <v>12</v>
      </c>
      <c r="W401" s="7">
        <v>7.2</v>
      </c>
      <c r="X401" s="7">
        <f t="shared" si="99"/>
        <v>28.299999999999997</v>
      </c>
      <c r="Y401" s="9">
        <v>1</v>
      </c>
      <c r="Z401" s="9">
        <v>0</v>
      </c>
      <c r="AA401" s="9">
        <v>1</v>
      </c>
      <c r="AB401" s="9">
        <v>0</v>
      </c>
      <c r="AC401" s="9">
        <v>0</v>
      </c>
      <c r="AD401" s="29">
        <v>0</v>
      </c>
      <c r="AE401" s="187">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s="17">
        <v>0</v>
      </c>
      <c r="BF401">
        <v>0</v>
      </c>
      <c r="BG401">
        <v>1</v>
      </c>
      <c r="BH401" s="17">
        <v>0</v>
      </c>
      <c r="BI401">
        <v>111.9166666666667</v>
      </c>
      <c r="BJ401">
        <v>45</v>
      </c>
      <c r="BK401" s="24">
        <v>41.5</v>
      </c>
      <c r="BL401">
        <v>0</v>
      </c>
      <c r="BM401">
        <v>0</v>
      </c>
      <c r="BN401">
        <v>1</v>
      </c>
      <c r="BO401">
        <v>0</v>
      </c>
      <c r="BP401">
        <v>0</v>
      </c>
      <c r="BQ401">
        <v>0</v>
      </c>
      <c r="BR401">
        <v>0</v>
      </c>
      <c r="BS401" s="17">
        <v>0</v>
      </c>
      <c r="BT401">
        <v>0</v>
      </c>
      <c r="BU401">
        <v>1</v>
      </c>
      <c r="BV401">
        <v>0</v>
      </c>
      <c r="BW401" s="17">
        <v>0</v>
      </c>
      <c r="BX401">
        <v>0</v>
      </c>
      <c r="BY401">
        <v>0</v>
      </c>
      <c r="BZ401">
        <v>0</v>
      </c>
      <c r="CA401">
        <v>0</v>
      </c>
      <c r="CB401" s="17">
        <v>0</v>
      </c>
      <c r="CC401">
        <v>1</v>
      </c>
      <c r="CD401">
        <v>1</v>
      </c>
      <c r="CE401">
        <v>0</v>
      </c>
      <c r="CF401">
        <v>0</v>
      </c>
      <c r="CG401">
        <v>0</v>
      </c>
      <c r="CH401">
        <v>0</v>
      </c>
      <c r="CI401">
        <v>0</v>
      </c>
      <c r="CJ401">
        <v>0</v>
      </c>
      <c r="CK401">
        <v>0</v>
      </c>
      <c r="CL401">
        <v>0</v>
      </c>
      <c r="CM401" s="17">
        <v>0</v>
      </c>
      <c r="CN401">
        <v>0.16400000000000001</v>
      </c>
      <c r="CO401">
        <v>127</v>
      </c>
      <c r="CP401">
        <v>1</v>
      </c>
      <c r="CQ401">
        <v>0</v>
      </c>
      <c r="CR401">
        <v>14</v>
      </c>
      <c r="CX401" s="33" t="s">
        <v>85</v>
      </c>
    </row>
    <row r="402" spans="1:102" x14ac:dyDescent="0.25">
      <c r="A402">
        <v>401</v>
      </c>
      <c r="B402">
        <v>26</v>
      </c>
      <c r="C402" s="24" t="s">
        <v>261</v>
      </c>
      <c r="D402" s="12">
        <v>12</v>
      </c>
      <c r="E402" s="13">
        <v>0.64800000000000002</v>
      </c>
      <c r="F402" s="7">
        <f t="shared" si="98"/>
        <v>18.518518518518519</v>
      </c>
      <c r="G402" s="7">
        <f t="shared" si="91"/>
        <v>11.352</v>
      </c>
      <c r="H402" s="15">
        <f t="shared" si="92"/>
        <v>12.648</v>
      </c>
      <c r="I402" s="11">
        <f t="shared" si="93"/>
        <v>5.5153261715128153E-2</v>
      </c>
      <c r="J402" s="32">
        <f t="shared" si="94"/>
        <v>2.9782761326169198E-3</v>
      </c>
      <c r="K402" s="32">
        <f t="shared" si="95"/>
        <v>335.76470262390706</v>
      </c>
      <c r="L402" s="8">
        <v>0</v>
      </c>
      <c r="M402" s="9">
        <v>1</v>
      </c>
      <c r="N402" s="8">
        <v>0</v>
      </c>
      <c r="O402" s="9">
        <v>0</v>
      </c>
      <c r="P402" s="9">
        <v>0</v>
      </c>
      <c r="Q402" s="9">
        <v>1</v>
      </c>
      <c r="R402" s="9">
        <v>0</v>
      </c>
      <c r="S402" s="8">
        <v>112419</v>
      </c>
      <c r="T402" s="9">
        <v>23</v>
      </c>
      <c r="U402" s="9">
        <f t="shared" si="96"/>
        <v>112395</v>
      </c>
      <c r="V402" s="9">
        <f t="shared" si="97"/>
        <v>12</v>
      </c>
      <c r="W402" s="7">
        <v>7.2</v>
      </c>
      <c r="X402" s="7">
        <f t="shared" si="99"/>
        <v>28.299999999999997</v>
      </c>
      <c r="Y402" s="9">
        <v>1</v>
      </c>
      <c r="Z402" s="9">
        <v>0</v>
      </c>
      <c r="AA402" s="9">
        <v>1</v>
      </c>
      <c r="AB402" s="9">
        <v>0</v>
      </c>
      <c r="AC402" s="9">
        <v>0</v>
      </c>
      <c r="AD402" s="29">
        <v>0</v>
      </c>
      <c r="AE402" s="187">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s="17">
        <v>0</v>
      </c>
      <c r="BF402">
        <v>0</v>
      </c>
      <c r="BG402">
        <v>1</v>
      </c>
      <c r="BH402" s="17">
        <v>0</v>
      </c>
      <c r="BI402">
        <v>111.9166666666667</v>
      </c>
      <c r="BJ402">
        <v>45</v>
      </c>
      <c r="BK402" s="24">
        <v>41.5</v>
      </c>
      <c r="BL402">
        <v>0</v>
      </c>
      <c r="BM402">
        <v>0</v>
      </c>
      <c r="BN402">
        <v>1</v>
      </c>
      <c r="BO402">
        <v>0</v>
      </c>
      <c r="BP402">
        <v>0</v>
      </c>
      <c r="BQ402">
        <v>0</v>
      </c>
      <c r="BR402">
        <v>0</v>
      </c>
      <c r="BS402" s="17">
        <v>0</v>
      </c>
      <c r="BT402">
        <v>0</v>
      </c>
      <c r="BU402">
        <v>1</v>
      </c>
      <c r="BV402">
        <v>0</v>
      </c>
      <c r="BW402" s="17">
        <v>0</v>
      </c>
      <c r="BX402">
        <v>0</v>
      </c>
      <c r="BY402">
        <v>0</v>
      </c>
      <c r="BZ402">
        <v>0</v>
      </c>
      <c r="CA402">
        <v>0</v>
      </c>
      <c r="CB402" s="17">
        <v>0</v>
      </c>
      <c r="CC402">
        <v>1</v>
      </c>
      <c r="CD402">
        <v>1</v>
      </c>
      <c r="CE402">
        <v>0</v>
      </c>
      <c r="CF402">
        <v>0</v>
      </c>
      <c r="CG402">
        <v>0</v>
      </c>
      <c r="CH402">
        <v>0</v>
      </c>
      <c r="CI402">
        <v>0</v>
      </c>
      <c r="CJ402">
        <v>0</v>
      </c>
      <c r="CK402">
        <v>0</v>
      </c>
      <c r="CL402">
        <v>0</v>
      </c>
      <c r="CM402" s="17">
        <v>0</v>
      </c>
      <c r="CN402">
        <v>0.16400000000000001</v>
      </c>
      <c r="CO402">
        <v>127</v>
      </c>
      <c r="CP402">
        <v>1</v>
      </c>
      <c r="CQ402">
        <v>0</v>
      </c>
      <c r="CR402">
        <v>14</v>
      </c>
      <c r="CX402" s="33" t="s">
        <v>85</v>
      </c>
    </row>
    <row r="403" spans="1:102" x14ac:dyDescent="0.25">
      <c r="A403">
        <v>402</v>
      </c>
      <c r="B403">
        <v>26</v>
      </c>
      <c r="C403" s="24" t="s">
        <v>261</v>
      </c>
      <c r="D403" s="12">
        <v>12.8</v>
      </c>
      <c r="E403" s="13">
        <v>0.747</v>
      </c>
      <c r="F403" s="7">
        <f t="shared" si="98"/>
        <v>17.13520749665328</v>
      </c>
      <c r="G403" s="7">
        <f t="shared" si="91"/>
        <v>12.053000000000001</v>
      </c>
      <c r="H403" s="15">
        <f t="shared" si="92"/>
        <v>13.547000000000001</v>
      </c>
      <c r="I403" s="11">
        <f t="shared" si="93"/>
        <v>5.1044546129633404E-2</v>
      </c>
      <c r="J403" s="32">
        <f t="shared" si="94"/>
        <v>2.9789278092840748E-3</v>
      </c>
      <c r="K403" s="32">
        <f t="shared" si="95"/>
        <v>335.69125001398737</v>
      </c>
      <c r="L403" s="8">
        <v>0</v>
      </c>
      <c r="M403" s="9">
        <v>1</v>
      </c>
      <c r="N403" s="8">
        <v>0</v>
      </c>
      <c r="O403" s="9">
        <v>0</v>
      </c>
      <c r="P403" s="9">
        <v>0</v>
      </c>
      <c r="Q403" s="9">
        <v>1</v>
      </c>
      <c r="R403" s="9">
        <v>0</v>
      </c>
      <c r="S403" s="8">
        <v>112419</v>
      </c>
      <c r="T403" s="9">
        <v>23</v>
      </c>
      <c r="U403" s="9">
        <f t="shared" si="96"/>
        <v>112395</v>
      </c>
      <c r="V403" s="9">
        <f t="shared" si="97"/>
        <v>12</v>
      </c>
      <c r="W403" s="7">
        <v>7.2</v>
      </c>
      <c r="X403" s="7">
        <f t="shared" si="99"/>
        <v>28.299999999999997</v>
      </c>
      <c r="Y403" s="9">
        <v>1</v>
      </c>
      <c r="Z403" s="9">
        <v>0</v>
      </c>
      <c r="AA403" s="9">
        <v>1</v>
      </c>
      <c r="AB403" s="9">
        <v>0</v>
      </c>
      <c r="AC403" s="9">
        <v>0</v>
      </c>
      <c r="AD403" s="29">
        <v>0</v>
      </c>
      <c r="AE403" s="187">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s="17">
        <v>0</v>
      </c>
      <c r="BF403">
        <v>0</v>
      </c>
      <c r="BG403">
        <v>1</v>
      </c>
      <c r="BH403" s="17">
        <v>0</v>
      </c>
      <c r="BI403">
        <v>111.9166666666667</v>
      </c>
      <c r="BJ403">
        <v>45</v>
      </c>
      <c r="BK403" s="24">
        <v>41.5</v>
      </c>
      <c r="BL403">
        <v>0</v>
      </c>
      <c r="BM403">
        <v>0</v>
      </c>
      <c r="BN403">
        <v>1</v>
      </c>
      <c r="BO403">
        <v>0</v>
      </c>
      <c r="BP403">
        <v>0</v>
      </c>
      <c r="BQ403">
        <v>0</v>
      </c>
      <c r="BR403">
        <v>0</v>
      </c>
      <c r="BS403" s="17">
        <v>0</v>
      </c>
      <c r="BT403">
        <v>0</v>
      </c>
      <c r="BU403">
        <v>1</v>
      </c>
      <c r="BV403">
        <v>0</v>
      </c>
      <c r="BW403" s="17">
        <v>0</v>
      </c>
      <c r="BX403">
        <v>0</v>
      </c>
      <c r="BY403">
        <v>0</v>
      </c>
      <c r="BZ403">
        <v>0</v>
      </c>
      <c r="CA403">
        <v>0</v>
      </c>
      <c r="CB403" s="17">
        <v>0</v>
      </c>
      <c r="CC403">
        <v>1</v>
      </c>
      <c r="CD403">
        <v>1</v>
      </c>
      <c r="CE403">
        <v>0</v>
      </c>
      <c r="CF403">
        <v>0</v>
      </c>
      <c r="CG403">
        <v>0</v>
      </c>
      <c r="CH403">
        <v>0</v>
      </c>
      <c r="CI403">
        <v>0</v>
      </c>
      <c r="CJ403">
        <v>0</v>
      </c>
      <c r="CK403">
        <v>0</v>
      </c>
      <c r="CL403">
        <v>0</v>
      </c>
      <c r="CM403" s="17">
        <v>0</v>
      </c>
      <c r="CN403">
        <v>0.16400000000000001</v>
      </c>
      <c r="CO403">
        <v>127</v>
      </c>
      <c r="CP403">
        <v>1</v>
      </c>
      <c r="CQ403">
        <v>0</v>
      </c>
      <c r="CR403">
        <v>14</v>
      </c>
      <c r="CX403" s="33" t="s">
        <v>85</v>
      </c>
    </row>
    <row r="404" spans="1:102" x14ac:dyDescent="0.25">
      <c r="A404">
        <v>403</v>
      </c>
      <c r="B404">
        <v>26</v>
      </c>
      <c r="C404" s="24" t="s">
        <v>261</v>
      </c>
      <c r="D404" s="12">
        <v>16.7</v>
      </c>
      <c r="E404" s="13">
        <v>0.61</v>
      </c>
      <c r="F404" s="7">
        <f t="shared" si="98"/>
        <v>27.377049180327869</v>
      </c>
      <c r="G404" s="7">
        <f t="shared" si="91"/>
        <v>16.09</v>
      </c>
      <c r="H404" s="15">
        <f t="shared" si="92"/>
        <v>17.309999999999999</v>
      </c>
      <c r="I404" s="11">
        <f t="shared" si="93"/>
        <v>9.2214950598948575E-2</v>
      </c>
      <c r="J404" s="32">
        <f t="shared" si="94"/>
        <v>3.3683305308597985E-3</v>
      </c>
      <c r="K404" s="32">
        <f t="shared" si="95"/>
        <v>296.88297832954669</v>
      </c>
      <c r="L404" s="8">
        <v>0</v>
      </c>
      <c r="M404" s="9">
        <v>1</v>
      </c>
      <c r="N404" s="8">
        <v>0</v>
      </c>
      <c r="O404" s="9">
        <v>0</v>
      </c>
      <c r="P404" s="9">
        <v>0</v>
      </c>
      <c r="Q404" s="9">
        <v>1</v>
      </c>
      <c r="R404" s="9">
        <v>0</v>
      </c>
      <c r="S404" s="8">
        <v>87414</v>
      </c>
      <c r="T404" s="9">
        <v>23</v>
      </c>
      <c r="U404" s="9">
        <f t="shared" si="96"/>
        <v>87390</v>
      </c>
      <c r="V404" s="9">
        <f t="shared" si="97"/>
        <v>12</v>
      </c>
      <c r="W404" s="7">
        <v>7.2</v>
      </c>
      <c r="X404" s="7">
        <f t="shared" si="99"/>
        <v>28.299999999999997</v>
      </c>
      <c r="Y404" s="9">
        <v>1</v>
      </c>
      <c r="Z404" s="9">
        <v>0</v>
      </c>
      <c r="AA404" s="9">
        <v>1</v>
      </c>
      <c r="AB404" s="9">
        <v>0</v>
      </c>
      <c r="AC404" s="9">
        <v>0</v>
      </c>
      <c r="AD404" s="29">
        <v>0</v>
      </c>
      <c r="AE404" s="187">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s="17">
        <v>0</v>
      </c>
      <c r="BF404">
        <v>0</v>
      </c>
      <c r="BG404">
        <v>1</v>
      </c>
      <c r="BH404" s="17">
        <v>0</v>
      </c>
      <c r="BI404">
        <v>111.9166666666667</v>
      </c>
      <c r="BJ404">
        <v>45</v>
      </c>
      <c r="BK404" s="24">
        <v>41.5</v>
      </c>
      <c r="BL404">
        <v>0</v>
      </c>
      <c r="BM404">
        <v>0</v>
      </c>
      <c r="BN404">
        <v>1</v>
      </c>
      <c r="BO404">
        <v>0</v>
      </c>
      <c r="BP404">
        <v>0</v>
      </c>
      <c r="BQ404">
        <v>0</v>
      </c>
      <c r="BR404">
        <v>0</v>
      </c>
      <c r="BS404" s="17">
        <v>0</v>
      </c>
      <c r="BT404">
        <v>0</v>
      </c>
      <c r="BU404">
        <v>1</v>
      </c>
      <c r="BV404">
        <v>0</v>
      </c>
      <c r="BW404" s="17">
        <v>0</v>
      </c>
      <c r="BX404">
        <v>0</v>
      </c>
      <c r="BY404">
        <v>0</v>
      </c>
      <c r="BZ404">
        <v>0</v>
      </c>
      <c r="CA404">
        <v>0</v>
      </c>
      <c r="CB404" s="17">
        <v>0</v>
      </c>
      <c r="CC404">
        <v>1</v>
      </c>
      <c r="CD404">
        <v>1</v>
      </c>
      <c r="CE404">
        <v>0</v>
      </c>
      <c r="CF404">
        <v>0</v>
      </c>
      <c r="CG404">
        <v>0</v>
      </c>
      <c r="CH404">
        <v>0</v>
      </c>
      <c r="CI404">
        <v>0</v>
      </c>
      <c r="CJ404">
        <v>0</v>
      </c>
      <c r="CK404">
        <v>0</v>
      </c>
      <c r="CL404">
        <v>0</v>
      </c>
      <c r="CM404" s="17">
        <v>0</v>
      </c>
      <c r="CN404">
        <v>0.16400000000000001</v>
      </c>
      <c r="CO404">
        <v>127</v>
      </c>
      <c r="CP404">
        <v>1</v>
      </c>
      <c r="CQ404">
        <v>0</v>
      </c>
      <c r="CR404">
        <v>14</v>
      </c>
      <c r="CX404" s="33" t="s">
        <v>85</v>
      </c>
    </row>
    <row r="405" spans="1:102" x14ac:dyDescent="0.25">
      <c r="A405">
        <v>404</v>
      </c>
      <c r="B405">
        <v>26</v>
      </c>
      <c r="C405" s="24" t="s">
        <v>261</v>
      </c>
      <c r="D405" s="12">
        <v>16.399999999999999</v>
      </c>
      <c r="E405" s="13">
        <v>0.65200000000000002</v>
      </c>
      <c r="F405" s="7">
        <f t="shared" si="98"/>
        <v>25.153374233128833</v>
      </c>
      <c r="G405" s="7">
        <f t="shared" si="91"/>
        <v>15.747999999999999</v>
      </c>
      <c r="H405" s="15">
        <f t="shared" si="92"/>
        <v>17.052</v>
      </c>
      <c r="I405" s="11">
        <f t="shared" si="93"/>
        <v>8.4781076855170251E-2</v>
      </c>
      <c r="J405" s="32">
        <f t="shared" si="94"/>
        <v>3.3705647627787199E-3</v>
      </c>
      <c r="K405" s="32">
        <f t="shared" si="95"/>
        <v>296.68618477325805</v>
      </c>
      <c r="L405" s="8">
        <v>0</v>
      </c>
      <c r="M405" s="9">
        <v>1</v>
      </c>
      <c r="N405" s="8">
        <v>0</v>
      </c>
      <c r="O405" s="9">
        <v>0</v>
      </c>
      <c r="P405" s="9">
        <v>0</v>
      </c>
      <c r="Q405" s="9">
        <v>1</v>
      </c>
      <c r="R405" s="9">
        <v>0</v>
      </c>
      <c r="S405" s="8">
        <v>87414</v>
      </c>
      <c r="T405" s="9">
        <v>23</v>
      </c>
      <c r="U405" s="9">
        <f t="shared" si="96"/>
        <v>87390</v>
      </c>
      <c r="V405" s="9">
        <f t="shared" si="97"/>
        <v>12</v>
      </c>
      <c r="W405" s="7">
        <v>7.2</v>
      </c>
      <c r="X405" s="7">
        <f t="shared" si="99"/>
        <v>28.299999999999997</v>
      </c>
      <c r="Y405" s="9">
        <v>1</v>
      </c>
      <c r="Z405" s="9">
        <v>0</v>
      </c>
      <c r="AA405" s="9">
        <v>1</v>
      </c>
      <c r="AB405" s="9">
        <v>0</v>
      </c>
      <c r="AC405" s="9">
        <v>0</v>
      </c>
      <c r="AD405" s="29">
        <v>0</v>
      </c>
      <c r="AE405" s="187">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s="17">
        <v>0</v>
      </c>
      <c r="BF405">
        <v>0</v>
      </c>
      <c r="BG405">
        <v>1</v>
      </c>
      <c r="BH405" s="17">
        <v>0</v>
      </c>
      <c r="BI405">
        <v>111.9166666666667</v>
      </c>
      <c r="BJ405">
        <v>45</v>
      </c>
      <c r="BK405" s="24">
        <v>41.5</v>
      </c>
      <c r="BL405">
        <v>0</v>
      </c>
      <c r="BM405">
        <v>0</v>
      </c>
      <c r="BN405">
        <v>1</v>
      </c>
      <c r="BO405">
        <v>0</v>
      </c>
      <c r="BP405">
        <v>0</v>
      </c>
      <c r="BQ405">
        <v>0</v>
      </c>
      <c r="BR405">
        <v>0</v>
      </c>
      <c r="BS405" s="17">
        <v>0</v>
      </c>
      <c r="BT405">
        <v>0</v>
      </c>
      <c r="BU405">
        <v>1</v>
      </c>
      <c r="BV405">
        <v>0</v>
      </c>
      <c r="BW405" s="17">
        <v>0</v>
      </c>
      <c r="BX405">
        <v>0</v>
      </c>
      <c r="BY405">
        <v>0</v>
      </c>
      <c r="BZ405">
        <v>0</v>
      </c>
      <c r="CA405">
        <v>0</v>
      </c>
      <c r="CB405" s="17">
        <v>0</v>
      </c>
      <c r="CC405">
        <v>1</v>
      </c>
      <c r="CD405">
        <v>1</v>
      </c>
      <c r="CE405">
        <v>0</v>
      </c>
      <c r="CF405">
        <v>0</v>
      </c>
      <c r="CG405">
        <v>0</v>
      </c>
      <c r="CH405">
        <v>0</v>
      </c>
      <c r="CI405">
        <v>0</v>
      </c>
      <c r="CJ405">
        <v>0</v>
      </c>
      <c r="CK405">
        <v>0</v>
      </c>
      <c r="CL405">
        <v>0</v>
      </c>
      <c r="CM405" s="17">
        <v>0</v>
      </c>
      <c r="CN405">
        <v>0.16400000000000001</v>
      </c>
      <c r="CO405">
        <v>127</v>
      </c>
      <c r="CP405">
        <v>1</v>
      </c>
      <c r="CQ405">
        <v>0</v>
      </c>
      <c r="CR405">
        <v>14</v>
      </c>
      <c r="CX405" s="33" t="s">
        <v>85</v>
      </c>
    </row>
    <row r="406" spans="1:102" x14ac:dyDescent="0.25">
      <c r="A406">
        <v>405</v>
      </c>
      <c r="B406">
        <v>26</v>
      </c>
      <c r="C406" s="24" t="s">
        <v>261</v>
      </c>
      <c r="D406" s="12">
        <v>14.6</v>
      </c>
      <c r="E406" s="13">
        <v>0.60099999999999998</v>
      </c>
      <c r="F406" s="7">
        <f t="shared" si="98"/>
        <v>24.292845257903494</v>
      </c>
      <c r="G406" s="7">
        <f t="shared" si="91"/>
        <v>13.998999999999999</v>
      </c>
      <c r="H406" s="15">
        <f t="shared" si="92"/>
        <v>15.201000000000001</v>
      </c>
      <c r="I406" s="11">
        <f t="shared" si="93"/>
        <v>6.5918282922566435E-2</v>
      </c>
      <c r="J406" s="32">
        <f t="shared" si="94"/>
        <v>2.7134854819494815E-3</v>
      </c>
      <c r="K406" s="32">
        <f t="shared" si="95"/>
        <v>368.52970345784132</v>
      </c>
      <c r="L406" s="8">
        <v>0</v>
      </c>
      <c r="M406" s="9">
        <v>1</v>
      </c>
      <c r="N406" s="8">
        <v>0</v>
      </c>
      <c r="O406" s="9">
        <v>0</v>
      </c>
      <c r="P406" s="9">
        <v>0</v>
      </c>
      <c r="Q406" s="9">
        <v>1</v>
      </c>
      <c r="R406" s="9">
        <v>0</v>
      </c>
      <c r="S406" s="8">
        <v>135248</v>
      </c>
      <c r="T406" s="9">
        <v>23</v>
      </c>
      <c r="U406" s="9">
        <f t="shared" si="96"/>
        <v>135224</v>
      </c>
      <c r="V406" s="9">
        <f t="shared" si="97"/>
        <v>12</v>
      </c>
      <c r="W406" s="7">
        <v>7.2</v>
      </c>
      <c r="X406" s="7">
        <f t="shared" si="99"/>
        <v>28.299999999999997</v>
      </c>
      <c r="Y406" s="9">
        <v>1</v>
      </c>
      <c r="Z406" s="9">
        <v>0</v>
      </c>
      <c r="AA406" s="9">
        <v>1</v>
      </c>
      <c r="AB406" s="9">
        <v>0</v>
      </c>
      <c r="AC406" s="9">
        <v>0</v>
      </c>
      <c r="AD406" s="29">
        <v>0</v>
      </c>
      <c r="AE406" s="187">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s="17">
        <v>0</v>
      </c>
      <c r="BF406">
        <v>0</v>
      </c>
      <c r="BG406">
        <v>1</v>
      </c>
      <c r="BH406" s="17">
        <v>0</v>
      </c>
      <c r="BI406">
        <v>111.9166666666667</v>
      </c>
      <c r="BJ406">
        <v>45</v>
      </c>
      <c r="BK406" s="24">
        <v>41.5</v>
      </c>
      <c r="BL406">
        <v>0</v>
      </c>
      <c r="BM406">
        <v>0</v>
      </c>
      <c r="BN406">
        <v>1</v>
      </c>
      <c r="BO406">
        <v>0</v>
      </c>
      <c r="BP406">
        <v>0</v>
      </c>
      <c r="BQ406">
        <v>0</v>
      </c>
      <c r="BR406">
        <v>0</v>
      </c>
      <c r="BS406" s="17">
        <v>0</v>
      </c>
      <c r="BT406">
        <v>0</v>
      </c>
      <c r="BU406">
        <v>1</v>
      </c>
      <c r="BV406">
        <v>0</v>
      </c>
      <c r="BW406" s="17">
        <v>0</v>
      </c>
      <c r="BX406">
        <v>0</v>
      </c>
      <c r="BY406">
        <v>0</v>
      </c>
      <c r="BZ406">
        <v>0</v>
      </c>
      <c r="CA406">
        <v>0</v>
      </c>
      <c r="CB406" s="17">
        <v>0</v>
      </c>
      <c r="CC406">
        <v>1</v>
      </c>
      <c r="CD406">
        <v>1</v>
      </c>
      <c r="CE406">
        <v>0</v>
      </c>
      <c r="CF406">
        <v>0</v>
      </c>
      <c r="CG406">
        <v>0</v>
      </c>
      <c r="CH406">
        <v>0</v>
      </c>
      <c r="CI406">
        <v>0</v>
      </c>
      <c r="CJ406">
        <v>0</v>
      </c>
      <c r="CK406">
        <v>0</v>
      </c>
      <c r="CL406">
        <v>0</v>
      </c>
      <c r="CM406" s="17">
        <v>0</v>
      </c>
      <c r="CN406">
        <v>0.16400000000000001</v>
      </c>
      <c r="CO406">
        <v>127</v>
      </c>
      <c r="CP406">
        <v>1</v>
      </c>
      <c r="CQ406">
        <v>0</v>
      </c>
      <c r="CR406">
        <v>14</v>
      </c>
      <c r="CX406" s="33" t="s">
        <v>85</v>
      </c>
    </row>
    <row r="407" spans="1:102" x14ac:dyDescent="0.25">
      <c r="A407">
        <v>406</v>
      </c>
      <c r="B407">
        <v>26</v>
      </c>
      <c r="C407" s="24" t="s">
        <v>261</v>
      </c>
      <c r="D407" s="12">
        <v>15.8</v>
      </c>
      <c r="E407" s="13">
        <v>0.627</v>
      </c>
      <c r="F407" s="7">
        <f t="shared" si="98"/>
        <v>25.199362041467307</v>
      </c>
      <c r="G407" s="7">
        <f t="shared" si="91"/>
        <v>15.173</v>
      </c>
      <c r="H407" s="15">
        <f t="shared" si="92"/>
        <v>16.427</v>
      </c>
      <c r="I407" s="11">
        <f t="shared" si="93"/>
        <v>6.8366811670725114E-2</v>
      </c>
      <c r="J407" s="32">
        <f t="shared" si="94"/>
        <v>2.7130373998445981E-3</v>
      </c>
      <c r="K407" s="32">
        <f t="shared" si="95"/>
        <v>368.59056939549731</v>
      </c>
      <c r="L407" s="8">
        <v>0</v>
      </c>
      <c r="M407" s="9">
        <v>1</v>
      </c>
      <c r="N407" s="8">
        <v>0</v>
      </c>
      <c r="O407" s="9">
        <v>0</v>
      </c>
      <c r="P407" s="9">
        <v>0</v>
      </c>
      <c r="Q407" s="9">
        <v>1</v>
      </c>
      <c r="R407" s="9">
        <v>0</v>
      </c>
      <c r="S407" s="8">
        <v>135248</v>
      </c>
      <c r="T407" s="9">
        <v>23</v>
      </c>
      <c r="U407" s="9">
        <f t="shared" si="96"/>
        <v>135224</v>
      </c>
      <c r="V407" s="9">
        <f t="shared" si="97"/>
        <v>12</v>
      </c>
      <c r="W407" s="7">
        <v>7.2</v>
      </c>
      <c r="X407" s="7">
        <f t="shared" si="99"/>
        <v>28.299999999999997</v>
      </c>
      <c r="Y407" s="9">
        <v>1</v>
      </c>
      <c r="Z407" s="9">
        <v>0</v>
      </c>
      <c r="AA407" s="9">
        <v>1</v>
      </c>
      <c r="AB407" s="9">
        <v>0</v>
      </c>
      <c r="AC407" s="9">
        <v>0</v>
      </c>
      <c r="AD407" s="29">
        <v>0</v>
      </c>
      <c r="AE407" s="187">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s="17">
        <v>0</v>
      </c>
      <c r="BF407">
        <v>0</v>
      </c>
      <c r="BG407">
        <v>1</v>
      </c>
      <c r="BH407" s="17">
        <v>0</v>
      </c>
      <c r="BI407">
        <v>111.9166666666667</v>
      </c>
      <c r="BJ407">
        <v>45</v>
      </c>
      <c r="BK407" s="24">
        <v>41.5</v>
      </c>
      <c r="BL407">
        <v>0</v>
      </c>
      <c r="BM407">
        <v>0</v>
      </c>
      <c r="BN407">
        <v>1</v>
      </c>
      <c r="BO407">
        <v>0</v>
      </c>
      <c r="BP407">
        <v>0</v>
      </c>
      <c r="BQ407">
        <v>0</v>
      </c>
      <c r="BR407">
        <v>0</v>
      </c>
      <c r="BS407" s="17">
        <v>0</v>
      </c>
      <c r="BT407">
        <v>0</v>
      </c>
      <c r="BU407">
        <v>1</v>
      </c>
      <c r="BV407">
        <v>0</v>
      </c>
      <c r="BW407" s="17">
        <v>0</v>
      </c>
      <c r="BX407">
        <v>0</v>
      </c>
      <c r="BY407">
        <v>0</v>
      </c>
      <c r="BZ407">
        <v>0</v>
      </c>
      <c r="CA407">
        <v>0</v>
      </c>
      <c r="CB407" s="17">
        <v>0</v>
      </c>
      <c r="CC407">
        <v>1</v>
      </c>
      <c r="CD407">
        <v>1</v>
      </c>
      <c r="CE407">
        <v>0</v>
      </c>
      <c r="CF407">
        <v>0</v>
      </c>
      <c r="CG407">
        <v>0</v>
      </c>
      <c r="CH407">
        <v>0</v>
      </c>
      <c r="CI407">
        <v>0</v>
      </c>
      <c r="CJ407">
        <v>0</v>
      </c>
      <c r="CK407">
        <v>0</v>
      </c>
      <c r="CL407">
        <v>0</v>
      </c>
      <c r="CM407" s="17">
        <v>0</v>
      </c>
      <c r="CN407">
        <v>0.16400000000000001</v>
      </c>
      <c r="CO407">
        <v>127</v>
      </c>
      <c r="CP407">
        <v>1</v>
      </c>
      <c r="CQ407">
        <v>0</v>
      </c>
      <c r="CR407">
        <v>14</v>
      </c>
      <c r="CX407" s="33" t="s">
        <v>85</v>
      </c>
    </row>
    <row r="408" spans="1:102" x14ac:dyDescent="0.25">
      <c r="A408">
        <v>407</v>
      </c>
      <c r="B408">
        <v>26</v>
      </c>
      <c r="C408" s="24" t="s">
        <v>261</v>
      </c>
      <c r="D408" s="12">
        <v>14.1</v>
      </c>
      <c r="E408" s="13">
        <v>0.57799999999999996</v>
      </c>
      <c r="F408" s="7">
        <f t="shared" si="98"/>
        <v>24.394463667820069</v>
      </c>
      <c r="G408" s="7">
        <f t="shared" si="91"/>
        <v>13.522</v>
      </c>
      <c r="H408" s="15">
        <f t="shared" si="92"/>
        <v>14.677999999999999</v>
      </c>
      <c r="I408" s="11">
        <f t="shared" si="93"/>
        <v>9.5568279478523185E-2</v>
      </c>
      <c r="J408" s="32">
        <f t="shared" si="94"/>
        <v>3.9176216694032911E-3</v>
      </c>
      <c r="K408" s="32">
        <f t="shared" si="95"/>
        <v>255.25690951988074</v>
      </c>
      <c r="L408" s="8">
        <v>0</v>
      </c>
      <c r="M408" s="9">
        <v>1</v>
      </c>
      <c r="N408" s="8">
        <v>0</v>
      </c>
      <c r="O408" s="9">
        <v>0</v>
      </c>
      <c r="P408" s="9">
        <v>0</v>
      </c>
      <c r="Q408" s="9">
        <v>1</v>
      </c>
      <c r="R408" s="9">
        <v>0</v>
      </c>
      <c r="S408" s="8">
        <v>64585</v>
      </c>
      <c r="T408" s="9">
        <v>23</v>
      </c>
      <c r="U408" s="9">
        <f t="shared" si="96"/>
        <v>64561</v>
      </c>
      <c r="V408" s="9">
        <f t="shared" si="97"/>
        <v>12</v>
      </c>
      <c r="W408" s="7">
        <v>7.2</v>
      </c>
      <c r="X408" s="7">
        <f t="shared" si="99"/>
        <v>28.299999999999997</v>
      </c>
      <c r="Y408" s="9">
        <v>1</v>
      </c>
      <c r="Z408" s="9">
        <v>0</v>
      </c>
      <c r="AA408" s="9">
        <v>1</v>
      </c>
      <c r="AB408" s="9">
        <v>0</v>
      </c>
      <c r="AC408" s="9">
        <v>0</v>
      </c>
      <c r="AD408" s="29">
        <v>0</v>
      </c>
      <c r="AE408" s="187">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s="17">
        <v>0</v>
      </c>
      <c r="BF408">
        <v>0</v>
      </c>
      <c r="BG408">
        <v>1</v>
      </c>
      <c r="BH408" s="17">
        <v>0</v>
      </c>
      <c r="BI408">
        <v>111.9166666666667</v>
      </c>
      <c r="BJ408">
        <v>45</v>
      </c>
      <c r="BK408" s="24">
        <v>41.5</v>
      </c>
      <c r="BL408">
        <v>0</v>
      </c>
      <c r="BM408">
        <v>0</v>
      </c>
      <c r="BN408">
        <v>1</v>
      </c>
      <c r="BO408">
        <v>0</v>
      </c>
      <c r="BP408">
        <v>0</v>
      </c>
      <c r="BQ408">
        <v>0</v>
      </c>
      <c r="BR408">
        <v>0</v>
      </c>
      <c r="BS408" s="17">
        <v>0</v>
      </c>
      <c r="BT408">
        <v>0</v>
      </c>
      <c r="BU408">
        <v>1</v>
      </c>
      <c r="BV408">
        <v>0</v>
      </c>
      <c r="BW408" s="17">
        <v>0</v>
      </c>
      <c r="BX408">
        <v>0</v>
      </c>
      <c r="BY408">
        <v>0</v>
      </c>
      <c r="BZ408">
        <v>0</v>
      </c>
      <c r="CA408">
        <v>0</v>
      </c>
      <c r="CB408" s="17">
        <v>0</v>
      </c>
      <c r="CC408">
        <v>1</v>
      </c>
      <c r="CD408">
        <v>1</v>
      </c>
      <c r="CE408">
        <v>0</v>
      </c>
      <c r="CF408">
        <v>0</v>
      </c>
      <c r="CG408">
        <v>0</v>
      </c>
      <c r="CH408">
        <v>0</v>
      </c>
      <c r="CI408">
        <v>0</v>
      </c>
      <c r="CJ408">
        <v>0</v>
      </c>
      <c r="CK408">
        <v>0</v>
      </c>
      <c r="CL408">
        <v>0</v>
      </c>
      <c r="CM408" s="17">
        <v>0</v>
      </c>
      <c r="CN408">
        <v>0.16400000000000001</v>
      </c>
      <c r="CO408">
        <v>127</v>
      </c>
      <c r="CP408">
        <v>1</v>
      </c>
      <c r="CQ408">
        <v>0</v>
      </c>
      <c r="CR408">
        <v>14</v>
      </c>
      <c r="CX408" s="33" t="s">
        <v>85</v>
      </c>
    </row>
    <row r="409" spans="1:102" x14ac:dyDescent="0.25">
      <c r="A409">
        <v>408</v>
      </c>
      <c r="B409" s="50">
        <v>26</v>
      </c>
      <c r="C409" s="51" t="s">
        <v>261</v>
      </c>
      <c r="D409" s="52">
        <v>16.3</v>
      </c>
      <c r="E409" s="53">
        <v>0.71099999999999997</v>
      </c>
      <c r="F409" s="54">
        <f t="shared" si="98"/>
        <v>22.925457102672294</v>
      </c>
      <c r="G409" s="54">
        <f t="shared" si="91"/>
        <v>15.589</v>
      </c>
      <c r="H409" s="55">
        <f t="shared" si="92"/>
        <v>17.010999999999999</v>
      </c>
      <c r="I409" s="56">
        <f t="shared" si="93"/>
        <v>8.986121557159743E-2</v>
      </c>
      <c r="J409" s="57">
        <f t="shared" si="94"/>
        <v>3.9197131454850164E-3</v>
      </c>
      <c r="K409" s="57">
        <f t="shared" si="95"/>
        <v>255.12070982843881</v>
      </c>
      <c r="L409" s="58">
        <v>0</v>
      </c>
      <c r="M409" s="59">
        <v>1</v>
      </c>
      <c r="N409" s="58">
        <v>0</v>
      </c>
      <c r="O409" s="59">
        <v>0</v>
      </c>
      <c r="P409" s="59">
        <v>0</v>
      </c>
      <c r="Q409" s="59">
        <v>1</v>
      </c>
      <c r="R409" s="59">
        <v>0</v>
      </c>
      <c r="S409" s="58">
        <v>64585</v>
      </c>
      <c r="T409" s="59">
        <v>23</v>
      </c>
      <c r="U409" s="59">
        <f t="shared" si="96"/>
        <v>64561</v>
      </c>
      <c r="V409" s="59">
        <f t="shared" si="97"/>
        <v>12</v>
      </c>
      <c r="W409" s="54">
        <v>7.2</v>
      </c>
      <c r="X409" s="54">
        <f t="shared" si="99"/>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s="64">
        <v>0</v>
      </c>
      <c r="BF409">
        <v>0</v>
      </c>
      <c r="BG409">
        <v>1</v>
      </c>
      <c r="BH409" s="64">
        <v>0</v>
      </c>
      <c r="BI409">
        <v>111.9166666666667</v>
      </c>
      <c r="BJ409">
        <v>45</v>
      </c>
      <c r="BK409" s="51">
        <v>41.5</v>
      </c>
      <c r="BL409" s="50">
        <v>0</v>
      </c>
      <c r="BM409" s="50">
        <v>0</v>
      </c>
      <c r="BN409" s="50">
        <v>1</v>
      </c>
      <c r="BO409" s="50">
        <v>0</v>
      </c>
      <c r="BP409" s="50">
        <v>0</v>
      </c>
      <c r="BQ409" s="50">
        <v>0</v>
      </c>
      <c r="BR409" s="50">
        <v>0</v>
      </c>
      <c r="BS409" s="64">
        <v>0</v>
      </c>
      <c r="BT409" s="50">
        <v>0</v>
      </c>
      <c r="BU409" s="50">
        <v>1</v>
      </c>
      <c r="BV409" s="50">
        <v>0</v>
      </c>
      <c r="BW409" s="64">
        <v>0</v>
      </c>
      <c r="BX409" s="50">
        <v>0</v>
      </c>
      <c r="BY409" s="50">
        <v>0</v>
      </c>
      <c r="BZ409" s="50">
        <v>0</v>
      </c>
      <c r="CA409" s="50">
        <v>0</v>
      </c>
      <c r="CB409" s="64">
        <v>0</v>
      </c>
      <c r="CC409" s="50">
        <v>1</v>
      </c>
      <c r="CD409" s="50">
        <v>1</v>
      </c>
      <c r="CE409" s="50">
        <v>0</v>
      </c>
      <c r="CF409" s="50">
        <v>0</v>
      </c>
      <c r="CG409" s="50">
        <v>0</v>
      </c>
      <c r="CH409" s="50">
        <v>0</v>
      </c>
      <c r="CI409" s="50">
        <v>0</v>
      </c>
      <c r="CJ409" s="50">
        <v>0</v>
      </c>
      <c r="CK409" s="50">
        <v>0</v>
      </c>
      <c r="CL409" s="50">
        <v>0</v>
      </c>
      <c r="CM409" s="64">
        <v>0</v>
      </c>
      <c r="CN409">
        <v>0.16400000000000001</v>
      </c>
      <c r="CO409">
        <v>127</v>
      </c>
      <c r="CP409">
        <v>1</v>
      </c>
      <c r="CQ409">
        <v>0</v>
      </c>
      <c r="CR409">
        <v>14</v>
      </c>
      <c r="CX409" s="33" t="s">
        <v>85</v>
      </c>
    </row>
    <row r="410" spans="1:102" x14ac:dyDescent="0.25">
      <c r="A410">
        <v>409</v>
      </c>
      <c r="B410">
        <v>27</v>
      </c>
      <c r="C410" s="24" t="s">
        <v>490</v>
      </c>
      <c r="D410" s="12">
        <v>4.5999999999999996</v>
      </c>
      <c r="E410" s="13">
        <f t="shared" ref="E410:E417" si="100">D410/F410</f>
        <v>0.13855421686746985</v>
      </c>
      <c r="F410" s="7">
        <v>33.200000000000003</v>
      </c>
      <c r="G410" s="7">
        <f t="shared" si="91"/>
        <v>4.4614457831325298</v>
      </c>
      <c r="H410" s="15">
        <f t="shared" si="92"/>
        <v>4.7385542168674695</v>
      </c>
      <c r="I410" s="11">
        <f t="shared" si="93"/>
        <v>0.3293553550615026</v>
      </c>
      <c r="J410" s="32">
        <f t="shared" si="94"/>
        <v>9.9203420199247758E-3</v>
      </c>
      <c r="K410" s="32">
        <f t="shared" si="95"/>
        <v>100.80297614654044</v>
      </c>
      <c r="L410" s="8">
        <v>0</v>
      </c>
      <c r="M410" s="9">
        <v>1</v>
      </c>
      <c r="N410" s="8">
        <v>0</v>
      </c>
      <c r="O410" s="9">
        <v>0</v>
      </c>
      <c r="P410" s="9">
        <v>0</v>
      </c>
      <c r="Q410" s="9">
        <v>1</v>
      </c>
      <c r="R410" s="9">
        <v>0</v>
      </c>
      <c r="S410" s="8">
        <v>9065</v>
      </c>
      <c r="T410" s="9">
        <v>5</v>
      </c>
      <c r="U410" s="9">
        <f t="shared" si="96"/>
        <v>9059</v>
      </c>
      <c r="V410" s="9">
        <f t="shared" si="97"/>
        <v>8</v>
      </c>
      <c r="W410" s="7">
        <v>5.19</v>
      </c>
      <c r="X410" s="7">
        <v>18.3</v>
      </c>
      <c r="Y410" s="9">
        <v>1</v>
      </c>
      <c r="Z410" s="9">
        <v>0</v>
      </c>
      <c r="AA410" s="9">
        <v>1</v>
      </c>
      <c r="AB410" s="9">
        <v>0</v>
      </c>
      <c r="AC410" s="9">
        <v>0</v>
      </c>
      <c r="AD410" s="29">
        <v>0</v>
      </c>
      <c r="AE410" s="187">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s="17">
        <v>1</v>
      </c>
      <c r="BF410">
        <v>0</v>
      </c>
      <c r="BG410">
        <v>1</v>
      </c>
      <c r="BH410" s="17">
        <v>0</v>
      </c>
      <c r="BI410">
        <v>100</v>
      </c>
      <c r="BJ410">
        <v>53.91</v>
      </c>
      <c r="BK410" s="24">
        <v>34.03</v>
      </c>
      <c r="BL410">
        <v>1</v>
      </c>
      <c r="BM410">
        <v>0</v>
      </c>
      <c r="BN410">
        <v>0</v>
      </c>
      <c r="BO410">
        <v>0</v>
      </c>
      <c r="BP410">
        <v>0</v>
      </c>
      <c r="BQ410">
        <v>0</v>
      </c>
      <c r="BR410">
        <v>0</v>
      </c>
      <c r="BS410" s="17">
        <v>0</v>
      </c>
      <c r="BT410">
        <v>0</v>
      </c>
      <c r="BU410">
        <v>0</v>
      </c>
      <c r="BV410">
        <v>1</v>
      </c>
      <c r="BW410" s="17">
        <v>0</v>
      </c>
      <c r="BX410">
        <v>0</v>
      </c>
      <c r="BY410">
        <v>0</v>
      </c>
      <c r="BZ410">
        <v>0</v>
      </c>
      <c r="CA410">
        <v>0</v>
      </c>
      <c r="CB410" s="17">
        <v>0</v>
      </c>
      <c r="CC410">
        <v>0</v>
      </c>
      <c r="CD410">
        <v>0</v>
      </c>
      <c r="CE410">
        <v>1</v>
      </c>
      <c r="CF410">
        <v>1</v>
      </c>
      <c r="CG410">
        <v>0</v>
      </c>
      <c r="CH410">
        <v>0</v>
      </c>
      <c r="CI410">
        <v>0</v>
      </c>
      <c r="CJ410">
        <v>0</v>
      </c>
      <c r="CK410">
        <v>0</v>
      </c>
      <c r="CL410">
        <v>0</v>
      </c>
      <c r="CM410" s="17">
        <v>0</v>
      </c>
      <c r="CN410">
        <v>8.5000000000000006E-2</v>
      </c>
      <c r="CO410">
        <v>58</v>
      </c>
      <c r="CP410">
        <v>1</v>
      </c>
      <c r="CQ410">
        <v>0</v>
      </c>
      <c r="CR410">
        <v>10</v>
      </c>
      <c r="CX410" s="33" t="s">
        <v>85</v>
      </c>
    </row>
    <row r="411" spans="1:102" x14ac:dyDescent="0.25">
      <c r="A411">
        <v>410</v>
      </c>
      <c r="B411">
        <v>27</v>
      </c>
      <c r="C411" s="24" t="s">
        <v>490</v>
      </c>
      <c r="D411" s="12">
        <v>5.3</v>
      </c>
      <c r="E411" s="13">
        <f t="shared" si="100"/>
        <v>0.2264957264957265</v>
      </c>
      <c r="F411" s="7">
        <v>23.4</v>
      </c>
      <c r="G411" s="7">
        <f t="shared" si="91"/>
        <v>5.0735042735042732</v>
      </c>
      <c r="H411" s="15">
        <f t="shared" si="92"/>
        <v>5.5264957264957264</v>
      </c>
      <c r="I411" s="11">
        <f t="shared" si="93"/>
        <v>0.38591799382353975</v>
      </c>
      <c r="J411" s="32">
        <f t="shared" si="94"/>
        <v>1.6492221958270933E-2</v>
      </c>
      <c r="K411" s="32">
        <f t="shared" si="95"/>
        <v>60.634643562900564</v>
      </c>
      <c r="L411" s="8">
        <v>0</v>
      </c>
      <c r="M411" s="9">
        <v>1</v>
      </c>
      <c r="N411" s="8">
        <v>0</v>
      </c>
      <c r="O411" s="9">
        <v>0</v>
      </c>
      <c r="P411" s="9">
        <v>0</v>
      </c>
      <c r="Q411" s="9">
        <v>1</v>
      </c>
      <c r="R411" s="9">
        <v>0</v>
      </c>
      <c r="S411" s="8">
        <v>3135</v>
      </c>
      <c r="T411" s="9">
        <v>5</v>
      </c>
      <c r="U411" s="9">
        <f t="shared" si="96"/>
        <v>3129</v>
      </c>
      <c r="V411" s="9">
        <f t="shared" si="97"/>
        <v>8</v>
      </c>
      <c r="W411" s="7">
        <v>3.53</v>
      </c>
      <c r="X411" s="7">
        <v>16.399999999999999</v>
      </c>
      <c r="Y411" s="9">
        <v>1</v>
      </c>
      <c r="Z411" s="9">
        <v>0</v>
      </c>
      <c r="AA411" s="9">
        <v>1</v>
      </c>
      <c r="AB411" s="9">
        <v>0</v>
      </c>
      <c r="AC411" s="9">
        <v>0</v>
      </c>
      <c r="AD411" s="29">
        <v>0</v>
      </c>
      <c r="AE411" s="187">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s="17">
        <v>1</v>
      </c>
      <c r="BF411">
        <v>0</v>
      </c>
      <c r="BG411">
        <v>1</v>
      </c>
      <c r="BH411" s="17">
        <v>0</v>
      </c>
      <c r="BI411">
        <v>100</v>
      </c>
      <c r="BJ411">
        <v>53.91</v>
      </c>
      <c r="BK411" s="24">
        <v>31.8</v>
      </c>
      <c r="BL411">
        <v>1</v>
      </c>
      <c r="BM411">
        <v>0</v>
      </c>
      <c r="BN411">
        <v>0</v>
      </c>
      <c r="BO411">
        <v>0</v>
      </c>
      <c r="BP411">
        <v>0</v>
      </c>
      <c r="BQ411">
        <v>0</v>
      </c>
      <c r="BR411">
        <v>0</v>
      </c>
      <c r="BS411" s="17">
        <v>0</v>
      </c>
      <c r="BT411">
        <v>0</v>
      </c>
      <c r="BU411">
        <v>0</v>
      </c>
      <c r="BV411">
        <v>1</v>
      </c>
      <c r="BW411" s="17">
        <v>0</v>
      </c>
      <c r="BX411">
        <v>0</v>
      </c>
      <c r="BY411">
        <v>0</v>
      </c>
      <c r="BZ411">
        <v>0</v>
      </c>
      <c r="CA411">
        <v>0</v>
      </c>
      <c r="CB411" s="17">
        <v>0</v>
      </c>
      <c r="CC411">
        <v>0</v>
      </c>
      <c r="CD411">
        <v>0</v>
      </c>
      <c r="CE411">
        <v>1</v>
      </c>
      <c r="CF411">
        <v>1</v>
      </c>
      <c r="CG411">
        <v>0</v>
      </c>
      <c r="CH411">
        <v>0</v>
      </c>
      <c r="CI411">
        <v>0</v>
      </c>
      <c r="CJ411">
        <v>0</v>
      </c>
      <c r="CK411">
        <v>0</v>
      </c>
      <c r="CL411">
        <v>0</v>
      </c>
      <c r="CM411" s="17">
        <v>0</v>
      </c>
      <c r="CN411">
        <v>8.5000000000000006E-2</v>
      </c>
      <c r="CO411">
        <v>58</v>
      </c>
      <c r="CP411">
        <v>1</v>
      </c>
      <c r="CQ411">
        <v>0</v>
      </c>
      <c r="CR411">
        <v>10</v>
      </c>
      <c r="CX411" s="33" t="s">
        <v>85</v>
      </c>
    </row>
    <row r="412" spans="1:102" x14ac:dyDescent="0.25">
      <c r="A412">
        <v>411</v>
      </c>
      <c r="B412">
        <v>27</v>
      </c>
      <c r="C412" s="24" t="s">
        <v>490</v>
      </c>
      <c r="D412" s="12">
        <v>3.6</v>
      </c>
      <c r="E412" s="13">
        <f t="shared" si="100"/>
        <v>6.4285714285714293E-2</v>
      </c>
      <c r="F412" s="7">
        <v>56</v>
      </c>
      <c r="G412" s="7">
        <f t="shared" si="91"/>
        <v>3.5357142857142856</v>
      </c>
      <c r="H412" s="15">
        <f t="shared" si="92"/>
        <v>3.6642857142857146</v>
      </c>
      <c r="I412" s="11">
        <f t="shared" si="93"/>
        <v>0.23199795227200942</v>
      </c>
      <c r="J412" s="32">
        <f t="shared" si="94"/>
        <v>4.1428205762858829E-3</v>
      </c>
      <c r="K412" s="32">
        <f t="shared" si="95"/>
        <v>241.38144087729691</v>
      </c>
      <c r="L412" s="8">
        <v>0</v>
      </c>
      <c r="M412" s="9">
        <v>1</v>
      </c>
      <c r="N412" s="8">
        <v>0</v>
      </c>
      <c r="O412" s="9">
        <v>0</v>
      </c>
      <c r="P412" s="9">
        <v>0</v>
      </c>
      <c r="Q412" s="9">
        <v>1</v>
      </c>
      <c r="R412" s="9">
        <v>0</v>
      </c>
      <c r="S412" s="8">
        <v>55135</v>
      </c>
      <c r="T412" s="9">
        <v>5</v>
      </c>
      <c r="U412" s="9">
        <f t="shared" si="96"/>
        <v>55129</v>
      </c>
      <c r="V412" s="9">
        <f t="shared" si="97"/>
        <v>8</v>
      </c>
      <c r="W412" s="7">
        <v>5.19</v>
      </c>
      <c r="X412" s="7">
        <v>18.3</v>
      </c>
      <c r="Y412" s="9">
        <v>1</v>
      </c>
      <c r="Z412" s="9">
        <v>0</v>
      </c>
      <c r="AA412" s="9">
        <v>1</v>
      </c>
      <c r="AB412" s="9">
        <v>0</v>
      </c>
      <c r="AC412" s="9">
        <v>0</v>
      </c>
      <c r="AD412" s="29">
        <v>0</v>
      </c>
      <c r="AE412" s="187">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s="17">
        <v>1</v>
      </c>
      <c r="BF412">
        <v>0</v>
      </c>
      <c r="BG412">
        <v>1</v>
      </c>
      <c r="BH412" s="17">
        <v>0</v>
      </c>
      <c r="BI412">
        <v>100</v>
      </c>
      <c r="BJ412">
        <v>53.91</v>
      </c>
      <c r="BK412" s="24">
        <v>34.03</v>
      </c>
      <c r="BL412">
        <v>1</v>
      </c>
      <c r="BM412">
        <v>0</v>
      </c>
      <c r="BN412">
        <v>0</v>
      </c>
      <c r="BO412">
        <v>0</v>
      </c>
      <c r="BP412">
        <v>0</v>
      </c>
      <c r="BQ412">
        <v>0</v>
      </c>
      <c r="BR412">
        <v>0</v>
      </c>
      <c r="BS412" s="17">
        <v>0</v>
      </c>
      <c r="BT412">
        <v>0</v>
      </c>
      <c r="BU412">
        <v>0</v>
      </c>
      <c r="BV412">
        <v>1</v>
      </c>
      <c r="BW412" s="17">
        <v>0</v>
      </c>
      <c r="BX412">
        <v>0</v>
      </c>
      <c r="BY412">
        <v>0</v>
      </c>
      <c r="BZ412">
        <v>0</v>
      </c>
      <c r="CA412">
        <v>0</v>
      </c>
      <c r="CB412" s="17">
        <v>0</v>
      </c>
      <c r="CC412">
        <v>0</v>
      </c>
      <c r="CD412">
        <v>0</v>
      </c>
      <c r="CE412">
        <v>1</v>
      </c>
      <c r="CF412">
        <v>1</v>
      </c>
      <c r="CG412">
        <v>0</v>
      </c>
      <c r="CH412">
        <v>0</v>
      </c>
      <c r="CI412">
        <v>0</v>
      </c>
      <c r="CJ412">
        <v>0</v>
      </c>
      <c r="CK412">
        <v>0</v>
      </c>
      <c r="CL412">
        <v>0</v>
      </c>
      <c r="CM412" s="17">
        <v>0</v>
      </c>
      <c r="CN412">
        <v>8.5000000000000006E-2</v>
      </c>
      <c r="CO412">
        <v>58</v>
      </c>
      <c r="CP412">
        <v>1</v>
      </c>
      <c r="CQ412">
        <v>0</v>
      </c>
      <c r="CR412">
        <v>10</v>
      </c>
      <c r="CX412" s="33" t="s">
        <v>85</v>
      </c>
    </row>
    <row r="413" spans="1:102" x14ac:dyDescent="0.25">
      <c r="A413">
        <v>412</v>
      </c>
      <c r="B413">
        <v>27</v>
      </c>
      <c r="C413" s="24" t="s">
        <v>490</v>
      </c>
      <c r="D413" s="12">
        <v>2.8</v>
      </c>
      <c r="E413" s="13">
        <f t="shared" si="100"/>
        <v>9.3023255813953473E-2</v>
      </c>
      <c r="F413" s="7">
        <v>30.1</v>
      </c>
      <c r="G413" s="7">
        <f t="shared" si="91"/>
        <v>2.7069767441860462</v>
      </c>
      <c r="H413" s="15">
        <f t="shared" si="92"/>
        <v>2.8930232558139535</v>
      </c>
      <c r="I413" s="11">
        <f t="shared" si="93"/>
        <v>0.18766370166751487</v>
      </c>
      <c r="J413" s="32">
        <f t="shared" si="94"/>
        <v>6.2346744740038162E-3</v>
      </c>
      <c r="K413" s="32">
        <f t="shared" si="95"/>
        <v>160.39329786496691</v>
      </c>
      <c r="L413" s="8">
        <v>0</v>
      </c>
      <c r="M413" s="9">
        <v>1</v>
      </c>
      <c r="N413" s="8">
        <v>0</v>
      </c>
      <c r="O413" s="9">
        <v>0</v>
      </c>
      <c r="P413" s="9">
        <v>0</v>
      </c>
      <c r="Q413" s="9">
        <v>1</v>
      </c>
      <c r="R413" s="9">
        <v>0</v>
      </c>
      <c r="S413" s="8">
        <v>24826</v>
      </c>
      <c r="T413" s="9">
        <v>5</v>
      </c>
      <c r="U413" s="9">
        <f t="shared" si="96"/>
        <v>24820</v>
      </c>
      <c r="V413" s="9">
        <f t="shared" si="97"/>
        <v>8</v>
      </c>
      <c r="W413" s="7">
        <v>3.53</v>
      </c>
      <c r="X413" s="7">
        <v>16.399999999999999</v>
      </c>
      <c r="Y413" s="9">
        <v>1</v>
      </c>
      <c r="Z413" s="9">
        <v>0</v>
      </c>
      <c r="AA413" s="9">
        <v>1</v>
      </c>
      <c r="AB413" s="9">
        <v>0</v>
      </c>
      <c r="AC413" s="9">
        <v>0</v>
      </c>
      <c r="AD413" s="29">
        <v>0</v>
      </c>
      <c r="AE413" s="187">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s="17">
        <v>1</v>
      </c>
      <c r="BF413">
        <v>0</v>
      </c>
      <c r="BG413">
        <v>1</v>
      </c>
      <c r="BH413" s="17">
        <v>0</v>
      </c>
      <c r="BI413">
        <v>100</v>
      </c>
      <c r="BJ413">
        <v>53.91</v>
      </c>
      <c r="BK413" s="24">
        <v>31.8</v>
      </c>
      <c r="BL413">
        <v>1</v>
      </c>
      <c r="BM413">
        <v>0</v>
      </c>
      <c r="BN413">
        <v>0</v>
      </c>
      <c r="BO413">
        <v>0</v>
      </c>
      <c r="BP413">
        <v>0</v>
      </c>
      <c r="BQ413">
        <v>0</v>
      </c>
      <c r="BR413">
        <v>0</v>
      </c>
      <c r="BS413" s="17">
        <v>0</v>
      </c>
      <c r="BT413">
        <v>0</v>
      </c>
      <c r="BU413">
        <v>0</v>
      </c>
      <c r="BV413">
        <v>1</v>
      </c>
      <c r="BW413" s="17">
        <v>0</v>
      </c>
      <c r="BX413">
        <v>0</v>
      </c>
      <c r="BY413">
        <v>0</v>
      </c>
      <c r="BZ413">
        <v>0</v>
      </c>
      <c r="CA413">
        <v>0</v>
      </c>
      <c r="CB413" s="17">
        <v>0</v>
      </c>
      <c r="CC413">
        <v>0</v>
      </c>
      <c r="CD413">
        <v>0</v>
      </c>
      <c r="CE413">
        <v>1</v>
      </c>
      <c r="CF413">
        <v>1</v>
      </c>
      <c r="CG413">
        <v>0</v>
      </c>
      <c r="CH413">
        <v>0</v>
      </c>
      <c r="CI413">
        <v>0</v>
      </c>
      <c r="CJ413">
        <v>0</v>
      </c>
      <c r="CK413">
        <v>0</v>
      </c>
      <c r="CL413">
        <v>0</v>
      </c>
      <c r="CM413" s="17">
        <v>0</v>
      </c>
      <c r="CN413">
        <v>8.5000000000000006E-2</v>
      </c>
      <c r="CO413">
        <v>58</v>
      </c>
      <c r="CP413">
        <v>1</v>
      </c>
      <c r="CQ413">
        <v>0</v>
      </c>
      <c r="CR413">
        <v>10</v>
      </c>
      <c r="CX413" s="33" t="s">
        <v>85</v>
      </c>
    </row>
    <row r="414" spans="1:102" x14ac:dyDescent="0.25">
      <c r="A414">
        <v>413</v>
      </c>
      <c r="B414">
        <v>27</v>
      </c>
      <c r="C414" s="24" t="s">
        <v>490</v>
      </c>
      <c r="D414" s="12">
        <v>2.5</v>
      </c>
      <c r="E414" s="13">
        <f t="shared" si="100"/>
        <v>0.39936102236421728</v>
      </c>
      <c r="F414" s="7">
        <v>6.26</v>
      </c>
      <c r="G414" s="7">
        <f t="shared" si="91"/>
        <v>2.1006389776357826</v>
      </c>
      <c r="H414" s="15">
        <f t="shared" si="92"/>
        <v>2.8993610223642174</v>
      </c>
      <c r="I414" s="11">
        <f t="shared" si="93"/>
        <v>6.5629166615310958E-2</v>
      </c>
      <c r="J414" s="32">
        <f t="shared" si="94"/>
        <v>1.0483892430560858E-2</v>
      </c>
      <c r="K414" s="32">
        <f t="shared" si="95"/>
        <v>95.384420111462646</v>
      </c>
      <c r="L414" s="8">
        <v>0</v>
      </c>
      <c r="M414" s="9">
        <v>1</v>
      </c>
      <c r="N414" s="8">
        <v>0</v>
      </c>
      <c r="O414" s="9">
        <v>0</v>
      </c>
      <c r="P414" s="9">
        <v>0</v>
      </c>
      <c r="Q414" s="9">
        <v>1</v>
      </c>
      <c r="R414" s="9">
        <v>0</v>
      </c>
      <c r="S414" s="8">
        <v>9065</v>
      </c>
      <c r="T414" s="9">
        <v>5</v>
      </c>
      <c r="U414" s="9">
        <f t="shared" si="96"/>
        <v>9059</v>
      </c>
      <c r="V414" s="9">
        <f t="shared" si="97"/>
        <v>8</v>
      </c>
      <c r="W414" s="7">
        <v>5.19</v>
      </c>
      <c r="X414" s="7">
        <v>18.3</v>
      </c>
      <c r="Y414" s="9">
        <v>1</v>
      </c>
      <c r="Z414" s="9">
        <v>0</v>
      </c>
      <c r="AA414" s="9">
        <v>1</v>
      </c>
      <c r="AB414" s="9">
        <v>0</v>
      </c>
      <c r="AC414" s="9">
        <v>0</v>
      </c>
      <c r="AD414" s="29">
        <v>0</v>
      </c>
      <c r="AE414" s="187">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s="17">
        <v>1</v>
      </c>
      <c r="BF414">
        <v>0</v>
      </c>
      <c r="BG414">
        <v>1</v>
      </c>
      <c r="BH414" s="17">
        <v>0</v>
      </c>
      <c r="BI414">
        <v>100</v>
      </c>
      <c r="BJ414">
        <v>53.91</v>
      </c>
      <c r="BK414" s="24">
        <v>34.03</v>
      </c>
      <c r="BL414">
        <v>1</v>
      </c>
      <c r="BM414">
        <v>0</v>
      </c>
      <c r="BN414">
        <v>0</v>
      </c>
      <c r="BO414">
        <v>0</v>
      </c>
      <c r="BP414">
        <v>0</v>
      </c>
      <c r="BQ414">
        <v>0</v>
      </c>
      <c r="BR414">
        <v>0</v>
      </c>
      <c r="BS414" s="17">
        <v>0</v>
      </c>
      <c r="BT414">
        <v>0</v>
      </c>
      <c r="BU414">
        <v>0</v>
      </c>
      <c r="BV414">
        <v>1</v>
      </c>
      <c r="BW414" s="17">
        <v>0</v>
      </c>
      <c r="BX414">
        <v>0</v>
      </c>
      <c r="BY414">
        <v>0</v>
      </c>
      <c r="BZ414">
        <v>0</v>
      </c>
      <c r="CA414">
        <v>0</v>
      </c>
      <c r="CB414" s="17">
        <v>0</v>
      </c>
      <c r="CC414">
        <v>0</v>
      </c>
      <c r="CD414">
        <v>0</v>
      </c>
      <c r="CE414">
        <v>1</v>
      </c>
      <c r="CF414">
        <v>1</v>
      </c>
      <c r="CG414">
        <v>0</v>
      </c>
      <c r="CH414">
        <v>0</v>
      </c>
      <c r="CI414">
        <v>0</v>
      </c>
      <c r="CJ414">
        <v>0</v>
      </c>
      <c r="CK414">
        <v>0</v>
      </c>
      <c r="CL414">
        <v>0</v>
      </c>
      <c r="CM414" s="17">
        <v>0</v>
      </c>
      <c r="CN414">
        <v>8.5000000000000006E-2</v>
      </c>
      <c r="CO414">
        <v>58</v>
      </c>
      <c r="CP414">
        <v>1</v>
      </c>
      <c r="CQ414">
        <v>0</v>
      </c>
      <c r="CR414">
        <v>10</v>
      </c>
      <c r="CX414" s="33" t="s">
        <v>85</v>
      </c>
    </row>
    <row r="415" spans="1:102" x14ac:dyDescent="0.25">
      <c r="A415">
        <v>414</v>
      </c>
      <c r="B415">
        <v>27</v>
      </c>
      <c r="C415" s="24" t="s">
        <v>490</v>
      </c>
      <c r="D415" s="12">
        <v>2.4</v>
      </c>
      <c r="E415" s="13">
        <f t="shared" si="100"/>
        <v>0.69364161849710981</v>
      </c>
      <c r="F415" s="7">
        <v>3.46</v>
      </c>
      <c r="G415" s="7">
        <f t="shared" si="91"/>
        <v>1.70635838150289</v>
      </c>
      <c r="H415" s="15">
        <f t="shared" si="92"/>
        <v>3.0936416184971098</v>
      </c>
      <c r="I415" s="11">
        <f t="shared" si="93"/>
        <v>6.173679701695501E-2</v>
      </c>
      <c r="J415" s="32">
        <f t="shared" si="94"/>
        <v>1.7843004918195092E-2</v>
      </c>
      <c r="K415" s="32">
        <f t="shared" si="95"/>
        <v>56.044371706711097</v>
      </c>
      <c r="L415" s="8">
        <v>0</v>
      </c>
      <c r="M415" s="9">
        <v>1</v>
      </c>
      <c r="N415" s="8">
        <v>0</v>
      </c>
      <c r="O415" s="9">
        <v>0</v>
      </c>
      <c r="P415" s="9">
        <v>0</v>
      </c>
      <c r="Q415" s="9">
        <v>1</v>
      </c>
      <c r="R415" s="9">
        <v>0</v>
      </c>
      <c r="S415" s="8">
        <v>3135</v>
      </c>
      <c r="T415" s="9">
        <v>5</v>
      </c>
      <c r="U415" s="9">
        <f t="shared" si="96"/>
        <v>3129</v>
      </c>
      <c r="V415" s="9">
        <f t="shared" si="97"/>
        <v>8</v>
      </c>
      <c r="W415" s="7">
        <v>3.53</v>
      </c>
      <c r="X415" s="7">
        <v>16.399999999999999</v>
      </c>
      <c r="Y415" s="9">
        <v>1</v>
      </c>
      <c r="Z415" s="9">
        <v>0</v>
      </c>
      <c r="AA415" s="9">
        <v>1</v>
      </c>
      <c r="AB415" s="9">
        <v>0</v>
      </c>
      <c r="AC415" s="9">
        <v>0</v>
      </c>
      <c r="AD415" s="29">
        <v>0</v>
      </c>
      <c r="AE415" s="187">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s="17">
        <v>1</v>
      </c>
      <c r="BF415">
        <v>0</v>
      </c>
      <c r="BG415">
        <v>1</v>
      </c>
      <c r="BH415" s="17">
        <v>0</v>
      </c>
      <c r="BI415">
        <v>100</v>
      </c>
      <c r="BJ415">
        <v>53.91</v>
      </c>
      <c r="BK415" s="24">
        <v>31.8</v>
      </c>
      <c r="BL415">
        <v>1</v>
      </c>
      <c r="BM415">
        <v>0</v>
      </c>
      <c r="BN415">
        <v>0</v>
      </c>
      <c r="BO415">
        <v>0</v>
      </c>
      <c r="BP415">
        <v>0</v>
      </c>
      <c r="BQ415">
        <v>0</v>
      </c>
      <c r="BR415">
        <v>0</v>
      </c>
      <c r="BS415" s="17">
        <v>0</v>
      </c>
      <c r="BT415">
        <v>0</v>
      </c>
      <c r="BU415">
        <v>0</v>
      </c>
      <c r="BV415">
        <v>1</v>
      </c>
      <c r="BW415" s="17">
        <v>0</v>
      </c>
      <c r="BX415">
        <v>0</v>
      </c>
      <c r="BY415">
        <v>0</v>
      </c>
      <c r="BZ415">
        <v>0</v>
      </c>
      <c r="CA415">
        <v>0</v>
      </c>
      <c r="CB415" s="17">
        <v>0</v>
      </c>
      <c r="CC415">
        <v>0</v>
      </c>
      <c r="CD415">
        <v>0</v>
      </c>
      <c r="CE415">
        <v>1</v>
      </c>
      <c r="CF415">
        <v>1</v>
      </c>
      <c r="CG415">
        <v>0</v>
      </c>
      <c r="CH415">
        <v>0</v>
      </c>
      <c r="CI415">
        <v>0</v>
      </c>
      <c r="CJ415">
        <v>0</v>
      </c>
      <c r="CK415">
        <v>0</v>
      </c>
      <c r="CL415">
        <v>0</v>
      </c>
      <c r="CM415" s="17">
        <v>0</v>
      </c>
      <c r="CN415">
        <v>8.5000000000000006E-2</v>
      </c>
      <c r="CO415">
        <v>58</v>
      </c>
      <c r="CP415">
        <v>1</v>
      </c>
      <c r="CQ415">
        <v>0</v>
      </c>
      <c r="CR415">
        <v>10</v>
      </c>
      <c r="CX415" s="33" t="s">
        <v>85</v>
      </c>
    </row>
    <row r="416" spans="1:102" x14ac:dyDescent="0.25">
      <c r="A416">
        <v>415</v>
      </c>
      <c r="B416">
        <v>27</v>
      </c>
      <c r="C416" s="24" t="s">
        <v>490</v>
      </c>
      <c r="D416" s="12">
        <v>3.2</v>
      </c>
      <c r="E416" s="13">
        <f t="shared" si="100"/>
        <v>0.11228070175438597</v>
      </c>
      <c r="F416" s="7">
        <v>28.5</v>
      </c>
      <c r="G416" s="7">
        <f t="shared" si="91"/>
        <v>3.0877192982456143</v>
      </c>
      <c r="H416" s="15">
        <f t="shared" si="92"/>
        <v>3.312280701754386</v>
      </c>
      <c r="I416" s="11">
        <f t="shared" si="93"/>
        <v>0.12049770538708542</v>
      </c>
      <c r="J416" s="32">
        <f t="shared" si="94"/>
        <v>4.2279896627047519E-3</v>
      </c>
      <c r="K416" s="32">
        <f t="shared" si="95"/>
        <v>236.51902671878216</v>
      </c>
      <c r="L416" s="8">
        <v>0</v>
      </c>
      <c r="M416" s="9">
        <v>1</v>
      </c>
      <c r="N416" s="8">
        <v>0</v>
      </c>
      <c r="O416" s="9">
        <v>0</v>
      </c>
      <c r="P416" s="9">
        <v>0</v>
      </c>
      <c r="Q416" s="9">
        <v>1</v>
      </c>
      <c r="R416" s="9">
        <v>0</v>
      </c>
      <c r="S416" s="8">
        <v>55135</v>
      </c>
      <c r="T416" s="9">
        <v>5</v>
      </c>
      <c r="U416" s="9">
        <f t="shared" si="96"/>
        <v>55129</v>
      </c>
      <c r="V416" s="9">
        <f t="shared" si="97"/>
        <v>8</v>
      </c>
      <c r="W416" s="7">
        <v>5.19</v>
      </c>
      <c r="X416" s="7">
        <v>18.3</v>
      </c>
      <c r="Y416" s="9">
        <v>1</v>
      </c>
      <c r="Z416" s="9">
        <v>0</v>
      </c>
      <c r="AA416" s="9">
        <v>1</v>
      </c>
      <c r="AB416" s="9">
        <v>0</v>
      </c>
      <c r="AC416" s="9">
        <v>0</v>
      </c>
      <c r="AD416" s="29">
        <v>0</v>
      </c>
      <c r="AE416" s="187">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s="17">
        <v>1</v>
      </c>
      <c r="BF416">
        <v>0</v>
      </c>
      <c r="BG416">
        <v>1</v>
      </c>
      <c r="BH416" s="17">
        <v>0</v>
      </c>
      <c r="BI416">
        <v>100</v>
      </c>
      <c r="BJ416">
        <v>53.91</v>
      </c>
      <c r="BK416" s="24">
        <v>34.03</v>
      </c>
      <c r="BL416">
        <v>1</v>
      </c>
      <c r="BM416">
        <v>0</v>
      </c>
      <c r="BN416">
        <v>0</v>
      </c>
      <c r="BO416">
        <v>0</v>
      </c>
      <c r="BP416">
        <v>0</v>
      </c>
      <c r="BQ416">
        <v>0</v>
      </c>
      <c r="BR416">
        <v>0</v>
      </c>
      <c r="BS416" s="17">
        <v>0</v>
      </c>
      <c r="BT416">
        <v>0</v>
      </c>
      <c r="BU416">
        <v>0</v>
      </c>
      <c r="BV416">
        <v>1</v>
      </c>
      <c r="BW416" s="17">
        <v>0</v>
      </c>
      <c r="BX416">
        <v>0</v>
      </c>
      <c r="BY416">
        <v>0</v>
      </c>
      <c r="BZ416">
        <v>0</v>
      </c>
      <c r="CA416">
        <v>0</v>
      </c>
      <c r="CB416" s="17">
        <v>0</v>
      </c>
      <c r="CC416">
        <v>0</v>
      </c>
      <c r="CD416">
        <v>0</v>
      </c>
      <c r="CE416">
        <v>1</v>
      </c>
      <c r="CF416">
        <v>1</v>
      </c>
      <c r="CG416">
        <v>0</v>
      </c>
      <c r="CH416">
        <v>0</v>
      </c>
      <c r="CI416">
        <v>0</v>
      </c>
      <c r="CJ416">
        <v>0</v>
      </c>
      <c r="CK416">
        <v>0</v>
      </c>
      <c r="CL416">
        <v>0</v>
      </c>
      <c r="CM416" s="17">
        <v>0</v>
      </c>
      <c r="CN416">
        <v>8.5000000000000006E-2</v>
      </c>
      <c r="CO416">
        <v>58</v>
      </c>
      <c r="CP416">
        <v>1</v>
      </c>
      <c r="CQ416">
        <v>0</v>
      </c>
      <c r="CR416">
        <v>10</v>
      </c>
      <c r="CX416" s="33" t="s">
        <v>85</v>
      </c>
    </row>
    <row r="417" spans="1:102" s="50" customFormat="1" x14ac:dyDescent="0.25">
      <c r="A417" s="50">
        <v>416</v>
      </c>
      <c r="B417" s="50">
        <v>27</v>
      </c>
      <c r="C417" s="51" t="s">
        <v>490</v>
      </c>
      <c r="D417" s="52">
        <v>1.9</v>
      </c>
      <c r="E417" s="53">
        <f t="shared" si="100"/>
        <v>0.14843749999999997</v>
      </c>
      <c r="F417" s="54">
        <v>12.8</v>
      </c>
      <c r="G417" s="54">
        <f t="shared" si="91"/>
        <v>1.7515624999999999</v>
      </c>
      <c r="H417" s="55">
        <f t="shared" si="92"/>
        <v>2.0484374999999999</v>
      </c>
      <c r="I417" s="56">
        <f t="shared" si="93"/>
        <v>8.0980485224041943E-2</v>
      </c>
      <c r="J417" s="57">
        <f t="shared" si="94"/>
        <v>6.3266004081282768E-3</v>
      </c>
      <c r="K417" s="57">
        <f t="shared" si="95"/>
        <v>158.06277234061156</v>
      </c>
      <c r="L417" s="58">
        <v>0</v>
      </c>
      <c r="M417" s="59">
        <v>1</v>
      </c>
      <c r="N417" s="58">
        <v>0</v>
      </c>
      <c r="O417" s="59">
        <v>0</v>
      </c>
      <c r="P417" s="59">
        <v>0</v>
      </c>
      <c r="Q417" s="59">
        <v>1</v>
      </c>
      <c r="R417" s="59">
        <v>0</v>
      </c>
      <c r="S417" s="58">
        <v>24826</v>
      </c>
      <c r="T417" s="59">
        <v>5</v>
      </c>
      <c r="U417" s="59">
        <f t="shared" si="96"/>
        <v>24820</v>
      </c>
      <c r="V417" s="59">
        <f t="shared" si="97"/>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s="64">
        <v>1</v>
      </c>
      <c r="BF417">
        <v>0</v>
      </c>
      <c r="BG417">
        <v>1</v>
      </c>
      <c r="BH417" s="64">
        <v>0</v>
      </c>
      <c r="BI417">
        <v>100</v>
      </c>
      <c r="BJ417">
        <v>53.91</v>
      </c>
      <c r="BK417" s="51">
        <v>31.8</v>
      </c>
      <c r="BL417" s="50">
        <v>1</v>
      </c>
      <c r="BM417" s="50">
        <v>0</v>
      </c>
      <c r="BN417" s="50">
        <v>0</v>
      </c>
      <c r="BO417" s="50">
        <v>0</v>
      </c>
      <c r="BP417" s="50">
        <v>0</v>
      </c>
      <c r="BQ417" s="50">
        <v>0</v>
      </c>
      <c r="BR417" s="50">
        <v>0</v>
      </c>
      <c r="BS417" s="64">
        <v>0</v>
      </c>
      <c r="BT417" s="50">
        <v>0</v>
      </c>
      <c r="BU417" s="50">
        <v>0</v>
      </c>
      <c r="BV417" s="50">
        <v>1</v>
      </c>
      <c r="BW417" s="64">
        <v>0</v>
      </c>
      <c r="BX417" s="50">
        <v>0</v>
      </c>
      <c r="BY417" s="50">
        <v>0</v>
      </c>
      <c r="BZ417" s="50">
        <v>0</v>
      </c>
      <c r="CA417" s="50">
        <v>0</v>
      </c>
      <c r="CB417" s="64">
        <v>0</v>
      </c>
      <c r="CC417" s="50">
        <v>0</v>
      </c>
      <c r="CD417" s="50">
        <v>0</v>
      </c>
      <c r="CE417" s="50">
        <v>1</v>
      </c>
      <c r="CF417" s="50">
        <v>1</v>
      </c>
      <c r="CG417" s="50">
        <v>0</v>
      </c>
      <c r="CH417" s="50">
        <v>0</v>
      </c>
      <c r="CI417" s="50">
        <v>0</v>
      </c>
      <c r="CJ417" s="50">
        <v>0</v>
      </c>
      <c r="CK417" s="50">
        <v>0</v>
      </c>
      <c r="CL417" s="50">
        <v>0</v>
      </c>
      <c r="CM417" s="64">
        <v>0</v>
      </c>
      <c r="CN417">
        <v>8.5000000000000006E-2</v>
      </c>
      <c r="CO417">
        <v>58</v>
      </c>
      <c r="CP417">
        <v>1</v>
      </c>
      <c r="CQ417">
        <v>0</v>
      </c>
      <c r="CR417">
        <v>10</v>
      </c>
      <c r="CS417" s="66"/>
      <c r="CX417" s="33" t="s">
        <v>85</v>
      </c>
    </row>
    <row r="418" spans="1:102" x14ac:dyDescent="0.25">
      <c r="A418">
        <v>417</v>
      </c>
      <c r="B418">
        <v>28</v>
      </c>
      <c r="C418" s="24" t="s">
        <v>275</v>
      </c>
      <c r="D418" s="12">
        <v>4.8</v>
      </c>
      <c r="E418" s="13">
        <v>0.3</v>
      </c>
      <c r="F418" s="7">
        <f t="shared" ref="F418:F426" si="101">D418/E418</f>
        <v>16</v>
      </c>
      <c r="G418" s="7">
        <f t="shared" si="91"/>
        <v>4.5</v>
      </c>
      <c r="H418" s="15">
        <f t="shared" si="92"/>
        <v>5.0999999999999996</v>
      </c>
      <c r="I418" s="11">
        <f t="shared" si="93"/>
        <v>0.36891438072857313</v>
      </c>
      <c r="J418" s="32">
        <f t="shared" si="94"/>
        <v>2.3057148795535824E-2</v>
      </c>
      <c r="K418" s="32">
        <f t="shared" si="95"/>
        <v>43.370496884402876</v>
      </c>
      <c r="L418" s="8">
        <v>1</v>
      </c>
      <c r="M418" s="9">
        <v>0</v>
      </c>
      <c r="N418" s="8">
        <v>0</v>
      </c>
      <c r="O418" s="9">
        <v>0</v>
      </c>
      <c r="P418" s="9">
        <v>0</v>
      </c>
      <c r="Q418" s="9">
        <v>0</v>
      </c>
      <c r="R418" s="9">
        <v>1</v>
      </c>
      <c r="S418" s="8">
        <v>1629</v>
      </c>
      <c r="T418" s="9">
        <v>3</v>
      </c>
      <c r="U418" s="9">
        <f t="shared" si="96"/>
        <v>1625</v>
      </c>
      <c r="V418" s="9">
        <f t="shared" si="97"/>
        <v>27</v>
      </c>
      <c r="W418" s="7">
        <v>7.96</v>
      </c>
      <c r="X418" s="7">
        <v>19.91</v>
      </c>
      <c r="Y418" s="9">
        <v>1</v>
      </c>
      <c r="Z418" s="9">
        <v>0</v>
      </c>
      <c r="AA418" s="9">
        <v>1</v>
      </c>
      <c r="AB418" s="9">
        <v>0</v>
      </c>
      <c r="AC418" s="9">
        <v>0</v>
      </c>
      <c r="AD418" s="29">
        <v>0</v>
      </c>
      <c r="AE418" s="187">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2">1-AT418</f>
        <v>0.36770000000000003</v>
      </c>
      <c r="AT418" s="39">
        <v>0.63229999999999997</v>
      </c>
      <c r="AU418">
        <v>0</v>
      </c>
      <c r="AV418" s="17">
        <v>1</v>
      </c>
      <c r="AW418">
        <v>0</v>
      </c>
      <c r="AX418" s="17">
        <v>1</v>
      </c>
      <c r="AY418" s="17" t="s">
        <v>6</v>
      </c>
      <c r="AZ418">
        <v>0</v>
      </c>
      <c r="BA418">
        <v>0</v>
      </c>
      <c r="BB418">
        <v>0</v>
      </c>
      <c r="BC418">
        <v>1</v>
      </c>
      <c r="BD418">
        <v>0</v>
      </c>
      <c r="BE418" s="17">
        <v>0</v>
      </c>
      <c r="BF418">
        <v>0</v>
      </c>
      <c r="BG418">
        <v>1</v>
      </c>
      <c r="BH418" s="17">
        <v>0</v>
      </c>
      <c r="BI418">
        <v>39.083333333333343</v>
      </c>
      <c r="BJ418">
        <v>9.01</v>
      </c>
      <c r="BK418" s="24">
        <v>35.659999999999997</v>
      </c>
      <c r="BL418">
        <v>1</v>
      </c>
      <c r="BM418">
        <v>0</v>
      </c>
      <c r="BN418">
        <v>0</v>
      </c>
      <c r="BO418">
        <v>0</v>
      </c>
      <c r="BP418">
        <v>0</v>
      </c>
      <c r="BQ418">
        <v>0</v>
      </c>
      <c r="BR418">
        <v>0</v>
      </c>
      <c r="BS418" s="17">
        <v>0</v>
      </c>
      <c r="BT418">
        <v>0</v>
      </c>
      <c r="BU418">
        <v>0</v>
      </c>
      <c r="BV418">
        <v>1</v>
      </c>
      <c r="BW418" s="17">
        <v>0</v>
      </c>
      <c r="BX418">
        <v>0</v>
      </c>
      <c r="BY418">
        <v>0</v>
      </c>
      <c r="BZ418">
        <v>0</v>
      </c>
      <c r="CA418">
        <v>0</v>
      </c>
      <c r="CB418" s="17">
        <v>0</v>
      </c>
      <c r="CC418">
        <v>0</v>
      </c>
      <c r="CD418">
        <v>0</v>
      </c>
      <c r="CE418">
        <v>1</v>
      </c>
      <c r="CF418">
        <v>1</v>
      </c>
      <c r="CG418">
        <v>0</v>
      </c>
      <c r="CH418">
        <v>0</v>
      </c>
      <c r="CI418">
        <v>0</v>
      </c>
      <c r="CJ418">
        <v>0</v>
      </c>
      <c r="CK418">
        <v>0</v>
      </c>
      <c r="CL418">
        <v>0</v>
      </c>
      <c r="CM418" s="17">
        <v>0</v>
      </c>
      <c r="CN418">
        <v>2.3E-2</v>
      </c>
      <c r="CO418">
        <v>97</v>
      </c>
      <c r="CP418">
        <v>1</v>
      </c>
      <c r="CQ418">
        <v>0</v>
      </c>
      <c r="CR418">
        <v>13</v>
      </c>
      <c r="CX418" s="33" t="s">
        <v>85</v>
      </c>
    </row>
    <row r="419" spans="1:102" x14ac:dyDescent="0.25">
      <c r="A419">
        <v>418</v>
      </c>
      <c r="B419">
        <v>28</v>
      </c>
      <c r="C419" s="24" t="s">
        <v>275</v>
      </c>
      <c r="D419" s="12">
        <v>4.5999999999999996</v>
      </c>
      <c r="E419" s="13">
        <v>0.3</v>
      </c>
      <c r="F419" s="7">
        <f t="shared" si="101"/>
        <v>15.333333333333332</v>
      </c>
      <c r="G419" s="7">
        <f t="shared" si="91"/>
        <v>4.3</v>
      </c>
      <c r="H419" s="15">
        <f t="shared" si="92"/>
        <v>4.8999999999999995</v>
      </c>
      <c r="I419" s="11">
        <f t="shared" si="93"/>
        <v>0.32167832167832161</v>
      </c>
      <c r="J419" s="32">
        <f t="shared" si="94"/>
        <v>2.097902097902098E-2</v>
      </c>
      <c r="K419" s="32">
        <f t="shared" si="95"/>
        <v>47.666666666666664</v>
      </c>
      <c r="L419" s="8">
        <v>1</v>
      </c>
      <c r="M419" s="9">
        <v>0</v>
      </c>
      <c r="N419" s="8">
        <v>0</v>
      </c>
      <c r="O419" s="9">
        <v>0</v>
      </c>
      <c r="P419" s="9">
        <v>0</v>
      </c>
      <c r="Q419" s="9">
        <v>0</v>
      </c>
      <c r="R419" s="9">
        <v>1</v>
      </c>
      <c r="S419" s="8">
        <v>2041</v>
      </c>
      <c r="T419" s="9">
        <v>3</v>
      </c>
      <c r="U419" s="9">
        <f t="shared" si="96"/>
        <v>2037</v>
      </c>
      <c r="V419" s="9">
        <f t="shared" si="97"/>
        <v>27</v>
      </c>
      <c r="W419" s="7">
        <v>10.15</v>
      </c>
      <c r="X419" s="7">
        <v>19.170000000000002</v>
      </c>
      <c r="Y419" s="9">
        <v>1</v>
      </c>
      <c r="Z419" s="9">
        <v>0</v>
      </c>
      <c r="AA419" s="9">
        <v>1</v>
      </c>
      <c r="AB419" s="9">
        <v>0</v>
      </c>
      <c r="AC419" s="9">
        <v>0</v>
      </c>
      <c r="AD419" s="29">
        <v>0</v>
      </c>
      <c r="AE419" s="187">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2"/>
        <v>0.44810000000000005</v>
      </c>
      <c r="AT419" s="39">
        <v>0.55189999999999995</v>
      </c>
      <c r="AU419">
        <v>0</v>
      </c>
      <c r="AV419" s="17">
        <v>1</v>
      </c>
      <c r="AW419">
        <v>0</v>
      </c>
      <c r="AX419" s="17">
        <v>1</v>
      </c>
      <c r="AY419" s="17" t="s">
        <v>6</v>
      </c>
      <c r="AZ419">
        <v>0</v>
      </c>
      <c r="BA419">
        <v>0</v>
      </c>
      <c r="BB419">
        <v>0</v>
      </c>
      <c r="BC419">
        <v>1</v>
      </c>
      <c r="BD419">
        <v>0</v>
      </c>
      <c r="BE419" s="17">
        <v>0</v>
      </c>
      <c r="BF419">
        <v>0</v>
      </c>
      <c r="BG419">
        <v>1</v>
      </c>
      <c r="BH419" s="17">
        <v>0</v>
      </c>
      <c r="BI419">
        <v>39.083333333333343</v>
      </c>
      <c r="BJ419">
        <v>9.01</v>
      </c>
      <c r="BK419" s="24">
        <v>36.31</v>
      </c>
      <c r="BL419">
        <v>1</v>
      </c>
      <c r="BM419">
        <v>0</v>
      </c>
      <c r="BN419">
        <v>0</v>
      </c>
      <c r="BO419">
        <v>0</v>
      </c>
      <c r="BP419">
        <v>0</v>
      </c>
      <c r="BQ419">
        <v>0</v>
      </c>
      <c r="BR419">
        <v>0</v>
      </c>
      <c r="BS419" s="17">
        <v>0</v>
      </c>
      <c r="BT419">
        <v>0</v>
      </c>
      <c r="BU419">
        <v>0</v>
      </c>
      <c r="BV419">
        <v>1</v>
      </c>
      <c r="BW419" s="17">
        <v>0</v>
      </c>
      <c r="BX419">
        <v>0</v>
      </c>
      <c r="BY419">
        <v>0</v>
      </c>
      <c r="BZ419">
        <v>0</v>
      </c>
      <c r="CA419">
        <v>0</v>
      </c>
      <c r="CB419" s="17">
        <v>0</v>
      </c>
      <c r="CC419">
        <v>0</v>
      </c>
      <c r="CD419">
        <v>0</v>
      </c>
      <c r="CE419">
        <v>1</v>
      </c>
      <c r="CF419">
        <v>1</v>
      </c>
      <c r="CG419">
        <v>0</v>
      </c>
      <c r="CH419">
        <v>0</v>
      </c>
      <c r="CI419">
        <v>0</v>
      </c>
      <c r="CJ419">
        <v>0</v>
      </c>
      <c r="CK419">
        <v>0</v>
      </c>
      <c r="CL419">
        <v>0</v>
      </c>
      <c r="CM419" s="17">
        <v>0</v>
      </c>
      <c r="CN419">
        <v>2.3E-2</v>
      </c>
      <c r="CO419">
        <v>97</v>
      </c>
      <c r="CP419">
        <v>1</v>
      </c>
      <c r="CQ419">
        <v>0</v>
      </c>
      <c r="CR419">
        <v>13</v>
      </c>
      <c r="CX419" s="33" t="s">
        <v>85</v>
      </c>
    </row>
    <row r="420" spans="1:102" x14ac:dyDescent="0.25">
      <c r="A420">
        <v>419</v>
      </c>
      <c r="B420">
        <v>28</v>
      </c>
      <c r="C420" s="24" t="s">
        <v>275</v>
      </c>
      <c r="D420" s="12">
        <v>5.3</v>
      </c>
      <c r="E420" s="13">
        <v>0.3</v>
      </c>
      <c r="F420" s="7">
        <f t="shared" si="101"/>
        <v>17.666666666666668</v>
      </c>
      <c r="G420" s="7">
        <f t="shared" si="91"/>
        <v>5</v>
      </c>
      <c r="H420" s="15">
        <f t="shared" si="92"/>
        <v>5.6</v>
      </c>
      <c r="I420" s="11">
        <f t="shared" si="93"/>
        <v>0.30955535968034781</v>
      </c>
      <c r="J420" s="32">
        <f t="shared" si="94"/>
        <v>1.7522001491340439E-2</v>
      </c>
      <c r="K420" s="32">
        <f t="shared" si="95"/>
        <v>57.071105746350419</v>
      </c>
      <c r="L420" s="8">
        <v>1</v>
      </c>
      <c r="M420" s="9">
        <v>0</v>
      </c>
      <c r="N420" s="8">
        <v>0</v>
      </c>
      <c r="O420" s="9">
        <v>0</v>
      </c>
      <c r="P420" s="9">
        <v>0</v>
      </c>
      <c r="Q420" s="9">
        <v>0</v>
      </c>
      <c r="R420" s="9">
        <v>1</v>
      </c>
      <c r="S420" s="8">
        <v>2949</v>
      </c>
      <c r="T420" s="9">
        <v>3</v>
      </c>
      <c r="U420" s="9">
        <f t="shared" si="96"/>
        <v>2945</v>
      </c>
      <c r="V420" s="9">
        <f t="shared" si="97"/>
        <v>27</v>
      </c>
      <c r="W420" s="7">
        <v>10.9</v>
      </c>
      <c r="X420" s="7">
        <v>17.3</v>
      </c>
      <c r="Y420" s="9">
        <v>1</v>
      </c>
      <c r="Z420" s="9">
        <v>0</v>
      </c>
      <c r="AA420" s="9">
        <v>1</v>
      </c>
      <c r="AB420" s="9">
        <v>0</v>
      </c>
      <c r="AC420" s="9">
        <v>0</v>
      </c>
      <c r="AD420" s="29">
        <v>0</v>
      </c>
      <c r="AE420" s="187">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2"/>
        <v>0.56109999999999993</v>
      </c>
      <c r="AT420" s="39">
        <v>0.43890000000000001</v>
      </c>
      <c r="AU420">
        <v>0</v>
      </c>
      <c r="AV420" s="17">
        <v>1</v>
      </c>
      <c r="AW420">
        <v>0</v>
      </c>
      <c r="AX420" s="17">
        <v>1</v>
      </c>
      <c r="AY420" s="17" t="s">
        <v>6</v>
      </c>
      <c r="AZ420">
        <v>0</v>
      </c>
      <c r="BA420">
        <v>0</v>
      </c>
      <c r="BB420">
        <v>0</v>
      </c>
      <c r="BC420">
        <v>1</v>
      </c>
      <c r="BD420">
        <v>0</v>
      </c>
      <c r="BE420" s="17">
        <v>0</v>
      </c>
      <c r="BF420">
        <v>0</v>
      </c>
      <c r="BG420">
        <v>1</v>
      </c>
      <c r="BH420" s="17">
        <v>0</v>
      </c>
      <c r="BI420">
        <v>39.083333333333343</v>
      </c>
      <c r="BJ420">
        <v>9.01</v>
      </c>
      <c r="BK420" s="24">
        <v>34.93</v>
      </c>
      <c r="BL420">
        <v>1</v>
      </c>
      <c r="BM420">
        <v>0</v>
      </c>
      <c r="BN420">
        <v>0</v>
      </c>
      <c r="BO420">
        <v>0</v>
      </c>
      <c r="BP420">
        <v>0</v>
      </c>
      <c r="BQ420">
        <v>0</v>
      </c>
      <c r="BR420">
        <v>0</v>
      </c>
      <c r="BS420" s="17">
        <v>0</v>
      </c>
      <c r="BT420">
        <v>0</v>
      </c>
      <c r="BU420">
        <v>0</v>
      </c>
      <c r="BV420">
        <v>1</v>
      </c>
      <c r="BW420" s="17">
        <v>0</v>
      </c>
      <c r="BX420">
        <v>0</v>
      </c>
      <c r="BY420">
        <v>0</v>
      </c>
      <c r="BZ420">
        <v>0</v>
      </c>
      <c r="CA420">
        <v>0</v>
      </c>
      <c r="CB420" s="17">
        <v>0</v>
      </c>
      <c r="CC420">
        <v>0</v>
      </c>
      <c r="CD420">
        <v>0</v>
      </c>
      <c r="CE420">
        <v>1</v>
      </c>
      <c r="CF420">
        <v>1</v>
      </c>
      <c r="CG420">
        <v>0</v>
      </c>
      <c r="CH420">
        <v>0</v>
      </c>
      <c r="CI420">
        <v>0</v>
      </c>
      <c r="CJ420">
        <v>0</v>
      </c>
      <c r="CK420">
        <v>0</v>
      </c>
      <c r="CL420">
        <v>0</v>
      </c>
      <c r="CM420" s="17">
        <v>0</v>
      </c>
      <c r="CN420">
        <v>2.3E-2</v>
      </c>
      <c r="CO420">
        <v>97</v>
      </c>
      <c r="CP420">
        <v>1</v>
      </c>
      <c r="CQ420">
        <v>0</v>
      </c>
      <c r="CR420">
        <v>13</v>
      </c>
      <c r="CX420" s="33" t="s">
        <v>85</v>
      </c>
    </row>
    <row r="421" spans="1:102" x14ac:dyDescent="0.25">
      <c r="A421">
        <v>420</v>
      </c>
      <c r="B421">
        <v>28</v>
      </c>
      <c r="C421" s="24" t="s">
        <v>275</v>
      </c>
      <c r="D421" s="12">
        <v>7</v>
      </c>
      <c r="E421" s="13">
        <v>0.6</v>
      </c>
      <c r="F421" s="7">
        <f t="shared" si="101"/>
        <v>11.666666666666668</v>
      </c>
      <c r="G421" s="7">
        <f t="shared" si="91"/>
        <v>6.4</v>
      </c>
      <c r="H421" s="15">
        <f t="shared" si="92"/>
        <v>7.6</v>
      </c>
      <c r="I421" s="11">
        <f t="shared" si="93"/>
        <v>0.28395287839479089</v>
      </c>
      <c r="J421" s="32">
        <f t="shared" si="94"/>
        <v>2.4338818148124934E-2</v>
      </c>
      <c r="K421" s="32">
        <f t="shared" si="95"/>
        <v>41.08662934716245</v>
      </c>
      <c r="L421" s="8">
        <v>1</v>
      </c>
      <c r="M421" s="9">
        <v>0</v>
      </c>
      <c r="N421" s="8">
        <v>0</v>
      </c>
      <c r="O421" s="9">
        <v>0</v>
      </c>
      <c r="P421" s="9">
        <v>0</v>
      </c>
      <c r="Q421" s="9">
        <v>0</v>
      </c>
      <c r="R421" s="9">
        <v>1</v>
      </c>
      <c r="S421" s="8">
        <v>1556</v>
      </c>
      <c r="T421" s="9">
        <v>3</v>
      </c>
      <c r="U421" s="9">
        <f t="shared" si="96"/>
        <v>1552</v>
      </c>
      <c r="V421" s="9">
        <f t="shared" si="97"/>
        <v>27</v>
      </c>
      <c r="W421" s="7">
        <v>6.49</v>
      </c>
      <c r="X421" s="7">
        <v>18.21</v>
      </c>
      <c r="Y421" s="9">
        <v>1</v>
      </c>
      <c r="Z421" s="9">
        <v>0</v>
      </c>
      <c r="AA421" s="9">
        <v>1</v>
      </c>
      <c r="AB421" s="9">
        <v>0</v>
      </c>
      <c r="AC421" s="9">
        <v>0</v>
      </c>
      <c r="AD421" s="29">
        <v>0</v>
      </c>
      <c r="AE421" s="187">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2"/>
        <v>0.33290000000000008</v>
      </c>
      <c r="AT421" s="39">
        <v>0.66709999999999992</v>
      </c>
      <c r="AU421">
        <v>0</v>
      </c>
      <c r="AV421" s="17">
        <v>1</v>
      </c>
      <c r="AW421">
        <v>0</v>
      </c>
      <c r="AX421" s="17">
        <v>1</v>
      </c>
      <c r="AY421" s="17" t="s">
        <v>15</v>
      </c>
      <c r="AZ421">
        <v>0</v>
      </c>
      <c r="BA421">
        <v>0</v>
      </c>
      <c r="BB421">
        <v>0</v>
      </c>
      <c r="BC421">
        <v>1</v>
      </c>
      <c r="BD421">
        <v>0</v>
      </c>
      <c r="BE421" s="17">
        <v>0</v>
      </c>
      <c r="BF421">
        <v>0</v>
      </c>
      <c r="BG421">
        <v>1</v>
      </c>
      <c r="BH421" s="17">
        <v>0</v>
      </c>
      <c r="BI421">
        <v>116.33</v>
      </c>
      <c r="BJ421">
        <v>259.5</v>
      </c>
      <c r="BK421" s="24">
        <v>32.450000000000003</v>
      </c>
      <c r="BL421">
        <v>1</v>
      </c>
      <c r="BM421">
        <v>0</v>
      </c>
      <c r="BN421">
        <v>0</v>
      </c>
      <c r="BO421">
        <v>0</v>
      </c>
      <c r="BP421">
        <v>0</v>
      </c>
      <c r="BQ421">
        <v>0</v>
      </c>
      <c r="BR421">
        <v>0</v>
      </c>
      <c r="BS421" s="17">
        <v>0</v>
      </c>
      <c r="BT421">
        <v>0</v>
      </c>
      <c r="BU421">
        <v>0</v>
      </c>
      <c r="BV421">
        <v>1</v>
      </c>
      <c r="BW421" s="17">
        <v>0</v>
      </c>
      <c r="BX421">
        <v>0</v>
      </c>
      <c r="BY421">
        <v>0</v>
      </c>
      <c r="BZ421">
        <v>0</v>
      </c>
      <c r="CA421">
        <v>0</v>
      </c>
      <c r="CB421" s="17">
        <v>0</v>
      </c>
      <c r="CC421">
        <v>0</v>
      </c>
      <c r="CD421">
        <v>0</v>
      </c>
      <c r="CE421">
        <v>1</v>
      </c>
      <c r="CF421">
        <v>1</v>
      </c>
      <c r="CG421">
        <v>0</v>
      </c>
      <c r="CH421">
        <v>0</v>
      </c>
      <c r="CI421">
        <v>0</v>
      </c>
      <c r="CJ421">
        <v>0</v>
      </c>
      <c r="CK421">
        <v>0</v>
      </c>
      <c r="CL421">
        <v>0</v>
      </c>
      <c r="CM421" s="17">
        <v>0</v>
      </c>
      <c r="CN421">
        <v>2.3E-2</v>
      </c>
      <c r="CO421">
        <v>97</v>
      </c>
      <c r="CP421">
        <v>1</v>
      </c>
      <c r="CQ421">
        <v>0</v>
      </c>
      <c r="CR421">
        <v>13</v>
      </c>
      <c r="CX421" s="33" t="s">
        <v>85</v>
      </c>
    </row>
    <row r="422" spans="1:102" x14ac:dyDescent="0.25">
      <c r="A422">
        <v>421</v>
      </c>
      <c r="B422">
        <v>28</v>
      </c>
      <c r="C422" s="24" t="s">
        <v>275</v>
      </c>
      <c r="D422" s="12">
        <v>9.1</v>
      </c>
      <c r="E422" s="13">
        <v>0.4</v>
      </c>
      <c r="F422" s="7">
        <f t="shared" si="101"/>
        <v>22.749999999999996</v>
      </c>
      <c r="G422" s="7">
        <f t="shared" si="91"/>
        <v>8.6999999999999993</v>
      </c>
      <c r="H422" s="15">
        <f t="shared" si="92"/>
        <v>9.5</v>
      </c>
      <c r="I422" s="11">
        <f t="shared" si="93"/>
        <v>0.44230554911311321</v>
      </c>
      <c r="J422" s="32">
        <f t="shared" si="94"/>
        <v>1.9442002158818167E-2</v>
      </c>
      <c r="K422" s="32">
        <f t="shared" si="95"/>
        <v>51.435031836288388</v>
      </c>
      <c r="L422" s="8">
        <v>1</v>
      </c>
      <c r="M422" s="9">
        <v>0</v>
      </c>
      <c r="N422" s="8">
        <v>0</v>
      </c>
      <c r="O422" s="9">
        <v>0</v>
      </c>
      <c r="P422" s="9">
        <v>0</v>
      </c>
      <c r="Q422" s="9">
        <v>0</v>
      </c>
      <c r="R422" s="9">
        <v>1</v>
      </c>
      <c r="S422" s="8">
        <v>2132</v>
      </c>
      <c r="T422" s="9">
        <v>3</v>
      </c>
      <c r="U422" s="9">
        <f t="shared" si="96"/>
        <v>2128</v>
      </c>
      <c r="V422" s="9">
        <f t="shared" si="97"/>
        <v>27</v>
      </c>
      <c r="W422" s="7">
        <v>8.89</v>
      </c>
      <c r="X422" s="7">
        <v>19.36</v>
      </c>
      <c r="Y422" s="9">
        <v>1</v>
      </c>
      <c r="Z422" s="9">
        <v>0</v>
      </c>
      <c r="AA422" s="9">
        <v>1</v>
      </c>
      <c r="AB422" s="9">
        <v>0</v>
      </c>
      <c r="AC422" s="9">
        <v>0</v>
      </c>
      <c r="AD422" s="29">
        <v>0</v>
      </c>
      <c r="AE422" s="187">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2"/>
        <v>0.51</v>
      </c>
      <c r="AT422" s="39">
        <v>0.49</v>
      </c>
      <c r="AU422">
        <v>0</v>
      </c>
      <c r="AV422" s="17">
        <v>1</v>
      </c>
      <c r="AW422">
        <v>0</v>
      </c>
      <c r="AX422" s="17">
        <v>1</v>
      </c>
      <c r="AY422" s="17" t="s">
        <v>15</v>
      </c>
      <c r="AZ422">
        <v>0</v>
      </c>
      <c r="BA422">
        <v>0</v>
      </c>
      <c r="BB422">
        <v>0</v>
      </c>
      <c r="BC422">
        <v>1</v>
      </c>
      <c r="BD422">
        <v>0</v>
      </c>
      <c r="BE422" s="17">
        <v>0</v>
      </c>
      <c r="BF422">
        <v>0</v>
      </c>
      <c r="BG422">
        <v>1</v>
      </c>
      <c r="BH422" s="17">
        <v>0</v>
      </c>
      <c r="BI422">
        <v>116.33</v>
      </c>
      <c r="BJ422">
        <v>259.5</v>
      </c>
      <c r="BK422" s="24">
        <v>34.99</v>
      </c>
      <c r="BL422">
        <v>1</v>
      </c>
      <c r="BM422">
        <v>0</v>
      </c>
      <c r="BN422">
        <v>0</v>
      </c>
      <c r="BO422">
        <v>0</v>
      </c>
      <c r="BP422">
        <v>0</v>
      </c>
      <c r="BQ422">
        <v>0</v>
      </c>
      <c r="BR422">
        <v>0</v>
      </c>
      <c r="BS422" s="17">
        <v>0</v>
      </c>
      <c r="BT422">
        <v>0</v>
      </c>
      <c r="BU422">
        <v>0</v>
      </c>
      <c r="BV422">
        <v>1</v>
      </c>
      <c r="BW422" s="17">
        <v>0</v>
      </c>
      <c r="BX422">
        <v>0</v>
      </c>
      <c r="BY422">
        <v>0</v>
      </c>
      <c r="BZ422">
        <v>0</v>
      </c>
      <c r="CA422">
        <v>0</v>
      </c>
      <c r="CB422" s="17">
        <v>0</v>
      </c>
      <c r="CC422">
        <v>0</v>
      </c>
      <c r="CD422">
        <v>0</v>
      </c>
      <c r="CE422">
        <v>1</v>
      </c>
      <c r="CF422">
        <v>1</v>
      </c>
      <c r="CG422">
        <v>0</v>
      </c>
      <c r="CH422">
        <v>0</v>
      </c>
      <c r="CI422">
        <v>0</v>
      </c>
      <c r="CJ422">
        <v>0</v>
      </c>
      <c r="CK422">
        <v>0</v>
      </c>
      <c r="CL422">
        <v>0</v>
      </c>
      <c r="CM422" s="17">
        <v>0</v>
      </c>
      <c r="CN422">
        <v>2.3E-2</v>
      </c>
      <c r="CO422">
        <v>97</v>
      </c>
      <c r="CP422">
        <v>1</v>
      </c>
      <c r="CQ422">
        <v>0</v>
      </c>
      <c r="CR422">
        <v>13</v>
      </c>
      <c r="CX422" s="33" t="s">
        <v>85</v>
      </c>
    </row>
    <row r="423" spans="1:102" x14ac:dyDescent="0.25">
      <c r="A423">
        <v>422</v>
      </c>
      <c r="B423">
        <v>28</v>
      </c>
      <c r="C423" s="24" t="s">
        <v>275</v>
      </c>
      <c r="D423" s="12">
        <v>8.1</v>
      </c>
      <c r="E423" s="13">
        <v>0.2</v>
      </c>
      <c r="F423" s="7">
        <f t="shared" si="101"/>
        <v>40.499999999999993</v>
      </c>
      <c r="G423" s="7">
        <f t="shared" si="91"/>
        <v>7.8999999999999995</v>
      </c>
      <c r="H423" s="15">
        <f t="shared" si="92"/>
        <v>8.2999999999999989</v>
      </c>
      <c r="I423" s="11">
        <f t="shared" si="93"/>
        <v>0.42586185739690013</v>
      </c>
      <c r="J423" s="32">
        <f t="shared" si="94"/>
        <v>1.051510759004692E-2</v>
      </c>
      <c r="K423" s="32">
        <f t="shared" si="95"/>
        <v>95.101261821281838</v>
      </c>
      <c r="L423" s="8">
        <v>1</v>
      </c>
      <c r="M423" s="9">
        <v>0</v>
      </c>
      <c r="N423" s="8">
        <v>0</v>
      </c>
      <c r="O423" s="9">
        <v>0</v>
      </c>
      <c r="P423" s="9">
        <v>0</v>
      </c>
      <c r="Q423" s="9">
        <v>0</v>
      </c>
      <c r="R423" s="9">
        <v>1</v>
      </c>
      <c r="S423" s="8">
        <v>7408</v>
      </c>
      <c r="T423" s="9">
        <v>3</v>
      </c>
      <c r="U423" s="9">
        <f t="shared" si="96"/>
        <v>7404</v>
      </c>
      <c r="V423" s="9">
        <f t="shared" si="97"/>
        <v>27</v>
      </c>
      <c r="W423" s="7">
        <v>9.08</v>
      </c>
      <c r="X423" s="7">
        <v>18.649999999999999</v>
      </c>
      <c r="Y423" s="9">
        <v>1</v>
      </c>
      <c r="Z423" s="9">
        <v>0</v>
      </c>
      <c r="AA423" s="9">
        <v>1</v>
      </c>
      <c r="AB423" s="9">
        <v>0</v>
      </c>
      <c r="AC423" s="9">
        <v>0</v>
      </c>
      <c r="AD423" s="29">
        <v>0</v>
      </c>
      <c r="AE423" s="187">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2"/>
        <v>0.64929999999999999</v>
      </c>
      <c r="AT423" s="39">
        <v>0.35070000000000001</v>
      </c>
      <c r="AU423">
        <v>0</v>
      </c>
      <c r="AV423" s="17">
        <v>1</v>
      </c>
      <c r="AW423">
        <v>0</v>
      </c>
      <c r="AX423" s="17">
        <v>1</v>
      </c>
      <c r="AY423" s="17" t="s">
        <v>15</v>
      </c>
      <c r="AZ423">
        <v>0</v>
      </c>
      <c r="BA423">
        <v>0</v>
      </c>
      <c r="BB423">
        <v>0</v>
      </c>
      <c r="BC423">
        <v>1</v>
      </c>
      <c r="BD423">
        <v>0</v>
      </c>
      <c r="BE423" s="17">
        <v>0</v>
      </c>
      <c r="BF423">
        <v>0</v>
      </c>
      <c r="BG423">
        <v>1</v>
      </c>
      <c r="BH423" s="17">
        <v>0</v>
      </c>
      <c r="BI423">
        <v>116.33</v>
      </c>
      <c r="BJ423">
        <v>259.5</v>
      </c>
      <c r="BK423" s="24">
        <v>34.47</v>
      </c>
      <c r="BL423">
        <v>1</v>
      </c>
      <c r="BM423">
        <v>0</v>
      </c>
      <c r="BN423">
        <v>0</v>
      </c>
      <c r="BO423">
        <v>0</v>
      </c>
      <c r="BP423">
        <v>0</v>
      </c>
      <c r="BQ423">
        <v>0</v>
      </c>
      <c r="BR423">
        <v>0</v>
      </c>
      <c r="BS423" s="17">
        <v>0</v>
      </c>
      <c r="BT423">
        <v>0</v>
      </c>
      <c r="BU423">
        <v>0</v>
      </c>
      <c r="BV423">
        <v>1</v>
      </c>
      <c r="BW423" s="17">
        <v>0</v>
      </c>
      <c r="BX423">
        <v>0</v>
      </c>
      <c r="BY423">
        <v>0</v>
      </c>
      <c r="BZ423">
        <v>0</v>
      </c>
      <c r="CA423">
        <v>0</v>
      </c>
      <c r="CB423" s="17">
        <v>0</v>
      </c>
      <c r="CC423">
        <v>0</v>
      </c>
      <c r="CD423">
        <v>0</v>
      </c>
      <c r="CE423">
        <v>1</v>
      </c>
      <c r="CF423">
        <v>1</v>
      </c>
      <c r="CG423">
        <v>0</v>
      </c>
      <c r="CH423">
        <v>0</v>
      </c>
      <c r="CI423">
        <v>0</v>
      </c>
      <c r="CJ423">
        <v>0</v>
      </c>
      <c r="CK423">
        <v>0</v>
      </c>
      <c r="CL423">
        <v>0</v>
      </c>
      <c r="CM423" s="17">
        <v>0</v>
      </c>
      <c r="CN423">
        <v>2.3E-2</v>
      </c>
      <c r="CO423">
        <v>97</v>
      </c>
      <c r="CP423">
        <v>1</v>
      </c>
      <c r="CQ423">
        <v>0</v>
      </c>
      <c r="CR423">
        <v>13</v>
      </c>
      <c r="CX423" s="33" t="s">
        <v>85</v>
      </c>
    </row>
    <row r="424" spans="1:102" x14ac:dyDescent="0.25">
      <c r="A424">
        <v>423</v>
      </c>
      <c r="B424">
        <v>28</v>
      </c>
      <c r="C424" s="24" t="s">
        <v>275</v>
      </c>
      <c r="D424" s="12">
        <v>6.5</v>
      </c>
      <c r="E424" s="13">
        <v>0.2</v>
      </c>
      <c r="F424" s="7">
        <f t="shared" si="101"/>
        <v>32.5</v>
      </c>
      <c r="G424" s="7">
        <f t="shared" si="91"/>
        <v>6.3</v>
      </c>
      <c r="H424" s="15">
        <f t="shared" si="92"/>
        <v>6.7</v>
      </c>
      <c r="I424" s="11">
        <f t="shared" si="93"/>
        <v>0.34632820004060327</v>
      </c>
      <c r="J424" s="32">
        <f t="shared" si="94"/>
        <v>1.0656252308941638E-2</v>
      </c>
      <c r="K424" s="32">
        <f t="shared" si="95"/>
        <v>93.841621895617294</v>
      </c>
      <c r="L424" s="8">
        <v>1</v>
      </c>
      <c r="M424" s="9">
        <v>0</v>
      </c>
      <c r="N424" s="8">
        <v>0</v>
      </c>
      <c r="O424" s="9">
        <v>0</v>
      </c>
      <c r="P424" s="9">
        <v>0</v>
      </c>
      <c r="Q424" s="9">
        <v>0</v>
      </c>
      <c r="R424" s="9">
        <v>1</v>
      </c>
      <c r="S424" s="8">
        <v>7754</v>
      </c>
      <c r="T424" s="9">
        <v>3</v>
      </c>
      <c r="U424" s="9">
        <f t="shared" si="96"/>
        <v>7750</v>
      </c>
      <c r="V424" s="9">
        <f t="shared" si="97"/>
        <v>27</v>
      </c>
      <c r="W424" s="7">
        <v>7</v>
      </c>
      <c r="X424" s="7">
        <v>19.7</v>
      </c>
      <c r="Y424" s="9">
        <v>1</v>
      </c>
      <c r="Z424" s="9">
        <v>0</v>
      </c>
      <c r="AA424" s="9">
        <v>1</v>
      </c>
      <c r="AB424" s="9">
        <v>0</v>
      </c>
      <c r="AC424" s="9">
        <v>0</v>
      </c>
      <c r="AD424" s="29">
        <v>0</v>
      </c>
      <c r="AE424" s="187">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2"/>
        <v>0.77629999999999999</v>
      </c>
      <c r="AT424" s="39">
        <v>0.22370000000000001</v>
      </c>
      <c r="AU424">
        <v>0</v>
      </c>
      <c r="AV424" s="17">
        <v>1</v>
      </c>
      <c r="AW424">
        <v>0</v>
      </c>
      <c r="AX424" s="17">
        <v>1</v>
      </c>
      <c r="AY424" s="17" t="s">
        <v>29</v>
      </c>
      <c r="AZ424">
        <v>0</v>
      </c>
      <c r="BA424">
        <v>0</v>
      </c>
      <c r="BB424">
        <v>1</v>
      </c>
      <c r="BC424">
        <v>0</v>
      </c>
      <c r="BD424">
        <v>0</v>
      </c>
      <c r="BE424" s="17">
        <v>0</v>
      </c>
      <c r="BF424">
        <v>0</v>
      </c>
      <c r="BG424">
        <v>1</v>
      </c>
      <c r="BH424" s="17">
        <v>0</v>
      </c>
      <c r="BI424">
        <v>274.33333333333331</v>
      </c>
      <c r="BJ424">
        <v>142</v>
      </c>
      <c r="BK424" s="24">
        <v>33.72</v>
      </c>
      <c r="BL424">
        <v>1</v>
      </c>
      <c r="BM424">
        <v>0</v>
      </c>
      <c r="BN424">
        <v>0</v>
      </c>
      <c r="BO424">
        <v>0</v>
      </c>
      <c r="BP424">
        <v>0</v>
      </c>
      <c r="BQ424">
        <v>0</v>
      </c>
      <c r="BR424">
        <v>0</v>
      </c>
      <c r="BS424" s="17">
        <v>0</v>
      </c>
      <c r="BT424">
        <v>0</v>
      </c>
      <c r="BU424">
        <v>0</v>
      </c>
      <c r="BV424">
        <v>1</v>
      </c>
      <c r="BW424" s="17">
        <v>0</v>
      </c>
      <c r="BX424">
        <v>0</v>
      </c>
      <c r="BY424">
        <v>0</v>
      </c>
      <c r="BZ424">
        <v>0</v>
      </c>
      <c r="CA424">
        <v>0</v>
      </c>
      <c r="CB424" s="17">
        <v>0</v>
      </c>
      <c r="CC424">
        <v>0</v>
      </c>
      <c r="CD424">
        <v>0</v>
      </c>
      <c r="CE424">
        <v>1</v>
      </c>
      <c r="CF424">
        <v>1</v>
      </c>
      <c r="CG424">
        <v>0</v>
      </c>
      <c r="CH424">
        <v>0</v>
      </c>
      <c r="CI424">
        <v>0</v>
      </c>
      <c r="CJ424">
        <v>0</v>
      </c>
      <c r="CK424">
        <v>0</v>
      </c>
      <c r="CL424">
        <v>0</v>
      </c>
      <c r="CM424" s="17">
        <v>0</v>
      </c>
      <c r="CN424">
        <v>2.3E-2</v>
      </c>
      <c r="CO424">
        <v>97</v>
      </c>
      <c r="CP424">
        <v>1</v>
      </c>
      <c r="CQ424">
        <v>0</v>
      </c>
      <c r="CR424">
        <v>13</v>
      </c>
      <c r="CX424" s="33" t="s">
        <v>85</v>
      </c>
    </row>
    <row r="425" spans="1:102" x14ac:dyDescent="0.25">
      <c r="A425">
        <v>424</v>
      </c>
      <c r="B425">
        <v>28</v>
      </c>
      <c r="C425" s="24" t="s">
        <v>275</v>
      </c>
      <c r="D425" s="12">
        <v>9.3000000000000007</v>
      </c>
      <c r="E425" s="13">
        <v>0.3</v>
      </c>
      <c r="F425" s="7">
        <f t="shared" si="101"/>
        <v>31.000000000000004</v>
      </c>
      <c r="G425" s="7">
        <f t="shared" si="91"/>
        <v>9</v>
      </c>
      <c r="H425" s="15">
        <f t="shared" si="92"/>
        <v>9.6000000000000014</v>
      </c>
      <c r="I425" s="11">
        <f t="shared" si="93"/>
        <v>0.2861186337195587</v>
      </c>
      <c r="J425" s="32">
        <f t="shared" si="94"/>
        <v>9.2296333457922153E-3</v>
      </c>
      <c r="K425" s="32">
        <f t="shared" si="95"/>
        <v>108.34666584625482</v>
      </c>
      <c r="L425" s="8">
        <v>1</v>
      </c>
      <c r="M425" s="9">
        <v>0</v>
      </c>
      <c r="N425" s="8">
        <v>0</v>
      </c>
      <c r="O425" s="9">
        <v>0</v>
      </c>
      <c r="P425" s="9">
        <v>0</v>
      </c>
      <c r="Q425" s="9">
        <v>0</v>
      </c>
      <c r="R425" s="9">
        <v>1</v>
      </c>
      <c r="S425" s="8">
        <v>10782</v>
      </c>
      <c r="T425" s="9">
        <v>3</v>
      </c>
      <c r="U425" s="9">
        <f t="shared" si="96"/>
        <v>10778</v>
      </c>
      <c r="V425" s="9">
        <f t="shared" si="97"/>
        <v>27</v>
      </c>
      <c r="W425" s="7">
        <v>7.73</v>
      </c>
      <c r="X425" s="7">
        <v>20.350000000000001</v>
      </c>
      <c r="Y425" s="9">
        <v>1</v>
      </c>
      <c r="Z425" s="9">
        <v>0</v>
      </c>
      <c r="AA425" s="9">
        <v>1</v>
      </c>
      <c r="AB425" s="9">
        <v>0</v>
      </c>
      <c r="AC425" s="9">
        <v>0</v>
      </c>
      <c r="AD425" s="29">
        <v>0</v>
      </c>
      <c r="AE425" s="187">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2"/>
        <v>0.80569999999999997</v>
      </c>
      <c r="AT425" s="39">
        <v>0.1943</v>
      </c>
      <c r="AU425">
        <v>0</v>
      </c>
      <c r="AV425" s="17">
        <v>1</v>
      </c>
      <c r="AW425">
        <v>0</v>
      </c>
      <c r="AX425" s="17">
        <v>1</v>
      </c>
      <c r="AY425" s="17" t="s">
        <v>29</v>
      </c>
      <c r="AZ425">
        <v>0</v>
      </c>
      <c r="BA425">
        <v>0</v>
      </c>
      <c r="BB425">
        <v>1</v>
      </c>
      <c r="BC425">
        <v>0</v>
      </c>
      <c r="BD425">
        <v>0</v>
      </c>
      <c r="BE425" s="17">
        <v>0</v>
      </c>
      <c r="BF425">
        <v>0</v>
      </c>
      <c r="BG425">
        <v>1</v>
      </c>
      <c r="BH425" s="17">
        <v>0</v>
      </c>
      <c r="BI425">
        <v>274.33333333333331</v>
      </c>
      <c r="BJ425">
        <v>142</v>
      </c>
      <c r="BK425" s="24">
        <v>34.79</v>
      </c>
      <c r="BL425">
        <v>1</v>
      </c>
      <c r="BM425">
        <v>0</v>
      </c>
      <c r="BN425">
        <v>0</v>
      </c>
      <c r="BO425">
        <v>0</v>
      </c>
      <c r="BP425">
        <v>0</v>
      </c>
      <c r="BQ425">
        <v>0</v>
      </c>
      <c r="BR425">
        <v>0</v>
      </c>
      <c r="BS425" s="17">
        <v>0</v>
      </c>
      <c r="BT425">
        <v>0</v>
      </c>
      <c r="BU425">
        <v>0</v>
      </c>
      <c r="BV425">
        <v>1</v>
      </c>
      <c r="BW425" s="17">
        <v>0</v>
      </c>
      <c r="BX425">
        <v>0</v>
      </c>
      <c r="BY425">
        <v>0</v>
      </c>
      <c r="BZ425">
        <v>0</v>
      </c>
      <c r="CA425">
        <v>0</v>
      </c>
      <c r="CB425" s="17">
        <v>0</v>
      </c>
      <c r="CC425">
        <v>0</v>
      </c>
      <c r="CD425">
        <v>0</v>
      </c>
      <c r="CE425">
        <v>1</v>
      </c>
      <c r="CF425">
        <v>1</v>
      </c>
      <c r="CG425">
        <v>0</v>
      </c>
      <c r="CH425">
        <v>0</v>
      </c>
      <c r="CI425">
        <v>0</v>
      </c>
      <c r="CJ425">
        <v>0</v>
      </c>
      <c r="CK425">
        <v>0</v>
      </c>
      <c r="CL425">
        <v>0</v>
      </c>
      <c r="CM425" s="17">
        <v>0</v>
      </c>
      <c r="CN425">
        <v>2.3E-2</v>
      </c>
      <c r="CO425">
        <v>97</v>
      </c>
      <c r="CP425">
        <v>1</v>
      </c>
      <c r="CQ425">
        <v>0</v>
      </c>
      <c r="CR425">
        <v>13</v>
      </c>
      <c r="CX425" s="33" t="s">
        <v>85</v>
      </c>
    </row>
    <row r="426" spans="1:102" x14ac:dyDescent="0.25">
      <c r="A426">
        <v>425</v>
      </c>
      <c r="B426">
        <v>28</v>
      </c>
      <c r="C426" s="24" t="s">
        <v>275</v>
      </c>
      <c r="D426" s="12">
        <v>11.6</v>
      </c>
      <c r="E426" s="13">
        <v>0.3</v>
      </c>
      <c r="F426" s="7">
        <f t="shared" si="101"/>
        <v>38.666666666666664</v>
      </c>
      <c r="G426" s="7">
        <f t="shared" si="91"/>
        <v>11.299999999999999</v>
      </c>
      <c r="H426" s="15">
        <f t="shared" si="92"/>
        <v>11.9</v>
      </c>
      <c r="I426" s="11">
        <f t="shared" si="93"/>
        <v>0.49193630773042418</v>
      </c>
      <c r="J426" s="32">
        <f t="shared" si="94"/>
        <v>1.2722490717166144E-2</v>
      </c>
      <c r="K426" s="32">
        <f t="shared" si="95"/>
        <v>78.60096126073212</v>
      </c>
      <c r="L426" s="8">
        <v>1</v>
      </c>
      <c r="M426" s="9">
        <v>0</v>
      </c>
      <c r="N426" s="8">
        <v>0</v>
      </c>
      <c r="O426" s="9">
        <v>0</v>
      </c>
      <c r="P426" s="9">
        <v>0</v>
      </c>
      <c r="Q426" s="9">
        <v>0</v>
      </c>
      <c r="R426" s="9">
        <v>1</v>
      </c>
      <c r="S426" s="8">
        <v>4687</v>
      </c>
      <c r="T426" s="9">
        <v>3</v>
      </c>
      <c r="U426" s="9">
        <f t="shared" si="96"/>
        <v>4683</v>
      </c>
      <c r="V426" s="9">
        <f t="shared" si="97"/>
        <v>27</v>
      </c>
      <c r="W426" s="7">
        <v>8.3000000000000007</v>
      </c>
      <c r="X426" s="7">
        <v>20.41</v>
      </c>
      <c r="Y426" s="9">
        <v>1</v>
      </c>
      <c r="Z426" s="9">
        <v>0</v>
      </c>
      <c r="AA426" s="9">
        <v>1</v>
      </c>
      <c r="AB426" s="9">
        <v>0</v>
      </c>
      <c r="AC426" s="9">
        <v>0</v>
      </c>
      <c r="AD426" s="29">
        <v>0</v>
      </c>
      <c r="AE426" s="187">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2"/>
        <v>0.72070000000000001</v>
      </c>
      <c r="AT426" s="39">
        <v>0.27929999999999999</v>
      </c>
      <c r="AU426">
        <v>0</v>
      </c>
      <c r="AV426" s="17">
        <v>1</v>
      </c>
      <c r="AW426">
        <v>0</v>
      </c>
      <c r="AX426" s="17">
        <v>1</v>
      </c>
      <c r="AY426" s="17" t="s">
        <v>29</v>
      </c>
      <c r="AZ426">
        <v>0</v>
      </c>
      <c r="BA426">
        <v>0</v>
      </c>
      <c r="BB426">
        <v>1</v>
      </c>
      <c r="BC426">
        <v>0</v>
      </c>
      <c r="BD426">
        <v>0</v>
      </c>
      <c r="BE426" s="17">
        <v>0</v>
      </c>
      <c r="BF426">
        <v>0</v>
      </c>
      <c r="BG426">
        <v>1</v>
      </c>
      <c r="BH426" s="17">
        <v>0</v>
      </c>
      <c r="BI426">
        <v>274.33333333333331</v>
      </c>
      <c r="BJ426">
        <v>142</v>
      </c>
      <c r="BK426" s="24">
        <v>35.299999999999997</v>
      </c>
      <c r="BL426">
        <v>1</v>
      </c>
      <c r="BM426">
        <v>0</v>
      </c>
      <c r="BN426">
        <v>0</v>
      </c>
      <c r="BO426">
        <v>0</v>
      </c>
      <c r="BP426">
        <v>0</v>
      </c>
      <c r="BQ426">
        <v>0</v>
      </c>
      <c r="BR426">
        <v>0</v>
      </c>
      <c r="BS426" s="17">
        <v>0</v>
      </c>
      <c r="BT426">
        <v>0</v>
      </c>
      <c r="BU426">
        <v>0</v>
      </c>
      <c r="BV426">
        <v>1</v>
      </c>
      <c r="BW426" s="17">
        <v>0</v>
      </c>
      <c r="BX426">
        <v>0</v>
      </c>
      <c r="BY426">
        <v>0</v>
      </c>
      <c r="BZ426">
        <v>0</v>
      </c>
      <c r="CA426">
        <v>0</v>
      </c>
      <c r="CB426" s="17">
        <v>0</v>
      </c>
      <c r="CC426">
        <v>0</v>
      </c>
      <c r="CD426">
        <v>0</v>
      </c>
      <c r="CE426">
        <v>1</v>
      </c>
      <c r="CF426">
        <v>1</v>
      </c>
      <c r="CG426">
        <v>0</v>
      </c>
      <c r="CH426">
        <v>0</v>
      </c>
      <c r="CI426">
        <v>0</v>
      </c>
      <c r="CJ426">
        <v>0</v>
      </c>
      <c r="CK426">
        <v>0</v>
      </c>
      <c r="CL426">
        <v>0</v>
      </c>
      <c r="CM426" s="17">
        <v>0</v>
      </c>
      <c r="CN426">
        <v>2.3E-2</v>
      </c>
      <c r="CO426">
        <v>97</v>
      </c>
      <c r="CP426">
        <v>1</v>
      </c>
      <c r="CQ426">
        <v>0</v>
      </c>
      <c r="CR426">
        <v>13</v>
      </c>
      <c r="CX426" s="33" t="s">
        <v>85</v>
      </c>
    </row>
    <row r="427" spans="1:102" x14ac:dyDescent="0.25">
      <c r="A427">
        <v>426</v>
      </c>
      <c r="B427">
        <v>28</v>
      </c>
      <c r="C427" s="24" t="s">
        <v>275</v>
      </c>
      <c r="D427" s="12">
        <v>0.53426072862545748</v>
      </c>
      <c r="E427" s="13">
        <v>0.93000941649616686</v>
      </c>
      <c r="F427" s="7">
        <v>0.57446808510638292</v>
      </c>
      <c r="G427" s="7">
        <f t="shared" si="91"/>
        <v>-0.39574868787070938</v>
      </c>
      <c r="H427" s="15">
        <f t="shared" si="92"/>
        <v>1.4642701451216245</v>
      </c>
      <c r="I427" s="11">
        <f t="shared" si="93"/>
        <v>1.3980967807515428E-2</v>
      </c>
      <c r="J427" s="32">
        <f t="shared" si="94"/>
        <v>2.4337240257526857E-2</v>
      </c>
      <c r="K427" s="32">
        <f t="shared" si="95"/>
        <v>41.089293174509663</v>
      </c>
      <c r="L427" s="8">
        <v>1</v>
      </c>
      <c r="M427" s="9">
        <v>0</v>
      </c>
      <c r="N427" s="8">
        <v>0</v>
      </c>
      <c r="O427" s="9">
        <v>0</v>
      </c>
      <c r="P427" s="9">
        <v>0</v>
      </c>
      <c r="Q427" s="9">
        <v>0</v>
      </c>
      <c r="R427" s="9">
        <v>1</v>
      </c>
      <c r="S427" s="8">
        <v>1695</v>
      </c>
      <c r="T427" s="9">
        <v>6</v>
      </c>
      <c r="U427" s="9">
        <f t="shared" si="96"/>
        <v>1688</v>
      </c>
      <c r="V427" s="9">
        <f t="shared" si="97"/>
        <v>27</v>
      </c>
      <c r="W427" s="7">
        <v>7.96</v>
      </c>
      <c r="X427" s="7">
        <v>19.91</v>
      </c>
      <c r="Y427" s="9">
        <v>0</v>
      </c>
      <c r="Z427" s="9">
        <v>1</v>
      </c>
      <c r="AA427" s="9">
        <v>1</v>
      </c>
      <c r="AB427" s="9">
        <v>0</v>
      </c>
      <c r="AC427" s="9">
        <v>0</v>
      </c>
      <c r="AD427" s="29">
        <v>0</v>
      </c>
      <c r="AE427" s="187">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2"/>
        <v>0.36770000000000003</v>
      </c>
      <c r="AT427" s="39">
        <v>0.63229999999999997</v>
      </c>
      <c r="AU427">
        <v>0</v>
      </c>
      <c r="AV427" s="17">
        <v>1</v>
      </c>
      <c r="AW427">
        <v>0</v>
      </c>
      <c r="AX427" s="17">
        <v>1</v>
      </c>
      <c r="AY427" s="17" t="s">
        <v>6</v>
      </c>
      <c r="AZ427">
        <v>0</v>
      </c>
      <c r="BA427">
        <v>0</v>
      </c>
      <c r="BB427">
        <v>0</v>
      </c>
      <c r="BC427">
        <v>1</v>
      </c>
      <c r="BD427">
        <v>0</v>
      </c>
      <c r="BE427" s="17">
        <v>0</v>
      </c>
      <c r="BF427">
        <v>0</v>
      </c>
      <c r="BG427">
        <v>1</v>
      </c>
      <c r="BH427" s="17">
        <v>0</v>
      </c>
      <c r="BI427">
        <v>39.083333333333343</v>
      </c>
      <c r="BJ427">
        <v>9.01</v>
      </c>
      <c r="BK427" s="24">
        <v>35.659999999999997</v>
      </c>
      <c r="BL427">
        <v>1</v>
      </c>
      <c r="BM427">
        <v>0</v>
      </c>
      <c r="BN427">
        <v>0</v>
      </c>
      <c r="BO427">
        <v>0</v>
      </c>
      <c r="BP427">
        <v>0</v>
      </c>
      <c r="BQ427">
        <v>0</v>
      </c>
      <c r="BR427">
        <v>0</v>
      </c>
      <c r="BS427" s="17">
        <v>0</v>
      </c>
      <c r="BT427">
        <v>0</v>
      </c>
      <c r="BU427">
        <v>0</v>
      </c>
      <c r="BV427">
        <v>1</v>
      </c>
      <c r="BW427" s="17">
        <v>0</v>
      </c>
      <c r="BX427">
        <v>0</v>
      </c>
      <c r="BY427">
        <v>0</v>
      </c>
      <c r="BZ427">
        <v>0</v>
      </c>
      <c r="CA427">
        <v>0</v>
      </c>
      <c r="CB427" s="17">
        <v>0</v>
      </c>
      <c r="CC427">
        <v>0</v>
      </c>
      <c r="CD427">
        <v>0</v>
      </c>
      <c r="CE427">
        <v>1</v>
      </c>
      <c r="CF427">
        <v>1</v>
      </c>
      <c r="CG427">
        <v>0</v>
      </c>
      <c r="CH427">
        <v>0</v>
      </c>
      <c r="CI427">
        <v>0</v>
      </c>
      <c r="CJ427">
        <v>0</v>
      </c>
      <c r="CK427">
        <v>0</v>
      </c>
      <c r="CL427">
        <v>0</v>
      </c>
      <c r="CM427" s="17">
        <v>0</v>
      </c>
      <c r="CN427">
        <v>2.3E-2</v>
      </c>
      <c r="CO427">
        <v>97</v>
      </c>
      <c r="CP427">
        <v>1</v>
      </c>
      <c r="CQ427">
        <v>0</v>
      </c>
      <c r="CR427">
        <v>13</v>
      </c>
      <c r="CX427" s="33" t="s">
        <v>85</v>
      </c>
    </row>
    <row r="428" spans="1:102" x14ac:dyDescent="0.25">
      <c r="A428">
        <v>427</v>
      </c>
      <c r="B428">
        <v>28</v>
      </c>
      <c r="C428" s="24" t="s">
        <v>275</v>
      </c>
      <c r="D428" s="12">
        <v>5.8058332763509357</v>
      </c>
      <c r="E428" s="13">
        <v>1.363695723049871</v>
      </c>
      <c r="F428" s="7">
        <v>4.2574257425742568</v>
      </c>
      <c r="G428" s="7">
        <f t="shared" si="91"/>
        <v>4.4421375533010643</v>
      </c>
      <c r="H428" s="15">
        <f t="shared" si="92"/>
        <v>7.1695289994008071</v>
      </c>
      <c r="I428" s="11">
        <f t="shared" si="93"/>
        <v>0.10307220635875566</v>
      </c>
      <c r="J428" s="32">
        <f t="shared" si="94"/>
        <v>2.4209983354033311E-2</v>
      </c>
      <c r="K428" s="32">
        <f t="shared" si="95"/>
        <v>41.305274166303917</v>
      </c>
      <c r="L428" s="8">
        <v>1</v>
      </c>
      <c r="M428" s="9">
        <v>0</v>
      </c>
      <c r="N428" s="8">
        <v>0</v>
      </c>
      <c r="O428" s="9">
        <v>0</v>
      </c>
      <c r="P428" s="9">
        <v>0</v>
      </c>
      <c r="Q428" s="9">
        <v>0</v>
      </c>
      <c r="R428" s="9">
        <v>1</v>
      </c>
      <c r="S428" s="8">
        <v>1695</v>
      </c>
      <c r="T428" s="9">
        <v>6</v>
      </c>
      <c r="U428" s="9">
        <f t="shared" si="96"/>
        <v>1688</v>
      </c>
      <c r="V428" s="9">
        <f t="shared" si="97"/>
        <v>27</v>
      </c>
      <c r="W428" s="7">
        <v>7.96</v>
      </c>
      <c r="X428" s="7">
        <v>19.91</v>
      </c>
      <c r="Y428" s="9">
        <v>0</v>
      </c>
      <c r="Z428" s="9">
        <v>1</v>
      </c>
      <c r="AA428" s="9">
        <v>1</v>
      </c>
      <c r="AB428" s="9">
        <v>0</v>
      </c>
      <c r="AC428" s="9">
        <v>0</v>
      </c>
      <c r="AD428" s="29">
        <v>0</v>
      </c>
      <c r="AE428" s="187">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2"/>
        <v>0.36770000000000003</v>
      </c>
      <c r="AT428" s="39">
        <v>0.63229999999999997</v>
      </c>
      <c r="AU428">
        <v>0</v>
      </c>
      <c r="AV428" s="17">
        <v>1</v>
      </c>
      <c r="AW428">
        <v>0</v>
      </c>
      <c r="AX428" s="17">
        <v>1</v>
      </c>
      <c r="AY428" s="17" t="s">
        <v>6</v>
      </c>
      <c r="AZ428">
        <v>0</v>
      </c>
      <c r="BA428">
        <v>0</v>
      </c>
      <c r="BB428">
        <v>0</v>
      </c>
      <c r="BC428">
        <v>1</v>
      </c>
      <c r="BD428">
        <v>0</v>
      </c>
      <c r="BE428" s="17">
        <v>0</v>
      </c>
      <c r="BF428">
        <v>0</v>
      </c>
      <c r="BG428">
        <v>1</v>
      </c>
      <c r="BH428" s="17">
        <v>0</v>
      </c>
      <c r="BI428">
        <v>39.083333333333343</v>
      </c>
      <c r="BJ428">
        <v>9.01</v>
      </c>
      <c r="BK428" s="24">
        <v>35.659999999999997</v>
      </c>
      <c r="BL428">
        <v>1</v>
      </c>
      <c r="BM428">
        <v>0</v>
      </c>
      <c r="BN428">
        <v>0</v>
      </c>
      <c r="BO428">
        <v>0</v>
      </c>
      <c r="BP428">
        <v>0</v>
      </c>
      <c r="BQ428">
        <v>0</v>
      </c>
      <c r="BR428">
        <v>0</v>
      </c>
      <c r="BS428" s="17">
        <v>0</v>
      </c>
      <c r="BT428">
        <v>0</v>
      </c>
      <c r="BU428">
        <v>0</v>
      </c>
      <c r="BV428">
        <v>1</v>
      </c>
      <c r="BW428" s="17">
        <v>0</v>
      </c>
      <c r="BX428">
        <v>0</v>
      </c>
      <c r="BY428">
        <v>0</v>
      </c>
      <c r="BZ428">
        <v>0</v>
      </c>
      <c r="CA428">
        <v>0</v>
      </c>
      <c r="CB428" s="17">
        <v>0</v>
      </c>
      <c r="CC428">
        <v>0</v>
      </c>
      <c r="CD428">
        <v>0</v>
      </c>
      <c r="CE428">
        <v>1</v>
      </c>
      <c r="CF428">
        <v>1</v>
      </c>
      <c r="CG428">
        <v>0</v>
      </c>
      <c r="CH428">
        <v>0</v>
      </c>
      <c r="CI428">
        <v>0</v>
      </c>
      <c r="CJ428">
        <v>0</v>
      </c>
      <c r="CK428">
        <v>0</v>
      </c>
      <c r="CL428">
        <v>0</v>
      </c>
      <c r="CM428" s="17">
        <v>0</v>
      </c>
      <c r="CN428">
        <v>2.3E-2</v>
      </c>
      <c r="CO428">
        <v>97</v>
      </c>
      <c r="CP428">
        <v>1</v>
      </c>
      <c r="CQ428">
        <v>0</v>
      </c>
      <c r="CR428">
        <v>13</v>
      </c>
      <c r="CX428" s="33" t="s">
        <v>85</v>
      </c>
    </row>
    <row r="429" spans="1:102" x14ac:dyDescent="0.25">
      <c r="A429">
        <v>428</v>
      </c>
      <c r="B429">
        <v>28</v>
      </c>
      <c r="C429" s="24" t="s">
        <v>275</v>
      </c>
      <c r="D429" s="12">
        <v>3.782779413590132</v>
      </c>
      <c r="E429" s="13">
        <v>0.25059421982773739</v>
      </c>
      <c r="F429" s="7">
        <v>15.09523809523809</v>
      </c>
      <c r="G429" s="7">
        <f t="shared" si="91"/>
        <v>3.5321851937623947</v>
      </c>
      <c r="H429" s="15">
        <f t="shared" si="92"/>
        <v>4.0333736334178694</v>
      </c>
      <c r="I429" s="11">
        <f t="shared" si="93"/>
        <v>0.34487155734135655</v>
      </c>
      <c r="J429" s="32">
        <f t="shared" si="94"/>
        <v>2.2846380770247605E-2</v>
      </c>
      <c r="K429" s="32">
        <f t="shared" si="95"/>
        <v>43.770609010521284</v>
      </c>
      <c r="L429" s="8">
        <v>1</v>
      </c>
      <c r="M429" s="9">
        <v>0</v>
      </c>
      <c r="N429" s="8">
        <v>0</v>
      </c>
      <c r="O429" s="9">
        <v>0</v>
      </c>
      <c r="P429" s="9">
        <v>0</v>
      </c>
      <c r="Q429" s="9">
        <v>0</v>
      </c>
      <c r="R429" s="9">
        <v>1</v>
      </c>
      <c r="S429" s="8">
        <v>1695</v>
      </c>
      <c r="T429" s="9">
        <v>6</v>
      </c>
      <c r="U429" s="9">
        <f t="shared" si="96"/>
        <v>1688</v>
      </c>
      <c r="V429" s="9">
        <f t="shared" si="97"/>
        <v>27</v>
      </c>
      <c r="W429" s="7">
        <v>7.96</v>
      </c>
      <c r="X429" s="7">
        <v>19.91</v>
      </c>
      <c r="Y429" s="9">
        <v>0</v>
      </c>
      <c r="Z429" s="9">
        <v>1</v>
      </c>
      <c r="AA429" s="9">
        <v>1</v>
      </c>
      <c r="AB429" s="9">
        <v>0</v>
      </c>
      <c r="AC429" s="9">
        <v>0</v>
      </c>
      <c r="AD429" s="29">
        <v>0</v>
      </c>
      <c r="AE429" s="187">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2"/>
        <v>0.36770000000000003</v>
      </c>
      <c r="AT429" s="39">
        <v>0.63229999999999997</v>
      </c>
      <c r="AU429">
        <v>0</v>
      </c>
      <c r="AV429" s="17">
        <v>1</v>
      </c>
      <c r="AW429">
        <v>0</v>
      </c>
      <c r="AX429" s="17">
        <v>1</v>
      </c>
      <c r="AY429" s="17" t="s">
        <v>6</v>
      </c>
      <c r="AZ429">
        <v>0</v>
      </c>
      <c r="BA429">
        <v>0</v>
      </c>
      <c r="BB429">
        <v>0</v>
      </c>
      <c r="BC429">
        <v>1</v>
      </c>
      <c r="BD429">
        <v>0</v>
      </c>
      <c r="BE429" s="17">
        <v>0</v>
      </c>
      <c r="BF429">
        <v>0</v>
      </c>
      <c r="BG429">
        <v>1</v>
      </c>
      <c r="BH429" s="17">
        <v>0</v>
      </c>
      <c r="BI429">
        <v>39.083333333333343</v>
      </c>
      <c r="BJ429">
        <v>9.01</v>
      </c>
      <c r="BK429" s="24">
        <v>35.659999999999997</v>
      </c>
      <c r="BL429">
        <v>1</v>
      </c>
      <c r="BM429">
        <v>0</v>
      </c>
      <c r="BN429">
        <v>0</v>
      </c>
      <c r="BO429">
        <v>0</v>
      </c>
      <c r="BP429">
        <v>0</v>
      </c>
      <c r="BQ429">
        <v>0</v>
      </c>
      <c r="BR429">
        <v>0</v>
      </c>
      <c r="BS429" s="17">
        <v>0</v>
      </c>
      <c r="BT429">
        <v>0</v>
      </c>
      <c r="BU429">
        <v>0</v>
      </c>
      <c r="BV429">
        <v>1</v>
      </c>
      <c r="BW429" s="17">
        <v>0</v>
      </c>
      <c r="BX429">
        <v>0</v>
      </c>
      <c r="BY429">
        <v>0</v>
      </c>
      <c r="BZ429">
        <v>0</v>
      </c>
      <c r="CA429">
        <v>0</v>
      </c>
      <c r="CB429" s="17">
        <v>0</v>
      </c>
      <c r="CC429">
        <v>0</v>
      </c>
      <c r="CD429">
        <v>0</v>
      </c>
      <c r="CE429">
        <v>1</v>
      </c>
      <c r="CF429">
        <v>1</v>
      </c>
      <c r="CG429">
        <v>0</v>
      </c>
      <c r="CH429">
        <v>0</v>
      </c>
      <c r="CI429">
        <v>0</v>
      </c>
      <c r="CJ429">
        <v>0</v>
      </c>
      <c r="CK429">
        <v>0</v>
      </c>
      <c r="CL429">
        <v>0</v>
      </c>
      <c r="CM429" s="17">
        <v>0</v>
      </c>
      <c r="CN429">
        <v>2.3E-2</v>
      </c>
      <c r="CO429">
        <v>97</v>
      </c>
      <c r="CP429">
        <v>1</v>
      </c>
      <c r="CQ429">
        <v>0</v>
      </c>
      <c r="CR429">
        <v>13</v>
      </c>
      <c r="CX429" s="33" t="s">
        <v>85</v>
      </c>
    </row>
    <row r="430" spans="1:102" x14ac:dyDescent="0.25">
      <c r="A430">
        <v>429</v>
      </c>
      <c r="B430">
        <v>28</v>
      </c>
      <c r="C430" s="24" t="s">
        <v>275</v>
      </c>
      <c r="D430" s="12">
        <v>2.8882691843426622</v>
      </c>
      <c r="E430" s="13">
        <v>0.75510305473010786</v>
      </c>
      <c r="F430" s="7">
        <v>3.8250000000000002</v>
      </c>
      <c r="G430" s="7">
        <f t="shared" si="91"/>
        <v>2.1331661296125546</v>
      </c>
      <c r="H430" s="15">
        <f t="shared" si="92"/>
        <v>3.6433722390727699</v>
      </c>
      <c r="I430" s="11">
        <f t="shared" si="93"/>
        <v>8.3435955787929159E-2</v>
      </c>
      <c r="J430" s="32">
        <f t="shared" si="94"/>
        <v>2.1813321774621999E-2</v>
      </c>
      <c r="K430" s="32">
        <f t="shared" si="95"/>
        <v>45.84354507452494</v>
      </c>
      <c r="L430" s="8">
        <v>1</v>
      </c>
      <c r="M430" s="9">
        <v>0</v>
      </c>
      <c r="N430" s="8">
        <v>0</v>
      </c>
      <c r="O430" s="9">
        <v>0</v>
      </c>
      <c r="P430" s="9">
        <v>0</v>
      </c>
      <c r="Q430" s="9">
        <v>0</v>
      </c>
      <c r="R430" s="9">
        <v>1</v>
      </c>
      <c r="S430" s="8">
        <v>2094</v>
      </c>
      <c r="T430" s="9">
        <v>6</v>
      </c>
      <c r="U430" s="9">
        <f t="shared" si="96"/>
        <v>2087</v>
      </c>
      <c r="V430" s="9">
        <f t="shared" si="97"/>
        <v>27</v>
      </c>
      <c r="W430" s="7">
        <v>10.15</v>
      </c>
      <c r="X430" s="7">
        <v>19.170000000000002</v>
      </c>
      <c r="Y430" s="9">
        <v>0</v>
      </c>
      <c r="Z430" s="9">
        <v>1</v>
      </c>
      <c r="AA430" s="9">
        <v>1</v>
      </c>
      <c r="AB430" s="9">
        <v>0</v>
      </c>
      <c r="AC430" s="9">
        <v>0</v>
      </c>
      <c r="AD430" s="29">
        <v>0</v>
      </c>
      <c r="AE430" s="187">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2"/>
        <v>0.44810000000000005</v>
      </c>
      <c r="AT430" s="39">
        <v>0.55189999999999995</v>
      </c>
      <c r="AU430">
        <v>0</v>
      </c>
      <c r="AV430" s="17">
        <v>1</v>
      </c>
      <c r="AW430">
        <v>0</v>
      </c>
      <c r="AX430" s="17">
        <v>1</v>
      </c>
      <c r="AY430" s="17" t="s">
        <v>6</v>
      </c>
      <c r="AZ430">
        <v>0</v>
      </c>
      <c r="BA430">
        <v>0</v>
      </c>
      <c r="BB430">
        <v>0</v>
      </c>
      <c r="BC430">
        <v>1</v>
      </c>
      <c r="BD430">
        <v>0</v>
      </c>
      <c r="BE430" s="17">
        <v>0</v>
      </c>
      <c r="BF430">
        <v>0</v>
      </c>
      <c r="BG430">
        <v>1</v>
      </c>
      <c r="BH430" s="17">
        <v>0</v>
      </c>
      <c r="BI430">
        <v>39.083333333333343</v>
      </c>
      <c r="BJ430">
        <v>9.01</v>
      </c>
      <c r="BK430" s="24">
        <v>36.31</v>
      </c>
      <c r="BL430">
        <v>1</v>
      </c>
      <c r="BM430">
        <v>0</v>
      </c>
      <c r="BN430">
        <v>0</v>
      </c>
      <c r="BO430">
        <v>0</v>
      </c>
      <c r="BP430">
        <v>0</v>
      </c>
      <c r="BQ430">
        <v>0</v>
      </c>
      <c r="BR430">
        <v>0</v>
      </c>
      <c r="BS430" s="17">
        <v>0</v>
      </c>
      <c r="BT430">
        <v>0</v>
      </c>
      <c r="BU430">
        <v>0</v>
      </c>
      <c r="BV430">
        <v>1</v>
      </c>
      <c r="BW430" s="17">
        <v>0</v>
      </c>
      <c r="BX430">
        <v>0</v>
      </c>
      <c r="BY430">
        <v>0</v>
      </c>
      <c r="BZ430">
        <v>0</v>
      </c>
      <c r="CA430">
        <v>0</v>
      </c>
      <c r="CB430" s="17">
        <v>0</v>
      </c>
      <c r="CC430">
        <v>0</v>
      </c>
      <c r="CD430">
        <v>0</v>
      </c>
      <c r="CE430">
        <v>1</v>
      </c>
      <c r="CF430">
        <v>1</v>
      </c>
      <c r="CG430">
        <v>0</v>
      </c>
      <c r="CH430">
        <v>0</v>
      </c>
      <c r="CI430">
        <v>0</v>
      </c>
      <c r="CJ430">
        <v>0</v>
      </c>
      <c r="CK430">
        <v>0</v>
      </c>
      <c r="CL430">
        <v>0</v>
      </c>
      <c r="CM430" s="17">
        <v>0</v>
      </c>
      <c r="CN430">
        <v>2.3E-2</v>
      </c>
      <c r="CO430">
        <v>97</v>
      </c>
      <c r="CP430">
        <v>1</v>
      </c>
      <c r="CQ430">
        <v>0</v>
      </c>
      <c r="CR430">
        <v>13</v>
      </c>
      <c r="CX430" s="33" t="s">
        <v>85</v>
      </c>
    </row>
    <row r="431" spans="1:102" x14ac:dyDescent="0.25">
      <c r="A431">
        <v>430</v>
      </c>
      <c r="B431">
        <v>28</v>
      </c>
      <c r="C431" s="24" t="s">
        <v>275</v>
      </c>
      <c r="D431" s="12">
        <v>5.1029684358929073</v>
      </c>
      <c r="E431" s="13">
        <v>0.99818544254990993</v>
      </c>
      <c r="F431" s="7">
        <v>5.1122448979591839</v>
      </c>
      <c r="G431" s="7">
        <f t="shared" si="91"/>
        <v>4.1047829933429973</v>
      </c>
      <c r="H431" s="15">
        <f t="shared" si="92"/>
        <v>6.1011538784428172</v>
      </c>
      <c r="I431" s="11">
        <f t="shared" si="93"/>
        <v>0.11121107110684131</v>
      </c>
      <c r="J431" s="32">
        <f t="shared" si="94"/>
        <v>2.1753862212515865E-2</v>
      </c>
      <c r="K431" s="32">
        <f t="shared" si="95"/>
        <v>45.968848668383131</v>
      </c>
      <c r="L431" s="8">
        <v>1</v>
      </c>
      <c r="M431" s="9">
        <v>0</v>
      </c>
      <c r="N431" s="8">
        <v>0</v>
      </c>
      <c r="O431" s="9">
        <v>0</v>
      </c>
      <c r="P431" s="9">
        <v>0</v>
      </c>
      <c r="Q431" s="9">
        <v>0</v>
      </c>
      <c r="R431" s="9">
        <v>1</v>
      </c>
      <c r="S431" s="8">
        <v>2094</v>
      </c>
      <c r="T431" s="9">
        <v>6</v>
      </c>
      <c r="U431" s="9">
        <f t="shared" si="96"/>
        <v>2087</v>
      </c>
      <c r="V431" s="9">
        <f t="shared" si="97"/>
        <v>27</v>
      </c>
      <c r="W431" s="7">
        <v>10.15</v>
      </c>
      <c r="X431" s="7">
        <v>19.170000000000002</v>
      </c>
      <c r="Y431" s="9">
        <v>0</v>
      </c>
      <c r="Z431" s="9">
        <v>1</v>
      </c>
      <c r="AA431" s="9">
        <v>1</v>
      </c>
      <c r="AB431" s="9">
        <v>0</v>
      </c>
      <c r="AC431" s="9">
        <v>0</v>
      </c>
      <c r="AD431" s="29">
        <v>0</v>
      </c>
      <c r="AE431" s="187">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2"/>
        <v>0.44810000000000005</v>
      </c>
      <c r="AT431" s="39">
        <v>0.55189999999999995</v>
      </c>
      <c r="AU431">
        <v>0</v>
      </c>
      <c r="AV431" s="17">
        <v>1</v>
      </c>
      <c r="AW431">
        <v>0</v>
      </c>
      <c r="AX431" s="17">
        <v>1</v>
      </c>
      <c r="AY431" s="17" t="s">
        <v>6</v>
      </c>
      <c r="AZ431">
        <v>0</v>
      </c>
      <c r="BA431">
        <v>0</v>
      </c>
      <c r="BB431">
        <v>0</v>
      </c>
      <c r="BC431">
        <v>1</v>
      </c>
      <c r="BD431">
        <v>0</v>
      </c>
      <c r="BE431" s="17">
        <v>0</v>
      </c>
      <c r="BF431">
        <v>0</v>
      </c>
      <c r="BG431">
        <v>1</v>
      </c>
      <c r="BH431" s="17">
        <v>0</v>
      </c>
      <c r="BI431">
        <v>39.083333333333343</v>
      </c>
      <c r="BJ431">
        <v>9.01</v>
      </c>
      <c r="BK431" s="24">
        <v>36.31</v>
      </c>
      <c r="BL431">
        <v>1</v>
      </c>
      <c r="BM431">
        <v>0</v>
      </c>
      <c r="BN431">
        <v>0</v>
      </c>
      <c r="BO431">
        <v>0</v>
      </c>
      <c r="BP431">
        <v>0</v>
      </c>
      <c r="BQ431">
        <v>0</v>
      </c>
      <c r="BR431">
        <v>0</v>
      </c>
      <c r="BS431" s="17">
        <v>0</v>
      </c>
      <c r="BT431">
        <v>0</v>
      </c>
      <c r="BU431">
        <v>0</v>
      </c>
      <c r="BV431">
        <v>1</v>
      </c>
      <c r="BW431" s="17">
        <v>0</v>
      </c>
      <c r="BX431">
        <v>0</v>
      </c>
      <c r="BY431">
        <v>0</v>
      </c>
      <c r="BZ431">
        <v>0</v>
      </c>
      <c r="CA431">
        <v>0</v>
      </c>
      <c r="CB431" s="17">
        <v>0</v>
      </c>
      <c r="CC431">
        <v>0</v>
      </c>
      <c r="CD431">
        <v>0</v>
      </c>
      <c r="CE431">
        <v>1</v>
      </c>
      <c r="CF431">
        <v>1</v>
      </c>
      <c r="CG431">
        <v>0</v>
      </c>
      <c r="CH431">
        <v>0</v>
      </c>
      <c r="CI431">
        <v>0</v>
      </c>
      <c r="CJ431">
        <v>0</v>
      </c>
      <c r="CK431">
        <v>0</v>
      </c>
      <c r="CL431">
        <v>0</v>
      </c>
      <c r="CM431" s="17">
        <v>0</v>
      </c>
      <c r="CN431">
        <v>2.3E-2</v>
      </c>
      <c r="CO431">
        <v>97</v>
      </c>
      <c r="CP431">
        <v>1</v>
      </c>
      <c r="CQ431">
        <v>0</v>
      </c>
      <c r="CR431">
        <v>13</v>
      </c>
      <c r="CX431" s="33" t="s">
        <v>85</v>
      </c>
    </row>
    <row r="432" spans="1:102" x14ac:dyDescent="0.25">
      <c r="A432">
        <v>431</v>
      </c>
      <c r="B432">
        <v>28</v>
      </c>
      <c r="C432" s="24" t="s">
        <v>275</v>
      </c>
      <c r="D432" s="12">
        <v>2.637187966687971</v>
      </c>
      <c r="E432" s="13">
        <v>0.1607036417200482</v>
      </c>
      <c r="F432" s="7">
        <v>16.410256410256409</v>
      </c>
      <c r="G432" s="7">
        <f t="shared" si="91"/>
        <v>2.4764843249679229</v>
      </c>
      <c r="H432" s="15">
        <f t="shared" si="92"/>
        <v>2.797891608408019</v>
      </c>
      <c r="I432" s="11">
        <f t="shared" si="93"/>
        <v>0.33806514481568656</v>
      </c>
      <c r="J432" s="32">
        <f t="shared" si="94"/>
        <v>2.0600844762205903E-2</v>
      </c>
      <c r="K432" s="32">
        <f t="shared" si="95"/>
        <v>48.541698728519606</v>
      </c>
      <c r="L432" s="8">
        <v>1</v>
      </c>
      <c r="M432" s="9">
        <v>0</v>
      </c>
      <c r="N432" s="8">
        <v>0</v>
      </c>
      <c r="O432" s="9">
        <v>0</v>
      </c>
      <c r="P432" s="9">
        <v>0</v>
      </c>
      <c r="Q432" s="9">
        <v>0</v>
      </c>
      <c r="R432" s="9">
        <v>1</v>
      </c>
      <c r="S432" s="8">
        <v>2094</v>
      </c>
      <c r="T432" s="9">
        <v>6</v>
      </c>
      <c r="U432" s="9">
        <f t="shared" si="96"/>
        <v>2087</v>
      </c>
      <c r="V432" s="9">
        <f t="shared" si="97"/>
        <v>27</v>
      </c>
      <c r="W432" s="7">
        <v>10.15</v>
      </c>
      <c r="X432" s="7">
        <v>19.170000000000002</v>
      </c>
      <c r="Y432" s="9">
        <v>0</v>
      </c>
      <c r="Z432" s="9">
        <v>1</v>
      </c>
      <c r="AA432" s="9">
        <v>1</v>
      </c>
      <c r="AB432" s="9">
        <v>0</v>
      </c>
      <c r="AC432" s="9">
        <v>0</v>
      </c>
      <c r="AD432" s="29">
        <v>0</v>
      </c>
      <c r="AE432" s="187">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2"/>
        <v>0.44810000000000005</v>
      </c>
      <c r="AT432" s="39">
        <v>0.55189999999999995</v>
      </c>
      <c r="AU432">
        <v>0</v>
      </c>
      <c r="AV432" s="17">
        <v>1</v>
      </c>
      <c r="AW432">
        <v>0</v>
      </c>
      <c r="AX432" s="17">
        <v>1</v>
      </c>
      <c r="AY432" s="17" t="s">
        <v>6</v>
      </c>
      <c r="AZ432">
        <v>0</v>
      </c>
      <c r="BA432">
        <v>0</v>
      </c>
      <c r="BB432">
        <v>0</v>
      </c>
      <c r="BC432">
        <v>1</v>
      </c>
      <c r="BD432">
        <v>0</v>
      </c>
      <c r="BE432" s="17">
        <v>0</v>
      </c>
      <c r="BF432">
        <v>0</v>
      </c>
      <c r="BG432">
        <v>1</v>
      </c>
      <c r="BH432" s="17">
        <v>0</v>
      </c>
      <c r="BI432">
        <v>39.083333333333343</v>
      </c>
      <c r="BJ432">
        <v>9.01</v>
      </c>
      <c r="BK432" s="24">
        <v>36.31</v>
      </c>
      <c r="BL432">
        <v>1</v>
      </c>
      <c r="BM432">
        <v>0</v>
      </c>
      <c r="BN432">
        <v>0</v>
      </c>
      <c r="BO432">
        <v>0</v>
      </c>
      <c r="BP432">
        <v>0</v>
      </c>
      <c r="BQ432">
        <v>0</v>
      </c>
      <c r="BR432">
        <v>0</v>
      </c>
      <c r="BS432" s="17">
        <v>0</v>
      </c>
      <c r="BT432">
        <v>0</v>
      </c>
      <c r="BU432">
        <v>0</v>
      </c>
      <c r="BV432">
        <v>1</v>
      </c>
      <c r="BW432" s="17">
        <v>0</v>
      </c>
      <c r="BX432">
        <v>0</v>
      </c>
      <c r="BY432">
        <v>0</v>
      </c>
      <c r="BZ432">
        <v>0</v>
      </c>
      <c r="CA432">
        <v>0</v>
      </c>
      <c r="CB432" s="17">
        <v>0</v>
      </c>
      <c r="CC432">
        <v>0</v>
      </c>
      <c r="CD432">
        <v>0</v>
      </c>
      <c r="CE432">
        <v>1</v>
      </c>
      <c r="CF432">
        <v>1</v>
      </c>
      <c r="CG432">
        <v>0</v>
      </c>
      <c r="CH432">
        <v>0</v>
      </c>
      <c r="CI432">
        <v>0</v>
      </c>
      <c r="CJ432">
        <v>0</v>
      </c>
      <c r="CK432">
        <v>0</v>
      </c>
      <c r="CL432">
        <v>0</v>
      </c>
      <c r="CM432" s="17">
        <v>0</v>
      </c>
      <c r="CN432">
        <v>2.3E-2</v>
      </c>
      <c r="CO432">
        <v>97</v>
      </c>
      <c r="CP432">
        <v>1</v>
      </c>
      <c r="CQ432">
        <v>0</v>
      </c>
      <c r="CR432">
        <v>13</v>
      </c>
      <c r="CX432" s="33" t="s">
        <v>85</v>
      </c>
    </row>
    <row r="433" spans="1:102" x14ac:dyDescent="0.25">
      <c r="A433">
        <v>432</v>
      </c>
      <c r="B433">
        <v>28</v>
      </c>
      <c r="C433" s="24" t="s">
        <v>275</v>
      </c>
      <c r="D433" s="12">
        <v>1.362369791050599</v>
      </c>
      <c r="E433" s="13">
        <v>0.79795944904392246</v>
      </c>
      <c r="F433" s="7">
        <v>1.7073170731707319</v>
      </c>
      <c r="G433" s="7">
        <f t="shared" si="91"/>
        <v>0.5644103420066765</v>
      </c>
      <c r="H433" s="15">
        <f t="shared" si="92"/>
        <v>2.1603292400945215</v>
      </c>
      <c r="I433" s="11">
        <f t="shared" si="93"/>
        <v>3.1376263115216206E-2</v>
      </c>
      <c r="J433" s="32">
        <f t="shared" si="94"/>
        <v>1.8377525538912347E-2</v>
      </c>
      <c r="K433" s="32">
        <f t="shared" si="95"/>
        <v>54.414289773811618</v>
      </c>
      <c r="L433" s="8">
        <v>1</v>
      </c>
      <c r="M433" s="9">
        <v>0</v>
      </c>
      <c r="N433" s="8">
        <v>0</v>
      </c>
      <c r="O433" s="9">
        <v>0</v>
      </c>
      <c r="P433" s="9">
        <v>0</v>
      </c>
      <c r="Q433" s="9">
        <v>0</v>
      </c>
      <c r="R433" s="9">
        <v>1</v>
      </c>
      <c r="S433" s="8">
        <v>2965</v>
      </c>
      <c r="T433" s="9">
        <v>6</v>
      </c>
      <c r="U433" s="9">
        <f t="shared" si="96"/>
        <v>2958</v>
      </c>
      <c r="V433" s="9">
        <f t="shared" si="97"/>
        <v>27</v>
      </c>
      <c r="W433" s="7">
        <v>10.9</v>
      </c>
      <c r="X433" s="7">
        <v>17.3</v>
      </c>
      <c r="Y433" s="9">
        <v>0</v>
      </c>
      <c r="Z433" s="9">
        <v>1</v>
      </c>
      <c r="AA433" s="9">
        <v>1</v>
      </c>
      <c r="AB433" s="9">
        <v>0</v>
      </c>
      <c r="AC433" s="9">
        <v>0</v>
      </c>
      <c r="AD433" s="29">
        <v>0</v>
      </c>
      <c r="AE433" s="187">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2"/>
        <v>0.56109999999999993</v>
      </c>
      <c r="AT433" s="39">
        <v>0.43890000000000001</v>
      </c>
      <c r="AU433">
        <v>0</v>
      </c>
      <c r="AV433" s="17">
        <v>1</v>
      </c>
      <c r="AW433">
        <v>0</v>
      </c>
      <c r="AX433" s="17">
        <v>1</v>
      </c>
      <c r="AY433" s="17" t="s">
        <v>6</v>
      </c>
      <c r="AZ433">
        <v>0</v>
      </c>
      <c r="BA433">
        <v>0</v>
      </c>
      <c r="BB433">
        <v>0</v>
      </c>
      <c r="BC433">
        <v>1</v>
      </c>
      <c r="BD433">
        <v>0</v>
      </c>
      <c r="BE433" s="17">
        <v>0</v>
      </c>
      <c r="BF433">
        <v>0</v>
      </c>
      <c r="BG433">
        <v>1</v>
      </c>
      <c r="BH433" s="17">
        <v>0</v>
      </c>
      <c r="BI433">
        <v>39.083333333333343</v>
      </c>
      <c r="BJ433">
        <v>9.01</v>
      </c>
      <c r="BK433" s="24">
        <v>34.93</v>
      </c>
      <c r="BL433">
        <v>1</v>
      </c>
      <c r="BM433">
        <v>0</v>
      </c>
      <c r="BN433">
        <v>0</v>
      </c>
      <c r="BO433">
        <v>0</v>
      </c>
      <c r="BP433">
        <v>0</v>
      </c>
      <c r="BQ433">
        <v>0</v>
      </c>
      <c r="BR433">
        <v>0</v>
      </c>
      <c r="BS433" s="17">
        <v>0</v>
      </c>
      <c r="BT433">
        <v>0</v>
      </c>
      <c r="BU433">
        <v>0</v>
      </c>
      <c r="BV433">
        <v>1</v>
      </c>
      <c r="BW433" s="17">
        <v>0</v>
      </c>
      <c r="BX433">
        <v>0</v>
      </c>
      <c r="BY433">
        <v>0</v>
      </c>
      <c r="BZ433">
        <v>0</v>
      </c>
      <c r="CA433">
        <v>0</v>
      </c>
      <c r="CB433" s="17">
        <v>0</v>
      </c>
      <c r="CC433">
        <v>0</v>
      </c>
      <c r="CD433">
        <v>0</v>
      </c>
      <c r="CE433">
        <v>1</v>
      </c>
      <c r="CF433">
        <v>1</v>
      </c>
      <c r="CG433">
        <v>0</v>
      </c>
      <c r="CH433">
        <v>0</v>
      </c>
      <c r="CI433">
        <v>0</v>
      </c>
      <c r="CJ433">
        <v>0</v>
      </c>
      <c r="CK433">
        <v>0</v>
      </c>
      <c r="CL433">
        <v>0</v>
      </c>
      <c r="CM433" s="17">
        <v>0</v>
      </c>
      <c r="CN433">
        <v>2.3E-2</v>
      </c>
      <c r="CO433">
        <v>97</v>
      </c>
      <c r="CP433">
        <v>1</v>
      </c>
      <c r="CQ433">
        <v>0</v>
      </c>
      <c r="CR433">
        <v>13</v>
      </c>
      <c r="CX433" s="33" t="s">
        <v>85</v>
      </c>
    </row>
    <row r="434" spans="1:102" x14ac:dyDescent="0.25">
      <c r="A434">
        <v>433</v>
      </c>
      <c r="B434">
        <v>28</v>
      </c>
      <c r="C434" s="24" t="s">
        <v>275</v>
      </c>
      <c r="D434" s="12">
        <v>4.6032590966232689</v>
      </c>
      <c r="E434" s="13">
        <v>1.538457645450408</v>
      </c>
      <c r="F434" s="7">
        <v>2.992125984251969</v>
      </c>
      <c r="G434" s="7">
        <f t="shared" si="91"/>
        <v>3.064801451172861</v>
      </c>
      <c r="H434" s="15">
        <f t="shared" si="92"/>
        <v>6.1417167420736769</v>
      </c>
      <c r="I434" s="11">
        <f t="shared" si="93"/>
        <v>5.4931891764221967E-2</v>
      </c>
      <c r="J434" s="32">
        <f t="shared" si="94"/>
        <v>1.8358816458042604E-2</v>
      </c>
      <c r="K434" s="32">
        <f t="shared" si="95"/>
        <v>54.469742223601862</v>
      </c>
      <c r="L434" s="8">
        <v>1</v>
      </c>
      <c r="M434" s="9">
        <v>0</v>
      </c>
      <c r="N434" s="8">
        <v>0</v>
      </c>
      <c r="O434" s="9">
        <v>0</v>
      </c>
      <c r="P434" s="9">
        <v>0</v>
      </c>
      <c r="Q434" s="9">
        <v>0</v>
      </c>
      <c r="R434" s="9">
        <v>1</v>
      </c>
      <c r="S434" s="8">
        <v>2965</v>
      </c>
      <c r="T434" s="9">
        <v>6</v>
      </c>
      <c r="U434" s="9">
        <f t="shared" si="96"/>
        <v>2958</v>
      </c>
      <c r="V434" s="9">
        <f t="shared" si="97"/>
        <v>27</v>
      </c>
      <c r="W434" s="7">
        <v>10.9</v>
      </c>
      <c r="X434" s="7">
        <v>17.3</v>
      </c>
      <c r="Y434" s="9">
        <v>0</v>
      </c>
      <c r="Z434" s="9">
        <v>1</v>
      </c>
      <c r="AA434" s="9">
        <v>1</v>
      </c>
      <c r="AB434" s="9">
        <v>0</v>
      </c>
      <c r="AC434" s="9">
        <v>0</v>
      </c>
      <c r="AD434" s="29">
        <v>0</v>
      </c>
      <c r="AE434" s="187">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2"/>
        <v>0.56109999999999993</v>
      </c>
      <c r="AT434" s="39">
        <v>0.43890000000000001</v>
      </c>
      <c r="AU434">
        <v>0</v>
      </c>
      <c r="AV434" s="17">
        <v>1</v>
      </c>
      <c r="AW434">
        <v>0</v>
      </c>
      <c r="AX434" s="17">
        <v>1</v>
      </c>
      <c r="AY434" s="17" t="s">
        <v>6</v>
      </c>
      <c r="AZ434">
        <v>0</v>
      </c>
      <c r="BA434">
        <v>0</v>
      </c>
      <c r="BB434">
        <v>0</v>
      </c>
      <c r="BC434">
        <v>1</v>
      </c>
      <c r="BD434">
        <v>0</v>
      </c>
      <c r="BE434" s="17">
        <v>0</v>
      </c>
      <c r="BF434">
        <v>0</v>
      </c>
      <c r="BG434">
        <v>1</v>
      </c>
      <c r="BH434" s="17">
        <v>0</v>
      </c>
      <c r="BI434">
        <v>39.083333333333343</v>
      </c>
      <c r="BJ434">
        <v>9.01</v>
      </c>
      <c r="BK434" s="24">
        <v>34.93</v>
      </c>
      <c r="BL434">
        <v>1</v>
      </c>
      <c r="BM434">
        <v>0</v>
      </c>
      <c r="BN434">
        <v>0</v>
      </c>
      <c r="BO434">
        <v>0</v>
      </c>
      <c r="BP434">
        <v>0</v>
      </c>
      <c r="BQ434">
        <v>0</v>
      </c>
      <c r="BR434">
        <v>0</v>
      </c>
      <c r="BS434" s="17">
        <v>0</v>
      </c>
      <c r="BT434">
        <v>0</v>
      </c>
      <c r="BU434">
        <v>0</v>
      </c>
      <c r="BV434">
        <v>1</v>
      </c>
      <c r="BW434" s="17">
        <v>0</v>
      </c>
      <c r="BX434">
        <v>0</v>
      </c>
      <c r="BY434">
        <v>0</v>
      </c>
      <c r="BZ434">
        <v>0</v>
      </c>
      <c r="CA434">
        <v>0</v>
      </c>
      <c r="CB434" s="17">
        <v>0</v>
      </c>
      <c r="CC434">
        <v>0</v>
      </c>
      <c r="CD434">
        <v>0</v>
      </c>
      <c r="CE434">
        <v>1</v>
      </c>
      <c r="CF434">
        <v>1</v>
      </c>
      <c r="CG434">
        <v>0</v>
      </c>
      <c r="CH434">
        <v>0</v>
      </c>
      <c r="CI434">
        <v>0</v>
      </c>
      <c r="CJ434">
        <v>0</v>
      </c>
      <c r="CK434">
        <v>0</v>
      </c>
      <c r="CL434">
        <v>0</v>
      </c>
      <c r="CM434" s="17">
        <v>0</v>
      </c>
      <c r="CN434">
        <v>2.3E-2</v>
      </c>
      <c r="CO434">
        <v>97</v>
      </c>
      <c r="CP434">
        <v>1</v>
      </c>
      <c r="CQ434">
        <v>0</v>
      </c>
      <c r="CR434">
        <v>13</v>
      </c>
      <c r="CX434" s="33" t="s">
        <v>85</v>
      </c>
    </row>
    <row r="435" spans="1:102" x14ac:dyDescent="0.25">
      <c r="A435">
        <v>434</v>
      </c>
      <c r="B435">
        <v>28</v>
      </c>
      <c r="C435" s="24" t="s">
        <v>275</v>
      </c>
      <c r="D435" s="12">
        <v>6.0755280859349448</v>
      </c>
      <c r="E435" s="13">
        <v>0.32772558139898039</v>
      </c>
      <c r="F435" s="7">
        <v>18.53846153846154</v>
      </c>
      <c r="G435" s="7">
        <f t="shared" si="91"/>
        <v>5.7478025045359642</v>
      </c>
      <c r="H435" s="15">
        <f t="shared" si="92"/>
        <v>6.4032536673339253</v>
      </c>
      <c r="I435" s="11">
        <f t="shared" si="93"/>
        <v>0.32263134511512198</v>
      </c>
      <c r="J435" s="32">
        <f t="shared" si="94"/>
        <v>1.7403350566375875E-2</v>
      </c>
      <c r="K435" s="32">
        <f t="shared" si="95"/>
        <v>57.460199757858639</v>
      </c>
      <c r="L435" s="8">
        <v>1</v>
      </c>
      <c r="M435" s="9">
        <v>0</v>
      </c>
      <c r="N435" s="8">
        <v>0</v>
      </c>
      <c r="O435" s="9">
        <v>0</v>
      </c>
      <c r="P435" s="9">
        <v>0</v>
      </c>
      <c r="Q435" s="9">
        <v>0</v>
      </c>
      <c r="R435" s="9">
        <v>1</v>
      </c>
      <c r="S435" s="8">
        <v>2965</v>
      </c>
      <c r="T435" s="9">
        <v>6</v>
      </c>
      <c r="U435" s="9">
        <f t="shared" si="96"/>
        <v>2958</v>
      </c>
      <c r="V435" s="9">
        <f t="shared" si="97"/>
        <v>27</v>
      </c>
      <c r="W435" s="7">
        <v>10.9</v>
      </c>
      <c r="X435" s="7">
        <v>17.3</v>
      </c>
      <c r="Y435" s="9">
        <v>0</v>
      </c>
      <c r="Z435" s="9">
        <v>1</v>
      </c>
      <c r="AA435" s="9">
        <v>1</v>
      </c>
      <c r="AB435" s="9">
        <v>0</v>
      </c>
      <c r="AC435" s="9">
        <v>0</v>
      </c>
      <c r="AD435" s="29">
        <v>0</v>
      </c>
      <c r="AE435" s="187">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2"/>
        <v>0.56109999999999993</v>
      </c>
      <c r="AT435" s="39">
        <v>0.43890000000000001</v>
      </c>
      <c r="AU435">
        <v>0</v>
      </c>
      <c r="AV435" s="17">
        <v>1</v>
      </c>
      <c r="AW435">
        <v>0</v>
      </c>
      <c r="AX435" s="17">
        <v>1</v>
      </c>
      <c r="AY435" s="17" t="s">
        <v>6</v>
      </c>
      <c r="AZ435">
        <v>0</v>
      </c>
      <c r="BA435">
        <v>0</v>
      </c>
      <c r="BB435">
        <v>0</v>
      </c>
      <c r="BC435">
        <v>1</v>
      </c>
      <c r="BD435">
        <v>0</v>
      </c>
      <c r="BE435" s="17">
        <v>0</v>
      </c>
      <c r="BF435">
        <v>0</v>
      </c>
      <c r="BG435">
        <v>1</v>
      </c>
      <c r="BH435" s="17">
        <v>0</v>
      </c>
      <c r="BI435">
        <v>39.083333333333343</v>
      </c>
      <c r="BJ435">
        <v>9.01</v>
      </c>
      <c r="BK435" s="24">
        <v>34.93</v>
      </c>
      <c r="BL435">
        <v>1</v>
      </c>
      <c r="BM435">
        <v>0</v>
      </c>
      <c r="BN435">
        <v>0</v>
      </c>
      <c r="BO435">
        <v>0</v>
      </c>
      <c r="BP435">
        <v>0</v>
      </c>
      <c r="BQ435">
        <v>0</v>
      </c>
      <c r="BR435">
        <v>0</v>
      </c>
      <c r="BS435" s="17">
        <v>0</v>
      </c>
      <c r="BT435">
        <v>0</v>
      </c>
      <c r="BU435">
        <v>0</v>
      </c>
      <c r="BV435">
        <v>1</v>
      </c>
      <c r="BW435" s="17">
        <v>0</v>
      </c>
      <c r="BX435">
        <v>0</v>
      </c>
      <c r="BY435">
        <v>0</v>
      </c>
      <c r="BZ435">
        <v>0</v>
      </c>
      <c r="CA435">
        <v>0</v>
      </c>
      <c r="CB435" s="17">
        <v>0</v>
      </c>
      <c r="CC435">
        <v>0</v>
      </c>
      <c r="CD435">
        <v>0</v>
      </c>
      <c r="CE435">
        <v>1</v>
      </c>
      <c r="CF435">
        <v>1</v>
      </c>
      <c r="CG435">
        <v>0</v>
      </c>
      <c r="CH435">
        <v>0</v>
      </c>
      <c r="CI435">
        <v>0</v>
      </c>
      <c r="CJ435">
        <v>0</v>
      </c>
      <c r="CK435">
        <v>0</v>
      </c>
      <c r="CL435">
        <v>0</v>
      </c>
      <c r="CM435" s="17">
        <v>0</v>
      </c>
      <c r="CN435">
        <v>2.3E-2</v>
      </c>
      <c r="CO435">
        <v>97</v>
      </c>
      <c r="CP435">
        <v>1</v>
      </c>
      <c r="CQ435">
        <v>0</v>
      </c>
      <c r="CR435">
        <v>13</v>
      </c>
      <c r="CX435" s="33" t="s">
        <v>85</v>
      </c>
    </row>
    <row r="436" spans="1:102" x14ac:dyDescent="0.25">
      <c r="A436">
        <v>435</v>
      </c>
      <c r="B436">
        <v>28</v>
      </c>
      <c r="C436" s="24" t="s">
        <v>275</v>
      </c>
      <c r="D436" s="12">
        <v>2.0538807778703432</v>
      </c>
      <c r="E436" s="13">
        <v>1.170903994860663</v>
      </c>
      <c r="F436" s="7">
        <v>1.7540983606557381</v>
      </c>
      <c r="G436" s="7">
        <f t="shared" si="91"/>
        <v>0.88297678300968019</v>
      </c>
      <c r="H436" s="15">
        <f t="shared" si="92"/>
        <v>3.2247847727310059</v>
      </c>
      <c r="I436" s="11">
        <f t="shared" si="93"/>
        <v>4.4524323599036242E-2</v>
      </c>
      <c r="J436" s="32">
        <f t="shared" si="94"/>
        <v>2.5383025603188881E-2</v>
      </c>
      <c r="K436" s="32">
        <f t="shared" si="95"/>
        <v>39.396406702373952</v>
      </c>
      <c r="L436" s="8">
        <v>1</v>
      </c>
      <c r="M436" s="9">
        <v>0</v>
      </c>
      <c r="N436" s="8">
        <v>0</v>
      </c>
      <c r="O436" s="9">
        <v>0</v>
      </c>
      <c r="P436" s="9">
        <v>0</v>
      </c>
      <c r="Q436" s="9">
        <v>0</v>
      </c>
      <c r="R436" s="9">
        <v>1</v>
      </c>
      <c r="S436" s="8">
        <v>1556</v>
      </c>
      <c r="T436" s="9">
        <v>6</v>
      </c>
      <c r="U436" s="9">
        <f t="shared" si="96"/>
        <v>1549</v>
      </c>
      <c r="V436" s="9">
        <f t="shared" si="97"/>
        <v>27</v>
      </c>
      <c r="W436" s="7">
        <v>7</v>
      </c>
      <c r="X436" s="7">
        <v>19.7</v>
      </c>
      <c r="Y436" s="9">
        <v>0</v>
      </c>
      <c r="Z436" s="9">
        <v>1</v>
      </c>
      <c r="AA436" s="9">
        <v>1</v>
      </c>
      <c r="AB436" s="9">
        <v>0</v>
      </c>
      <c r="AC436" s="9">
        <v>0</v>
      </c>
      <c r="AD436" s="29">
        <v>0</v>
      </c>
      <c r="AE436" s="187">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2"/>
        <v>0.77629999999999999</v>
      </c>
      <c r="AT436" s="39">
        <v>0.22370000000000001</v>
      </c>
      <c r="AU436">
        <v>0</v>
      </c>
      <c r="AV436" s="17">
        <v>1</v>
      </c>
      <c r="AW436">
        <v>0</v>
      </c>
      <c r="AX436" s="17">
        <v>1</v>
      </c>
      <c r="AY436" s="17" t="s">
        <v>29</v>
      </c>
      <c r="AZ436">
        <v>0</v>
      </c>
      <c r="BA436">
        <v>0</v>
      </c>
      <c r="BB436">
        <v>1</v>
      </c>
      <c r="BC436">
        <v>0</v>
      </c>
      <c r="BD436">
        <v>0</v>
      </c>
      <c r="BE436" s="17">
        <v>0</v>
      </c>
      <c r="BF436">
        <v>0</v>
      </c>
      <c r="BG436">
        <v>1</v>
      </c>
      <c r="BH436" s="17">
        <v>0</v>
      </c>
      <c r="BI436">
        <v>274.33333333333331</v>
      </c>
      <c r="BJ436">
        <v>142</v>
      </c>
      <c r="BK436" s="24">
        <v>33.72</v>
      </c>
      <c r="BL436">
        <v>1</v>
      </c>
      <c r="BM436">
        <v>0</v>
      </c>
      <c r="BN436">
        <v>0</v>
      </c>
      <c r="BO436">
        <v>0</v>
      </c>
      <c r="BP436">
        <v>0</v>
      </c>
      <c r="BQ436">
        <v>0</v>
      </c>
      <c r="BR436">
        <v>0</v>
      </c>
      <c r="BS436" s="17">
        <v>0</v>
      </c>
      <c r="BT436">
        <v>0</v>
      </c>
      <c r="BU436">
        <v>0</v>
      </c>
      <c r="BV436">
        <v>1</v>
      </c>
      <c r="BW436" s="17">
        <v>0</v>
      </c>
      <c r="BX436">
        <v>0</v>
      </c>
      <c r="BY436">
        <v>0</v>
      </c>
      <c r="BZ436">
        <v>0</v>
      </c>
      <c r="CA436">
        <v>0</v>
      </c>
      <c r="CB436" s="17">
        <v>0</v>
      </c>
      <c r="CC436">
        <v>0</v>
      </c>
      <c r="CD436">
        <v>0</v>
      </c>
      <c r="CE436">
        <v>1</v>
      </c>
      <c r="CF436">
        <v>1</v>
      </c>
      <c r="CG436">
        <v>0</v>
      </c>
      <c r="CH436">
        <v>0</v>
      </c>
      <c r="CI436">
        <v>0</v>
      </c>
      <c r="CJ436">
        <v>0</v>
      </c>
      <c r="CK436">
        <v>0</v>
      </c>
      <c r="CL436">
        <v>0</v>
      </c>
      <c r="CM436" s="17">
        <v>0</v>
      </c>
      <c r="CN436">
        <v>2.3E-2</v>
      </c>
      <c r="CO436">
        <v>97</v>
      </c>
      <c r="CP436">
        <v>1</v>
      </c>
      <c r="CQ436">
        <v>0</v>
      </c>
      <c r="CR436">
        <v>13</v>
      </c>
      <c r="CX436" s="33" t="s">
        <v>85</v>
      </c>
    </row>
    <row r="437" spans="1:102" x14ac:dyDescent="0.25">
      <c r="A437">
        <v>436</v>
      </c>
      <c r="B437">
        <v>28</v>
      </c>
      <c r="C437" s="24" t="s">
        <v>275</v>
      </c>
      <c r="D437" s="12">
        <v>7.8648870451029076</v>
      </c>
      <c r="E437" s="13">
        <v>0.9456315802029891</v>
      </c>
      <c r="F437" s="7">
        <v>8.3170731707317067</v>
      </c>
      <c r="G437" s="7">
        <f t="shared" si="91"/>
        <v>6.9192554648999183</v>
      </c>
      <c r="H437" s="15">
        <f t="shared" si="92"/>
        <v>8.810518625305896</v>
      </c>
      <c r="I437" s="11">
        <f t="shared" si="93"/>
        <v>0.2067559194316444</v>
      </c>
      <c r="J437" s="32">
        <f t="shared" si="94"/>
        <v>2.4859216119347275E-2</v>
      </c>
      <c r="K437" s="32">
        <f t="shared" si="95"/>
        <v>40.226529879263822</v>
      </c>
      <c r="L437" s="8">
        <v>1</v>
      </c>
      <c r="M437" s="9">
        <v>0</v>
      </c>
      <c r="N437" s="8">
        <v>0</v>
      </c>
      <c r="O437" s="9">
        <v>0</v>
      </c>
      <c r="P437" s="9">
        <v>0</v>
      </c>
      <c r="Q437" s="9">
        <v>0</v>
      </c>
      <c r="R437" s="9">
        <v>1</v>
      </c>
      <c r="S437" s="8">
        <v>1556</v>
      </c>
      <c r="T437" s="9">
        <v>6</v>
      </c>
      <c r="U437" s="9">
        <f t="shared" si="96"/>
        <v>1549</v>
      </c>
      <c r="V437" s="9">
        <f t="shared" si="97"/>
        <v>27</v>
      </c>
      <c r="W437" s="7">
        <v>7</v>
      </c>
      <c r="X437" s="7">
        <v>19.7</v>
      </c>
      <c r="Y437" s="9">
        <v>0</v>
      </c>
      <c r="Z437" s="9">
        <v>1</v>
      </c>
      <c r="AA437" s="9">
        <v>1</v>
      </c>
      <c r="AB437" s="9">
        <v>0</v>
      </c>
      <c r="AC437" s="9">
        <v>0</v>
      </c>
      <c r="AD437" s="29">
        <v>0</v>
      </c>
      <c r="AE437" s="187">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2"/>
        <v>0.77629999999999999</v>
      </c>
      <c r="AT437" s="39">
        <v>0.22370000000000001</v>
      </c>
      <c r="AU437">
        <v>0</v>
      </c>
      <c r="AV437" s="17">
        <v>1</v>
      </c>
      <c r="AW437">
        <v>0</v>
      </c>
      <c r="AX437" s="17">
        <v>1</v>
      </c>
      <c r="AY437" s="17" t="s">
        <v>29</v>
      </c>
      <c r="AZ437">
        <v>0</v>
      </c>
      <c r="BA437">
        <v>0</v>
      </c>
      <c r="BB437">
        <v>1</v>
      </c>
      <c r="BC437">
        <v>0</v>
      </c>
      <c r="BD437">
        <v>0</v>
      </c>
      <c r="BE437" s="17">
        <v>0</v>
      </c>
      <c r="BF437">
        <v>0</v>
      </c>
      <c r="BG437">
        <v>1</v>
      </c>
      <c r="BH437" s="17">
        <v>0</v>
      </c>
      <c r="BI437">
        <v>274.33333333333331</v>
      </c>
      <c r="BJ437">
        <v>142</v>
      </c>
      <c r="BK437" s="24">
        <v>33.72</v>
      </c>
      <c r="BL437">
        <v>1</v>
      </c>
      <c r="BM437">
        <v>0</v>
      </c>
      <c r="BN437">
        <v>0</v>
      </c>
      <c r="BO437">
        <v>0</v>
      </c>
      <c r="BP437">
        <v>0</v>
      </c>
      <c r="BQ437">
        <v>0</v>
      </c>
      <c r="BR437">
        <v>0</v>
      </c>
      <c r="BS437" s="17">
        <v>0</v>
      </c>
      <c r="BT437">
        <v>0</v>
      </c>
      <c r="BU437">
        <v>0</v>
      </c>
      <c r="BV437">
        <v>1</v>
      </c>
      <c r="BW437" s="17">
        <v>0</v>
      </c>
      <c r="BX437">
        <v>0</v>
      </c>
      <c r="BY437">
        <v>0</v>
      </c>
      <c r="BZ437">
        <v>0</v>
      </c>
      <c r="CA437">
        <v>0</v>
      </c>
      <c r="CB437" s="17">
        <v>0</v>
      </c>
      <c r="CC437">
        <v>0</v>
      </c>
      <c r="CD437">
        <v>0</v>
      </c>
      <c r="CE437">
        <v>1</v>
      </c>
      <c r="CF437">
        <v>1</v>
      </c>
      <c r="CG437">
        <v>0</v>
      </c>
      <c r="CH437">
        <v>0</v>
      </c>
      <c r="CI437">
        <v>0</v>
      </c>
      <c r="CJ437">
        <v>0</v>
      </c>
      <c r="CK437">
        <v>0</v>
      </c>
      <c r="CL437">
        <v>0</v>
      </c>
      <c r="CM437" s="17">
        <v>0</v>
      </c>
      <c r="CN437">
        <v>2.3E-2</v>
      </c>
      <c r="CO437">
        <v>97</v>
      </c>
      <c r="CP437">
        <v>1</v>
      </c>
      <c r="CQ437">
        <v>0</v>
      </c>
      <c r="CR437">
        <v>13</v>
      </c>
      <c r="CX437" s="33" t="s">
        <v>85</v>
      </c>
    </row>
    <row r="438" spans="1:102" x14ac:dyDescent="0.25">
      <c r="A438">
        <v>437</v>
      </c>
      <c r="B438">
        <v>28</v>
      </c>
      <c r="C438" s="24" t="s">
        <v>275</v>
      </c>
      <c r="D438" s="12">
        <v>9.745977902720405</v>
      </c>
      <c r="E438" s="13">
        <v>1.0097873494184411</v>
      </c>
      <c r="F438" s="7">
        <v>9.6515151515151505</v>
      </c>
      <c r="G438" s="7">
        <f t="shared" si="91"/>
        <v>8.736190553301963</v>
      </c>
      <c r="H438" s="15">
        <f t="shared" si="92"/>
        <v>10.755765252138847</v>
      </c>
      <c r="I438" s="11">
        <f t="shared" si="93"/>
        <v>0.23817098554182045</v>
      </c>
      <c r="J438" s="32">
        <f t="shared" si="94"/>
        <v>2.467705658675063E-2</v>
      </c>
      <c r="K438" s="32">
        <f t="shared" si="95"/>
        <v>40.523471528484905</v>
      </c>
      <c r="L438" s="8">
        <v>1</v>
      </c>
      <c r="M438" s="9">
        <v>0</v>
      </c>
      <c r="N438" s="8">
        <v>0</v>
      </c>
      <c r="O438" s="9">
        <v>0</v>
      </c>
      <c r="P438" s="9">
        <v>0</v>
      </c>
      <c r="Q438" s="9">
        <v>0</v>
      </c>
      <c r="R438" s="9">
        <v>1</v>
      </c>
      <c r="S438" s="8">
        <v>1556</v>
      </c>
      <c r="T438" s="9">
        <v>6</v>
      </c>
      <c r="U438" s="9">
        <f t="shared" si="96"/>
        <v>1549</v>
      </c>
      <c r="V438" s="9">
        <f t="shared" si="97"/>
        <v>27</v>
      </c>
      <c r="W438" s="7">
        <v>7</v>
      </c>
      <c r="X438" s="7">
        <v>19.7</v>
      </c>
      <c r="Y438" s="9">
        <v>0</v>
      </c>
      <c r="Z438" s="9">
        <v>1</v>
      </c>
      <c r="AA438" s="9">
        <v>1</v>
      </c>
      <c r="AB438" s="9">
        <v>0</v>
      </c>
      <c r="AC438" s="9">
        <v>0</v>
      </c>
      <c r="AD438" s="29">
        <v>0</v>
      </c>
      <c r="AE438" s="187">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2"/>
        <v>0.77629999999999999</v>
      </c>
      <c r="AT438" s="39">
        <v>0.22370000000000001</v>
      </c>
      <c r="AU438">
        <v>0</v>
      </c>
      <c r="AV438" s="17">
        <v>1</v>
      </c>
      <c r="AW438">
        <v>0</v>
      </c>
      <c r="AX438" s="17">
        <v>1</v>
      </c>
      <c r="AY438" s="17" t="s">
        <v>29</v>
      </c>
      <c r="AZ438">
        <v>0</v>
      </c>
      <c r="BA438">
        <v>0</v>
      </c>
      <c r="BB438">
        <v>1</v>
      </c>
      <c r="BC438">
        <v>0</v>
      </c>
      <c r="BD438">
        <v>0</v>
      </c>
      <c r="BE438" s="17">
        <v>0</v>
      </c>
      <c r="BF438">
        <v>0</v>
      </c>
      <c r="BG438">
        <v>1</v>
      </c>
      <c r="BH438" s="17">
        <v>0</v>
      </c>
      <c r="BI438">
        <v>274.33333333333331</v>
      </c>
      <c r="BJ438">
        <v>142</v>
      </c>
      <c r="BK438" s="24">
        <v>33.72</v>
      </c>
      <c r="BL438">
        <v>1</v>
      </c>
      <c r="BM438">
        <v>0</v>
      </c>
      <c r="BN438">
        <v>0</v>
      </c>
      <c r="BO438">
        <v>0</v>
      </c>
      <c r="BP438">
        <v>0</v>
      </c>
      <c r="BQ438">
        <v>0</v>
      </c>
      <c r="BR438">
        <v>0</v>
      </c>
      <c r="BS438" s="17">
        <v>0</v>
      </c>
      <c r="BT438">
        <v>0</v>
      </c>
      <c r="BU438">
        <v>0</v>
      </c>
      <c r="BV438">
        <v>1</v>
      </c>
      <c r="BW438" s="17">
        <v>0</v>
      </c>
      <c r="BX438">
        <v>0</v>
      </c>
      <c r="BY438">
        <v>0</v>
      </c>
      <c r="BZ438">
        <v>0</v>
      </c>
      <c r="CA438">
        <v>0</v>
      </c>
      <c r="CB438" s="17">
        <v>0</v>
      </c>
      <c r="CC438">
        <v>0</v>
      </c>
      <c r="CD438">
        <v>0</v>
      </c>
      <c r="CE438">
        <v>1</v>
      </c>
      <c r="CF438">
        <v>1</v>
      </c>
      <c r="CG438">
        <v>0</v>
      </c>
      <c r="CH438">
        <v>0</v>
      </c>
      <c r="CI438">
        <v>0</v>
      </c>
      <c r="CJ438">
        <v>0</v>
      </c>
      <c r="CK438">
        <v>0</v>
      </c>
      <c r="CL438">
        <v>0</v>
      </c>
      <c r="CM438" s="17">
        <v>0</v>
      </c>
      <c r="CN438">
        <v>2.3E-2</v>
      </c>
      <c r="CO438">
        <v>97</v>
      </c>
      <c r="CP438">
        <v>1</v>
      </c>
      <c r="CQ438">
        <v>0</v>
      </c>
      <c r="CR438">
        <v>13</v>
      </c>
      <c r="CX438" s="33" t="s">
        <v>85</v>
      </c>
    </row>
    <row r="439" spans="1:102" x14ac:dyDescent="0.25">
      <c r="A439">
        <v>438</v>
      </c>
      <c r="B439">
        <v>28</v>
      </c>
      <c r="C439" s="24" t="s">
        <v>275</v>
      </c>
      <c r="D439" s="12">
        <v>4.6140978438483859</v>
      </c>
      <c r="E439" s="13">
        <v>1.0577773713170211</v>
      </c>
      <c r="F439" s="7">
        <v>4.3620689655172411</v>
      </c>
      <c r="G439" s="7">
        <f t="shared" si="91"/>
        <v>3.5563204725313646</v>
      </c>
      <c r="H439" s="15">
        <f t="shared" si="92"/>
        <v>5.6718752151654073</v>
      </c>
      <c r="I439" s="11">
        <f t="shared" si="93"/>
        <v>9.4205733875260531E-2</v>
      </c>
      <c r="J439" s="32">
        <f t="shared" si="94"/>
        <v>2.1596571402233637E-2</v>
      </c>
      <c r="K439" s="32">
        <f t="shared" si="95"/>
        <v>46.303646137857534</v>
      </c>
      <c r="L439" s="8">
        <v>1</v>
      </c>
      <c r="M439" s="9">
        <v>0</v>
      </c>
      <c r="N439" s="8">
        <v>0</v>
      </c>
      <c r="O439" s="9">
        <v>0</v>
      </c>
      <c r="P439" s="9">
        <v>0</v>
      </c>
      <c r="Q439" s="9">
        <v>0</v>
      </c>
      <c r="R439" s="9">
        <v>1</v>
      </c>
      <c r="S439" s="8">
        <v>2132</v>
      </c>
      <c r="T439" s="9">
        <v>6</v>
      </c>
      <c r="U439" s="9">
        <f t="shared" si="96"/>
        <v>2125</v>
      </c>
      <c r="V439" s="9">
        <f t="shared" si="97"/>
        <v>27</v>
      </c>
      <c r="W439" s="7">
        <v>7.73</v>
      </c>
      <c r="X439" s="7">
        <v>20.350000000000001</v>
      </c>
      <c r="Y439" s="9">
        <v>0</v>
      </c>
      <c r="Z439" s="9">
        <v>1</v>
      </c>
      <c r="AA439" s="9">
        <v>1</v>
      </c>
      <c r="AB439" s="9">
        <v>0</v>
      </c>
      <c r="AC439" s="9">
        <v>0</v>
      </c>
      <c r="AD439" s="29">
        <v>0</v>
      </c>
      <c r="AE439" s="187">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2"/>
        <v>0.80569999999999997</v>
      </c>
      <c r="AT439" s="39">
        <v>0.1943</v>
      </c>
      <c r="AU439">
        <v>0</v>
      </c>
      <c r="AV439" s="17">
        <v>1</v>
      </c>
      <c r="AW439">
        <v>0</v>
      </c>
      <c r="AX439" s="17">
        <v>1</v>
      </c>
      <c r="AY439" s="17" t="s">
        <v>29</v>
      </c>
      <c r="AZ439">
        <v>0</v>
      </c>
      <c r="BA439">
        <v>0</v>
      </c>
      <c r="BB439">
        <v>1</v>
      </c>
      <c r="BC439">
        <v>0</v>
      </c>
      <c r="BD439">
        <v>0</v>
      </c>
      <c r="BE439" s="17">
        <v>0</v>
      </c>
      <c r="BF439">
        <v>0</v>
      </c>
      <c r="BG439">
        <v>1</v>
      </c>
      <c r="BH439" s="17">
        <v>0</v>
      </c>
      <c r="BI439">
        <v>274.33333333333331</v>
      </c>
      <c r="BJ439">
        <v>142</v>
      </c>
      <c r="BK439" s="24">
        <v>34.79</v>
      </c>
      <c r="BL439">
        <v>1</v>
      </c>
      <c r="BM439">
        <v>0</v>
      </c>
      <c r="BN439">
        <v>0</v>
      </c>
      <c r="BO439">
        <v>0</v>
      </c>
      <c r="BP439">
        <v>0</v>
      </c>
      <c r="BQ439">
        <v>0</v>
      </c>
      <c r="BR439">
        <v>0</v>
      </c>
      <c r="BS439" s="17">
        <v>0</v>
      </c>
      <c r="BT439">
        <v>0</v>
      </c>
      <c r="BU439">
        <v>0</v>
      </c>
      <c r="BV439">
        <v>1</v>
      </c>
      <c r="BW439" s="17">
        <v>0</v>
      </c>
      <c r="BX439">
        <v>0</v>
      </c>
      <c r="BY439">
        <v>0</v>
      </c>
      <c r="BZ439">
        <v>0</v>
      </c>
      <c r="CA439">
        <v>0</v>
      </c>
      <c r="CB439" s="17">
        <v>0</v>
      </c>
      <c r="CC439">
        <v>0</v>
      </c>
      <c r="CD439">
        <v>0</v>
      </c>
      <c r="CE439">
        <v>1</v>
      </c>
      <c r="CF439">
        <v>1</v>
      </c>
      <c r="CG439">
        <v>0</v>
      </c>
      <c r="CH439">
        <v>0</v>
      </c>
      <c r="CI439">
        <v>0</v>
      </c>
      <c r="CJ439">
        <v>0</v>
      </c>
      <c r="CK439">
        <v>0</v>
      </c>
      <c r="CL439">
        <v>0</v>
      </c>
      <c r="CM439" s="17">
        <v>0</v>
      </c>
      <c r="CN439">
        <v>2.3E-2</v>
      </c>
      <c r="CO439">
        <v>97</v>
      </c>
      <c r="CP439">
        <v>1</v>
      </c>
      <c r="CQ439">
        <v>0</v>
      </c>
      <c r="CR439">
        <v>13</v>
      </c>
      <c r="CX439" s="33" t="s">
        <v>85</v>
      </c>
    </row>
    <row r="440" spans="1:102" x14ac:dyDescent="0.25">
      <c r="A440">
        <v>439</v>
      </c>
      <c r="B440">
        <v>28</v>
      </c>
      <c r="C440" s="24" t="s">
        <v>275</v>
      </c>
      <c r="D440" s="12">
        <v>6.4739236902311426</v>
      </c>
      <c r="E440" s="13">
        <v>0.59268315473947086</v>
      </c>
      <c r="F440" s="7">
        <v>10.92307692307692</v>
      </c>
      <c r="G440" s="7">
        <f t="shared" si="91"/>
        <v>5.8812405354916715</v>
      </c>
      <c r="H440" s="15">
        <f t="shared" si="92"/>
        <v>7.0666068449706136</v>
      </c>
      <c r="I440" s="11">
        <f t="shared" si="93"/>
        <v>0.23057022351054177</v>
      </c>
      <c r="J440" s="32">
        <f t="shared" si="94"/>
        <v>2.1108541588993265E-2</v>
      </c>
      <c r="K440" s="32">
        <f t="shared" si="95"/>
        <v>47.374187164187369</v>
      </c>
      <c r="L440" s="8">
        <v>1</v>
      </c>
      <c r="M440" s="9">
        <v>0</v>
      </c>
      <c r="N440" s="8">
        <v>0</v>
      </c>
      <c r="O440" s="9">
        <v>0</v>
      </c>
      <c r="P440" s="9">
        <v>0</v>
      </c>
      <c r="Q440" s="9">
        <v>0</v>
      </c>
      <c r="R440" s="9">
        <v>1</v>
      </c>
      <c r="S440" s="8">
        <v>2132</v>
      </c>
      <c r="T440" s="9">
        <v>6</v>
      </c>
      <c r="U440" s="9">
        <f t="shared" si="96"/>
        <v>2125</v>
      </c>
      <c r="V440" s="9">
        <f t="shared" si="97"/>
        <v>27</v>
      </c>
      <c r="W440" s="7">
        <v>7.73</v>
      </c>
      <c r="X440" s="7">
        <v>20.350000000000001</v>
      </c>
      <c r="Y440" s="9">
        <v>0</v>
      </c>
      <c r="Z440" s="9">
        <v>1</v>
      </c>
      <c r="AA440" s="9">
        <v>1</v>
      </c>
      <c r="AB440" s="9">
        <v>0</v>
      </c>
      <c r="AC440" s="9">
        <v>0</v>
      </c>
      <c r="AD440" s="29">
        <v>0</v>
      </c>
      <c r="AE440" s="187">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2"/>
        <v>0.80569999999999997</v>
      </c>
      <c r="AT440" s="39">
        <v>0.1943</v>
      </c>
      <c r="AU440">
        <v>0</v>
      </c>
      <c r="AV440" s="17">
        <v>1</v>
      </c>
      <c r="AW440">
        <v>0</v>
      </c>
      <c r="AX440" s="17">
        <v>1</v>
      </c>
      <c r="AY440" s="17" t="s">
        <v>29</v>
      </c>
      <c r="AZ440">
        <v>0</v>
      </c>
      <c r="BA440">
        <v>0</v>
      </c>
      <c r="BB440">
        <v>1</v>
      </c>
      <c r="BC440">
        <v>0</v>
      </c>
      <c r="BD440">
        <v>0</v>
      </c>
      <c r="BE440" s="17">
        <v>0</v>
      </c>
      <c r="BF440">
        <v>0</v>
      </c>
      <c r="BG440">
        <v>1</v>
      </c>
      <c r="BH440" s="17">
        <v>0</v>
      </c>
      <c r="BI440">
        <v>274.33333333333331</v>
      </c>
      <c r="BJ440">
        <v>142</v>
      </c>
      <c r="BK440" s="24">
        <v>34.79</v>
      </c>
      <c r="BL440">
        <v>1</v>
      </c>
      <c r="BM440">
        <v>0</v>
      </c>
      <c r="BN440">
        <v>0</v>
      </c>
      <c r="BO440">
        <v>0</v>
      </c>
      <c r="BP440">
        <v>0</v>
      </c>
      <c r="BQ440">
        <v>0</v>
      </c>
      <c r="BR440">
        <v>0</v>
      </c>
      <c r="BS440" s="17">
        <v>0</v>
      </c>
      <c r="BT440">
        <v>0</v>
      </c>
      <c r="BU440">
        <v>0</v>
      </c>
      <c r="BV440">
        <v>1</v>
      </c>
      <c r="BW440" s="17">
        <v>0</v>
      </c>
      <c r="BX440">
        <v>0</v>
      </c>
      <c r="BY440">
        <v>0</v>
      </c>
      <c r="BZ440">
        <v>0</v>
      </c>
      <c r="CA440">
        <v>0</v>
      </c>
      <c r="CB440" s="17">
        <v>0</v>
      </c>
      <c r="CC440">
        <v>0</v>
      </c>
      <c r="CD440">
        <v>0</v>
      </c>
      <c r="CE440">
        <v>1</v>
      </c>
      <c r="CF440">
        <v>1</v>
      </c>
      <c r="CG440">
        <v>0</v>
      </c>
      <c r="CH440">
        <v>0</v>
      </c>
      <c r="CI440">
        <v>0</v>
      </c>
      <c r="CJ440">
        <v>0</v>
      </c>
      <c r="CK440">
        <v>0</v>
      </c>
      <c r="CL440">
        <v>0</v>
      </c>
      <c r="CM440" s="17">
        <v>0</v>
      </c>
      <c r="CN440">
        <v>2.3E-2</v>
      </c>
      <c r="CO440">
        <v>97</v>
      </c>
      <c r="CP440">
        <v>1</v>
      </c>
      <c r="CQ440">
        <v>0</v>
      </c>
      <c r="CR440">
        <v>13</v>
      </c>
      <c r="CX440" s="33" t="s">
        <v>85</v>
      </c>
    </row>
    <row r="441" spans="1:102" x14ac:dyDescent="0.25">
      <c r="A441">
        <v>440</v>
      </c>
      <c r="B441">
        <v>28</v>
      </c>
      <c r="C441" s="24" t="s">
        <v>275</v>
      </c>
      <c r="D441" s="12">
        <v>8.490521329106592</v>
      </c>
      <c r="E441" s="13">
        <v>0.92394791050459202</v>
      </c>
      <c r="F441" s="7">
        <v>9.1893939393939394</v>
      </c>
      <c r="G441" s="7">
        <f t="shared" si="91"/>
        <v>7.5665734186020002</v>
      </c>
      <c r="H441" s="15">
        <f t="shared" si="92"/>
        <v>9.4144692396111846</v>
      </c>
      <c r="I441" s="11">
        <f t="shared" si="93"/>
        <v>0.19549933117032514</v>
      </c>
      <c r="J441" s="32">
        <f t="shared" si="94"/>
        <v>2.127445318588864E-2</v>
      </c>
      <c r="K441" s="32">
        <f t="shared" si="95"/>
        <v>47.004733389025517</v>
      </c>
      <c r="L441" s="8">
        <v>1</v>
      </c>
      <c r="M441" s="9">
        <v>0</v>
      </c>
      <c r="N441" s="8">
        <v>0</v>
      </c>
      <c r="O441" s="9">
        <v>0</v>
      </c>
      <c r="P441" s="9">
        <v>0</v>
      </c>
      <c r="Q441" s="9">
        <v>0</v>
      </c>
      <c r="R441" s="9">
        <v>1</v>
      </c>
      <c r="S441" s="8">
        <v>2132</v>
      </c>
      <c r="T441" s="9">
        <v>6</v>
      </c>
      <c r="U441" s="9">
        <f t="shared" si="96"/>
        <v>2125</v>
      </c>
      <c r="V441" s="9">
        <f t="shared" si="97"/>
        <v>27</v>
      </c>
      <c r="W441" s="7">
        <v>7.73</v>
      </c>
      <c r="X441" s="7">
        <v>20.350000000000001</v>
      </c>
      <c r="Y441" s="9">
        <v>0</v>
      </c>
      <c r="Z441" s="9">
        <v>1</v>
      </c>
      <c r="AA441" s="9">
        <v>1</v>
      </c>
      <c r="AB441" s="9">
        <v>0</v>
      </c>
      <c r="AC441" s="9">
        <v>0</v>
      </c>
      <c r="AD441" s="29">
        <v>0</v>
      </c>
      <c r="AE441" s="187">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2"/>
        <v>0.80569999999999997</v>
      </c>
      <c r="AT441" s="39">
        <v>0.1943</v>
      </c>
      <c r="AU441">
        <v>0</v>
      </c>
      <c r="AV441" s="17">
        <v>1</v>
      </c>
      <c r="AW441">
        <v>0</v>
      </c>
      <c r="AX441" s="17">
        <v>1</v>
      </c>
      <c r="AY441" s="17" t="s">
        <v>29</v>
      </c>
      <c r="AZ441">
        <v>0</v>
      </c>
      <c r="BA441">
        <v>0</v>
      </c>
      <c r="BB441">
        <v>1</v>
      </c>
      <c r="BC441">
        <v>0</v>
      </c>
      <c r="BD441">
        <v>0</v>
      </c>
      <c r="BE441" s="17">
        <v>0</v>
      </c>
      <c r="BF441">
        <v>0</v>
      </c>
      <c r="BG441">
        <v>1</v>
      </c>
      <c r="BH441" s="17">
        <v>0</v>
      </c>
      <c r="BI441">
        <v>274.33333333333331</v>
      </c>
      <c r="BJ441">
        <v>142</v>
      </c>
      <c r="BK441" s="24">
        <v>34.79</v>
      </c>
      <c r="BL441">
        <v>1</v>
      </c>
      <c r="BM441">
        <v>0</v>
      </c>
      <c r="BN441">
        <v>0</v>
      </c>
      <c r="BO441">
        <v>0</v>
      </c>
      <c r="BP441">
        <v>0</v>
      </c>
      <c r="BQ441">
        <v>0</v>
      </c>
      <c r="BR441">
        <v>0</v>
      </c>
      <c r="BS441" s="17">
        <v>0</v>
      </c>
      <c r="BT441">
        <v>0</v>
      </c>
      <c r="BU441">
        <v>0</v>
      </c>
      <c r="BV441">
        <v>1</v>
      </c>
      <c r="BW441" s="17">
        <v>0</v>
      </c>
      <c r="BX441">
        <v>0</v>
      </c>
      <c r="BY441">
        <v>0</v>
      </c>
      <c r="BZ441">
        <v>0</v>
      </c>
      <c r="CA441">
        <v>0</v>
      </c>
      <c r="CB441" s="17">
        <v>0</v>
      </c>
      <c r="CC441">
        <v>0</v>
      </c>
      <c r="CD441">
        <v>0</v>
      </c>
      <c r="CE441">
        <v>1</v>
      </c>
      <c r="CF441">
        <v>1</v>
      </c>
      <c r="CG441">
        <v>0</v>
      </c>
      <c r="CH441">
        <v>0</v>
      </c>
      <c r="CI441">
        <v>0</v>
      </c>
      <c r="CJ441">
        <v>0</v>
      </c>
      <c r="CK441">
        <v>0</v>
      </c>
      <c r="CL441">
        <v>0</v>
      </c>
      <c r="CM441" s="17">
        <v>0</v>
      </c>
      <c r="CN441">
        <v>2.3E-2</v>
      </c>
      <c r="CO441">
        <v>97</v>
      </c>
      <c r="CP441">
        <v>1</v>
      </c>
      <c r="CQ441">
        <v>0</v>
      </c>
      <c r="CR441">
        <v>13</v>
      </c>
      <c r="CX441" s="33" t="s">
        <v>85</v>
      </c>
    </row>
    <row r="442" spans="1:102" x14ac:dyDescent="0.25">
      <c r="A442">
        <v>441</v>
      </c>
      <c r="B442">
        <v>28</v>
      </c>
      <c r="C442" s="24" t="s">
        <v>275</v>
      </c>
      <c r="D442" s="12">
        <v>2.9595585437330869</v>
      </c>
      <c r="E442" s="13">
        <v>0.52781935811800285</v>
      </c>
      <c r="F442" s="7">
        <v>5.6071428571428568</v>
      </c>
      <c r="G442" s="7">
        <f t="shared" si="91"/>
        <v>2.4317391856150841</v>
      </c>
      <c r="H442" s="15">
        <f t="shared" si="92"/>
        <v>3.4873779018510898</v>
      </c>
      <c r="I442" s="11">
        <f t="shared" si="93"/>
        <v>6.5039308263637657E-2</v>
      </c>
      <c r="J442" s="32">
        <f t="shared" si="94"/>
        <v>1.1599367078865316E-2</v>
      </c>
      <c r="K442" s="32">
        <f t="shared" si="95"/>
        <v>86.211600443446173</v>
      </c>
      <c r="L442" s="8">
        <v>1</v>
      </c>
      <c r="M442" s="9">
        <v>0</v>
      </c>
      <c r="N442" s="8">
        <v>0</v>
      </c>
      <c r="O442" s="9">
        <v>0</v>
      </c>
      <c r="P442" s="9">
        <v>0</v>
      </c>
      <c r="Q442" s="9">
        <v>0</v>
      </c>
      <c r="R442" s="9">
        <v>1</v>
      </c>
      <c r="S442" s="8">
        <v>7408</v>
      </c>
      <c r="T442" s="9">
        <v>6</v>
      </c>
      <c r="U442" s="9">
        <f t="shared" si="96"/>
        <v>7401</v>
      </c>
      <c r="V442" s="9">
        <f t="shared" si="97"/>
        <v>27</v>
      </c>
      <c r="W442" s="7">
        <v>8.3000000000000007</v>
      </c>
      <c r="X442" s="7">
        <v>20.41</v>
      </c>
      <c r="Y442" s="9">
        <v>0</v>
      </c>
      <c r="Z442" s="9">
        <v>1</v>
      </c>
      <c r="AA442" s="9">
        <v>1</v>
      </c>
      <c r="AB442" s="9">
        <v>0</v>
      </c>
      <c r="AC442" s="9">
        <v>0</v>
      </c>
      <c r="AD442" s="29">
        <v>0</v>
      </c>
      <c r="AE442" s="187">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2"/>
        <v>0.72070000000000001</v>
      </c>
      <c r="AT442" s="39">
        <v>0.27929999999999999</v>
      </c>
      <c r="AU442">
        <v>0</v>
      </c>
      <c r="AV442" s="17">
        <v>1</v>
      </c>
      <c r="AW442">
        <v>0</v>
      </c>
      <c r="AX442" s="17">
        <v>1</v>
      </c>
      <c r="AY442" s="17" t="s">
        <v>29</v>
      </c>
      <c r="AZ442">
        <v>0</v>
      </c>
      <c r="BA442">
        <v>0</v>
      </c>
      <c r="BB442">
        <v>1</v>
      </c>
      <c r="BC442">
        <v>0</v>
      </c>
      <c r="BD442">
        <v>0</v>
      </c>
      <c r="BE442" s="17">
        <v>0</v>
      </c>
      <c r="BF442">
        <v>0</v>
      </c>
      <c r="BG442">
        <v>1</v>
      </c>
      <c r="BH442" s="17">
        <v>0</v>
      </c>
      <c r="BI442">
        <v>274.33333333333331</v>
      </c>
      <c r="BJ442">
        <v>142</v>
      </c>
      <c r="BK442" s="24">
        <v>35.299999999999997</v>
      </c>
      <c r="BL442">
        <v>1</v>
      </c>
      <c r="BM442">
        <v>0</v>
      </c>
      <c r="BN442">
        <v>0</v>
      </c>
      <c r="BO442">
        <v>0</v>
      </c>
      <c r="BP442">
        <v>0</v>
      </c>
      <c r="BQ442">
        <v>0</v>
      </c>
      <c r="BR442">
        <v>0</v>
      </c>
      <c r="BS442" s="17">
        <v>0</v>
      </c>
      <c r="BT442">
        <v>0</v>
      </c>
      <c r="BU442">
        <v>0</v>
      </c>
      <c r="BV442">
        <v>1</v>
      </c>
      <c r="BW442" s="17">
        <v>0</v>
      </c>
      <c r="BX442">
        <v>0</v>
      </c>
      <c r="BY442">
        <v>0</v>
      </c>
      <c r="BZ442">
        <v>0</v>
      </c>
      <c r="CA442">
        <v>0</v>
      </c>
      <c r="CB442" s="17">
        <v>0</v>
      </c>
      <c r="CC442">
        <v>0</v>
      </c>
      <c r="CD442">
        <v>0</v>
      </c>
      <c r="CE442">
        <v>1</v>
      </c>
      <c r="CF442">
        <v>1</v>
      </c>
      <c r="CG442">
        <v>0</v>
      </c>
      <c r="CH442">
        <v>0</v>
      </c>
      <c r="CI442">
        <v>0</v>
      </c>
      <c r="CJ442">
        <v>0</v>
      </c>
      <c r="CK442">
        <v>0</v>
      </c>
      <c r="CL442">
        <v>0</v>
      </c>
      <c r="CM442" s="17">
        <v>0</v>
      </c>
      <c r="CN442">
        <v>2.3E-2</v>
      </c>
      <c r="CO442">
        <v>97</v>
      </c>
      <c r="CP442">
        <v>1</v>
      </c>
      <c r="CQ442">
        <v>0</v>
      </c>
      <c r="CR442">
        <v>13</v>
      </c>
      <c r="CX442" s="33" t="s">
        <v>85</v>
      </c>
    </row>
    <row r="443" spans="1:102" x14ac:dyDescent="0.25">
      <c r="A443">
        <v>442</v>
      </c>
      <c r="B443">
        <v>28</v>
      </c>
      <c r="C443" s="24" t="s">
        <v>275</v>
      </c>
      <c r="D443" s="12">
        <v>5.9686029727814338</v>
      </c>
      <c r="E443" s="13">
        <v>0.3333251223891901</v>
      </c>
      <c r="F443" s="7">
        <v>17.90625</v>
      </c>
      <c r="G443" s="7">
        <f t="shared" si="91"/>
        <v>5.635277850392244</v>
      </c>
      <c r="H443" s="15">
        <f t="shared" si="92"/>
        <v>6.3019280951706236</v>
      </c>
      <c r="I443" s="11">
        <f t="shared" si="93"/>
        <v>0.20377459718790986</v>
      </c>
      <c r="J443" s="32">
        <f t="shared" si="94"/>
        <v>1.1380082216427776E-2</v>
      </c>
      <c r="K443" s="32">
        <f t="shared" si="95"/>
        <v>87.872827364677988</v>
      </c>
      <c r="L443" s="8">
        <v>1</v>
      </c>
      <c r="M443" s="9">
        <v>0</v>
      </c>
      <c r="N443" s="8">
        <v>0</v>
      </c>
      <c r="O443" s="9">
        <v>0</v>
      </c>
      <c r="P443" s="9">
        <v>0</v>
      </c>
      <c r="Q443" s="9">
        <v>0</v>
      </c>
      <c r="R443" s="9">
        <v>1</v>
      </c>
      <c r="S443" s="8">
        <v>7408</v>
      </c>
      <c r="T443" s="9">
        <v>6</v>
      </c>
      <c r="U443" s="9">
        <f t="shared" si="96"/>
        <v>7401</v>
      </c>
      <c r="V443" s="9">
        <f t="shared" si="97"/>
        <v>27</v>
      </c>
      <c r="W443" s="7">
        <v>8.3000000000000007</v>
      </c>
      <c r="X443" s="7">
        <v>20.41</v>
      </c>
      <c r="Y443" s="9">
        <v>0</v>
      </c>
      <c r="Z443" s="9">
        <v>1</v>
      </c>
      <c r="AA443" s="9">
        <v>1</v>
      </c>
      <c r="AB443" s="9">
        <v>0</v>
      </c>
      <c r="AC443" s="9">
        <v>0</v>
      </c>
      <c r="AD443" s="29">
        <v>0</v>
      </c>
      <c r="AE443" s="187">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2"/>
        <v>0.72070000000000001</v>
      </c>
      <c r="AT443" s="39">
        <v>0.27929999999999999</v>
      </c>
      <c r="AU443">
        <v>0</v>
      </c>
      <c r="AV443" s="17">
        <v>1</v>
      </c>
      <c r="AW443">
        <v>0</v>
      </c>
      <c r="AX443" s="17">
        <v>1</v>
      </c>
      <c r="AY443" s="17" t="s">
        <v>29</v>
      </c>
      <c r="AZ443">
        <v>0</v>
      </c>
      <c r="BA443">
        <v>0</v>
      </c>
      <c r="BB443">
        <v>1</v>
      </c>
      <c r="BC443">
        <v>0</v>
      </c>
      <c r="BD443">
        <v>0</v>
      </c>
      <c r="BE443" s="17">
        <v>0</v>
      </c>
      <c r="BF443">
        <v>0</v>
      </c>
      <c r="BG443">
        <v>1</v>
      </c>
      <c r="BH443" s="17">
        <v>0</v>
      </c>
      <c r="BI443">
        <v>274.33333333333331</v>
      </c>
      <c r="BJ443">
        <v>142</v>
      </c>
      <c r="BK443" s="24">
        <v>35.299999999999997</v>
      </c>
      <c r="BL443">
        <v>1</v>
      </c>
      <c r="BM443">
        <v>0</v>
      </c>
      <c r="BN443">
        <v>0</v>
      </c>
      <c r="BO443">
        <v>0</v>
      </c>
      <c r="BP443">
        <v>0</v>
      </c>
      <c r="BQ443">
        <v>0</v>
      </c>
      <c r="BR443">
        <v>0</v>
      </c>
      <c r="BS443" s="17">
        <v>0</v>
      </c>
      <c r="BT443">
        <v>0</v>
      </c>
      <c r="BU443">
        <v>0</v>
      </c>
      <c r="BV443">
        <v>1</v>
      </c>
      <c r="BW443" s="17">
        <v>0</v>
      </c>
      <c r="BX443">
        <v>0</v>
      </c>
      <c r="BY443">
        <v>0</v>
      </c>
      <c r="BZ443">
        <v>0</v>
      </c>
      <c r="CA443">
        <v>0</v>
      </c>
      <c r="CB443" s="17">
        <v>0</v>
      </c>
      <c r="CC443">
        <v>0</v>
      </c>
      <c r="CD443">
        <v>0</v>
      </c>
      <c r="CE443">
        <v>1</v>
      </c>
      <c r="CF443">
        <v>1</v>
      </c>
      <c r="CG443">
        <v>0</v>
      </c>
      <c r="CH443">
        <v>0</v>
      </c>
      <c r="CI443">
        <v>0</v>
      </c>
      <c r="CJ443">
        <v>0</v>
      </c>
      <c r="CK443">
        <v>0</v>
      </c>
      <c r="CL443">
        <v>0</v>
      </c>
      <c r="CM443" s="17">
        <v>0</v>
      </c>
      <c r="CN443">
        <v>2.3E-2</v>
      </c>
      <c r="CO443">
        <v>97</v>
      </c>
      <c r="CP443">
        <v>1</v>
      </c>
      <c r="CQ443">
        <v>0</v>
      </c>
      <c r="CR443">
        <v>13</v>
      </c>
      <c r="CX443" s="33" t="s">
        <v>85</v>
      </c>
    </row>
    <row r="444" spans="1:102" s="50" customFormat="1" x14ac:dyDescent="0.25">
      <c r="A444" s="50">
        <v>443</v>
      </c>
      <c r="B444" s="50">
        <v>28</v>
      </c>
      <c r="C444" s="51" t="s">
        <v>275</v>
      </c>
      <c r="D444" s="52">
        <v>8.6632090658934402</v>
      </c>
      <c r="E444" s="53">
        <v>0.28665029997441532</v>
      </c>
      <c r="F444" s="54">
        <v>30.222222222222221</v>
      </c>
      <c r="G444" s="54">
        <f t="shared" si="91"/>
        <v>8.3765587659190253</v>
      </c>
      <c r="H444" s="55">
        <f t="shared" si="92"/>
        <v>8.9498593658678551</v>
      </c>
      <c r="I444" s="56">
        <f t="shared" si="93"/>
        <v>0.33144493664839791</v>
      </c>
      <c r="J444" s="57">
        <f t="shared" si="94"/>
        <v>1.0966928050866107E-2</v>
      </c>
      <c r="K444" s="57">
        <f t="shared" si="95"/>
        <v>91.183237034278307</v>
      </c>
      <c r="L444" s="58">
        <v>1</v>
      </c>
      <c r="M444" s="59">
        <v>0</v>
      </c>
      <c r="N444" s="58">
        <v>0</v>
      </c>
      <c r="O444" s="59">
        <v>0</v>
      </c>
      <c r="P444" s="59">
        <v>0</v>
      </c>
      <c r="Q444" s="59">
        <v>0</v>
      </c>
      <c r="R444" s="59">
        <v>1</v>
      </c>
      <c r="S444" s="58">
        <v>7408</v>
      </c>
      <c r="T444" s="59">
        <v>6</v>
      </c>
      <c r="U444" s="59">
        <f t="shared" si="96"/>
        <v>7401</v>
      </c>
      <c r="V444" s="59">
        <f t="shared" si="97"/>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2"/>
        <v>0.72070000000000001</v>
      </c>
      <c r="AT444" s="65">
        <v>0.27929999999999999</v>
      </c>
      <c r="AU444">
        <v>0</v>
      </c>
      <c r="AV444" s="64">
        <v>1</v>
      </c>
      <c r="AW444" s="50">
        <v>0</v>
      </c>
      <c r="AX444" s="64">
        <v>1</v>
      </c>
      <c r="AY444" s="64" t="s">
        <v>29</v>
      </c>
      <c r="AZ444">
        <v>0</v>
      </c>
      <c r="BA444">
        <v>0</v>
      </c>
      <c r="BB444">
        <v>1</v>
      </c>
      <c r="BC444">
        <v>0</v>
      </c>
      <c r="BD444">
        <v>0</v>
      </c>
      <c r="BE444" s="64">
        <v>0</v>
      </c>
      <c r="BF444">
        <v>0</v>
      </c>
      <c r="BG444">
        <v>1</v>
      </c>
      <c r="BH444" s="64">
        <v>0</v>
      </c>
      <c r="BI444">
        <v>274.33333333333331</v>
      </c>
      <c r="BJ444">
        <v>142</v>
      </c>
      <c r="BK444" s="51">
        <v>35.299999999999997</v>
      </c>
      <c r="BL444" s="50">
        <v>1</v>
      </c>
      <c r="BM444" s="50">
        <v>0</v>
      </c>
      <c r="BN444" s="50">
        <v>0</v>
      </c>
      <c r="BO444" s="50">
        <v>0</v>
      </c>
      <c r="BP444" s="50">
        <v>0</v>
      </c>
      <c r="BQ444" s="50">
        <v>0</v>
      </c>
      <c r="BR444" s="50">
        <v>0</v>
      </c>
      <c r="BS444" s="64">
        <v>0</v>
      </c>
      <c r="BT444" s="50">
        <v>0</v>
      </c>
      <c r="BU444" s="50">
        <v>0</v>
      </c>
      <c r="BV444" s="50">
        <v>1</v>
      </c>
      <c r="BW444" s="64">
        <v>0</v>
      </c>
      <c r="BX444" s="50">
        <v>0</v>
      </c>
      <c r="BY444" s="50">
        <v>0</v>
      </c>
      <c r="BZ444" s="50">
        <v>0</v>
      </c>
      <c r="CA444" s="50">
        <v>0</v>
      </c>
      <c r="CB444" s="64">
        <v>0</v>
      </c>
      <c r="CC444" s="50">
        <v>0</v>
      </c>
      <c r="CD444" s="50">
        <v>0</v>
      </c>
      <c r="CE444" s="50">
        <v>1</v>
      </c>
      <c r="CF444" s="50">
        <v>1</v>
      </c>
      <c r="CG444" s="50">
        <v>0</v>
      </c>
      <c r="CH444" s="50">
        <v>0</v>
      </c>
      <c r="CI444" s="50">
        <v>0</v>
      </c>
      <c r="CJ444" s="50">
        <v>0</v>
      </c>
      <c r="CK444" s="50">
        <v>0</v>
      </c>
      <c r="CL444" s="50">
        <v>0</v>
      </c>
      <c r="CM444" s="64">
        <v>0</v>
      </c>
      <c r="CN444">
        <v>2.3E-2</v>
      </c>
      <c r="CO444">
        <v>97</v>
      </c>
      <c r="CP444">
        <v>1</v>
      </c>
      <c r="CQ444">
        <v>0</v>
      </c>
      <c r="CR444">
        <v>13</v>
      </c>
      <c r="CS444" s="66"/>
      <c r="CX444" s="33" t="s">
        <v>85</v>
      </c>
    </row>
    <row r="445" spans="1:102" x14ac:dyDescent="0.25">
      <c r="A445">
        <v>444</v>
      </c>
      <c r="B445">
        <v>29</v>
      </c>
      <c r="C445" s="24" t="s">
        <v>9</v>
      </c>
      <c r="D445" s="12">
        <v>6.94</v>
      </c>
      <c r="E445" s="13">
        <v>0.59</v>
      </c>
      <c r="F445" s="7">
        <f t="shared" ref="F445:F454" si="103">D445/E445</f>
        <v>11.76271186440678</v>
      </c>
      <c r="G445" s="7">
        <f t="shared" si="91"/>
        <v>6.3500000000000005</v>
      </c>
      <c r="H445" s="15">
        <f t="shared" si="92"/>
        <v>7.53</v>
      </c>
      <c r="I445" s="11">
        <f t="shared" si="93"/>
        <v>0.23963844097900014</v>
      </c>
      <c r="J445" s="32">
        <f t="shared" si="94"/>
        <v>2.037272048668733E-2</v>
      </c>
      <c r="K445" s="32">
        <f t="shared" si="95"/>
        <v>49.08524615813856</v>
      </c>
      <c r="L445" s="8">
        <v>0</v>
      </c>
      <c r="M445" s="9">
        <v>1</v>
      </c>
      <c r="N445" s="8">
        <v>0</v>
      </c>
      <c r="O445" s="9">
        <v>0</v>
      </c>
      <c r="P445" s="9">
        <v>1</v>
      </c>
      <c r="Q445" s="9">
        <v>0</v>
      </c>
      <c r="R445" s="9">
        <v>0</v>
      </c>
      <c r="S445" s="8">
        <v>2276</v>
      </c>
      <c r="T445" s="9">
        <v>4</v>
      </c>
      <c r="U445" s="9">
        <f t="shared" si="96"/>
        <v>2271</v>
      </c>
      <c r="V445" s="9">
        <f t="shared" si="97"/>
        <v>10</v>
      </c>
      <c r="W445" s="7">
        <v>13.2</v>
      </c>
      <c r="X445" s="7">
        <f t="shared" ref="X445:X454" si="104">BK354-W354-6</f>
        <v>19.479700000000001</v>
      </c>
      <c r="Y445" s="9">
        <v>1</v>
      </c>
      <c r="Z445" s="9">
        <v>0</v>
      </c>
      <c r="AA445" s="9">
        <v>0</v>
      </c>
      <c r="AB445" s="9">
        <v>0</v>
      </c>
      <c r="AC445" s="9">
        <v>1</v>
      </c>
      <c r="AD445" s="29">
        <v>0</v>
      </c>
      <c r="AE445" s="187">
        <v>0</v>
      </c>
      <c r="AF445" s="9">
        <v>1</v>
      </c>
      <c r="AG445" s="29">
        <v>0</v>
      </c>
      <c r="AH445" s="9">
        <v>1</v>
      </c>
      <c r="AI445" s="29">
        <v>0</v>
      </c>
      <c r="AJ445" s="20">
        <v>2006</v>
      </c>
      <c r="AK445" s="32">
        <v>0</v>
      </c>
      <c r="AL445" s="32">
        <v>7.0000000000000001E-3</v>
      </c>
      <c r="AM445" s="32">
        <f t="shared" ref="AM445:AM454" si="105">1-AK445-AL445-AN445</f>
        <v>0.59399999999999997</v>
      </c>
      <c r="AN445" s="42">
        <v>0.39900000000000002</v>
      </c>
      <c r="AO445" s="41">
        <v>1</v>
      </c>
      <c r="AP445" s="17">
        <v>0</v>
      </c>
      <c r="AQ445">
        <v>0.59599999999999997</v>
      </c>
      <c r="AR445" s="39">
        <f>1-AQ445</f>
        <v>0.40400000000000003</v>
      </c>
      <c r="AS445" s="38">
        <f t="shared" si="102"/>
        <v>0.64400000000000002</v>
      </c>
      <c r="AT445" s="39">
        <v>0.35599999999999998</v>
      </c>
      <c r="AU445">
        <v>1</v>
      </c>
      <c r="AV445" s="17">
        <v>0</v>
      </c>
      <c r="AW445" t="s">
        <v>98</v>
      </c>
      <c r="AX445" s="17" t="s">
        <v>98</v>
      </c>
      <c r="AY445" s="17" t="s">
        <v>8</v>
      </c>
      <c r="AZ445">
        <v>0</v>
      </c>
      <c r="BA445">
        <v>0</v>
      </c>
      <c r="BB445">
        <v>1</v>
      </c>
      <c r="BC445">
        <v>0</v>
      </c>
      <c r="BD445">
        <v>0</v>
      </c>
      <c r="BE445" s="17">
        <v>0</v>
      </c>
      <c r="BF445">
        <v>0</v>
      </c>
      <c r="BG445">
        <v>1</v>
      </c>
      <c r="BH445" s="17">
        <v>0</v>
      </c>
      <c r="BI445">
        <v>54.06</v>
      </c>
      <c r="BJ445">
        <v>209.18</v>
      </c>
      <c r="BK445" s="24">
        <v>41.8</v>
      </c>
      <c r="BL445">
        <v>1</v>
      </c>
      <c r="BM445">
        <v>0</v>
      </c>
      <c r="BN445">
        <v>0</v>
      </c>
      <c r="BO445">
        <v>0</v>
      </c>
      <c r="BP445">
        <v>0</v>
      </c>
      <c r="BQ445">
        <v>0</v>
      </c>
      <c r="BR445">
        <v>0</v>
      </c>
      <c r="BS445" s="17">
        <v>0</v>
      </c>
      <c r="BT445">
        <v>0</v>
      </c>
      <c r="BU445">
        <v>0</v>
      </c>
      <c r="BV445">
        <v>1</v>
      </c>
      <c r="BW445" s="17">
        <v>0</v>
      </c>
      <c r="BX445">
        <v>0</v>
      </c>
      <c r="BY445">
        <v>0</v>
      </c>
      <c r="BZ445">
        <v>0</v>
      </c>
      <c r="CA445">
        <v>0</v>
      </c>
      <c r="CB445" s="17">
        <v>0</v>
      </c>
      <c r="CC445">
        <v>1</v>
      </c>
      <c r="CD445">
        <v>1</v>
      </c>
      <c r="CE445">
        <v>0</v>
      </c>
      <c r="CF445">
        <v>0</v>
      </c>
      <c r="CG445">
        <v>0</v>
      </c>
      <c r="CH445">
        <v>0</v>
      </c>
      <c r="CI445">
        <v>1</v>
      </c>
      <c r="CJ445">
        <v>0</v>
      </c>
      <c r="CK445">
        <v>0</v>
      </c>
      <c r="CL445">
        <v>0</v>
      </c>
      <c r="CM445" s="17">
        <v>0</v>
      </c>
      <c r="CN445">
        <v>0.14599999999999999</v>
      </c>
      <c r="CO445">
        <v>3</v>
      </c>
      <c r="CP445">
        <v>0</v>
      </c>
      <c r="CQ445">
        <v>1</v>
      </c>
      <c r="CR445">
        <v>11</v>
      </c>
      <c r="CX445" s="33" t="s">
        <v>85</v>
      </c>
    </row>
    <row r="446" spans="1:102" x14ac:dyDescent="0.25">
      <c r="A446">
        <v>445</v>
      </c>
      <c r="B446">
        <v>29</v>
      </c>
      <c r="C446" s="24" t="s">
        <v>9</v>
      </c>
      <c r="D446" s="12">
        <v>8.19</v>
      </c>
      <c r="E446" s="13">
        <v>0.77</v>
      </c>
      <c r="F446" s="7">
        <f t="shared" si="103"/>
        <v>10.636363636363635</v>
      </c>
      <c r="G446" s="7">
        <f t="shared" si="91"/>
        <v>7.42</v>
      </c>
      <c r="H446" s="15">
        <f t="shared" si="92"/>
        <v>8.9599999999999991</v>
      </c>
      <c r="I446" s="11">
        <f t="shared" si="93"/>
        <v>0.27778360252890461</v>
      </c>
      <c r="J446" s="32">
        <f t="shared" si="94"/>
        <v>2.6116407075367106E-2</v>
      </c>
      <c r="K446" s="32">
        <f t="shared" si="95"/>
        <v>38.290106181688223</v>
      </c>
      <c r="L446" s="8">
        <v>0</v>
      </c>
      <c r="M446" s="9">
        <v>1</v>
      </c>
      <c r="N446" s="8">
        <v>0</v>
      </c>
      <c r="O446" s="9">
        <v>0</v>
      </c>
      <c r="P446" s="9">
        <v>1</v>
      </c>
      <c r="Q446" s="9">
        <v>0</v>
      </c>
      <c r="R446" s="9">
        <v>0</v>
      </c>
      <c r="S446" s="8">
        <v>1357</v>
      </c>
      <c r="T446" s="9">
        <v>3</v>
      </c>
      <c r="U446" s="9">
        <f t="shared" si="96"/>
        <v>1353</v>
      </c>
      <c r="V446" s="9">
        <f t="shared" si="97"/>
        <v>10</v>
      </c>
      <c r="W446" s="7">
        <v>12.9</v>
      </c>
      <c r="X446" s="7">
        <f t="shared" si="104"/>
        <v>19.479700000000001</v>
      </c>
      <c r="Y446" s="9">
        <v>1</v>
      </c>
      <c r="Z446" s="9">
        <v>0</v>
      </c>
      <c r="AA446" s="9">
        <v>0</v>
      </c>
      <c r="AB446" s="9">
        <v>0</v>
      </c>
      <c r="AC446" s="9">
        <v>1</v>
      </c>
      <c r="AD446" s="29">
        <v>0</v>
      </c>
      <c r="AE446" s="187">
        <v>0</v>
      </c>
      <c r="AF446" s="9">
        <v>1</v>
      </c>
      <c r="AG446" s="29">
        <v>0</v>
      </c>
      <c r="AH446" s="9">
        <v>1</v>
      </c>
      <c r="AI446" s="29">
        <v>0</v>
      </c>
      <c r="AJ446" s="20">
        <v>2006</v>
      </c>
      <c r="AK446" s="32">
        <v>0</v>
      </c>
      <c r="AL446" s="32">
        <v>7.0000000000000001E-3</v>
      </c>
      <c r="AM446" s="32">
        <f t="shared" si="105"/>
        <v>0.65100000000000002</v>
      </c>
      <c r="AN446" s="42">
        <v>0.34200000000000003</v>
      </c>
      <c r="AO446" s="41">
        <v>1</v>
      </c>
      <c r="AP446" s="17">
        <v>0</v>
      </c>
      <c r="AQ446">
        <v>1</v>
      </c>
      <c r="AR446" s="39">
        <v>0</v>
      </c>
      <c r="AS446" s="38">
        <f t="shared" si="102"/>
        <v>0.64400000000000002</v>
      </c>
      <c r="AT446" s="39">
        <v>0.35599999999999998</v>
      </c>
      <c r="AU446">
        <v>1</v>
      </c>
      <c r="AV446" s="17">
        <v>0</v>
      </c>
      <c r="AW446" t="s">
        <v>98</v>
      </c>
      <c r="AX446" s="17" t="s">
        <v>98</v>
      </c>
      <c r="AY446" s="17" t="s">
        <v>8</v>
      </c>
      <c r="AZ446">
        <v>0</v>
      </c>
      <c r="BA446">
        <v>0</v>
      </c>
      <c r="BB446">
        <v>1</v>
      </c>
      <c r="BC446">
        <v>0</v>
      </c>
      <c r="BD446">
        <v>0</v>
      </c>
      <c r="BE446" s="17">
        <v>0</v>
      </c>
      <c r="BF446">
        <v>0</v>
      </c>
      <c r="BG446">
        <v>1</v>
      </c>
      <c r="BH446" s="17">
        <v>0</v>
      </c>
      <c r="BI446">
        <v>54.06</v>
      </c>
      <c r="BJ446">
        <v>209.18</v>
      </c>
      <c r="BK446" s="24">
        <v>41.6</v>
      </c>
      <c r="BL446">
        <v>1</v>
      </c>
      <c r="BM446">
        <v>0</v>
      </c>
      <c r="BN446">
        <v>0</v>
      </c>
      <c r="BO446">
        <v>0</v>
      </c>
      <c r="BP446">
        <v>0</v>
      </c>
      <c r="BQ446">
        <v>0</v>
      </c>
      <c r="BR446">
        <v>0</v>
      </c>
      <c r="BS446" s="17">
        <v>0</v>
      </c>
      <c r="BT446">
        <v>0</v>
      </c>
      <c r="BU446">
        <v>0</v>
      </c>
      <c r="BV446">
        <v>1</v>
      </c>
      <c r="BW446" s="17">
        <v>0</v>
      </c>
      <c r="BX446">
        <v>0</v>
      </c>
      <c r="BY446">
        <v>0</v>
      </c>
      <c r="BZ446">
        <v>0</v>
      </c>
      <c r="CA446">
        <v>0</v>
      </c>
      <c r="CB446" s="17">
        <v>0</v>
      </c>
      <c r="CC446">
        <v>1</v>
      </c>
      <c r="CD446">
        <v>1</v>
      </c>
      <c r="CE446">
        <v>0</v>
      </c>
      <c r="CF446">
        <v>0</v>
      </c>
      <c r="CG446">
        <v>0</v>
      </c>
      <c r="CH446">
        <v>0</v>
      </c>
      <c r="CI446">
        <v>0</v>
      </c>
      <c r="CJ446">
        <v>0</v>
      </c>
      <c r="CK446">
        <v>0</v>
      </c>
      <c r="CL446">
        <v>0</v>
      </c>
      <c r="CM446" s="17">
        <v>0</v>
      </c>
      <c r="CN446">
        <v>0.14599999999999999</v>
      </c>
      <c r="CO446">
        <v>3</v>
      </c>
      <c r="CP446">
        <v>0</v>
      </c>
      <c r="CQ446">
        <v>1</v>
      </c>
      <c r="CR446">
        <v>11</v>
      </c>
      <c r="CX446" s="33" t="s">
        <v>85</v>
      </c>
    </row>
    <row r="447" spans="1:102" x14ac:dyDescent="0.25">
      <c r="A447">
        <v>446</v>
      </c>
      <c r="B447">
        <v>29</v>
      </c>
      <c r="C447" s="24" t="s">
        <v>9</v>
      </c>
      <c r="D447" s="12">
        <v>5.09</v>
      </c>
      <c r="E447" s="13">
        <v>0.88</v>
      </c>
      <c r="F447" s="7">
        <f t="shared" si="103"/>
        <v>5.7840909090909092</v>
      </c>
      <c r="G447" s="7">
        <f t="shared" si="91"/>
        <v>4.21</v>
      </c>
      <c r="H447" s="15">
        <f t="shared" si="92"/>
        <v>5.97</v>
      </c>
      <c r="I447" s="11">
        <f t="shared" si="93"/>
        <v>0.1878134035333307</v>
      </c>
      <c r="J447" s="32">
        <f t="shared" si="94"/>
        <v>3.2470686661951083E-2</v>
      </c>
      <c r="K447" s="32">
        <f t="shared" si="95"/>
        <v>30.797008095667803</v>
      </c>
      <c r="L447" s="8">
        <v>0</v>
      </c>
      <c r="M447" s="9">
        <v>1</v>
      </c>
      <c r="N447" s="8">
        <v>0</v>
      </c>
      <c r="O447" s="9">
        <v>0</v>
      </c>
      <c r="P447" s="9">
        <v>1</v>
      </c>
      <c r="Q447" s="9">
        <v>0</v>
      </c>
      <c r="R447" s="9">
        <v>0</v>
      </c>
      <c r="S447" s="8">
        <v>919</v>
      </c>
      <c r="T447" s="9">
        <v>3</v>
      </c>
      <c r="U447" s="9">
        <f t="shared" si="96"/>
        <v>915</v>
      </c>
      <c r="V447" s="9">
        <f t="shared" si="97"/>
        <v>10</v>
      </c>
      <c r="W447" s="7">
        <v>13.6</v>
      </c>
      <c r="X447" s="7">
        <f t="shared" si="104"/>
        <v>19.479700000000001</v>
      </c>
      <c r="Y447" s="9">
        <v>1</v>
      </c>
      <c r="Z447" s="9">
        <v>0</v>
      </c>
      <c r="AA447" s="9">
        <v>0</v>
      </c>
      <c r="AB447" s="9">
        <v>0</v>
      </c>
      <c r="AC447" s="9">
        <v>1</v>
      </c>
      <c r="AD447" s="29">
        <v>0</v>
      </c>
      <c r="AE447" s="187">
        <v>0</v>
      </c>
      <c r="AF447" s="9">
        <v>1</v>
      </c>
      <c r="AG447" s="29">
        <v>0</v>
      </c>
      <c r="AH447" s="9">
        <v>1</v>
      </c>
      <c r="AI447" s="29">
        <v>0</v>
      </c>
      <c r="AJ447" s="20">
        <v>2006</v>
      </c>
      <c r="AK447" s="32">
        <v>0</v>
      </c>
      <c r="AL447" s="32">
        <v>5.0000000000000001E-3</v>
      </c>
      <c r="AM447" s="32">
        <f t="shared" si="105"/>
        <v>0.51200000000000001</v>
      </c>
      <c r="AN447" s="42">
        <v>0.48299999999999998</v>
      </c>
      <c r="AO447" s="41">
        <v>1</v>
      </c>
      <c r="AP447" s="17">
        <v>0</v>
      </c>
      <c r="AQ447">
        <v>0</v>
      </c>
      <c r="AR447" s="39">
        <v>1</v>
      </c>
      <c r="AS447" s="38">
        <f t="shared" si="102"/>
        <v>0.64400000000000002</v>
      </c>
      <c r="AT447" s="39">
        <v>0.35599999999999998</v>
      </c>
      <c r="AU447">
        <v>1</v>
      </c>
      <c r="AV447" s="17">
        <v>0</v>
      </c>
      <c r="AW447" t="s">
        <v>98</v>
      </c>
      <c r="AX447" s="17" t="s">
        <v>98</v>
      </c>
      <c r="AY447" s="17" t="s">
        <v>8</v>
      </c>
      <c r="AZ447">
        <v>0</v>
      </c>
      <c r="BA447">
        <v>0</v>
      </c>
      <c r="BB447">
        <v>1</v>
      </c>
      <c r="BC447">
        <v>0</v>
      </c>
      <c r="BD447">
        <v>0</v>
      </c>
      <c r="BE447" s="17">
        <v>0</v>
      </c>
      <c r="BF447">
        <v>0</v>
      </c>
      <c r="BG447">
        <v>1</v>
      </c>
      <c r="BH447" s="17">
        <v>0</v>
      </c>
      <c r="BI447">
        <v>54.06</v>
      </c>
      <c r="BJ447">
        <v>209.18</v>
      </c>
      <c r="BK447" s="24">
        <v>42.2</v>
      </c>
      <c r="BL447">
        <v>1</v>
      </c>
      <c r="BM447">
        <v>0</v>
      </c>
      <c r="BN447">
        <v>0</v>
      </c>
      <c r="BO447">
        <v>0</v>
      </c>
      <c r="BP447">
        <v>0</v>
      </c>
      <c r="BQ447">
        <v>0</v>
      </c>
      <c r="BR447">
        <v>0</v>
      </c>
      <c r="BS447" s="17">
        <v>0</v>
      </c>
      <c r="BT447">
        <v>0</v>
      </c>
      <c r="BU447">
        <v>0</v>
      </c>
      <c r="BV447">
        <v>1</v>
      </c>
      <c r="BW447" s="17">
        <v>0</v>
      </c>
      <c r="BX447">
        <v>0</v>
      </c>
      <c r="BY447">
        <v>0</v>
      </c>
      <c r="BZ447">
        <v>0</v>
      </c>
      <c r="CA447">
        <v>0</v>
      </c>
      <c r="CB447" s="17">
        <v>0</v>
      </c>
      <c r="CC447">
        <v>1</v>
      </c>
      <c r="CD447">
        <v>1</v>
      </c>
      <c r="CE447">
        <v>0</v>
      </c>
      <c r="CF447">
        <v>0</v>
      </c>
      <c r="CG447">
        <v>0</v>
      </c>
      <c r="CH447">
        <v>0</v>
      </c>
      <c r="CI447">
        <v>0</v>
      </c>
      <c r="CJ447">
        <v>0</v>
      </c>
      <c r="CK447">
        <v>0</v>
      </c>
      <c r="CL447">
        <v>0</v>
      </c>
      <c r="CM447" s="17">
        <v>0</v>
      </c>
      <c r="CN447">
        <v>0.14599999999999999</v>
      </c>
      <c r="CO447">
        <v>3</v>
      </c>
      <c r="CP447">
        <v>0</v>
      </c>
      <c r="CQ447">
        <v>1</v>
      </c>
      <c r="CR447">
        <v>11</v>
      </c>
      <c r="CX447" s="33" t="s">
        <v>85</v>
      </c>
    </row>
    <row r="448" spans="1:102" x14ac:dyDescent="0.25">
      <c r="A448">
        <v>447</v>
      </c>
      <c r="B448">
        <v>29</v>
      </c>
      <c r="C448" s="24" t="s">
        <v>9</v>
      </c>
      <c r="D448" s="12">
        <v>6.8</v>
      </c>
      <c r="E448" s="13">
        <v>0.6</v>
      </c>
      <c r="F448" s="7">
        <f t="shared" si="103"/>
        <v>11.333333333333334</v>
      </c>
      <c r="G448" s="7">
        <f t="shared" si="91"/>
        <v>6.2</v>
      </c>
      <c r="H448" s="15">
        <f t="shared" si="92"/>
        <v>7.3999999999999995</v>
      </c>
      <c r="I448" s="11">
        <f t="shared" si="93"/>
        <v>0.23189964848373007</v>
      </c>
      <c r="J448" s="32">
        <f t="shared" si="94"/>
        <v>2.0461733689740885E-2</v>
      </c>
      <c r="K448" s="32">
        <f t="shared" si="95"/>
        <v>48.87171415496335</v>
      </c>
      <c r="L448" s="8">
        <v>0</v>
      </c>
      <c r="M448" s="9">
        <v>1</v>
      </c>
      <c r="N448" s="8">
        <v>0</v>
      </c>
      <c r="O448" s="9">
        <v>0</v>
      </c>
      <c r="P448" s="9">
        <v>1</v>
      </c>
      <c r="Q448" s="9">
        <v>0</v>
      </c>
      <c r="R448" s="9">
        <v>0</v>
      </c>
      <c r="S448" s="8">
        <v>2276</v>
      </c>
      <c r="T448" s="9">
        <v>15</v>
      </c>
      <c r="U448" s="9">
        <f t="shared" si="96"/>
        <v>2260</v>
      </c>
      <c r="V448" s="9">
        <f t="shared" si="97"/>
        <v>10</v>
      </c>
      <c r="W448" s="7">
        <v>13.2</v>
      </c>
      <c r="X448" s="7">
        <f t="shared" si="104"/>
        <v>19.479700000000001</v>
      </c>
      <c r="Y448" s="9">
        <v>1</v>
      </c>
      <c r="Z448" s="9">
        <v>0</v>
      </c>
      <c r="AA448" s="9">
        <v>0</v>
      </c>
      <c r="AB448" s="9">
        <v>0</v>
      </c>
      <c r="AC448" s="9">
        <v>1</v>
      </c>
      <c r="AD448" s="29">
        <v>0</v>
      </c>
      <c r="AE448" s="187">
        <v>0</v>
      </c>
      <c r="AF448" s="9">
        <v>1</v>
      </c>
      <c r="AG448" s="29">
        <v>0</v>
      </c>
      <c r="AH448" s="9">
        <v>1</v>
      </c>
      <c r="AI448" s="29">
        <v>0</v>
      </c>
      <c r="AJ448" s="20">
        <v>2006</v>
      </c>
      <c r="AK448" s="32">
        <v>0</v>
      </c>
      <c r="AL448" s="32">
        <v>7.0000000000000001E-3</v>
      </c>
      <c r="AM448" s="32">
        <f t="shared" si="105"/>
        <v>0.59399999999999997</v>
      </c>
      <c r="AN448" s="42">
        <v>0.39900000000000002</v>
      </c>
      <c r="AO448" s="41">
        <v>1</v>
      </c>
      <c r="AP448" s="17">
        <v>0</v>
      </c>
      <c r="AQ448">
        <v>0.59599999999999997</v>
      </c>
      <c r="AR448" s="39">
        <f>1-AQ448</f>
        <v>0.40400000000000003</v>
      </c>
      <c r="AS448" s="38">
        <f t="shared" si="102"/>
        <v>0.64400000000000002</v>
      </c>
      <c r="AT448" s="39">
        <v>0.35599999999999998</v>
      </c>
      <c r="AU448">
        <v>1</v>
      </c>
      <c r="AV448" s="17">
        <v>0</v>
      </c>
      <c r="AW448" t="s">
        <v>98</v>
      </c>
      <c r="AX448" s="17" t="s">
        <v>98</v>
      </c>
      <c r="AY448" s="17" t="s">
        <v>8</v>
      </c>
      <c r="AZ448">
        <v>0</v>
      </c>
      <c r="BA448">
        <v>0</v>
      </c>
      <c r="BB448">
        <v>1</v>
      </c>
      <c r="BC448">
        <v>0</v>
      </c>
      <c r="BD448">
        <v>0</v>
      </c>
      <c r="BE448" s="17">
        <v>0</v>
      </c>
      <c r="BF448">
        <v>0</v>
      </c>
      <c r="BG448">
        <v>1</v>
      </c>
      <c r="BH448" s="17">
        <v>0</v>
      </c>
      <c r="BI448">
        <v>54.06</v>
      </c>
      <c r="BJ448">
        <v>209.18</v>
      </c>
      <c r="BK448" s="24">
        <v>41.8</v>
      </c>
      <c r="BL448">
        <v>1</v>
      </c>
      <c r="BM448">
        <v>0</v>
      </c>
      <c r="BN448">
        <v>0</v>
      </c>
      <c r="BO448">
        <v>0</v>
      </c>
      <c r="BP448">
        <v>0</v>
      </c>
      <c r="BQ448">
        <v>0</v>
      </c>
      <c r="BR448">
        <v>0</v>
      </c>
      <c r="BS448" s="17">
        <v>0</v>
      </c>
      <c r="BT448">
        <v>0</v>
      </c>
      <c r="BU448">
        <v>0</v>
      </c>
      <c r="BV448">
        <v>1</v>
      </c>
      <c r="BW448" s="17">
        <v>0</v>
      </c>
      <c r="BX448">
        <v>0</v>
      </c>
      <c r="BY448">
        <v>0</v>
      </c>
      <c r="BZ448">
        <v>0</v>
      </c>
      <c r="CA448">
        <v>0</v>
      </c>
      <c r="CB448" s="17">
        <v>0</v>
      </c>
      <c r="CC448">
        <v>1</v>
      </c>
      <c r="CD448">
        <v>1</v>
      </c>
      <c r="CE448">
        <v>0</v>
      </c>
      <c r="CF448">
        <v>0</v>
      </c>
      <c r="CG448">
        <v>0</v>
      </c>
      <c r="CH448">
        <v>0</v>
      </c>
      <c r="CI448">
        <v>0</v>
      </c>
      <c r="CJ448">
        <v>1</v>
      </c>
      <c r="CK448">
        <v>0</v>
      </c>
      <c r="CL448">
        <v>0</v>
      </c>
      <c r="CM448" s="17">
        <v>1</v>
      </c>
      <c r="CN448">
        <v>0.14599999999999999</v>
      </c>
      <c r="CO448">
        <v>3</v>
      </c>
      <c r="CP448">
        <v>0</v>
      </c>
      <c r="CQ448">
        <v>1</v>
      </c>
      <c r="CR448">
        <v>11</v>
      </c>
      <c r="CX448" s="33" t="s">
        <v>85</v>
      </c>
    </row>
    <row r="449" spans="1:102" x14ac:dyDescent="0.25">
      <c r="A449">
        <v>448</v>
      </c>
      <c r="B449">
        <v>29</v>
      </c>
      <c r="C449" s="24" t="s">
        <v>9</v>
      </c>
      <c r="D449" s="12">
        <v>7.06</v>
      </c>
      <c r="E449" s="13">
        <v>0.78</v>
      </c>
      <c r="F449" s="7">
        <f t="shared" si="103"/>
        <v>9.0512820512820511</v>
      </c>
      <c r="G449" s="7">
        <f t="shared" si="91"/>
        <v>6.2799999999999994</v>
      </c>
      <c r="H449" s="15">
        <f t="shared" si="92"/>
        <v>7.84</v>
      </c>
      <c r="I449" s="11">
        <f t="shared" si="93"/>
        <v>0.23986475186127454</v>
      </c>
      <c r="J449" s="32">
        <f t="shared" si="94"/>
        <v>2.6500638307619565E-2</v>
      </c>
      <c r="K449" s="32">
        <f t="shared" si="95"/>
        <v>37.734940132082635</v>
      </c>
      <c r="L449" s="8">
        <v>0</v>
      </c>
      <c r="M449" s="9">
        <v>1</v>
      </c>
      <c r="N449" s="8">
        <v>0</v>
      </c>
      <c r="O449" s="9">
        <v>0</v>
      </c>
      <c r="P449" s="9">
        <v>1</v>
      </c>
      <c r="Q449" s="9">
        <v>0</v>
      </c>
      <c r="R449" s="9">
        <v>0</v>
      </c>
      <c r="S449" s="8">
        <v>1357</v>
      </c>
      <c r="T449" s="9">
        <v>14</v>
      </c>
      <c r="U449" s="9">
        <f t="shared" si="96"/>
        <v>1342</v>
      </c>
      <c r="V449" s="9">
        <f t="shared" si="97"/>
        <v>10</v>
      </c>
      <c r="W449" s="7">
        <v>12.9</v>
      </c>
      <c r="X449" s="7">
        <f t="shared" si="104"/>
        <v>19.479700000000001</v>
      </c>
      <c r="Y449" s="9">
        <v>1</v>
      </c>
      <c r="Z449" s="9">
        <v>0</v>
      </c>
      <c r="AA449" s="9">
        <v>0</v>
      </c>
      <c r="AB449" s="9">
        <v>0</v>
      </c>
      <c r="AC449" s="9">
        <v>1</v>
      </c>
      <c r="AD449" s="29">
        <v>0</v>
      </c>
      <c r="AE449" s="187">
        <v>0</v>
      </c>
      <c r="AF449" s="9">
        <v>1</v>
      </c>
      <c r="AG449" s="29">
        <v>0</v>
      </c>
      <c r="AH449" s="9">
        <v>1</v>
      </c>
      <c r="AI449" s="29">
        <v>0</v>
      </c>
      <c r="AJ449" s="20">
        <v>2006</v>
      </c>
      <c r="AK449" s="32">
        <v>0</v>
      </c>
      <c r="AL449" s="32">
        <v>7.0000000000000001E-3</v>
      </c>
      <c r="AM449" s="32">
        <f t="shared" si="105"/>
        <v>0.65100000000000002</v>
      </c>
      <c r="AN449" s="42">
        <v>0.34200000000000003</v>
      </c>
      <c r="AO449" s="41">
        <v>1</v>
      </c>
      <c r="AP449" s="17">
        <v>0</v>
      </c>
      <c r="AQ449">
        <v>1</v>
      </c>
      <c r="AR449" s="39">
        <v>0</v>
      </c>
      <c r="AS449" s="38">
        <f t="shared" si="102"/>
        <v>0.64400000000000002</v>
      </c>
      <c r="AT449" s="39">
        <v>0.35599999999999998</v>
      </c>
      <c r="AU449">
        <v>1</v>
      </c>
      <c r="AV449" s="17">
        <v>0</v>
      </c>
      <c r="AW449" t="s">
        <v>98</v>
      </c>
      <c r="AX449" s="17" t="s">
        <v>98</v>
      </c>
      <c r="AY449" s="17" t="s">
        <v>8</v>
      </c>
      <c r="AZ449">
        <v>0</v>
      </c>
      <c r="BA449">
        <v>0</v>
      </c>
      <c r="BB449">
        <v>1</v>
      </c>
      <c r="BC449">
        <v>0</v>
      </c>
      <c r="BD449">
        <v>0</v>
      </c>
      <c r="BE449" s="17">
        <v>0</v>
      </c>
      <c r="BF449">
        <v>0</v>
      </c>
      <c r="BG449">
        <v>1</v>
      </c>
      <c r="BH449" s="17">
        <v>0</v>
      </c>
      <c r="BI449">
        <v>54.06</v>
      </c>
      <c r="BJ449">
        <v>209.18</v>
      </c>
      <c r="BK449" s="24">
        <v>41.6</v>
      </c>
      <c r="BL449">
        <v>1</v>
      </c>
      <c r="BM449">
        <v>0</v>
      </c>
      <c r="BN449">
        <v>0</v>
      </c>
      <c r="BO449">
        <v>0</v>
      </c>
      <c r="BP449">
        <v>0</v>
      </c>
      <c r="BQ449">
        <v>0</v>
      </c>
      <c r="BR449">
        <v>0</v>
      </c>
      <c r="BS449" s="17">
        <v>0</v>
      </c>
      <c r="BT449">
        <v>0</v>
      </c>
      <c r="BU449">
        <v>0</v>
      </c>
      <c r="BV449">
        <v>1</v>
      </c>
      <c r="BW449" s="17">
        <v>0</v>
      </c>
      <c r="BX449">
        <v>0</v>
      </c>
      <c r="BY449">
        <v>0</v>
      </c>
      <c r="BZ449">
        <v>0</v>
      </c>
      <c r="CA449">
        <v>0</v>
      </c>
      <c r="CB449" s="17">
        <v>0</v>
      </c>
      <c r="CC449">
        <v>1</v>
      </c>
      <c r="CD449">
        <v>1</v>
      </c>
      <c r="CE449">
        <v>0</v>
      </c>
      <c r="CF449">
        <v>0</v>
      </c>
      <c r="CG449">
        <v>0</v>
      </c>
      <c r="CH449">
        <v>0</v>
      </c>
      <c r="CI449">
        <v>0</v>
      </c>
      <c r="CJ449">
        <v>1</v>
      </c>
      <c r="CK449">
        <v>0</v>
      </c>
      <c r="CL449">
        <v>0</v>
      </c>
      <c r="CM449" s="17">
        <v>1</v>
      </c>
      <c r="CN449">
        <v>0.14599999999999999</v>
      </c>
      <c r="CO449">
        <v>3</v>
      </c>
      <c r="CP449">
        <v>0</v>
      </c>
      <c r="CQ449">
        <v>1</v>
      </c>
      <c r="CR449">
        <v>11</v>
      </c>
      <c r="CX449" s="33" t="s">
        <v>85</v>
      </c>
    </row>
    <row r="450" spans="1:102" x14ac:dyDescent="0.25">
      <c r="A450">
        <v>449</v>
      </c>
      <c r="B450">
        <v>29</v>
      </c>
      <c r="C450" s="24" t="s">
        <v>9</v>
      </c>
      <c r="D450" s="12">
        <v>6.21</v>
      </c>
      <c r="E450" s="13">
        <v>0.94</v>
      </c>
      <c r="F450" s="7">
        <f t="shared" si="103"/>
        <v>6.6063829787234045</v>
      </c>
      <c r="G450" s="7">
        <f t="shared" ref="G450:G513" si="106">D450-E450</f>
        <v>5.27</v>
      </c>
      <c r="H450" s="15">
        <f t="shared" ref="H450:H513" si="107">D450+E450</f>
        <v>7.15</v>
      </c>
      <c r="I450" s="11">
        <f t="shared" ref="I450:I513" si="108">IFERROR(F450/SQRT(F450^2+U450), "X")</f>
        <v>0.21460560973649845</v>
      </c>
      <c r="J450" s="32">
        <f t="shared" ref="J450:J513" si="109">IFERROR(SQRT((1-I450^2)/U450), "X")</f>
        <v>3.2484585048680924E-2</v>
      </c>
      <c r="K450" s="32">
        <f t="shared" ref="K450:K513" si="110">IFERROR(1/J450, "X")</f>
        <v>30.783831731309316</v>
      </c>
      <c r="L450" s="8">
        <v>0</v>
      </c>
      <c r="M450" s="9">
        <v>1</v>
      </c>
      <c r="N450" s="8">
        <v>0</v>
      </c>
      <c r="O450" s="9">
        <v>0</v>
      </c>
      <c r="P450" s="9">
        <v>1</v>
      </c>
      <c r="Q450" s="9">
        <v>0</v>
      </c>
      <c r="R450" s="9">
        <v>0</v>
      </c>
      <c r="S450" s="8">
        <v>919</v>
      </c>
      <c r="T450" s="9">
        <v>14</v>
      </c>
      <c r="U450" s="9">
        <f t="shared" ref="U450:U513" si="111">S450-T450-1</f>
        <v>904</v>
      </c>
      <c r="V450" s="9">
        <f t="shared" ref="V450:V513" si="112">COUNTIF(B:B,B450)</f>
        <v>10</v>
      </c>
      <c r="W450" s="7">
        <v>13.6</v>
      </c>
      <c r="X450" s="7">
        <f t="shared" si="104"/>
        <v>19.479700000000001</v>
      </c>
      <c r="Y450" s="9">
        <v>1</v>
      </c>
      <c r="Z450" s="9">
        <v>0</v>
      </c>
      <c r="AA450" s="9">
        <v>0</v>
      </c>
      <c r="AB450" s="9">
        <v>0</v>
      </c>
      <c r="AC450" s="9">
        <v>1</v>
      </c>
      <c r="AD450" s="29">
        <v>0</v>
      </c>
      <c r="AE450" s="187">
        <v>0</v>
      </c>
      <c r="AF450" s="9">
        <v>1</v>
      </c>
      <c r="AG450" s="29">
        <v>0</v>
      </c>
      <c r="AH450" s="9">
        <v>1</v>
      </c>
      <c r="AI450" s="29">
        <v>0</v>
      </c>
      <c r="AJ450" s="20">
        <v>2006</v>
      </c>
      <c r="AK450" s="32">
        <v>0</v>
      </c>
      <c r="AL450" s="32">
        <v>5.0000000000000001E-3</v>
      </c>
      <c r="AM450" s="32">
        <f t="shared" si="105"/>
        <v>0.51200000000000001</v>
      </c>
      <c r="AN450" s="42">
        <v>0.48299999999999998</v>
      </c>
      <c r="AO450" s="41">
        <v>1</v>
      </c>
      <c r="AP450" s="17">
        <v>0</v>
      </c>
      <c r="AQ450">
        <v>0</v>
      </c>
      <c r="AR450" s="39">
        <v>1</v>
      </c>
      <c r="AS450" s="38">
        <f t="shared" si="102"/>
        <v>0.64400000000000002</v>
      </c>
      <c r="AT450" s="39">
        <v>0.35599999999999998</v>
      </c>
      <c r="AU450">
        <v>1</v>
      </c>
      <c r="AV450" s="17">
        <v>0</v>
      </c>
      <c r="AW450" t="s">
        <v>98</v>
      </c>
      <c r="AX450" s="17" t="s">
        <v>98</v>
      </c>
      <c r="AY450" s="17" t="s">
        <v>8</v>
      </c>
      <c r="AZ450">
        <v>0</v>
      </c>
      <c r="BA450">
        <v>0</v>
      </c>
      <c r="BB450">
        <v>1</v>
      </c>
      <c r="BC450">
        <v>0</v>
      </c>
      <c r="BD450">
        <v>0</v>
      </c>
      <c r="BE450" s="17">
        <v>0</v>
      </c>
      <c r="BF450">
        <v>0</v>
      </c>
      <c r="BG450">
        <v>1</v>
      </c>
      <c r="BH450" s="17">
        <v>0</v>
      </c>
      <c r="BI450">
        <v>54.06</v>
      </c>
      <c r="BJ450">
        <v>209.18</v>
      </c>
      <c r="BK450" s="24">
        <v>42.2</v>
      </c>
      <c r="BL450">
        <v>1</v>
      </c>
      <c r="BM450">
        <v>0</v>
      </c>
      <c r="BN450">
        <v>0</v>
      </c>
      <c r="BO450">
        <v>0</v>
      </c>
      <c r="BP450">
        <v>0</v>
      </c>
      <c r="BQ450">
        <v>0</v>
      </c>
      <c r="BR450">
        <v>0</v>
      </c>
      <c r="BS450" s="17">
        <v>0</v>
      </c>
      <c r="BT450">
        <v>0</v>
      </c>
      <c r="BU450">
        <v>0</v>
      </c>
      <c r="BV450">
        <v>1</v>
      </c>
      <c r="BW450" s="17">
        <v>0</v>
      </c>
      <c r="BX450">
        <v>0</v>
      </c>
      <c r="BY450">
        <v>0</v>
      </c>
      <c r="BZ450">
        <v>0</v>
      </c>
      <c r="CA450">
        <v>0</v>
      </c>
      <c r="CB450" s="17">
        <v>0</v>
      </c>
      <c r="CC450">
        <v>1</v>
      </c>
      <c r="CD450">
        <v>1</v>
      </c>
      <c r="CE450">
        <v>0</v>
      </c>
      <c r="CF450">
        <v>0</v>
      </c>
      <c r="CG450">
        <v>0</v>
      </c>
      <c r="CH450">
        <v>0</v>
      </c>
      <c r="CI450">
        <v>0</v>
      </c>
      <c r="CJ450">
        <v>1</v>
      </c>
      <c r="CK450">
        <v>0</v>
      </c>
      <c r="CL450">
        <v>0</v>
      </c>
      <c r="CM450" s="17">
        <v>1</v>
      </c>
      <c r="CN450">
        <v>0.14599999999999999</v>
      </c>
      <c r="CO450">
        <v>3</v>
      </c>
      <c r="CP450">
        <v>0</v>
      </c>
      <c r="CQ450">
        <v>1</v>
      </c>
      <c r="CR450">
        <v>11</v>
      </c>
      <c r="CX450" s="33" t="s">
        <v>85</v>
      </c>
    </row>
    <row r="451" spans="1:102" x14ac:dyDescent="0.25">
      <c r="A451">
        <v>450</v>
      </c>
      <c r="B451">
        <v>29</v>
      </c>
      <c r="C451" s="24" t="s">
        <v>9</v>
      </c>
      <c r="D451" s="12">
        <v>6.16</v>
      </c>
      <c r="E451" s="13">
        <v>0.86</v>
      </c>
      <c r="F451" s="7">
        <f t="shared" si="103"/>
        <v>7.1627906976744189</v>
      </c>
      <c r="G451" s="7">
        <f t="shared" si="106"/>
        <v>5.3</v>
      </c>
      <c r="H451" s="15">
        <f t="shared" si="107"/>
        <v>7.0200000000000005</v>
      </c>
      <c r="I451" s="11">
        <f t="shared" si="108"/>
        <v>0.19189297421546586</v>
      </c>
      <c r="J451" s="32">
        <f t="shared" si="109"/>
        <v>2.6790252893717639E-2</v>
      </c>
      <c r="K451" s="32">
        <f t="shared" si="110"/>
        <v>37.327008594028676</v>
      </c>
      <c r="L451" s="8">
        <v>0</v>
      </c>
      <c r="M451" s="9">
        <v>1</v>
      </c>
      <c r="N451" s="8">
        <v>0</v>
      </c>
      <c r="O451" s="9">
        <v>0</v>
      </c>
      <c r="P451" s="9">
        <v>1</v>
      </c>
      <c r="Q451" s="9">
        <v>0</v>
      </c>
      <c r="R451" s="9">
        <v>0</v>
      </c>
      <c r="S451" s="8">
        <v>1357</v>
      </c>
      <c r="T451" s="9">
        <v>14</v>
      </c>
      <c r="U451" s="9">
        <f t="shared" si="111"/>
        <v>1342</v>
      </c>
      <c r="V451" s="9">
        <f t="shared" si="112"/>
        <v>10</v>
      </c>
      <c r="W451" s="7">
        <v>12.9</v>
      </c>
      <c r="X451" s="7">
        <f t="shared" si="104"/>
        <v>19.479700000000001</v>
      </c>
      <c r="Y451" s="9">
        <v>1</v>
      </c>
      <c r="Z451" s="9">
        <v>0</v>
      </c>
      <c r="AA451" s="9">
        <v>0</v>
      </c>
      <c r="AB451" s="9">
        <v>0</v>
      </c>
      <c r="AC451" s="9">
        <v>1</v>
      </c>
      <c r="AD451" s="29">
        <v>0</v>
      </c>
      <c r="AE451" s="187">
        <v>0</v>
      </c>
      <c r="AF451" s="9">
        <v>1</v>
      </c>
      <c r="AG451" s="29">
        <v>0</v>
      </c>
      <c r="AH451" s="9">
        <v>1</v>
      </c>
      <c r="AI451" s="29">
        <v>0</v>
      </c>
      <c r="AJ451" s="20">
        <v>2006</v>
      </c>
      <c r="AK451" s="32">
        <v>0</v>
      </c>
      <c r="AL451" s="32">
        <v>7.0000000000000001E-3</v>
      </c>
      <c r="AM451" s="32">
        <f t="shared" si="105"/>
        <v>0.65100000000000002</v>
      </c>
      <c r="AN451" s="42">
        <v>0.34200000000000003</v>
      </c>
      <c r="AO451" s="41">
        <v>1</v>
      </c>
      <c r="AP451" s="17">
        <v>0</v>
      </c>
      <c r="AQ451">
        <v>1</v>
      </c>
      <c r="AR451" s="39">
        <v>0</v>
      </c>
      <c r="AS451" s="38">
        <f t="shared" si="102"/>
        <v>0.64400000000000002</v>
      </c>
      <c r="AT451" s="39">
        <v>0.35599999999999998</v>
      </c>
      <c r="AU451">
        <v>1</v>
      </c>
      <c r="AV451" s="17">
        <v>0</v>
      </c>
      <c r="AW451" t="s">
        <v>98</v>
      </c>
      <c r="AX451" s="17" t="s">
        <v>98</v>
      </c>
      <c r="AY451" s="17" t="s">
        <v>8</v>
      </c>
      <c r="AZ451">
        <v>0</v>
      </c>
      <c r="BA451">
        <v>0</v>
      </c>
      <c r="BB451">
        <v>1</v>
      </c>
      <c r="BC451">
        <v>0</v>
      </c>
      <c r="BD451">
        <v>0</v>
      </c>
      <c r="BE451" s="17">
        <v>0</v>
      </c>
      <c r="BF451">
        <v>0</v>
      </c>
      <c r="BG451">
        <v>1</v>
      </c>
      <c r="BH451" s="17">
        <v>0</v>
      </c>
      <c r="BI451">
        <v>54.06</v>
      </c>
      <c r="BJ451">
        <v>209.18</v>
      </c>
      <c r="BK451" s="24">
        <v>41.6</v>
      </c>
      <c r="BL451">
        <v>0</v>
      </c>
      <c r="BM451">
        <v>0</v>
      </c>
      <c r="BN451">
        <v>0</v>
      </c>
      <c r="BO451">
        <v>0</v>
      </c>
      <c r="BP451">
        <v>0</v>
      </c>
      <c r="BQ451">
        <v>1</v>
      </c>
      <c r="BR451">
        <v>0</v>
      </c>
      <c r="BS451" s="17">
        <v>0</v>
      </c>
      <c r="BT451">
        <v>0</v>
      </c>
      <c r="BU451">
        <v>0</v>
      </c>
      <c r="BV451">
        <v>1</v>
      </c>
      <c r="BW451" s="17">
        <v>0</v>
      </c>
      <c r="BX451">
        <v>0</v>
      </c>
      <c r="BY451">
        <v>0</v>
      </c>
      <c r="BZ451">
        <v>0</v>
      </c>
      <c r="CA451">
        <v>0</v>
      </c>
      <c r="CB451" s="17">
        <v>0</v>
      </c>
      <c r="CC451">
        <v>1</v>
      </c>
      <c r="CD451">
        <v>1</v>
      </c>
      <c r="CE451">
        <v>0</v>
      </c>
      <c r="CF451">
        <v>0</v>
      </c>
      <c r="CG451">
        <v>0</v>
      </c>
      <c r="CH451">
        <v>0</v>
      </c>
      <c r="CI451">
        <v>0</v>
      </c>
      <c r="CJ451">
        <v>1</v>
      </c>
      <c r="CK451">
        <v>0</v>
      </c>
      <c r="CL451">
        <v>0</v>
      </c>
      <c r="CM451" s="17">
        <v>1</v>
      </c>
      <c r="CN451">
        <v>0.14599999999999999</v>
      </c>
      <c r="CO451">
        <v>3</v>
      </c>
      <c r="CP451">
        <v>0</v>
      </c>
      <c r="CQ451">
        <v>1</v>
      </c>
      <c r="CR451">
        <v>11</v>
      </c>
      <c r="CX451" s="33" t="s">
        <v>85</v>
      </c>
    </row>
    <row r="452" spans="1:102" x14ac:dyDescent="0.25">
      <c r="A452">
        <v>451</v>
      </c>
      <c r="B452">
        <v>29</v>
      </c>
      <c r="C452" s="24" t="s">
        <v>9</v>
      </c>
      <c r="D452" s="12">
        <v>5.48</v>
      </c>
      <c r="E452" s="13">
        <v>1.3</v>
      </c>
      <c r="F452" s="7">
        <f t="shared" si="103"/>
        <v>4.2153846153846155</v>
      </c>
      <c r="G452" s="7">
        <f t="shared" si="106"/>
        <v>4.1800000000000006</v>
      </c>
      <c r="H452" s="15">
        <f t="shared" si="107"/>
        <v>6.78</v>
      </c>
      <c r="I452" s="11">
        <f t="shared" si="108"/>
        <v>0.13884365792453493</v>
      </c>
      <c r="J452" s="32">
        <f t="shared" si="109"/>
        <v>3.2937364106185293E-2</v>
      </c>
      <c r="K452" s="32">
        <f t="shared" si="110"/>
        <v>30.360656571550315</v>
      </c>
      <c r="L452" s="8">
        <v>0</v>
      </c>
      <c r="M452" s="9">
        <v>1</v>
      </c>
      <c r="N452" s="8">
        <v>0</v>
      </c>
      <c r="O452" s="9">
        <v>0</v>
      </c>
      <c r="P452" s="9">
        <v>1</v>
      </c>
      <c r="Q452" s="9">
        <v>0</v>
      </c>
      <c r="R452" s="9">
        <v>0</v>
      </c>
      <c r="S452" s="8">
        <v>919</v>
      </c>
      <c r="T452" s="9">
        <v>14</v>
      </c>
      <c r="U452" s="9">
        <f t="shared" si="111"/>
        <v>904</v>
      </c>
      <c r="V452" s="9">
        <f t="shared" si="112"/>
        <v>10</v>
      </c>
      <c r="W452" s="7">
        <v>13.6</v>
      </c>
      <c r="X452" s="7">
        <f t="shared" si="104"/>
        <v>19.479700000000001</v>
      </c>
      <c r="Y452" s="9">
        <v>1</v>
      </c>
      <c r="Z452" s="9">
        <v>0</v>
      </c>
      <c r="AA452" s="9">
        <v>0</v>
      </c>
      <c r="AB452" s="9">
        <v>0</v>
      </c>
      <c r="AC452" s="9">
        <v>1</v>
      </c>
      <c r="AD452" s="29">
        <v>0</v>
      </c>
      <c r="AE452" s="187">
        <v>0</v>
      </c>
      <c r="AF452" s="9">
        <v>1</v>
      </c>
      <c r="AG452" s="29">
        <v>0</v>
      </c>
      <c r="AH452" s="9">
        <v>1</v>
      </c>
      <c r="AI452" s="29">
        <v>0</v>
      </c>
      <c r="AJ452" s="20">
        <v>2006</v>
      </c>
      <c r="AK452" s="32">
        <v>0</v>
      </c>
      <c r="AL452" s="32">
        <v>5.0000000000000001E-3</v>
      </c>
      <c r="AM452" s="32">
        <f t="shared" si="105"/>
        <v>0.51200000000000001</v>
      </c>
      <c r="AN452" s="42">
        <v>0.48299999999999998</v>
      </c>
      <c r="AO452" s="41">
        <v>1</v>
      </c>
      <c r="AP452" s="17">
        <v>0</v>
      </c>
      <c r="AQ452">
        <v>0</v>
      </c>
      <c r="AR452" s="39">
        <v>1</v>
      </c>
      <c r="AS452" s="38">
        <f t="shared" si="102"/>
        <v>0.64400000000000002</v>
      </c>
      <c r="AT452" s="39">
        <v>0.35599999999999998</v>
      </c>
      <c r="AU452">
        <v>1</v>
      </c>
      <c r="AV452" s="17">
        <v>0</v>
      </c>
      <c r="AW452" t="s">
        <v>98</v>
      </c>
      <c r="AX452" s="17" t="s">
        <v>98</v>
      </c>
      <c r="AY452" s="17" t="s">
        <v>8</v>
      </c>
      <c r="AZ452">
        <v>0</v>
      </c>
      <c r="BA452">
        <v>0</v>
      </c>
      <c r="BB452">
        <v>1</v>
      </c>
      <c r="BC452">
        <v>0</v>
      </c>
      <c r="BD452">
        <v>0</v>
      </c>
      <c r="BE452" s="17">
        <v>0</v>
      </c>
      <c r="BF452">
        <v>0</v>
      </c>
      <c r="BG452">
        <v>1</v>
      </c>
      <c r="BH452" s="17">
        <v>0</v>
      </c>
      <c r="BI452">
        <v>54.06</v>
      </c>
      <c r="BJ452">
        <v>209.18</v>
      </c>
      <c r="BK452" s="24">
        <v>42.2</v>
      </c>
      <c r="BL452">
        <v>0</v>
      </c>
      <c r="BM452">
        <v>0</v>
      </c>
      <c r="BN452">
        <v>0</v>
      </c>
      <c r="BO452">
        <v>0</v>
      </c>
      <c r="BP452">
        <v>0</v>
      </c>
      <c r="BQ452">
        <v>1</v>
      </c>
      <c r="BR452">
        <v>0</v>
      </c>
      <c r="BS452" s="17">
        <v>0</v>
      </c>
      <c r="BT452">
        <v>0</v>
      </c>
      <c r="BU452">
        <v>0</v>
      </c>
      <c r="BV452">
        <v>1</v>
      </c>
      <c r="BW452" s="17">
        <v>0</v>
      </c>
      <c r="BX452">
        <v>0</v>
      </c>
      <c r="BY452">
        <v>0</v>
      </c>
      <c r="BZ452">
        <v>0</v>
      </c>
      <c r="CA452">
        <v>0</v>
      </c>
      <c r="CB452" s="17">
        <v>0</v>
      </c>
      <c r="CC452">
        <v>1</v>
      </c>
      <c r="CD452">
        <v>1</v>
      </c>
      <c r="CE452">
        <v>0</v>
      </c>
      <c r="CF452">
        <v>0</v>
      </c>
      <c r="CG452">
        <v>0</v>
      </c>
      <c r="CH452">
        <v>0</v>
      </c>
      <c r="CI452">
        <v>0</v>
      </c>
      <c r="CJ452">
        <v>1</v>
      </c>
      <c r="CK452">
        <v>0</v>
      </c>
      <c r="CL452">
        <v>0</v>
      </c>
      <c r="CM452" s="17">
        <v>1</v>
      </c>
      <c r="CN452">
        <v>0.14599999999999999</v>
      </c>
      <c r="CO452">
        <v>3</v>
      </c>
      <c r="CP452">
        <v>0</v>
      </c>
      <c r="CQ452">
        <v>1</v>
      </c>
      <c r="CR452">
        <v>11</v>
      </c>
      <c r="CX452" s="33" t="s">
        <v>85</v>
      </c>
    </row>
    <row r="453" spans="1:102" x14ac:dyDescent="0.25">
      <c r="A453">
        <v>452</v>
      </c>
      <c r="B453">
        <v>29</v>
      </c>
      <c r="C453" s="24" t="s">
        <v>9</v>
      </c>
      <c r="D453" s="12">
        <v>6</v>
      </c>
      <c r="E453" s="13">
        <v>1.2</v>
      </c>
      <c r="F453" s="7">
        <f t="shared" si="103"/>
        <v>5</v>
      </c>
      <c r="G453" s="7">
        <f t="shared" si="106"/>
        <v>4.8</v>
      </c>
      <c r="H453" s="15">
        <f t="shared" si="107"/>
        <v>7.2</v>
      </c>
      <c r="I453" s="11">
        <f t="shared" si="108"/>
        <v>0.16602227504272984</v>
      </c>
      <c r="J453" s="32">
        <f t="shared" si="109"/>
        <v>3.320445500854597E-2</v>
      </c>
      <c r="K453" s="32">
        <f t="shared" si="110"/>
        <v>30.116440692751194</v>
      </c>
      <c r="L453" s="8">
        <v>0</v>
      </c>
      <c r="M453" s="9">
        <v>1</v>
      </c>
      <c r="N453" s="8">
        <v>0</v>
      </c>
      <c r="O453" s="9">
        <v>0</v>
      </c>
      <c r="P453" s="9">
        <v>1</v>
      </c>
      <c r="Q453" s="9">
        <v>0</v>
      </c>
      <c r="R453" s="9">
        <v>0</v>
      </c>
      <c r="S453" s="8">
        <v>897</v>
      </c>
      <c r="T453" s="9">
        <v>14</v>
      </c>
      <c r="U453" s="9">
        <f t="shared" si="111"/>
        <v>882</v>
      </c>
      <c r="V453" s="9">
        <f t="shared" si="112"/>
        <v>10</v>
      </c>
      <c r="W453" s="7">
        <v>13.3</v>
      </c>
      <c r="X453" s="7">
        <f t="shared" si="104"/>
        <v>21.712</v>
      </c>
      <c r="Y453" s="9">
        <v>1</v>
      </c>
      <c r="Z453" s="9">
        <v>0</v>
      </c>
      <c r="AA453" s="9">
        <v>0</v>
      </c>
      <c r="AB453" s="9">
        <v>0</v>
      </c>
      <c r="AC453" s="9">
        <v>1</v>
      </c>
      <c r="AD453" s="29">
        <v>0</v>
      </c>
      <c r="AE453" s="187">
        <v>0</v>
      </c>
      <c r="AF453" s="9">
        <v>1</v>
      </c>
      <c r="AG453" s="29">
        <v>0</v>
      </c>
      <c r="AH453" s="9">
        <v>1</v>
      </c>
      <c r="AI453" s="29">
        <v>0</v>
      </c>
      <c r="AJ453" s="20">
        <v>2006</v>
      </c>
      <c r="AK453" s="32">
        <v>0</v>
      </c>
      <c r="AL453" s="32">
        <v>8.0000000000000002E-3</v>
      </c>
      <c r="AM453" s="32">
        <f t="shared" si="105"/>
        <v>0.56800000000000006</v>
      </c>
      <c r="AN453" s="42">
        <v>0.42399999999999999</v>
      </c>
      <c r="AO453" s="41">
        <v>1</v>
      </c>
      <c r="AP453" s="17">
        <v>0</v>
      </c>
      <c r="AQ453">
        <v>1</v>
      </c>
      <c r="AR453" s="39">
        <v>0</v>
      </c>
      <c r="AS453" s="38">
        <f t="shared" si="102"/>
        <v>0.64400000000000002</v>
      </c>
      <c r="AT453" s="39">
        <v>0.35599999999999998</v>
      </c>
      <c r="AU453">
        <v>1</v>
      </c>
      <c r="AV453" s="17">
        <v>0</v>
      </c>
      <c r="AW453" t="s">
        <v>98</v>
      </c>
      <c r="AX453" s="17" t="s">
        <v>98</v>
      </c>
      <c r="AY453" s="17" t="s">
        <v>8</v>
      </c>
      <c r="AZ453">
        <v>0</v>
      </c>
      <c r="BA453">
        <v>0</v>
      </c>
      <c r="BB453">
        <v>1</v>
      </c>
      <c r="BC453">
        <v>0</v>
      </c>
      <c r="BD453">
        <v>0</v>
      </c>
      <c r="BE453" s="17">
        <v>0</v>
      </c>
      <c r="BF453">
        <v>0</v>
      </c>
      <c r="BG453">
        <v>1</v>
      </c>
      <c r="BH453" s="17">
        <v>0</v>
      </c>
      <c r="BI453">
        <v>54.06</v>
      </c>
      <c r="BJ453">
        <v>209.18</v>
      </c>
      <c r="BK453" s="24">
        <v>41.2</v>
      </c>
      <c r="BL453">
        <v>0</v>
      </c>
      <c r="BM453">
        <v>0</v>
      </c>
      <c r="BN453">
        <v>0</v>
      </c>
      <c r="BO453">
        <v>0</v>
      </c>
      <c r="BP453">
        <v>0</v>
      </c>
      <c r="BQ453">
        <v>1</v>
      </c>
      <c r="BR453">
        <v>0</v>
      </c>
      <c r="BS453" s="17">
        <v>0</v>
      </c>
      <c r="BT453">
        <v>0</v>
      </c>
      <c r="BU453">
        <v>0</v>
      </c>
      <c r="BV453">
        <v>1</v>
      </c>
      <c r="BW453" s="17">
        <v>0</v>
      </c>
      <c r="BX453">
        <v>0</v>
      </c>
      <c r="BY453">
        <v>0</v>
      </c>
      <c r="BZ453">
        <v>0</v>
      </c>
      <c r="CA453">
        <v>0</v>
      </c>
      <c r="CB453" s="17">
        <v>0</v>
      </c>
      <c r="CC453">
        <v>1</v>
      </c>
      <c r="CD453">
        <v>1</v>
      </c>
      <c r="CE453">
        <v>0</v>
      </c>
      <c r="CF453">
        <v>0</v>
      </c>
      <c r="CG453">
        <v>0</v>
      </c>
      <c r="CH453">
        <v>0</v>
      </c>
      <c r="CI453">
        <v>0</v>
      </c>
      <c r="CJ453">
        <v>1</v>
      </c>
      <c r="CK453">
        <v>0</v>
      </c>
      <c r="CL453">
        <v>0</v>
      </c>
      <c r="CM453" s="17">
        <v>1</v>
      </c>
      <c r="CN453">
        <v>0.14599999999999999</v>
      </c>
      <c r="CO453">
        <v>3</v>
      </c>
      <c r="CP453">
        <v>0</v>
      </c>
      <c r="CQ453">
        <v>1</v>
      </c>
      <c r="CR453">
        <v>11</v>
      </c>
      <c r="CX453" s="33" t="s">
        <v>85</v>
      </c>
    </row>
    <row r="454" spans="1:102" s="50" customFormat="1" x14ac:dyDescent="0.25">
      <c r="A454" s="50">
        <v>453</v>
      </c>
      <c r="B454" s="50">
        <v>29</v>
      </c>
      <c r="C454" s="51" t="s">
        <v>9</v>
      </c>
      <c r="D454" s="52">
        <v>6.29</v>
      </c>
      <c r="E454" s="53">
        <v>1.6</v>
      </c>
      <c r="F454" s="54">
        <f t="shared" si="103"/>
        <v>3.9312499999999999</v>
      </c>
      <c r="G454" s="54">
        <f t="shared" si="106"/>
        <v>4.6899999999999995</v>
      </c>
      <c r="H454" s="55">
        <f t="shared" si="107"/>
        <v>7.8900000000000006</v>
      </c>
      <c r="I454" s="56">
        <f t="shared" si="108"/>
        <v>0.14555646222812504</v>
      </c>
      <c r="J454" s="57">
        <f t="shared" si="109"/>
        <v>3.7025491186804461E-2</v>
      </c>
      <c r="K454" s="57">
        <f t="shared" si="110"/>
        <v>27.008419549512706</v>
      </c>
      <c r="L454" s="58">
        <v>0</v>
      </c>
      <c r="M454" s="59">
        <v>1</v>
      </c>
      <c r="N454" s="58">
        <v>0</v>
      </c>
      <c r="O454" s="59">
        <v>0</v>
      </c>
      <c r="P454" s="59">
        <v>1</v>
      </c>
      <c r="Q454" s="59">
        <v>0</v>
      </c>
      <c r="R454" s="59">
        <v>0</v>
      </c>
      <c r="S454" s="58">
        <v>729</v>
      </c>
      <c r="T454" s="59">
        <v>14</v>
      </c>
      <c r="U454" s="59">
        <f t="shared" si="111"/>
        <v>714</v>
      </c>
      <c r="V454" s="59">
        <f t="shared" si="112"/>
        <v>10</v>
      </c>
      <c r="W454" s="54">
        <v>14</v>
      </c>
      <c r="X454" s="54">
        <f t="shared" si="104"/>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5"/>
        <v>0.43899999999999995</v>
      </c>
      <c r="AN454" s="62">
        <v>0.55800000000000005</v>
      </c>
      <c r="AO454" s="63">
        <v>1</v>
      </c>
      <c r="AP454" s="64">
        <v>0</v>
      </c>
      <c r="AQ454" s="50">
        <v>0</v>
      </c>
      <c r="AR454" s="65">
        <v>1</v>
      </c>
      <c r="AS454" s="67">
        <f t="shared" si="102"/>
        <v>0.64400000000000002</v>
      </c>
      <c r="AT454" s="65">
        <v>0.35599999999999998</v>
      </c>
      <c r="AU454">
        <v>1</v>
      </c>
      <c r="AV454" s="64">
        <v>0</v>
      </c>
      <c r="AW454" s="50" t="s">
        <v>98</v>
      </c>
      <c r="AX454" s="64" t="s">
        <v>98</v>
      </c>
      <c r="AY454" s="64" t="s">
        <v>8</v>
      </c>
      <c r="AZ454">
        <v>0</v>
      </c>
      <c r="BA454">
        <v>0</v>
      </c>
      <c r="BB454">
        <v>1</v>
      </c>
      <c r="BC454">
        <v>0</v>
      </c>
      <c r="BD454">
        <v>0</v>
      </c>
      <c r="BE454" s="64">
        <v>0</v>
      </c>
      <c r="BF454">
        <v>0</v>
      </c>
      <c r="BG454">
        <v>1</v>
      </c>
      <c r="BH454" s="64">
        <v>0</v>
      </c>
      <c r="BI454">
        <v>54.06</v>
      </c>
      <c r="BJ454">
        <v>209.18</v>
      </c>
      <c r="BK454" s="51">
        <v>42.1</v>
      </c>
      <c r="BL454" s="50">
        <v>0</v>
      </c>
      <c r="BM454" s="50">
        <v>0</v>
      </c>
      <c r="BN454" s="50">
        <v>0</v>
      </c>
      <c r="BO454" s="50">
        <v>0</v>
      </c>
      <c r="BP454" s="50">
        <v>0</v>
      </c>
      <c r="BQ454" s="50">
        <v>1</v>
      </c>
      <c r="BR454" s="50">
        <v>0</v>
      </c>
      <c r="BS454" s="64">
        <v>0</v>
      </c>
      <c r="BT454" s="50">
        <v>0</v>
      </c>
      <c r="BU454" s="50">
        <v>0</v>
      </c>
      <c r="BV454" s="50">
        <v>1</v>
      </c>
      <c r="BW454" s="64">
        <v>0</v>
      </c>
      <c r="BX454" s="50">
        <v>0</v>
      </c>
      <c r="BY454" s="50">
        <v>0</v>
      </c>
      <c r="BZ454" s="50">
        <v>0</v>
      </c>
      <c r="CA454" s="50">
        <v>0</v>
      </c>
      <c r="CB454" s="64">
        <v>0</v>
      </c>
      <c r="CC454" s="50">
        <v>1</v>
      </c>
      <c r="CD454" s="50">
        <v>1</v>
      </c>
      <c r="CE454" s="50">
        <v>0</v>
      </c>
      <c r="CF454" s="50">
        <v>0</v>
      </c>
      <c r="CG454" s="50">
        <v>0</v>
      </c>
      <c r="CH454" s="50">
        <v>0</v>
      </c>
      <c r="CI454" s="50">
        <v>0</v>
      </c>
      <c r="CJ454" s="50">
        <v>1</v>
      </c>
      <c r="CK454" s="50">
        <v>0</v>
      </c>
      <c r="CL454" s="50">
        <v>0</v>
      </c>
      <c r="CM454" s="64">
        <v>1</v>
      </c>
      <c r="CN454">
        <v>0.14599999999999999</v>
      </c>
      <c r="CO454">
        <v>3</v>
      </c>
      <c r="CP454">
        <v>0</v>
      </c>
      <c r="CQ454">
        <v>1</v>
      </c>
      <c r="CR454">
        <v>11</v>
      </c>
      <c r="CS454" s="66"/>
      <c r="CX454" s="33" t="s">
        <v>85</v>
      </c>
    </row>
    <row r="455" spans="1:102" x14ac:dyDescent="0.25">
      <c r="A455">
        <v>454</v>
      </c>
      <c r="B455">
        <v>30</v>
      </c>
      <c r="C455" s="24" t="s">
        <v>312</v>
      </c>
      <c r="D455" s="12">
        <v>14.7</v>
      </c>
      <c r="E455" s="13">
        <f t="shared" ref="E455:E482" si="113">D455/F455</f>
        <v>0.8207705192629815</v>
      </c>
      <c r="F455" s="7">
        <v>17.91</v>
      </c>
      <c r="G455" s="7">
        <f t="shared" si="106"/>
        <v>13.879229480737017</v>
      </c>
      <c r="H455" s="15">
        <f t="shared" si="107"/>
        <v>15.520770519262982</v>
      </c>
      <c r="I455" s="11">
        <f t="shared" si="108"/>
        <v>0.42346601809461165</v>
      </c>
      <c r="J455" s="32">
        <f t="shared" si="109"/>
        <v>2.3644110446376973E-2</v>
      </c>
      <c r="K455" s="32">
        <f t="shared" si="110"/>
        <v>42.2938305193559</v>
      </c>
      <c r="L455" s="8">
        <v>0</v>
      </c>
      <c r="M455" s="9">
        <v>1</v>
      </c>
      <c r="N455" s="8">
        <v>0</v>
      </c>
      <c r="O455" s="9">
        <v>1</v>
      </c>
      <c r="P455" s="9">
        <v>0</v>
      </c>
      <c r="Q455" s="9">
        <v>0</v>
      </c>
      <c r="R455" s="9">
        <v>0</v>
      </c>
      <c r="S455" s="8">
        <v>1476</v>
      </c>
      <c r="T455" s="9">
        <v>7</v>
      </c>
      <c r="U455" s="9">
        <f t="shared" si="111"/>
        <v>1468</v>
      </c>
      <c r="V455" s="9">
        <f t="shared" si="112"/>
        <v>12</v>
      </c>
      <c r="W455" s="7">
        <v>9</v>
      </c>
      <c r="X455" s="7">
        <v>10.6</v>
      </c>
      <c r="Y455" s="9">
        <v>1</v>
      </c>
      <c r="Z455" s="9">
        <v>0</v>
      </c>
      <c r="AA455" s="9">
        <v>1</v>
      </c>
      <c r="AB455" s="9">
        <v>0</v>
      </c>
      <c r="AC455" s="9">
        <v>0</v>
      </c>
      <c r="AD455" s="29">
        <v>0</v>
      </c>
      <c r="AE455" s="187">
        <v>0</v>
      </c>
      <c r="AF455" s="9">
        <v>1</v>
      </c>
      <c r="AG455" s="29">
        <v>0</v>
      </c>
      <c r="AH455" s="9">
        <v>0</v>
      </c>
      <c r="AI455" s="29">
        <v>1</v>
      </c>
      <c r="AJ455" s="20">
        <v>1995</v>
      </c>
      <c r="AK455" s="32" t="s">
        <v>98</v>
      </c>
      <c r="AL455" s="32" t="s">
        <v>98</v>
      </c>
      <c r="AM455" s="32" t="s">
        <v>98</v>
      </c>
      <c r="AN455" s="42" t="s">
        <v>98</v>
      </c>
      <c r="AO455" s="41">
        <v>1</v>
      </c>
      <c r="AP455" s="17">
        <v>0</v>
      </c>
      <c r="AQ455" s="38">
        <f t="shared" ref="AQ455:AQ466" si="114">1-AR455</f>
        <v>0.63200000000000001</v>
      </c>
      <c r="AR455" s="39">
        <v>0.36799999999999999</v>
      </c>
      <c r="AS455" s="38">
        <f t="shared" si="102"/>
        <v>0.371</v>
      </c>
      <c r="AT455" s="39">
        <v>0.629</v>
      </c>
      <c r="AU455">
        <v>0</v>
      </c>
      <c r="AV455" s="17">
        <v>1</v>
      </c>
      <c r="AW455">
        <v>0</v>
      </c>
      <c r="AX455" s="17">
        <v>1</v>
      </c>
      <c r="AY455" s="17" t="s">
        <v>7</v>
      </c>
      <c r="AZ455">
        <v>0</v>
      </c>
      <c r="BA455">
        <v>0</v>
      </c>
      <c r="BB455">
        <v>0</v>
      </c>
      <c r="BC455">
        <v>0</v>
      </c>
      <c r="BD455">
        <v>0</v>
      </c>
      <c r="BE455" s="17">
        <v>1</v>
      </c>
      <c r="BF455">
        <v>0</v>
      </c>
      <c r="BG455">
        <v>0</v>
      </c>
      <c r="BH455" s="17">
        <v>1</v>
      </c>
      <c r="BI455">
        <v>17.47</v>
      </c>
      <c r="BJ455">
        <v>14.38</v>
      </c>
      <c r="BK455" s="24">
        <v>37</v>
      </c>
      <c r="BL455">
        <v>0</v>
      </c>
      <c r="BM455">
        <v>0</v>
      </c>
      <c r="BN455">
        <v>0</v>
      </c>
      <c r="BO455">
        <v>1</v>
      </c>
      <c r="BP455">
        <v>0</v>
      </c>
      <c r="BQ455">
        <v>0</v>
      </c>
      <c r="BR455">
        <v>0</v>
      </c>
      <c r="BS455" s="17">
        <v>0</v>
      </c>
      <c r="BT455">
        <v>0</v>
      </c>
      <c r="BU455">
        <v>0</v>
      </c>
      <c r="BV455">
        <f>1</f>
        <v>1</v>
      </c>
      <c r="BW455" s="17">
        <v>0</v>
      </c>
      <c r="BX455">
        <v>0</v>
      </c>
      <c r="BY455">
        <v>0</v>
      </c>
      <c r="BZ455">
        <v>0</v>
      </c>
      <c r="CA455">
        <v>0</v>
      </c>
      <c r="CB455" s="17">
        <v>0</v>
      </c>
      <c r="CC455">
        <v>0</v>
      </c>
      <c r="CD455">
        <v>0</v>
      </c>
      <c r="CE455">
        <v>1</v>
      </c>
      <c r="CF455">
        <v>1</v>
      </c>
      <c r="CG455">
        <v>1</v>
      </c>
      <c r="CH455">
        <v>0</v>
      </c>
      <c r="CI455">
        <v>1</v>
      </c>
      <c r="CJ455">
        <v>0</v>
      </c>
      <c r="CK455">
        <v>0</v>
      </c>
      <c r="CL455">
        <v>1</v>
      </c>
      <c r="CM455" s="17">
        <v>0</v>
      </c>
      <c r="CN455">
        <v>0.13900000000000001</v>
      </c>
      <c r="CO455">
        <v>46</v>
      </c>
      <c r="CP455">
        <v>1</v>
      </c>
      <c r="CQ455">
        <v>0</v>
      </c>
      <c r="CR455">
        <v>9</v>
      </c>
      <c r="CX455" s="33" t="s">
        <v>85</v>
      </c>
    </row>
    <row r="456" spans="1:102" x14ac:dyDescent="0.25">
      <c r="A456">
        <v>455</v>
      </c>
      <c r="B456">
        <v>30</v>
      </c>
      <c r="C456" s="24" t="s">
        <v>312</v>
      </c>
      <c r="D456" s="12">
        <v>19.3</v>
      </c>
      <c r="E456" s="13">
        <f t="shared" si="113"/>
        <v>1.2363869314541962</v>
      </c>
      <c r="F456" s="7">
        <v>15.61</v>
      </c>
      <c r="G456" s="7">
        <f t="shared" si="106"/>
        <v>18.063613068545806</v>
      </c>
      <c r="H456" s="15">
        <f t="shared" si="107"/>
        <v>20.536386931454196</v>
      </c>
      <c r="I456" s="11">
        <f t="shared" si="108"/>
        <v>0.37730504926893033</v>
      </c>
      <c r="J456" s="32">
        <f t="shared" si="109"/>
        <v>2.4170727051180674E-2</v>
      </c>
      <c r="K456" s="32">
        <f t="shared" si="110"/>
        <v>41.372359130221227</v>
      </c>
      <c r="L456" s="8">
        <v>0</v>
      </c>
      <c r="M456" s="9">
        <v>1</v>
      </c>
      <c r="N456" s="8">
        <v>0</v>
      </c>
      <c r="O456" s="9">
        <v>1</v>
      </c>
      <c r="P456" s="9">
        <v>0</v>
      </c>
      <c r="Q456" s="9">
        <v>0</v>
      </c>
      <c r="R456" s="9">
        <v>0</v>
      </c>
      <c r="S456" s="8">
        <v>1476</v>
      </c>
      <c r="T456" s="9">
        <v>7</v>
      </c>
      <c r="U456" s="9">
        <f t="shared" si="111"/>
        <v>1468</v>
      </c>
      <c r="V456" s="9">
        <f t="shared" si="112"/>
        <v>12</v>
      </c>
      <c r="W456" s="7">
        <v>9</v>
      </c>
      <c r="X456" s="7">
        <v>10.6</v>
      </c>
      <c r="Y456" s="9">
        <v>1</v>
      </c>
      <c r="Z456" s="9">
        <v>0</v>
      </c>
      <c r="AA456" s="9">
        <v>1</v>
      </c>
      <c r="AB456" s="9">
        <v>0</v>
      </c>
      <c r="AC456" s="9">
        <v>0</v>
      </c>
      <c r="AD456" s="29">
        <v>0</v>
      </c>
      <c r="AE456" s="187">
        <v>0</v>
      </c>
      <c r="AF456" s="9">
        <v>1</v>
      </c>
      <c r="AG456" s="29">
        <v>0</v>
      </c>
      <c r="AH456" s="9">
        <v>0</v>
      </c>
      <c r="AI456" s="29">
        <v>1</v>
      </c>
      <c r="AJ456" s="20">
        <v>1995</v>
      </c>
      <c r="AK456" s="32" t="s">
        <v>98</v>
      </c>
      <c r="AL456" s="32" t="s">
        <v>98</v>
      </c>
      <c r="AM456" s="32" t="s">
        <v>98</v>
      </c>
      <c r="AN456" s="42" t="s">
        <v>98</v>
      </c>
      <c r="AO456" s="41">
        <v>1</v>
      </c>
      <c r="AP456" s="17">
        <v>0</v>
      </c>
      <c r="AQ456" s="38">
        <f t="shared" si="114"/>
        <v>0.63200000000000001</v>
      </c>
      <c r="AR456" s="39">
        <v>0.36799999999999999</v>
      </c>
      <c r="AS456" s="38">
        <f t="shared" si="102"/>
        <v>0.371</v>
      </c>
      <c r="AT456" s="39">
        <v>0.629</v>
      </c>
      <c r="AU456">
        <v>0</v>
      </c>
      <c r="AV456" s="17">
        <v>1</v>
      </c>
      <c r="AW456">
        <v>0</v>
      </c>
      <c r="AX456" s="17">
        <v>1</v>
      </c>
      <c r="AY456" s="17" t="s">
        <v>7</v>
      </c>
      <c r="AZ456">
        <v>0</v>
      </c>
      <c r="BA456">
        <v>0</v>
      </c>
      <c r="BB456">
        <v>0</v>
      </c>
      <c r="BC456">
        <v>0</v>
      </c>
      <c r="BD456">
        <v>0</v>
      </c>
      <c r="BE456" s="17">
        <v>1</v>
      </c>
      <c r="BF456">
        <v>0</v>
      </c>
      <c r="BG456">
        <v>0</v>
      </c>
      <c r="BH456" s="17">
        <v>1</v>
      </c>
      <c r="BI456">
        <v>17.47</v>
      </c>
      <c r="BJ456">
        <v>14.38</v>
      </c>
      <c r="BK456" s="24">
        <v>37</v>
      </c>
      <c r="BL456">
        <v>0</v>
      </c>
      <c r="BM456">
        <v>0</v>
      </c>
      <c r="BN456">
        <v>0</v>
      </c>
      <c r="BO456">
        <v>1</v>
      </c>
      <c r="BP456">
        <v>0</v>
      </c>
      <c r="BQ456">
        <v>0</v>
      </c>
      <c r="BR456">
        <v>0</v>
      </c>
      <c r="BS456" s="17">
        <v>0</v>
      </c>
      <c r="BT456">
        <v>0</v>
      </c>
      <c r="BU456">
        <v>0</v>
      </c>
      <c r="BV456">
        <f>1</f>
        <v>1</v>
      </c>
      <c r="BW456" s="17">
        <v>0</v>
      </c>
      <c r="BX456">
        <v>0</v>
      </c>
      <c r="BY456">
        <v>0</v>
      </c>
      <c r="BZ456">
        <v>0</v>
      </c>
      <c r="CA456">
        <v>0</v>
      </c>
      <c r="CB456" s="17">
        <v>0</v>
      </c>
      <c r="CC456">
        <v>0</v>
      </c>
      <c r="CD456">
        <v>0</v>
      </c>
      <c r="CE456">
        <v>1</v>
      </c>
      <c r="CF456">
        <v>1</v>
      </c>
      <c r="CG456">
        <v>1</v>
      </c>
      <c r="CH456">
        <v>0</v>
      </c>
      <c r="CI456">
        <v>1</v>
      </c>
      <c r="CJ456">
        <v>0</v>
      </c>
      <c r="CK456">
        <v>0</v>
      </c>
      <c r="CL456">
        <v>1</v>
      </c>
      <c r="CM456" s="17">
        <v>0</v>
      </c>
      <c r="CN456">
        <v>0.13900000000000001</v>
      </c>
      <c r="CO456">
        <v>46</v>
      </c>
      <c r="CP456">
        <v>1</v>
      </c>
      <c r="CQ456">
        <v>0</v>
      </c>
      <c r="CR456">
        <v>9</v>
      </c>
      <c r="CX456" s="33" t="s">
        <v>85</v>
      </c>
    </row>
    <row r="457" spans="1:102" x14ac:dyDescent="0.25">
      <c r="A457">
        <v>456</v>
      </c>
      <c r="B457">
        <v>30</v>
      </c>
      <c r="C457" s="24" t="s">
        <v>312</v>
      </c>
      <c r="D457" s="12">
        <v>18.899999999999999</v>
      </c>
      <c r="E457" s="13">
        <f t="shared" si="113"/>
        <v>0.84074733096085397</v>
      </c>
      <c r="F457" s="7">
        <v>22.48</v>
      </c>
      <c r="G457" s="7">
        <f t="shared" si="106"/>
        <v>18.059252669039143</v>
      </c>
      <c r="H457" s="15">
        <f t="shared" si="107"/>
        <v>19.740747330960854</v>
      </c>
      <c r="I457" s="11">
        <f t="shared" si="108"/>
        <v>0.50605090150970966</v>
      </c>
      <c r="J457" s="32">
        <f t="shared" si="109"/>
        <v>2.2511161099186373E-2</v>
      </c>
      <c r="K457" s="32">
        <f t="shared" si="110"/>
        <v>44.42240875954387</v>
      </c>
      <c r="L457" s="8">
        <v>0</v>
      </c>
      <c r="M457" s="9">
        <v>1</v>
      </c>
      <c r="N457" s="8">
        <v>0</v>
      </c>
      <c r="O457" s="9">
        <v>1</v>
      </c>
      <c r="P457" s="9">
        <v>0</v>
      </c>
      <c r="Q457" s="9">
        <v>0</v>
      </c>
      <c r="R457" s="9">
        <v>0</v>
      </c>
      <c r="S457" s="8">
        <v>1476</v>
      </c>
      <c r="T457" s="9">
        <v>7</v>
      </c>
      <c r="U457" s="9">
        <f t="shared" si="111"/>
        <v>1468</v>
      </c>
      <c r="V457" s="9">
        <f t="shared" si="112"/>
        <v>12</v>
      </c>
      <c r="W457" s="7">
        <v>9</v>
      </c>
      <c r="X457" s="7">
        <v>10.6</v>
      </c>
      <c r="Y457" s="9">
        <v>1</v>
      </c>
      <c r="Z457" s="9">
        <v>0</v>
      </c>
      <c r="AA457" s="9">
        <v>1</v>
      </c>
      <c r="AB457" s="9">
        <v>0</v>
      </c>
      <c r="AC457" s="9">
        <v>0</v>
      </c>
      <c r="AD457" s="29">
        <v>0</v>
      </c>
      <c r="AE457" s="187">
        <v>0</v>
      </c>
      <c r="AF457" s="9">
        <v>1</v>
      </c>
      <c r="AG457" s="29">
        <v>0</v>
      </c>
      <c r="AH457" s="9">
        <v>0</v>
      </c>
      <c r="AI457" s="29">
        <v>1</v>
      </c>
      <c r="AJ457" s="20">
        <v>1995</v>
      </c>
      <c r="AK457" s="32" t="s">
        <v>98</v>
      </c>
      <c r="AL457" s="32" t="s">
        <v>98</v>
      </c>
      <c r="AM457" s="32" t="s">
        <v>98</v>
      </c>
      <c r="AN457" s="42" t="s">
        <v>98</v>
      </c>
      <c r="AO457" s="41">
        <v>1</v>
      </c>
      <c r="AP457" s="17">
        <v>0</v>
      </c>
      <c r="AQ457" s="38">
        <f t="shared" si="114"/>
        <v>0.63200000000000001</v>
      </c>
      <c r="AR457" s="39">
        <v>0.36799999999999999</v>
      </c>
      <c r="AS457" s="38">
        <f t="shared" si="102"/>
        <v>0.371</v>
      </c>
      <c r="AT457" s="39">
        <v>0.629</v>
      </c>
      <c r="AU457">
        <v>0</v>
      </c>
      <c r="AV457" s="17">
        <v>1</v>
      </c>
      <c r="AW457">
        <v>0</v>
      </c>
      <c r="AX457" s="17">
        <v>1</v>
      </c>
      <c r="AY457" s="17" t="s">
        <v>7</v>
      </c>
      <c r="AZ457">
        <v>0</v>
      </c>
      <c r="BA457">
        <v>0</v>
      </c>
      <c r="BB457">
        <v>0</v>
      </c>
      <c r="BC457">
        <v>0</v>
      </c>
      <c r="BD457">
        <v>0</v>
      </c>
      <c r="BE457" s="17">
        <v>1</v>
      </c>
      <c r="BF457">
        <v>0</v>
      </c>
      <c r="BG457">
        <v>0</v>
      </c>
      <c r="BH457" s="17">
        <v>1</v>
      </c>
      <c r="BI457">
        <v>17.47</v>
      </c>
      <c r="BJ457">
        <v>14.38</v>
      </c>
      <c r="BK457" s="24">
        <v>37</v>
      </c>
      <c r="BL457">
        <v>0</v>
      </c>
      <c r="BM457">
        <v>0</v>
      </c>
      <c r="BN457">
        <v>0</v>
      </c>
      <c r="BO457">
        <v>1</v>
      </c>
      <c r="BP457">
        <v>0</v>
      </c>
      <c r="BQ457">
        <v>0</v>
      </c>
      <c r="BR457">
        <v>0</v>
      </c>
      <c r="BS457" s="17">
        <v>0</v>
      </c>
      <c r="BT457">
        <v>0</v>
      </c>
      <c r="BU457">
        <v>0</v>
      </c>
      <c r="BV457">
        <f>1</f>
        <v>1</v>
      </c>
      <c r="BW457" s="17">
        <v>0</v>
      </c>
      <c r="BX457">
        <v>0</v>
      </c>
      <c r="BY457">
        <v>0</v>
      </c>
      <c r="BZ457">
        <v>0</v>
      </c>
      <c r="CA457">
        <v>0</v>
      </c>
      <c r="CB457" s="17">
        <v>0</v>
      </c>
      <c r="CC457">
        <v>0</v>
      </c>
      <c r="CD457">
        <v>0</v>
      </c>
      <c r="CE457">
        <v>1</v>
      </c>
      <c r="CF457">
        <v>1</v>
      </c>
      <c r="CG457">
        <v>1</v>
      </c>
      <c r="CH457">
        <v>0</v>
      </c>
      <c r="CI457">
        <v>1</v>
      </c>
      <c r="CJ457">
        <v>0</v>
      </c>
      <c r="CK457">
        <v>0</v>
      </c>
      <c r="CL457">
        <v>1</v>
      </c>
      <c r="CM457" s="17">
        <v>0</v>
      </c>
      <c r="CN457">
        <v>0.13900000000000001</v>
      </c>
      <c r="CO457">
        <v>46</v>
      </c>
      <c r="CP457">
        <v>1</v>
      </c>
      <c r="CQ457">
        <v>0</v>
      </c>
      <c r="CR457">
        <v>9</v>
      </c>
      <c r="CX457" s="33" t="s">
        <v>85</v>
      </c>
    </row>
    <row r="458" spans="1:102" x14ac:dyDescent="0.25">
      <c r="A458">
        <v>457</v>
      </c>
      <c r="B458">
        <v>30</v>
      </c>
      <c r="C458" s="24" t="s">
        <v>312</v>
      </c>
      <c r="D458" s="12">
        <v>15.2</v>
      </c>
      <c r="E458" s="13">
        <f t="shared" si="113"/>
        <v>0.58800773694390707</v>
      </c>
      <c r="F458" s="7">
        <v>25.85</v>
      </c>
      <c r="G458" s="7">
        <f t="shared" si="106"/>
        <v>14.611992263056091</v>
      </c>
      <c r="H458" s="15">
        <f t="shared" si="107"/>
        <v>15.788007736943907</v>
      </c>
      <c r="I458" s="11">
        <f t="shared" si="108"/>
        <v>0.55929032276646651</v>
      </c>
      <c r="J458" s="32">
        <f t="shared" si="109"/>
        <v>2.1635989275298514E-2</v>
      </c>
      <c r="K458" s="32">
        <f t="shared" si="110"/>
        <v>46.219287099651368</v>
      </c>
      <c r="L458" s="8">
        <v>0</v>
      </c>
      <c r="M458" s="9">
        <v>1</v>
      </c>
      <c r="N458" s="8">
        <v>0</v>
      </c>
      <c r="O458" s="9">
        <v>1</v>
      </c>
      <c r="P458" s="9">
        <v>0</v>
      </c>
      <c r="Q458" s="9">
        <v>0</v>
      </c>
      <c r="R458" s="9">
        <v>0</v>
      </c>
      <c r="S458" s="8">
        <v>1476</v>
      </c>
      <c r="T458" s="9">
        <v>7</v>
      </c>
      <c r="U458" s="9">
        <f t="shared" si="111"/>
        <v>1468</v>
      </c>
      <c r="V458" s="9">
        <f t="shared" si="112"/>
        <v>12</v>
      </c>
      <c r="W458" s="7">
        <v>9</v>
      </c>
      <c r="X458" s="7">
        <v>10.6</v>
      </c>
      <c r="Y458" s="9">
        <v>1</v>
      </c>
      <c r="Z458" s="9">
        <v>0</v>
      </c>
      <c r="AA458" s="9">
        <v>1</v>
      </c>
      <c r="AB458" s="9">
        <v>0</v>
      </c>
      <c r="AC458" s="9">
        <v>0</v>
      </c>
      <c r="AD458" s="29">
        <v>0</v>
      </c>
      <c r="AE458" s="187">
        <v>0</v>
      </c>
      <c r="AF458" s="9">
        <v>1</v>
      </c>
      <c r="AG458" s="29">
        <v>0</v>
      </c>
      <c r="AH458" s="9">
        <v>0</v>
      </c>
      <c r="AI458" s="29">
        <v>1</v>
      </c>
      <c r="AJ458" s="20">
        <v>1995</v>
      </c>
      <c r="AK458" s="32" t="s">
        <v>98</v>
      </c>
      <c r="AL458" s="32" t="s">
        <v>98</v>
      </c>
      <c r="AM458" s="32" t="s">
        <v>98</v>
      </c>
      <c r="AN458" s="42" t="s">
        <v>98</v>
      </c>
      <c r="AO458" s="41">
        <v>1</v>
      </c>
      <c r="AP458" s="17">
        <v>0</v>
      </c>
      <c r="AQ458" s="38">
        <f t="shared" si="114"/>
        <v>0.63200000000000001</v>
      </c>
      <c r="AR458" s="39">
        <v>0.36799999999999999</v>
      </c>
      <c r="AS458" s="38">
        <f t="shared" si="102"/>
        <v>0.371</v>
      </c>
      <c r="AT458" s="39">
        <v>0.629</v>
      </c>
      <c r="AU458">
        <v>0</v>
      </c>
      <c r="AV458" s="17">
        <v>1</v>
      </c>
      <c r="AW458">
        <v>0</v>
      </c>
      <c r="AX458" s="17">
        <v>1</v>
      </c>
      <c r="AY458" s="17" t="s">
        <v>7</v>
      </c>
      <c r="AZ458">
        <v>0</v>
      </c>
      <c r="BA458">
        <v>0</v>
      </c>
      <c r="BB458">
        <v>0</v>
      </c>
      <c r="BC458">
        <v>0</v>
      </c>
      <c r="BD458">
        <v>0</v>
      </c>
      <c r="BE458" s="17">
        <v>1</v>
      </c>
      <c r="BF458">
        <v>0</v>
      </c>
      <c r="BG458">
        <v>0</v>
      </c>
      <c r="BH458" s="17">
        <v>1</v>
      </c>
      <c r="BI458">
        <v>17.47</v>
      </c>
      <c r="BJ458">
        <v>14.38</v>
      </c>
      <c r="BK458" s="24">
        <v>37</v>
      </c>
      <c r="BL458">
        <v>0</v>
      </c>
      <c r="BM458">
        <v>0</v>
      </c>
      <c r="BN458">
        <v>0</v>
      </c>
      <c r="BO458">
        <v>1</v>
      </c>
      <c r="BP458">
        <v>0</v>
      </c>
      <c r="BQ458">
        <v>0</v>
      </c>
      <c r="BR458">
        <v>0</v>
      </c>
      <c r="BS458" s="17">
        <v>0</v>
      </c>
      <c r="BT458">
        <v>0</v>
      </c>
      <c r="BU458">
        <v>0</v>
      </c>
      <c r="BV458">
        <f>1</f>
        <v>1</v>
      </c>
      <c r="BW458" s="17">
        <v>0</v>
      </c>
      <c r="BX458">
        <v>0</v>
      </c>
      <c r="BY458">
        <v>0</v>
      </c>
      <c r="BZ458">
        <v>0</v>
      </c>
      <c r="CA458">
        <v>0</v>
      </c>
      <c r="CB458" s="17">
        <v>0</v>
      </c>
      <c r="CC458">
        <v>0</v>
      </c>
      <c r="CD458">
        <v>0</v>
      </c>
      <c r="CE458">
        <v>1</v>
      </c>
      <c r="CF458">
        <v>1</v>
      </c>
      <c r="CG458">
        <v>1</v>
      </c>
      <c r="CH458">
        <v>0</v>
      </c>
      <c r="CI458">
        <v>1</v>
      </c>
      <c r="CJ458">
        <v>0</v>
      </c>
      <c r="CK458">
        <v>0</v>
      </c>
      <c r="CL458">
        <v>1</v>
      </c>
      <c r="CM458" s="17">
        <v>0</v>
      </c>
      <c r="CN458">
        <v>0.13900000000000001</v>
      </c>
      <c r="CO458">
        <v>46</v>
      </c>
      <c r="CP458">
        <v>1</v>
      </c>
      <c r="CQ458">
        <v>0</v>
      </c>
      <c r="CR458">
        <v>9</v>
      </c>
      <c r="CX458" s="33" t="s">
        <v>85</v>
      </c>
    </row>
    <row r="459" spans="1:102" x14ac:dyDescent="0.25">
      <c r="A459">
        <v>458</v>
      </c>
      <c r="B459">
        <v>30</v>
      </c>
      <c r="C459" s="24" t="s">
        <v>312</v>
      </c>
      <c r="D459" s="12">
        <v>12.1</v>
      </c>
      <c r="E459" s="13">
        <f t="shared" si="113"/>
        <v>0.57318806252960686</v>
      </c>
      <c r="F459" s="7">
        <v>21.11</v>
      </c>
      <c r="G459" s="7">
        <f t="shared" si="106"/>
        <v>11.526811937470393</v>
      </c>
      <c r="H459" s="15">
        <f t="shared" si="107"/>
        <v>12.673188062529606</v>
      </c>
      <c r="I459" s="11">
        <f t="shared" si="108"/>
        <v>0.48256854443850716</v>
      </c>
      <c r="J459" s="32">
        <f t="shared" si="109"/>
        <v>2.2859713142515736E-2</v>
      </c>
      <c r="K459" s="32">
        <f t="shared" si="110"/>
        <v>43.745080866309983</v>
      </c>
      <c r="L459" s="8">
        <v>0</v>
      </c>
      <c r="M459" s="9">
        <v>1</v>
      </c>
      <c r="N459" s="8">
        <v>0</v>
      </c>
      <c r="O459" s="9">
        <v>1</v>
      </c>
      <c r="P459" s="9">
        <v>0</v>
      </c>
      <c r="Q459" s="9">
        <v>0</v>
      </c>
      <c r="R459" s="9">
        <v>0</v>
      </c>
      <c r="S459" s="8">
        <v>1476</v>
      </c>
      <c r="T459" s="9">
        <v>7</v>
      </c>
      <c r="U459" s="9">
        <f t="shared" si="111"/>
        <v>1468</v>
      </c>
      <c r="V459" s="9">
        <f t="shared" si="112"/>
        <v>12</v>
      </c>
      <c r="W459" s="7">
        <v>9</v>
      </c>
      <c r="X459" s="7">
        <v>10.6</v>
      </c>
      <c r="Y459" s="9">
        <v>1</v>
      </c>
      <c r="Z459" s="9">
        <v>0</v>
      </c>
      <c r="AA459" s="9">
        <v>1</v>
      </c>
      <c r="AB459" s="9">
        <v>0</v>
      </c>
      <c r="AC459" s="9">
        <v>0</v>
      </c>
      <c r="AD459" s="29">
        <v>0</v>
      </c>
      <c r="AE459" s="187">
        <v>0</v>
      </c>
      <c r="AF459" s="9">
        <v>1</v>
      </c>
      <c r="AG459" s="29">
        <v>0</v>
      </c>
      <c r="AH459" s="9">
        <v>0</v>
      </c>
      <c r="AI459" s="29">
        <v>1</v>
      </c>
      <c r="AJ459" s="20">
        <v>1995</v>
      </c>
      <c r="AK459" s="32" t="s">
        <v>98</v>
      </c>
      <c r="AL459" s="32" t="s">
        <v>98</v>
      </c>
      <c r="AM459" s="32" t="s">
        <v>98</v>
      </c>
      <c r="AN459" s="42" t="s">
        <v>98</v>
      </c>
      <c r="AO459" s="41">
        <v>1</v>
      </c>
      <c r="AP459" s="17">
        <v>0</v>
      </c>
      <c r="AQ459" s="38">
        <f t="shared" si="114"/>
        <v>0.63200000000000001</v>
      </c>
      <c r="AR459" s="39">
        <v>0.36799999999999999</v>
      </c>
      <c r="AS459" s="38">
        <f t="shared" si="102"/>
        <v>0.371</v>
      </c>
      <c r="AT459" s="39">
        <v>0.629</v>
      </c>
      <c r="AU459">
        <v>0</v>
      </c>
      <c r="AV459" s="17">
        <v>1</v>
      </c>
      <c r="AW459">
        <v>0</v>
      </c>
      <c r="AX459" s="17">
        <v>1</v>
      </c>
      <c r="AY459" s="17" t="s">
        <v>7</v>
      </c>
      <c r="AZ459">
        <v>0</v>
      </c>
      <c r="BA459">
        <v>0</v>
      </c>
      <c r="BB459">
        <v>0</v>
      </c>
      <c r="BC459">
        <v>0</v>
      </c>
      <c r="BD459">
        <v>0</v>
      </c>
      <c r="BE459" s="17">
        <v>1</v>
      </c>
      <c r="BF459">
        <v>0</v>
      </c>
      <c r="BG459">
        <v>0</v>
      </c>
      <c r="BH459" s="17">
        <v>1</v>
      </c>
      <c r="BI459">
        <v>17.47</v>
      </c>
      <c r="BJ459">
        <v>14.38</v>
      </c>
      <c r="BK459" s="24">
        <v>37</v>
      </c>
      <c r="BL459">
        <v>0</v>
      </c>
      <c r="BM459">
        <v>0</v>
      </c>
      <c r="BN459">
        <v>0</v>
      </c>
      <c r="BO459">
        <v>1</v>
      </c>
      <c r="BP459">
        <v>0</v>
      </c>
      <c r="BQ459">
        <v>0</v>
      </c>
      <c r="BR459">
        <v>0</v>
      </c>
      <c r="BS459" s="17">
        <v>0</v>
      </c>
      <c r="BT459">
        <v>0</v>
      </c>
      <c r="BU459">
        <v>0</v>
      </c>
      <c r="BV459">
        <f>1</f>
        <v>1</v>
      </c>
      <c r="BW459" s="17">
        <v>0</v>
      </c>
      <c r="BX459">
        <v>0</v>
      </c>
      <c r="BY459">
        <v>0</v>
      </c>
      <c r="BZ459">
        <v>0</v>
      </c>
      <c r="CA459">
        <v>0</v>
      </c>
      <c r="CB459" s="17">
        <v>0</v>
      </c>
      <c r="CC459">
        <v>0</v>
      </c>
      <c r="CD459">
        <v>0</v>
      </c>
      <c r="CE459">
        <v>1</v>
      </c>
      <c r="CF459">
        <v>1</v>
      </c>
      <c r="CG459">
        <v>1</v>
      </c>
      <c r="CH459">
        <v>0</v>
      </c>
      <c r="CI459">
        <v>1</v>
      </c>
      <c r="CJ459">
        <v>0</v>
      </c>
      <c r="CK459">
        <v>0</v>
      </c>
      <c r="CL459">
        <v>1</v>
      </c>
      <c r="CM459" s="17">
        <v>0</v>
      </c>
      <c r="CN459">
        <v>0.13900000000000001</v>
      </c>
      <c r="CO459">
        <v>46</v>
      </c>
      <c r="CP459">
        <v>1</v>
      </c>
      <c r="CQ459">
        <v>0</v>
      </c>
      <c r="CR459">
        <v>9</v>
      </c>
      <c r="CX459" s="33" t="s">
        <v>85</v>
      </c>
    </row>
    <row r="460" spans="1:102" x14ac:dyDescent="0.25">
      <c r="A460">
        <v>459</v>
      </c>
      <c r="B460">
        <v>30</v>
      </c>
      <c r="C460" s="24" t="s">
        <v>312</v>
      </c>
      <c r="D460" s="12">
        <v>10.9</v>
      </c>
      <c r="E460" s="13">
        <f t="shared" si="113"/>
        <v>1.0976837865055389</v>
      </c>
      <c r="F460" s="7">
        <v>9.93</v>
      </c>
      <c r="G460" s="7">
        <f t="shared" si="106"/>
        <v>9.8023162134944606</v>
      </c>
      <c r="H460" s="15">
        <f t="shared" si="107"/>
        <v>11.99768378650554</v>
      </c>
      <c r="I460" s="11">
        <f t="shared" si="108"/>
        <v>0.25088200291266882</v>
      </c>
      <c r="J460" s="32">
        <f t="shared" si="109"/>
        <v>2.5265055681034123E-2</v>
      </c>
      <c r="K460" s="32">
        <f t="shared" si="110"/>
        <v>39.580360028680886</v>
      </c>
      <c r="L460" s="8">
        <v>0</v>
      </c>
      <c r="M460" s="9">
        <v>1</v>
      </c>
      <c r="N460" s="8">
        <v>0</v>
      </c>
      <c r="O460" s="9">
        <v>1</v>
      </c>
      <c r="P460" s="9">
        <v>0</v>
      </c>
      <c r="Q460" s="9">
        <v>0</v>
      </c>
      <c r="R460" s="9">
        <v>0</v>
      </c>
      <c r="S460" s="8">
        <v>1476</v>
      </c>
      <c r="T460" s="9">
        <v>7</v>
      </c>
      <c r="U460" s="9">
        <f t="shared" si="111"/>
        <v>1468</v>
      </c>
      <c r="V460" s="9">
        <f t="shared" si="112"/>
        <v>12</v>
      </c>
      <c r="W460" s="7">
        <v>9</v>
      </c>
      <c r="X460" s="7">
        <v>10.6</v>
      </c>
      <c r="Y460" s="9">
        <v>1</v>
      </c>
      <c r="Z460" s="9">
        <v>0</v>
      </c>
      <c r="AA460" s="9">
        <v>1</v>
      </c>
      <c r="AB460" s="9">
        <v>0</v>
      </c>
      <c r="AC460" s="9">
        <v>0</v>
      </c>
      <c r="AD460" s="29">
        <v>0</v>
      </c>
      <c r="AE460" s="187">
        <v>0</v>
      </c>
      <c r="AF460" s="9">
        <v>1</v>
      </c>
      <c r="AG460" s="29">
        <v>0</v>
      </c>
      <c r="AH460" s="9">
        <v>0</v>
      </c>
      <c r="AI460" s="29">
        <v>1</v>
      </c>
      <c r="AJ460" s="20">
        <v>1995</v>
      </c>
      <c r="AK460" s="32" t="s">
        <v>98</v>
      </c>
      <c r="AL460" s="32" t="s">
        <v>98</v>
      </c>
      <c r="AM460" s="32" t="s">
        <v>98</v>
      </c>
      <c r="AN460" s="42" t="s">
        <v>98</v>
      </c>
      <c r="AO460" s="41">
        <v>1</v>
      </c>
      <c r="AP460" s="17">
        <v>0</v>
      </c>
      <c r="AQ460" s="38">
        <f t="shared" si="114"/>
        <v>0.63200000000000001</v>
      </c>
      <c r="AR460" s="39">
        <v>0.36799999999999999</v>
      </c>
      <c r="AS460" s="38">
        <f t="shared" si="102"/>
        <v>0.371</v>
      </c>
      <c r="AT460" s="39">
        <v>0.629</v>
      </c>
      <c r="AU460">
        <v>0</v>
      </c>
      <c r="AV460" s="17">
        <v>1</v>
      </c>
      <c r="AW460">
        <v>0</v>
      </c>
      <c r="AX460" s="17">
        <v>1</v>
      </c>
      <c r="AY460" s="17" t="s">
        <v>7</v>
      </c>
      <c r="AZ460">
        <v>0</v>
      </c>
      <c r="BA460">
        <v>0</v>
      </c>
      <c r="BB460">
        <v>0</v>
      </c>
      <c r="BC460">
        <v>0</v>
      </c>
      <c r="BD460">
        <v>0</v>
      </c>
      <c r="BE460" s="17">
        <v>1</v>
      </c>
      <c r="BF460">
        <v>0</v>
      </c>
      <c r="BG460">
        <v>0</v>
      </c>
      <c r="BH460" s="17">
        <v>1</v>
      </c>
      <c r="BI460">
        <v>17.47</v>
      </c>
      <c r="BJ460">
        <v>14.38</v>
      </c>
      <c r="BK460" s="24">
        <v>37</v>
      </c>
      <c r="BL460">
        <v>0</v>
      </c>
      <c r="BM460">
        <v>0</v>
      </c>
      <c r="BN460">
        <v>0</v>
      </c>
      <c r="BO460">
        <v>1</v>
      </c>
      <c r="BP460">
        <v>0</v>
      </c>
      <c r="BQ460">
        <v>0</v>
      </c>
      <c r="BR460">
        <v>0</v>
      </c>
      <c r="BS460" s="17">
        <v>0</v>
      </c>
      <c r="BT460">
        <v>0</v>
      </c>
      <c r="BU460">
        <v>0</v>
      </c>
      <c r="BV460">
        <f>1</f>
        <v>1</v>
      </c>
      <c r="BW460" s="17">
        <v>0</v>
      </c>
      <c r="BX460">
        <v>0</v>
      </c>
      <c r="BY460">
        <v>0</v>
      </c>
      <c r="BZ460">
        <v>0</v>
      </c>
      <c r="CA460">
        <v>0</v>
      </c>
      <c r="CB460" s="17">
        <v>0</v>
      </c>
      <c r="CC460">
        <v>0</v>
      </c>
      <c r="CD460">
        <v>0</v>
      </c>
      <c r="CE460">
        <v>1</v>
      </c>
      <c r="CF460">
        <v>1</v>
      </c>
      <c r="CG460">
        <v>1</v>
      </c>
      <c r="CH460">
        <v>0</v>
      </c>
      <c r="CI460">
        <v>1</v>
      </c>
      <c r="CJ460">
        <v>0</v>
      </c>
      <c r="CK460">
        <v>0</v>
      </c>
      <c r="CL460">
        <v>1</v>
      </c>
      <c r="CM460" s="17">
        <v>0</v>
      </c>
      <c r="CN460">
        <v>0.13900000000000001</v>
      </c>
      <c r="CO460">
        <v>46</v>
      </c>
      <c r="CP460">
        <v>1</v>
      </c>
      <c r="CQ460">
        <v>0</v>
      </c>
      <c r="CR460">
        <v>9</v>
      </c>
      <c r="CX460" s="33" t="s">
        <v>85</v>
      </c>
    </row>
    <row r="461" spans="1:102" x14ac:dyDescent="0.25">
      <c r="A461">
        <v>460</v>
      </c>
      <c r="B461">
        <v>30</v>
      </c>
      <c r="C461" s="24" t="s">
        <v>312</v>
      </c>
      <c r="D461" s="12">
        <v>13.7</v>
      </c>
      <c r="E461" s="13">
        <f t="shared" si="113"/>
        <v>3.3171912832929782</v>
      </c>
      <c r="F461" s="7">
        <v>4.13</v>
      </c>
      <c r="G461" s="7">
        <f t="shared" si="106"/>
        <v>10.382808716707022</v>
      </c>
      <c r="H461" s="15">
        <f t="shared" si="107"/>
        <v>17.017191283292977</v>
      </c>
      <c r="I461" s="11">
        <f t="shared" si="108"/>
        <v>0.10717130145140812</v>
      </c>
      <c r="J461" s="32">
        <f t="shared" si="109"/>
        <v>2.5949467663779209E-2</v>
      </c>
      <c r="K461" s="32">
        <f t="shared" si="110"/>
        <v>38.536436005422189</v>
      </c>
      <c r="L461" s="8">
        <v>0</v>
      </c>
      <c r="M461" s="9">
        <v>1</v>
      </c>
      <c r="N461" s="8">
        <v>0</v>
      </c>
      <c r="O461" s="9">
        <v>1</v>
      </c>
      <c r="P461" s="9">
        <v>0</v>
      </c>
      <c r="Q461" s="9">
        <v>0</v>
      </c>
      <c r="R461" s="9">
        <v>0</v>
      </c>
      <c r="S461" s="8">
        <v>1476</v>
      </c>
      <c r="T461" s="9">
        <v>7</v>
      </c>
      <c r="U461" s="9">
        <f t="shared" si="111"/>
        <v>1468</v>
      </c>
      <c r="V461" s="9">
        <f t="shared" si="112"/>
        <v>12</v>
      </c>
      <c r="W461" s="7">
        <v>9</v>
      </c>
      <c r="X461" s="7">
        <v>10.6</v>
      </c>
      <c r="Y461" s="9">
        <v>1</v>
      </c>
      <c r="Z461" s="9">
        <v>0</v>
      </c>
      <c r="AA461" s="9">
        <v>1</v>
      </c>
      <c r="AB461" s="9">
        <v>0</v>
      </c>
      <c r="AC461" s="9">
        <v>0</v>
      </c>
      <c r="AD461" s="29">
        <v>0</v>
      </c>
      <c r="AE461" s="187">
        <v>0</v>
      </c>
      <c r="AF461" s="9">
        <v>1</v>
      </c>
      <c r="AG461" s="29">
        <v>0</v>
      </c>
      <c r="AH461" s="9">
        <v>0</v>
      </c>
      <c r="AI461" s="29">
        <v>1</v>
      </c>
      <c r="AJ461" s="20">
        <v>1995</v>
      </c>
      <c r="AK461" s="32" t="s">
        <v>98</v>
      </c>
      <c r="AL461" s="32" t="s">
        <v>98</v>
      </c>
      <c r="AM461" s="32" t="s">
        <v>98</v>
      </c>
      <c r="AN461" s="42" t="s">
        <v>98</v>
      </c>
      <c r="AO461" s="41">
        <v>1</v>
      </c>
      <c r="AP461" s="17">
        <v>0</v>
      </c>
      <c r="AQ461" s="38">
        <f t="shared" si="114"/>
        <v>0.63200000000000001</v>
      </c>
      <c r="AR461" s="39">
        <v>0.36799999999999999</v>
      </c>
      <c r="AS461" s="38">
        <f t="shared" si="102"/>
        <v>0.371</v>
      </c>
      <c r="AT461" s="39">
        <v>0.629</v>
      </c>
      <c r="AU461">
        <v>0</v>
      </c>
      <c r="AV461" s="17">
        <v>1</v>
      </c>
      <c r="AW461">
        <v>0</v>
      </c>
      <c r="AX461" s="17">
        <v>1</v>
      </c>
      <c r="AY461" s="17" t="s">
        <v>7</v>
      </c>
      <c r="AZ461">
        <v>0</v>
      </c>
      <c r="BA461">
        <v>0</v>
      </c>
      <c r="BB461">
        <v>0</v>
      </c>
      <c r="BC461">
        <v>0</v>
      </c>
      <c r="BD461">
        <v>0</v>
      </c>
      <c r="BE461" s="17">
        <v>1</v>
      </c>
      <c r="BF461">
        <v>0</v>
      </c>
      <c r="BG461">
        <v>0</v>
      </c>
      <c r="BH461" s="17">
        <v>1</v>
      </c>
      <c r="BI461">
        <v>17.47</v>
      </c>
      <c r="BJ461">
        <v>14.38</v>
      </c>
      <c r="BK461" s="24">
        <v>37</v>
      </c>
      <c r="BL461">
        <v>0</v>
      </c>
      <c r="BM461">
        <v>0</v>
      </c>
      <c r="BN461">
        <v>0</v>
      </c>
      <c r="BO461">
        <v>0</v>
      </c>
      <c r="BP461">
        <v>0</v>
      </c>
      <c r="BQ461">
        <v>0</v>
      </c>
      <c r="BR461">
        <v>0</v>
      </c>
      <c r="BS461" s="17">
        <v>1</v>
      </c>
      <c r="BT461">
        <v>0</v>
      </c>
      <c r="BU461">
        <v>1</v>
      </c>
      <c r="BV461">
        <v>0</v>
      </c>
      <c r="BW461" s="17">
        <v>0</v>
      </c>
      <c r="BX461">
        <v>1</v>
      </c>
      <c r="BY461">
        <v>0</v>
      </c>
      <c r="BZ461">
        <v>0</v>
      </c>
      <c r="CA461">
        <v>0</v>
      </c>
      <c r="CB461" s="17">
        <v>0</v>
      </c>
      <c r="CC461">
        <v>0</v>
      </c>
      <c r="CD461">
        <v>0</v>
      </c>
      <c r="CE461">
        <v>1</v>
      </c>
      <c r="CF461">
        <v>1</v>
      </c>
      <c r="CG461">
        <v>1</v>
      </c>
      <c r="CH461">
        <v>0</v>
      </c>
      <c r="CI461">
        <v>1</v>
      </c>
      <c r="CJ461">
        <v>0</v>
      </c>
      <c r="CK461">
        <v>0</v>
      </c>
      <c r="CL461">
        <v>1</v>
      </c>
      <c r="CM461" s="17">
        <v>0</v>
      </c>
      <c r="CN461">
        <v>0.13900000000000001</v>
      </c>
      <c r="CO461">
        <v>46</v>
      </c>
      <c r="CP461">
        <v>1</v>
      </c>
      <c r="CQ461">
        <v>0</v>
      </c>
      <c r="CR461">
        <v>9</v>
      </c>
      <c r="CX461" s="33" t="s">
        <v>85</v>
      </c>
    </row>
    <row r="462" spans="1:102" x14ac:dyDescent="0.25">
      <c r="A462">
        <v>461</v>
      </c>
      <c r="B462">
        <v>30</v>
      </c>
      <c r="C462" s="24" t="s">
        <v>312</v>
      </c>
      <c r="D462" s="12">
        <v>12.6</v>
      </c>
      <c r="E462" s="13">
        <f t="shared" si="113"/>
        <v>5.25</v>
      </c>
      <c r="F462" s="7">
        <v>2.4</v>
      </c>
      <c r="G462" s="7">
        <f t="shared" si="106"/>
        <v>7.35</v>
      </c>
      <c r="H462" s="15">
        <f t="shared" si="107"/>
        <v>17.850000000000001</v>
      </c>
      <c r="I462" s="11">
        <f t="shared" si="108"/>
        <v>6.2516961111875644E-2</v>
      </c>
      <c r="J462" s="32">
        <f t="shared" si="109"/>
        <v>2.6048733796614851E-2</v>
      </c>
      <c r="K462" s="32">
        <f t="shared" si="110"/>
        <v>38.389581920099104</v>
      </c>
      <c r="L462" s="8">
        <v>0</v>
      </c>
      <c r="M462" s="9">
        <v>1</v>
      </c>
      <c r="N462" s="8">
        <v>0</v>
      </c>
      <c r="O462" s="9">
        <v>1</v>
      </c>
      <c r="P462" s="9">
        <v>0</v>
      </c>
      <c r="Q462" s="9">
        <v>0</v>
      </c>
      <c r="R462" s="9">
        <v>0</v>
      </c>
      <c r="S462" s="8">
        <v>1476</v>
      </c>
      <c r="T462" s="9">
        <v>7</v>
      </c>
      <c r="U462" s="9">
        <f t="shared" si="111"/>
        <v>1468</v>
      </c>
      <c r="V462" s="9">
        <f t="shared" si="112"/>
        <v>12</v>
      </c>
      <c r="W462" s="7">
        <v>9</v>
      </c>
      <c r="X462" s="7">
        <v>10.6</v>
      </c>
      <c r="Y462" s="9">
        <v>1</v>
      </c>
      <c r="Z462" s="9">
        <v>0</v>
      </c>
      <c r="AA462" s="9">
        <v>1</v>
      </c>
      <c r="AB462" s="9">
        <v>0</v>
      </c>
      <c r="AC462" s="9">
        <v>0</v>
      </c>
      <c r="AD462" s="29">
        <v>0</v>
      </c>
      <c r="AE462" s="187">
        <v>0</v>
      </c>
      <c r="AF462" s="9">
        <v>1</v>
      </c>
      <c r="AG462" s="29">
        <v>0</v>
      </c>
      <c r="AH462" s="9">
        <v>0</v>
      </c>
      <c r="AI462" s="29">
        <v>1</v>
      </c>
      <c r="AJ462" s="20">
        <v>1995</v>
      </c>
      <c r="AK462" s="32" t="s">
        <v>98</v>
      </c>
      <c r="AL462" s="32" t="s">
        <v>98</v>
      </c>
      <c r="AM462" s="32" t="s">
        <v>98</v>
      </c>
      <c r="AN462" s="42" t="s">
        <v>98</v>
      </c>
      <c r="AO462" s="41">
        <v>1</v>
      </c>
      <c r="AP462" s="17">
        <v>0</v>
      </c>
      <c r="AQ462" s="38">
        <f t="shared" si="114"/>
        <v>0.63200000000000001</v>
      </c>
      <c r="AR462" s="39">
        <v>0.36799999999999999</v>
      </c>
      <c r="AS462" s="38">
        <f t="shared" si="102"/>
        <v>0.371</v>
      </c>
      <c r="AT462" s="39">
        <v>0.629</v>
      </c>
      <c r="AU462">
        <v>0</v>
      </c>
      <c r="AV462" s="17">
        <v>1</v>
      </c>
      <c r="AW462">
        <v>0</v>
      </c>
      <c r="AX462" s="17">
        <v>1</v>
      </c>
      <c r="AY462" s="17" t="s">
        <v>7</v>
      </c>
      <c r="AZ462">
        <v>0</v>
      </c>
      <c r="BA462">
        <v>0</v>
      </c>
      <c r="BB462">
        <v>0</v>
      </c>
      <c r="BC462">
        <v>0</v>
      </c>
      <c r="BD462">
        <v>0</v>
      </c>
      <c r="BE462" s="17">
        <v>1</v>
      </c>
      <c r="BF462">
        <v>0</v>
      </c>
      <c r="BG462">
        <v>0</v>
      </c>
      <c r="BH462" s="17">
        <v>1</v>
      </c>
      <c r="BI462">
        <v>17.47</v>
      </c>
      <c r="BJ462">
        <v>14.38</v>
      </c>
      <c r="BK462" s="24">
        <v>37</v>
      </c>
      <c r="BL462">
        <v>0</v>
      </c>
      <c r="BM462">
        <v>0</v>
      </c>
      <c r="BN462">
        <v>0</v>
      </c>
      <c r="BO462">
        <v>0</v>
      </c>
      <c r="BP462">
        <v>0</v>
      </c>
      <c r="BQ462">
        <v>0</v>
      </c>
      <c r="BR462">
        <v>0</v>
      </c>
      <c r="BS462" s="17">
        <v>1</v>
      </c>
      <c r="BT462">
        <v>0</v>
      </c>
      <c r="BU462">
        <v>1</v>
      </c>
      <c r="BV462">
        <v>0</v>
      </c>
      <c r="BW462" s="17">
        <v>0</v>
      </c>
      <c r="BX462">
        <v>1</v>
      </c>
      <c r="BY462">
        <v>0</v>
      </c>
      <c r="BZ462">
        <v>0</v>
      </c>
      <c r="CA462">
        <v>0</v>
      </c>
      <c r="CB462" s="17">
        <v>0</v>
      </c>
      <c r="CC462">
        <v>0</v>
      </c>
      <c r="CD462">
        <v>0</v>
      </c>
      <c r="CE462">
        <v>1</v>
      </c>
      <c r="CF462">
        <v>1</v>
      </c>
      <c r="CG462">
        <v>1</v>
      </c>
      <c r="CH462">
        <v>0</v>
      </c>
      <c r="CI462">
        <v>1</v>
      </c>
      <c r="CJ462">
        <v>0</v>
      </c>
      <c r="CK462">
        <v>0</v>
      </c>
      <c r="CL462">
        <v>1</v>
      </c>
      <c r="CM462" s="17">
        <v>0</v>
      </c>
      <c r="CN462">
        <v>0.13900000000000001</v>
      </c>
      <c r="CO462">
        <v>46</v>
      </c>
      <c r="CP462">
        <v>1</v>
      </c>
      <c r="CQ462">
        <v>0</v>
      </c>
      <c r="CR462">
        <v>9</v>
      </c>
      <c r="CX462" s="33" t="s">
        <v>85</v>
      </c>
    </row>
    <row r="463" spans="1:102" x14ac:dyDescent="0.25">
      <c r="A463">
        <v>462</v>
      </c>
      <c r="B463">
        <v>30</v>
      </c>
      <c r="C463" s="24" t="s">
        <v>312</v>
      </c>
      <c r="D463" s="12">
        <v>19.600000000000001</v>
      </c>
      <c r="E463" s="13">
        <f t="shared" si="113"/>
        <v>2.5000000000000004</v>
      </c>
      <c r="F463" s="7">
        <v>7.84</v>
      </c>
      <c r="G463" s="7">
        <f t="shared" si="106"/>
        <v>17.100000000000001</v>
      </c>
      <c r="H463" s="15">
        <f t="shared" si="107"/>
        <v>22.1</v>
      </c>
      <c r="I463" s="11">
        <f t="shared" si="108"/>
        <v>0.20046853007196822</v>
      </c>
      <c r="J463" s="32">
        <f t="shared" si="109"/>
        <v>2.5569965570404109E-2</v>
      </c>
      <c r="K463" s="32">
        <f t="shared" si="110"/>
        <v>39.108382733117459</v>
      </c>
      <c r="L463" s="8">
        <v>0</v>
      </c>
      <c r="M463" s="9">
        <v>1</v>
      </c>
      <c r="N463" s="8">
        <v>0</v>
      </c>
      <c r="O463" s="9">
        <v>1</v>
      </c>
      <c r="P463" s="9">
        <v>0</v>
      </c>
      <c r="Q463" s="9">
        <v>0</v>
      </c>
      <c r="R463" s="9">
        <v>0</v>
      </c>
      <c r="S463" s="8">
        <v>1476</v>
      </c>
      <c r="T463" s="9">
        <v>7</v>
      </c>
      <c r="U463" s="9">
        <f t="shared" si="111"/>
        <v>1468</v>
      </c>
      <c r="V463" s="9">
        <f t="shared" si="112"/>
        <v>12</v>
      </c>
      <c r="W463" s="7">
        <v>9</v>
      </c>
      <c r="X463" s="7">
        <v>10.6</v>
      </c>
      <c r="Y463" s="9">
        <v>1</v>
      </c>
      <c r="Z463" s="9">
        <v>0</v>
      </c>
      <c r="AA463" s="9">
        <v>1</v>
      </c>
      <c r="AB463" s="9">
        <v>0</v>
      </c>
      <c r="AC463" s="9">
        <v>0</v>
      </c>
      <c r="AD463" s="29">
        <v>0</v>
      </c>
      <c r="AE463" s="187">
        <v>0</v>
      </c>
      <c r="AF463" s="9">
        <v>1</v>
      </c>
      <c r="AG463" s="29">
        <v>0</v>
      </c>
      <c r="AH463" s="9">
        <v>0</v>
      </c>
      <c r="AI463" s="29">
        <v>1</v>
      </c>
      <c r="AJ463" s="20">
        <v>1995</v>
      </c>
      <c r="AK463" s="32" t="s">
        <v>98</v>
      </c>
      <c r="AL463" s="32" t="s">
        <v>98</v>
      </c>
      <c r="AM463" s="32" t="s">
        <v>98</v>
      </c>
      <c r="AN463" s="42" t="s">
        <v>98</v>
      </c>
      <c r="AO463" s="41">
        <v>1</v>
      </c>
      <c r="AP463" s="17">
        <v>0</v>
      </c>
      <c r="AQ463" s="38">
        <f t="shared" si="114"/>
        <v>0.63200000000000001</v>
      </c>
      <c r="AR463" s="39">
        <v>0.36799999999999999</v>
      </c>
      <c r="AS463" s="38">
        <f t="shared" si="102"/>
        <v>0.371</v>
      </c>
      <c r="AT463" s="39">
        <v>0.629</v>
      </c>
      <c r="AU463">
        <v>0</v>
      </c>
      <c r="AV463" s="17">
        <v>1</v>
      </c>
      <c r="AW463">
        <v>0</v>
      </c>
      <c r="AX463" s="17">
        <v>1</v>
      </c>
      <c r="AY463" s="17" t="s">
        <v>7</v>
      </c>
      <c r="AZ463">
        <v>0</v>
      </c>
      <c r="BA463">
        <v>0</v>
      </c>
      <c r="BB463">
        <v>0</v>
      </c>
      <c r="BC463">
        <v>0</v>
      </c>
      <c r="BD463">
        <v>0</v>
      </c>
      <c r="BE463" s="17">
        <v>1</v>
      </c>
      <c r="BF463">
        <v>0</v>
      </c>
      <c r="BG463">
        <v>0</v>
      </c>
      <c r="BH463" s="17">
        <v>1</v>
      </c>
      <c r="BI463">
        <v>17.47</v>
      </c>
      <c r="BJ463">
        <v>14.38</v>
      </c>
      <c r="BK463" s="24">
        <v>37</v>
      </c>
      <c r="BL463">
        <v>0</v>
      </c>
      <c r="BM463">
        <v>0</v>
      </c>
      <c r="BN463">
        <v>0</v>
      </c>
      <c r="BO463">
        <v>0</v>
      </c>
      <c r="BP463">
        <v>0</v>
      </c>
      <c r="BQ463">
        <v>0</v>
      </c>
      <c r="BR463">
        <v>0</v>
      </c>
      <c r="BS463" s="17">
        <v>1</v>
      </c>
      <c r="BT463">
        <v>0</v>
      </c>
      <c r="BU463">
        <v>1</v>
      </c>
      <c r="BV463">
        <v>0</v>
      </c>
      <c r="BW463" s="17">
        <v>0</v>
      </c>
      <c r="BX463">
        <v>1</v>
      </c>
      <c r="BY463">
        <v>0</v>
      </c>
      <c r="BZ463">
        <v>0</v>
      </c>
      <c r="CA463">
        <v>0</v>
      </c>
      <c r="CB463" s="17">
        <v>0</v>
      </c>
      <c r="CC463">
        <v>0</v>
      </c>
      <c r="CD463">
        <v>0</v>
      </c>
      <c r="CE463">
        <v>1</v>
      </c>
      <c r="CF463">
        <v>1</v>
      </c>
      <c r="CG463">
        <v>1</v>
      </c>
      <c r="CH463">
        <v>0</v>
      </c>
      <c r="CI463">
        <v>1</v>
      </c>
      <c r="CJ463">
        <v>0</v>
      </c>
      <c r="CK463">
        <v>0</v>
      </c>
      <c r="CL463">
        <v>1</v>
      </c>
      <c r="CM463" s="17">
        <v>0</v>
      </c>
      <c r="CN463">
        <v>0.13900000000000001</v>
      </c>
      <c r="CO463">
        <v>46</v>
      </c>
      <c r="CP463">
        <v>1</v>
      </c>
      <c r="CQ463">
        <v>0</v>
      </c>
      <c r="CR463">
        <v>9</v>
      </c>
      <c r="CX463" s="33" t="s">
        <v>85</v>
      </c>
    </row>
    <row r="464" spans="1:102" x14ac:dyDescent="0.25">
      <c r="A464">
        <v>463</v>
      </c>
      <c r="B464">
        <v>30</v>
      </c>
      <c r="C464" s="24" t="s">
        <v>312</v>
      </c>
      <c r="D464" s="12">
        <v>18.600000000000001</v>
      </c>
      <c r="E464" s="13">
        <f t="shared" si="113"/>
        <v>2.4281984334203655</v>
      </c>
      <c r="F464" s="7">
        <v>7.66</v>
      </c>
      <c r="G464" s="7">
        <f t="shared" si="106"/>
        <v>16.171801566579635</v>
      </c>
      <c r="H464" s="15">
        <f t="shared" si="107"/>
        <v>21.028198433420368</v>
      </c>
      <c r="I464" s="11">
        <f t="shared" si="108"/>
        <v>0.19604482709698576</v>
      </c>
      <c r="J464" s="32">
        <f t="shared" si="109"/>
        <v>2.5593319464358451E-2</v>
      </c>
      <c r="K464" s="32">
        <f t="shared" si="110"/>
        <v>39.072696349241113</v>
      </c>
      <c r="L464" s="8">
        <v>0</v>
      </c>
      <c r="M464" s="9">
        <v>1</v>
      </c>
      <c r="N464" s="8">
        <v>0</v>
      </c>
      <c r="O464" s="9">
        <v>1</v>
      </c>
      <c r="P464" s="9">
        <v>0</v>
      </c>
      <c r="Q464" s="9">
        <v>0</v>
      </c>
      <c r="R464" s="9">
        <v>0</v>
      </c>
      <c r="S464" s="8">
        <v>1476</v>
      </c>
      <c r="T464" s="9">
        <v>7</v>
      </c>
      <c r="U464" s="9">
        <f t="shared" si="111"/>
        <v>1468</v>
      </c>
      <c r="V464" s="9">
        <f t="shared" si="112"/>
        <v>12</v>
      </c>
      <c r="W464" s="7">
        <v>9</v>
      </c>
      <c r="X464" s="7">
        <v>10.6</v>
      </c>
      <c r="Y464" s="9">
        <v>1</v>
      </c>
      <c r="Z464" s="9">
        <v>0</v>
      </c>
      <c r="AA464" s="9">
        <v>1</v>
      </c>
      <c r="AB464" s="9">
        <v>0</v>
      </c>
      <c r="AC464" s="9">
        <v>0</v>
      </c>
      <c r="AD464" s="29">
        <v>0</v>
      </c>
      <c r="AE464" s="187">
        <v>0</v>
      </c>
      <c r="AF464" s="9">
        <v>1</v>
      </c>
      <c r="AG464" s="29">
        <v>0</v>
      </c>
      <c r="AH464" s="9">
        <v>0</v>
      </c>
      <c r="AI464" s="29">
        <v>1</v>
      </c>
      <c r="AJ464" s="20">
        <v>1995</v>
      </c>
      <c r="AK464" s="32" t="s">
        <v>98</v>
      </c>
      <c r="AL464" s="32" t="s">
        <v>98</v>
      </c>
      <c r="AM464" s="32" t="s">
        <v>98</v>
      </c>
      <c r="AN464" s="42" t="s">
        <v>98</v>
      </c>
      <c r="AO464" s="41">
        <v>1</v>
      </c>
      <c r="AP464" s="17">
        <v>0</v>
      </c>
      <c r="AQ464" s="38">
        <f t="shared" si="114"/>
        <v>0.63200000000000001</v>
      </c>
      <c r="AR464" s="39">
        <v>0.36799999999999999</v>
      </c>
      <c r="AS464" s="38">
        <f t="shared" si="102"/>
        <v>0.371</v>
      </c>
      <c r="AT464" s="39">
        <v>0.629</v>
      </c>
      <c r="AU464">
        <v>0</v>
      </c>
      <c r="AV464" s="17">
        <v>1</v>
      </c>
      <c r="AW464">
        <v>0</v>
      </c>
      <c r="AX464" s="17">
        <v>1</v>
      </c>
      <c r="AY464" s="17" t="s">
        <v>7</v>
      </c>
      <c r="AZ464">
        <v>0</v>
      </c>
      <c r="BA464">
        <v>0</v>
      </c>
      <c r="BB464">
        <v>0</v>
      </c>
      <c r="BC464">
        <v>0</v>
      </c>
      <c r="BD464">
        <v>0</v>
      </c>
      <c r="BE464" s="17">
        <v>1</v>
      </c>
      <c r="BF464">
        <v>0</v>
      </c>
      <c r="BG464">
        <v>0</v>
      </c>
      <c r="BH464" s="17">
        <v>1</v>
      </c>
      <c r="BI464">
        <v>17.47</v>
      </c>
      <c r="BJ464">
        <v>14.38</v>
      </c>
      <c r="BK464" s="24">
        <v>37</v>
      </c>
      <c r="BL464">
        <v>0</v>
      </c>
      <c r="BM464">
        <v>0</v>
      </c>
      <c r="BN464">
        <v>0</v>
      </c>
      <c r="BO464">
        <v>0</v>
      </c>
      <c r="BP464">
        <v>0</v>
      </c>
      <c r="BQ464">
        <v>0</v>
      </c>
      <c r="BR464">
        <v>0</v>
      </c>
      <c r="BS464" s="17">
        <v>1</v>
      </c>
      <c r="BT464">
        <v>0</v>
      </c>
      <c r="BU464">
        <v>1</v>
      </c>
      <c r="BV464">
        <v>0</v>
      </c>
      <c r="BW464" s="17">
        <v>0</v>
      </c>
      <c r="BX464">
        <v>1</v>
      </c>
      <c r="BY464">
        <v>0</v>
      </c>
      <c r="BZ464">
        <v>0</v>
      </c>
      <c r="CA464">
        <v>0</v>
      </c>
      <c r="CB464" s="17">
        <v>0</v>
      </c>
      <c r="CC464">
        <v>0</v>
      </c>
      <c r="CD464">
        <v>0</v>
      </c>
      <c r="CE464">
        <v>1</v>
      </c>
      <c r="CF464">
        <v>1</v>
      </c>
      <c r="CG464">
        <v>1</v>
      </c>
      <c r="CH464">
        <v>0</v>
      </c>
      <c r="CI464">
        <v>1</v>
      </c>
      <c r="CJ464">
        <v>0</v>
      </c>
      <c r="CK464">
        <v>0</v>
      </c>
      <c r="CL464">
        <v>1</v>
      </c>
      <c r="CM464" s="17">
        <v>0</v>
      </c>
      <c r="CN464">
        <v>0.13900000000000001</v>
      </c>
      <c r="CO464">
        <v>46</v>
      </c>
      <c r="CP464">
        <v>1</v>
      </c>
      <c r="CQ464">
        <v>0</v>
      </c>
      <c r="CR464">
        <v>9</v>
      </c>
      <c r="CX464" s="33" t="s">
        <v>85</v>
      </c>
    </row>
    <row r="465" spans="1:102" x14ac:dyDescent="0.25">
      <c r="A465">
        <v>464</v>
      </c>
      <c r="B465">
        <v>30</v>
      </c>
      <c r="C465" s="24" t="s">
        <v>312</v>
      </c>
      <c r="D465" s="12">
        <v>10.7</v>
      </c>
      <c r="E465" s="13">
        <f t="shared" si="113"/>
        <v>1.9814814814814812</v>
      </c>
      <c r="F465" s="7">
        <v>5.4</v>
      </c>
      <c r="G465" s="7">
        <f t="shared" si="106"/>
        <v>8.7185185185185183</v>
      </c>
      <c r="H465" s="15">
        <f t="shared" si="107"/>
        <v>12.68148148148148</v>
      </c>
      <c r="I465" s="11">
        <f t="shared" si="108"/>
        <v>0.13955957945972247</v>
      </c>
      <c r="J465" s="32">
        <f t="shared" si="109"/>
        <v>2.5844366566615273E-2</v>
      </c>
      <c r="K465" s="32">
        <f t="shared" si="110"/>
        <v>38.693151848873725</v>
      </c>
      <c r="L465" s="8">
        <v>0</v>
      </c>
      <c r="M465" s="9">
        <v>1</v>
      </c>
      <c r="N465" s="8">
        <v>0</v>
      </c>
      <c r="O465" s="9">
        <v>1</v>
      </c>
      <c r="P465" s="9">
        <v>0</v>
      </c>
      <c r="Q465" s="9">
        <v>0</v>
      </c>
      <c r="R465" s="9">
        <v>0</v>
      </c>
      <c r="S465" s="8">
        <v>1476</v>
      </c>
      <c r="T465" s="9">
        <v>7</v>
      </c>
      <c r="U465" s="9">
        <f t="shared" si="111"/>
        <v>1468</v>
      </c>
      <c r="V465" s="9">
        <f t="shared" si="112"/>
        <v>12</v>
      </c>
      <c r="W465" s="7">
        <v>9</v>
      </c>
      <c r="X465" s="7">
        <v>10.6</v>
      </c>
      <c r="Y465" s="9">
        <v>1</v>
      </c>
      <c r="Z465" s="9">
        <v>0</v>
      </c>
      <c r="AA465" s="9">
        <v>1</v>
      </c>
      <c r="AB465" s="9">
        <v>0</v>
      </c>
      <c r="AC465" s="9">
        <v>0</v>
      </c>
      <c r="AD465" s="29">
        <v>0</v>
      </c>
      <c r="AE465" s="187">
        <v>0</v>
      </c>
      <c r="AF465" s="9">
        <v>1</v>
      </c>
      <c r="AG465" s="29">
        <v>0</v>
      </c>
      <c r="AH465" s="9">
        <v>0</v>
      </c>
      <c r="AI465" s="29">
        <v>1</v>
      </c>
      <c r="AJ465" s="20">
        <v>1995</v>
      </c>
      <c r="AK465" s="32" t="s">
        <v>98</v>
      </c>
      <c r="AL465" s="32" t="s">
        <v>98</v>
      </c>
      <c r="AM465" s="32" t="s">
        <v>98</v>
      </c>
      <c r="AN465" s="42" t="s">
        <v>98</v>
      </c>
      <c r="AO465" s="41">
        <v>1</v>
      </c>
      <c r="AP465" s="17">
        <v>0</v>
      </c>
      <c r="AQ465" s="38">
        <f t="shared" si="114"/>
        <v>0.63200000000000001</v>
      </c>
      <c r="AR465" s="39">
        <v>0.36799999999999999</v>
      </c>
      <c r="AS465" s="38">
        <f t="shared" si="102"/>
        <v>0.371</v>
      </c>
      <c r="AT465" s="39">
        <v>0.629</v>
      </c>
      <c r="AU465">
        <v>0</v>
      </c>
      <c r="AV465" s="17">
        <v>1</v>
      </c>
      <c r="AW465">
        <v>0</v>
      </c>
      <c r="AX465" s="17">
        <v>1</v>
      </c>
      <c r="AY465" s="17" t="s">
        <v>7</v>
      </c>
      <c r="AZ465">
        <v>0</v>
      </c>
      <c r="BA465">
        <v>0</v>
      </c>
      <c r="BB465">
        <v>0</v>
      </c>
      <c r="BC465">
        <v>0</v>
      </c>
      <c r="BD465">
        <v>0</v>
      </c>
      <c r="BE465" s="17">
        <v>1</v>
      </c>
      <c r="BF465">
        <v>0</v>
      </c>
      <c r="BG465">
        <v>0</v>
      </c>
      <c r="BH465" s="17">
        <v>1</v>
      </c>
      <c r="BI465">
        <v>17.47</v>
      </c>
      <c r="BJ465">
        <v>14.38</v>
      </c>
      <c r="BK465" s="24">
        <v>37</v>
      </c>
      <c r="BL465">
        <v>0</v>
      </c>
      <c r="BM465">
        <v>0</v>
      </c>
      <c r="BN465">
        <v>0</v>
      </c>
      <c r="BO465">
        <v>0</v>
      </c>
      <c r="BP465">
        <v>0</v>
      </c>
      <c r="BQ465">
        <v>0</v>
      </c>
      <c r="BR465">
        <v>0</v>
      </c>
      <c r="BS465" s="17">
        <v>1</v>
      </c>
      <c r="BT465">
        <v>0</v>
      </c>
      <c r="BU465">
        <v>1</v>
      </c>
      <c r="BV465">
        <v>0</v>
      </c>
      <c r="BW465" s="17">
        <v>0</v>
      </c>
      <c r="BX465">
        <v>1</v>
      </c>
      <c r="BY465">
        <v>0</v>
      </c>
      <c r="BZ465">
        <v>0</v>
      </c>
      <c r="CA465">
        <v>0</v>
      </c>
      <c r="CB465" s="17">
        <v>0</v>
      </c>
      <c r="CC465">
        <v>0</v>
      </c>
      <c r="CD465">
        <v>0</v>
      </c>
      <c r="CE465">
        <v>1</v>
      </c>
      <c r="CF465">
        <v>1</v>
      </c>
      <c r="CG465">
        <v>1</v>
      </c>
      <c r="CH465">
        <v>0</v>
      </c>
      <c r="CI465">
        <v>1</v>
      </c>
      <c r="CJ465">
        <v>0</v>
      </c>
      <c r="CK465">
        <v>0</v>
      </c>
      <c r="CL465">
        <v>1</v>
      </c>
      <c r="CM465" s="17">
        <v>0</v>
      </c>
      <c r="CN465">
        <v>0.13900000000000001</v>
      </c>
      <c r="CO465">
        <v>46</v>
      </c>
      <c r="CP465">
        <v>1</v>
      </c>
      <c r="CQ465">
        <v>0</v>
      </c>
      <c r="CR465">
        <v>9</v>
      </c>
      <c r="CX465" s="33" t="s">
        <v>85</v>
      </c>
    </row>
    <row r="466" spans="1:102" s="50" customFormat="1" x14ac:dyDescent="0.25">
      <c r="A466" s="50">
        <v>465</v>
      </c>
      <c r="B466" s="50">
        <v>30</v>
      </c>
      <c r="C466" s="51" t="s">
        <v>312</v>
      </c>
      <c r="D466" s="52">
        <v>9.1999999999999993</v>
      </c>
      <c r="E466" s="53">
        <f t="shared" si="113"/>
        <v>4.7179487179487181</v>
      </c>
      <c r="F466" s="54">
        <v>1.95</v>
      </c>
      <c r="G466" s="54">
        <f t="shared" si="106"/>
        <v>4.4820512820512812</v>
      </c>
      <c r="H466" s="55">
        <f t="shared" si="107"/>
        <v>13.917948717948718</v>
      </c>
      <c r="I466" s="56">
        <f t="shared" si="108"/>
        <v>5.0828798421125441E-2</v>
      </c>
      <c r="J466" s="57">
        <f t="shared" si="109"/>
        <v>2.606605047237202E-2</v>
      </c>
      <c r="K466" s="57">
        <f t="shared" si="110"/>
        <v>38.36407825036332</v>
      </c>
      <c r="L466" s="58">
        <v>0</v>
      </c>
      <c r="M466" s="59">
        <v>1</v>
      </c>
      <c r="N466" s="58">
        <v>0</v>
      </c>
      <c r="O466" s="59">
        <v>1</v>
      </c>
      <c r="P466" s="59">
        <v>0</v>
      </c>
      <c r="Q466" s="59">
        <v>0</v>
      </c>
      <c r="R466" s="59">
        <v>0</v>
      </c>
      <c r="S466" s="58">
        <v>1476</v>
      </c>
      <c r="T466" s="59">
        <v>7</v>
      </c>
      <c r="U466" s="59">
        <f t="shared" si="111"/>
        <v>1468</v>
      </c>
      <c r="V466" s="59">
        <f t="shared" si="112"/>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4"/>
        <v>0.63200000000000001</v>
      </c>
      <c r="AR466" s="65">
        <v>0.36799999999999999</v>
      </c>
      <c r="AS466" s="67">
        <f t="shared" si="102"/>
        <v>0.371</v>
      </c>
      <c r="AT466" s="65">
        <v>0.629</v>
      </c>
      <c r="AU466">
        <v>0</v>
      </c>
      <c r="AV466" s="64">
        <v>1</v>
      </c>
      <c r="AW466" s="50">
        <v>0</v>
      </c>
      <c r="AX466" s="64">
        <v>1</v>
      </c>
      <c r="AY466" s="64" t="s">
        <v>7</v>
      </c>
      <c r="AZ466">
        <v>0</v>
      </c>
      <c r="BA466">
        <v>0</v>
      </c>
      <c r="BB466">
        <v>0</v>
      </c>
      <c r="BC466">
        <v>0</v>
      </c>
      <c r="BD466">
        <v>0</v>
      </c>
      <c r="BE466" s="64">
        <v>1</v>
      </c>
      <c r="BF466">
        <v>0</v>
      </c>
      <c r="BG466">
        <v>0</v>
      </c>
      <c r="BH466" s="64">
        <v>1</v>
      </c>
      <c r="BI466">
        <v>17.47</v>
      </c>
      <c r="BJ466">
        <v>14.38</v>
      </c>
      <c r="BK466" s="51">
        <v>37</v>
      </c>
      <c r="BL466" s="50">
        <v>0</v>
      </c>
      <c r="BM466" s="50">
        <v>0</v>
      </c>
      <c r="BN466" s="50">
        <v>0</v>
      </c>
      <c r="BO466" s="50">
        <v>0</v>
      </c>
      <c r="BP466" s="50">
        <v>0</v>
      </c>
      <c r="BQ466" s="50">
        <v>0</v>
      </c>
      <c r="BR466" s="50">
        <v>0</v>
      </c>
      <c r="BS466" s="64">
        <v>1</v>
      </c>
      <c r="BT466" s="50">
        <v>0</v>
      </c>
      <c r="BU466" s="50">
        <v>1</v>
      </c>
      <c r="BV466" s="50">
        <v>0</v>
      </c>
      <c r="BW466" s="64">
        <v>0</v>
      </c>
      <c r="BX466" s="50">
        <v>1</v>
      </c>
      <c r="BY466" s="50">
        <v>0</v>
      </c>
      <c r="BZ466" s="50">
        <v>0</v>
      </c>
      <c r="CA466" s="50">
        <v>0</v>
      </c>
      <c r="CB466" s="64">
        <v>0</v>
      </c>
      <c r="CC466" s="50">
        <v>0</v>
      </c>
      <c r="CD466" s="50">
        <v>0</v>
      </c>
      <c r="CE466" s="50">
        <v>1</v>
      </c>
      <c r="CF466" s="50">
        <v>1</v>
      </c>
      <c r="CG466" s="50">
        <v>1</v>
      </c>
      <c r="CH466" s="50">
        <v>0</v>
      </c>
      <c r="CI466" s="50">
        <v>1</v>
      </c>
      <c r="CJ466" s="50">
        <v>0</v>
      </c>
      <c r="CK466" s="50">
        <v>0</v>
      </c>
      <c r="CL466" s="50">
        <v>1</v>
      </c>
      <c r="CM466" s="64">
        <v>0</v>
      </c>
      <c r="CN466">
        <v>0.13900000000000001</v>
      </c>
      <c r="CO466">
        <v>46</v>
      </c>
      <c r="CP466">
        <v>1</v>
      </c>
      <c r="CQ466">
        <v>0</v>
      </c>
      <c r="CR466">
        <v>9</v>
      </c>
      <c r="CS466" s="66"/>
      <c r="CX466" s="33" t="s">
        <v>85</v>
      </c>
    </row>
    <row r="467" spans="1:102" x14ac:dyDescent="0.25">
      <c r="A467">
        <v>466</v>
      </c>
      <c r="B467">
        <v>31</v>
      </c>
      <c r="C467" s="24" t="s">
        <v>311</v>
      </c>
      <c r="D467" s="12">
        <v>6.3</v>
      </c>
      <c r="E467" s="13">
        <f t="shared" si="113"/>
        <v>0.83776595744680848</v>
      </c>
      <c r="F467" s="7">
        <v>7.52</v>
      </c>
      <c r="G467" s="7">
        <f t="shared" si="106"/>
        <v>5.4622340425531917</v>
      </c>
      <c r="H467" s="15">
        <f t="shared" si="107"/>
        <v>7.137765957446808</v>
      </c>
      <c r="I467" s="11">
        <f t="shared" si="108"/>
        <v>0.22951264688149664</v>
      </c>
      <c r="J467" s="32">
        <f t="shared" si="109"/>
        <v>3.0520298787433064E-2</v>
      </c>
      <c r="K467" s="32">
        <f t="shared" si="110"/>
        <v>32.765078971368283</v>
      </c>
      <c r="L467" s="8">
        <v>1</v>
      </c>
      <c r="M467" s="9">
        <v>0</v>
      </c>
      <c r="N467" s="8">
        <v>1</v>
      </c>
      <c r="O467" s="9">
        <v>0</v>
      </c>
      <c r="P467" s="9">
        <v>0</v>
      </c>
      <c r="Q467" s="9">
        <v>0</v>
      </c>
      <c r="R467" s="9">
        <v>0</v>
      </c>
      <c r="S467" s="8">
        <v>1023</v>
      </c>
      <c r="T467" s="9">
        <v>5</v>
      </c>
      <c r="U467" s="9">
        <f t="shared" si="111"/>
        <v>1017</v>
      </c>
      <c r="V467" s="9">
        <f t="shared" si="112"/>
        <v>16</v>
      </c>
      <c r="W467" s="7">
        <v>7.68</v>
      </c>
      <c r="X467" s="7">
        <v>17.46</v>
      </c>
      <c r="Y467" s="9">
        <v>1</v>
      </c>
      <c r="Z467" s="9">
        <v>0</v>
      </c>
      <c r="AA467" s="9">
        <v>1</v>
      </c>
      <c r="AB467" s="9">
        <v>0</v>
      </c>
      <c r="AC467" s="9">
        <v>0</v>
      </c>
      <c r="AD467" s="29">
        <v>0</v>
      </c>
      <c r="AE467" s="187">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s="17">
        <v>0</v>
      </c>
      <c r="BF467">
        <v>0</v>
      </c>
      <c r="BG467">
        <v>1</v>
      </c>
      <c r="BH467" s="17">
        <v>0</v>
      </c>
      <c r="BI467">
        <v>127.1666666666667</v>
      </c>
      <c r="BJ467">
        <v>27</v>
      </c>
      <c r="BK467" s="24">
        <v>35</v>
      </c>
      <c r="BL467">
        <v>0</v>
      </c>
      <c r="BM467">
        <v>0</v>
      </c>
      <c r="BN467">
        <v>0</v>
      </c>
      <c r="BO467">
        <v>0</v>
      </c>
      <c r="BP467">
        <v>0</v>
      </c>
      <c r="BQ467">
        <v>1</v>
      </c>
      <c r="BR467">
        <v>0</v>
      </c>
      <c r="BS467" s="17">
        <v>0</v>
      </c>
      <c r="BT467">
        <v>0</v>
      </c>
      <c r="BU467">
        <v>0</v>
      </c>
      <c r="BV467">
        <v>1</v>
      </c>
      <c r="BW467" s="17">
        <v>0</v>
      </c>
      <c r="BX467">
        <v>0</v>
      </c>
      <c r="BY467">
        <v>0</v>
      </c>
      <c r="BZ467">
        <v>0</v>
      </c>
      <c r="CA467">
        <v>0</v>
      </c>
      <c r="CB467" s="17">
        <v>0</v>
      </c>
      <c r="CC467">
        <v>0</v>
      </c>
      <c r="CD467">
        <v>0</v>
      </c>
      <c r="CE467">
        <v>1</v>
      </c>
      <c r="CF467">
        <v>1</v>
      </c>
      <c r="CG467">
        <v>0</v>
      </c>
      <c r="CH467">
        <v>0</v>
      </c>
      <c r="CI467">
        <v>1</v>
      </c>
      <c r="CJ467">
        <v>1</v>
      </c>
      <c r="CK467">
        <v>0</v>
      </c>
      <c r="CL467">
        <v>0</v>
      </c>
      <c r="CM467" s="17">
        <v>0</v>
      </c>
      <c r="CN467">
        <v>0.123</v>
      </c>
      <c r="CO467">
        <v>226</v>
      </c>
      <c r="CP467">
        <v>1</v>
      </c>
      <c r="CQ467">
        <v>0</v>
      </c>
      <c r="CR467">
        <v>12</v>
      </c>
      <c r="CX467" s="33" t="s">
        <v>85</v>
      </c>
    </row>
    <row r="468" spans="1:102" x14ac:dyDescent="0.25">
      <c r="A468">
        <v>467</v>
      </c>
      <c r="B468">
        <v>31</v>
      </c>
      <c r="C468" t="s">
        <v>311</v>
      </c>
      <c r="D468" s="12">
        <v>6.1</v>
      </c>
      <c r="E468" s="13">
        <f t="shared" si="113"/>
        <v>0.8276797829036634</v>
      </c>
      <c r="F468" s="7">
        <v>7.37</v>
      </c>
      <c r="G468" s="7">
        <f t="shared" si="106"/>
        <v>5.2723202170963361</v>
      </c>
      <c r="H468" s="15">
        <f t="shared" si="107"/>
        <v>6.9276797829036632</v>
      </c>
      <c r="I468" s="11">
        <f t="shared" si="108"/>
        <v>0.2252741171820597</v>
      </c>
      <c r="J468" s="32">
        <f t="shared" si="109"/>
        <v>3.0566365967715021E-2</v>
      </c>
      <c r="K468" s="32">
        <f t="shared" si="110"/>
        <v>32.715698066830242</v>
      </c>
      <c r="L468" s="8">
        <v>1</v>
      </c>
      <c r="M468" s="9">
        <v>0</v>
      </c>
      <c r="N468" s="8">
        <v>1</v>
      </c>
      <c r="O468" s="9">
        <v>0</v>
      </c>
      <c r="P468" s="9">
        <v>0</v>
      </c>
      <c r="Q468" s="9">
        <v>0</v>
      </c>
      <c r="R468" s="9">
        <v>0</v>
      </c>
      <c r="S468" s="8">
        <v>1023</v>
      </c>
      <c r="T468" s="9">
        <v>6</v>
      </c>
      <c r="U468" s="9">
        <f t="shared" si="111"/>
        <v>1016</v>
      </c>
      <c r="V468" s="9">
        <f t="shared" si="112"/>
        <v>16</v>
      </c>
      <c r="W468" s="7">
        <v>7.68</v>
      </c>
      <c r="X468" s="7">
        <v>17.46</v>
      </c>
      <c r="Y468" s="9">
        <v>1</v>
      </c>
      <c r="Z468" s="9">
        <v>0</v>
      </c>
      <c r="AA468" s="9">
        <v>1</v>
      </c>
      <c r="AB468" s="9">
        <v>0</v>
      </c>
      <c r="AC468" s="9">
        <v>0</v>
      </c>
      <c r="AD468" s="29">
        <v>0</v>
      </c>
      <c r="AE468" s="187">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s="17">
        <v>0</v>
      </c>
      <c r="BF468">
        <v>0</v>
      </c>
      <c r="BG468">
        <v>1</v>
      </c>
      <c r="BH468" s="17">
        <v>0</v>
      </c>
      <c r="BI468">
        <v>127.1666666666667</v>
      </c>
      <c r="BJ468">
        <v>27</v>
      </c>
      <c r="BK468" s="24">
        <v>35</v>
      </c>
      <c r="BL468">
        <v>0</v>
      </c>
      <c r="BM468">
        <v>0</v>
      </c>
      <c r="BN468">
        <v>0</v>
      </c>
      <c r="BO468">
        <v>0</v>
      </c>
      <c r="BP468">
        <v>0</v>
      </c>
      <c r="BQ468">
        <v>1</v>
      </c>
      <c r="BR468">
        <v>0</v>
      </c>
      <c r="BS468" s="17">
        <v>0</v>
      </c>
      <c r="BT468">
        <v>0</v>
      </c>
      <c r="BU468">
        <v>0</v>
      </c>
      <c r="BV468">
        <v>1</v>
      </c>
      <c r="BW468" s="17">
        <v>0</v>
      </c>
      <c r="BX468">
        <v>0</v>
      </c>
      <c r="BY468">
        <v>0</v>
      </c>
      <c r="BZ468">
        <v>0</v>
      </c>
      <c r="CA468">
        <v>0</v>
      </c>
      <c r="CB468" s="17">
        <v>0</v>
      </c>
      <c r="CC468">
        <v>0</v>
      </c>
      <c r="CD468">
        <v>0</v>
      </c>
      <c r="CE468">
        <v>1</v>
      </c>
      <c r="CF468">
        <v>1</v>
      </c>
      <c r="CG468">
        <v>0</v>
      </c>
      <c r="CH468">
        <v>0</v>
      </c>
      <c r="CI468">
        <v>1</v>
      </c>
      <c r="CJ468">
        <v>1</v>
      </c>
      <c r="CK468">
        <v>0</v>
      </c>
      <c r="CL468">
        <v>0</v>
      </c>
      <c r="CM468" s="17">
        <v>0</v>
      </c>
      <c r="CN468">
        <v>0.123</v>
      </c>
      <c r="CO468">
        <v>226</v>
      </c>
      <c r="CP468">
        <v>1</v>
      </c>
      <c r="CQ468">
        <v>0</v>
      </c>
      <c r="CR468">
        <v>12</v>
      </c>
      <c r="CX468" s="33" t="s">
        <v>85</v>
      </c>
    </row>
    <row r="469" spans="1:102" x14ac:dyDescent="0.25">
      <c r="A469">
        <v>468</v>
      </c>
      <c r="B469">
        <v>31</v>
      </c>
      <c r="C469" s="24" t="s">
        <v>311</v>
      </c>
      <c r="D469" s="12">
        <v>6.5</v>
      </c>
      <c r="E469" s="13">
        <f t="shared" si="113"/>
        <v>0.8904109589041096</v>
      </c>
      <c r="F469" s="7">
        <v>7.3</v>
      </c>
      <c r="G469" s="7">
        <f t="shared" si="106"/>
        <v>5.6095890410958908</v>
      </c>
      <c r="H469" s="15">
        <f t="shared" si="107"/>
        <v>7.3904109589041092</v>
      </c>
      <c r="I469" s="11">
        <f t="shared" si="108"/>
        <v>0.22742757354036125</v>
      </c>
      <c r="J469" s="32">
        <f t="shared" si="109"/>
        <v>3.1154462128816611E-2</v>
      </c>
      <c r="K469" s="32">
        <f t="shared" si="110"/>
        <v>32.098130786698469</v>
      </c>
      <c r="L469" s="8">
        <v>1</v>
      </c>
      <c r="M469" s="9">
        <v>0</v>
      </c>
      <c r="N469" s="8">
        <v>1</v>
      </c>
      <c r="O469" s="9">
        <v>0</v>
      </c>
      <c r="P469" s="9">
        <v>0</v>
      </c>
      <c r="Q469" s="9">
        <v>0</v>
      </c>
      <c r="R469" s="9">
        <v>0</v>
      </c>
      <c r="S469" s="8">
        <v>986</v>
      </c>
      <c r="T469" s="9">
        <v>8</v>
      </c>
      <c r="U469" s="9">
        <f t="shared" si="111"/>
        <v>977</v>
      </c>
      <c r="V469" s="9">
        <f t="shared" si="112"/>
        <v>16</v>
      </c>
      <c r="W469" s="7">
        <v>7.68</v>
      </c>
      <c r="X469" s="7">
        <v>17.46</v>
      </c>
      <c r="Y469" s="9">
        <v>1</v>
      </c>
      <c r="Z469" s="9">
        <v>0</v>
      </c>
      <c r="AA469" s="9">
        <v>1</v>
      </c>
      <c r="AB469" s="9">
        <v>0</v>
      </c>
      <c r="AC469" s="9">
        <v>0</v>
      </c>
      <c r="AD469" s="29">
        <v>0</v>
      </c>
      <c r="AE469" s="187">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s="17">
        <v>0</v>
      </c>
      <c r="BF469">
        <v>0</v>
      </c>
      <c r="BG469">
        <v>1</v>
      </c>
      <c r="BH469" s="17">
        <v>0</v>
      </c>
      <c r="BI469">
        <v>127.1666666666667</v>
      </c>
      <c r="BJ469">
        <v>27</v>
      </c>
      <c r="BK469" s="24">
        <v>35</v>
      </c>
      <c r="BL469">
        <v>0</v>
      </c>
      <c r="BM469">
        <v>0</v>
      </c>
      <c r="BN469">
        <v>0</v>
      </c>
      <c r="BO469">
        <v>0</v>
      </c>
      <c r="BP469">
        <v>0</v>
      </c>
      <c r="BQ469">
        <v>1</v>
      </c>
      <c r="BR469">
        <v>0</v>
      </c>
      <c r="BS469" s="17">
        <v>0</v>
      </c>
      <c r="BT469">
        <v>0</v>
      </c>
      <c r="BU469">
        <v>1</v>
      </c>
      <c r="BV469">
        <v>0</v>
      </c>
      <c r="BW469" s="17">
        <v>0</v>
      </c>
      <c r="BX469">
        <v>1</v>
      </c>
      <c r="BY469">
        <v>0</v>
      </c>
      <c r="BZ469">
        <v>0</v>
      </c>
      <c r="CA469">
        <v>0</v>
      </c>
      <c r="CB469" s="17">
        <v>0</v>
      </c>
      <c r="CC469">
        <v>0</v>
      </c>
      <c r="CD469">
        <v>0</v>
      </c>
      <c r="CE469">
        <v>1</v>
      </c>
      <c r="CF469">
        <v>1</v>
      </c>
      <c r="CG469">
        <v>0</v>
      </c>
      <c r="CH469">
        <v>0</v>
      </c>
      <c r="CI469">
        <v>1</v>
      </c>
      <c r="CJ469">
        <v>1</v>
      </c>
      <c r="CK469">
        <v>0</v>
      </c>
      <c r="CL469">
        <v>0</v>
      </c>
      <c r="CM469" s="17">
        <v>0</v>
      </c>
      <c r="CN469">
        <v>0.123</v>
      </c>
      <c r="CO469">
        <v>226</v>
      </c>
      <c r="CP469">
        <v>1</v>
      </c>
      <c r="CQ469">
        <v>0</v>
      </c>
      <c r="CR469">
        <v>12</v>
      </c>
      <c r="CX469" s="33" t="s">
        <v>85</v>
      </c>
    </row>
    <row r="470" spans="1:102" x14ac:dyDescent="0.25">
      <c r="A470">
        <v>469</v>
      </c>
      <c r="B470">
        <v>31</v>
      </c>
      <c r="C470" s="24" t="s">
        <v>311</v>
      </c>
      <c r="D470" s="12">
        <v>6.4</v>
      </c>
      <c r="E470" s="13">
        <f t="shared" si="113"/>
        <v>0.86838534599728634</v>
      </c>
      <c r="F470" s="7">
        <v>7.37</v>
      </c>
      <c r="G470" s="7">
        <f t="shared" si="106"/>
        <v>5.5316146540027145</v>
      </c>
      <c r="H470" s="15">
        <f t="shared" si="107"/>
        <v>7.2683853459972863</v>
      </c>
      <c r="I470" s="11">
        <f t="shared" si="108"/>
        <v>0.12618462893964844</v>
      </c>
      <c r="J470" s="32">
        <f t="shared" si="109"/>
        <v>1.7121387915827468E-2</v>
      </c>
      <c r="K470" s="32">
        <f t="shared" si="110"/>
        <v>58.406479948718022</v>
      </c>
      <c r="L470" s="8">
        <v>1</v>
      </c>
      <c r="M470" s="9">
        <v>0</v>
      </c>
      <c r="N470" s="8">
        <v>1</v>
      </c>
      <c r="O470" s="9">
        <v>0</v>
      </c>
      <c r="P470" s="9">
        <v>0</v>
      </c>
      <c r="Q470" s="9">
        <v>0</v>
      </c>
      <c r="R470" s="9">
        <v>0</v>
      </c>
      <c r="S470" s="8">
        <v>3364</v>
      </c>
      <c r="T470" s="9">
        <v>6</v>
      </c>
      <c r="U470" s="9">
        <f t="shared" si="111"/>
        <v>3357</v>
      </c>
      <c r="V470" s="9">
        <f t="shared" si="112"/>
        <v>16</v>
      </c>
      <c r="W470" s="7">
        <v>7.68</v>
      </c>
      <c r="X470" s="7">
        <v>17.46</v>
      </c>
      <c r="Y470" s="9">
        <v>1</v>
      </c>
      <c r="Z470" s="9">
        <v>0</v>
      </c>
      <c r="AA470" s="9">
        <v>1</v>
      </c>
      <c r="AB470" s="9">
        <v>0</v>
      </c>
      <c r="AC470" s="9">
        <v>0</v>
      </c>
      <c r="AD470" s="29">
        <v>0</v>
      </c>
      <c r="AE470" s="187">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s="17">
        <v>0</v>
      </c>
      <c r="BF470">
        <v>0</v>
      </c>
      <c r="BG470">
        <v>1</v>
      </c>
      <c r="BH470" s="17">
        <v>0</v>
      </c>
      <c r="BI470">
        <v>127.1666666666667</v>
      </c>
      <c r="BJ470">
        <v>27</v>
      </c>
      <c r="BK470" s="24">
        <v>35</v>
      </c>
      <c r="BL470">
        <v>0</v>
      </c>
      <c r="BM470">
        <v>0</v>
      </c>
      <c r="BN470">
        <v>0</v>
      </c>
      <c r="BO470">
        <v>0</v>
      </c>
      <c r="BP470">
        <v>0</v>
      </c>
      <c r="BQ470">
        <v>1</v>
      </c>
      <c r="BR470">
        <v>0</v>
      </c>
      <c r="BS470" s="17">
        <v>0</v>
      </c>
      <c r="BT470">
        <v>0</v>
      </c>
      <c r="BU470">
        <v>0</v>
      </c>
      <c r="BV470">
        <v>1</v>
      </c>
      <c r="BW470" s="17">
        <v>0</v>
      </c>
      <c r="BX470">
        <v>0</v>
      </c>
      <c r="BY470">
        <v>0</v>
      </c>
      <c r="BZ470">
        <v>0</v>
      </c>
      <c r="CA470">
        <v>0</v>
      </c>
      <c r="CB470" s="17">
        <v>0</v>
      </c>
      <c r="CC470">
        <v>0</v>
      </c>
      <c r="CD470">
        <v>0</v>
      </c>
      <c r="CE470">
        <v>1</v>
      </c>
      <c r="CF470">
        <v>1</v>
      </c>
      <c r="CG470">
        <v>0</v>
      </c>
      <c r="CH470">
        <v>0</v>
      </c>
      <c r="CI470">
        <v>1</v>
      </c>
      <c r="CJ470">
        <v>1</v>
      </c>
      <c r="CK470">
        <v>0</v>
      </c>
      <c r="CL470">
        <v>0</v>
      </c>
      <c r="CM470" s="17">
        <v>0</v>
      </c>
      <c r="CN470">
        <v>0.123</v>
      </c>
      <c r="CO470">
        <v>226</v>
      </c>
      <c r="CP470">
        <v>1</v>
      </c>
      <c r="CQ470">
        <v>0</v>
      </c>
      <c r="CR470">
        <v>12</v>
      </c>
      <c r="CX470" s="33" t="s">
        <v>85</v>
      </c>
    </row>
    <row r="471" spans="1:102" x14ac:dyDescent="0.25">
      <c r="A471">
        <v>470</v>
      </c>
      <c r="B471">
        <v>31</v>
      </c>
      <c r="C471" s="24" t="s">
        <v>311</v>
      </c>
      <c r="D471" s="12">
        <v>4.3</v>
      </c>
      <c r="E471" s="13">
        <f t="shared" si="113"/>
        <v>1.4625850340136055</v>
      </c>
      <c r="F471" s="7">
        <v>2.94</v>
      </c>
      <c r="G471" s="7">
        <f t="shared" si="106"/>
        <v>2.8374149659863943</v>
      </c>
      <c r="H471" s="15">
        <f t="shared" si="107"/>
        <v>5.7625850340136058</v>
      </c>
      <c r="I471" s="11">
        <f t="shared" si="108"/>
        <v>5.0677276605177769E-2</v>
      </c>
      <c r="J471" s="32">
        <f t="shared" si="109"/>
        <v>1.7237168913325773E-2</v>
      </c>
      <c r="K471" s="32">
        <f t="shared" si="110"/>
        <v>58.014167235253836</v>
      </c>
      <c r="L471" s="8">
        <v>1</v>
      </c>
      <c r="M471" s="9">
        <v>0</v>
      </c>
      <c r="N471" s="8">
        <v>1</v>
      </c>
      <c r="O471" s="9">
        <v>0</v>
      </c>
      <c r="P471" s="9">
        <v>0</v>
      </c>
      <c r="Q471" s="9">
        <v>0</v>
      </c>
      <c r="R471" s="9">
        <v>0</v>
      </c>
      <c r="S471" s="8">
        <v>3364</v>
      </c>
      <c r="T471" s="9">
        <v>6</v>
      </c>
      <c r="U471" s="9">
        <f t="shared" si="111"/>
        <v>3357</v>
      </c>
      <c r="V471" s="9">
        <f t="shared" si="112"/>
        <v>16</v>
      </c>
      <c r="W471" s="7">
        <v>7.68</v>
      </c>
      <c r="X471" s="7">
        <v>17.46</v>
      </c>
      <c r="Y471" s="9">
        <v>1</v>
      </c>
      <c r="Z471" s="9">
        <v>0</v>
      </c>
      <c r="AA471" s="9">
        <v>1</v>
      </c>
      <c r="AB471" s="9">
        <v>0</v>
      </c>
      <c r="AC471" s="9">
        <v>0</v>
      </c>
      <c r="AD471" s="29">
        <v>0</v>
      </c>
      <c r="AE471" s="187">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s="17">
        <v>0</v>
      </c>
      <c r="BF471">
        <v>0</v>
      </c>
      <c r="BG471">
        <v>1</v>
      </c>
      <c r="BH471" s="17">
        <v>0</v>
      </c>
      <c r="BI471">
        <v>127.1666666666667</v>
      </c>
      <c r="BJ471">
        <v>27</v>
      </c>
      <c r="BK471" s="24">
        <v>35</v>
      </c>
      <c r="BL471">
        <v>0</v>
      </c>
      <c r="BM471">
        <v>0</v>
      </c>
      <c r="BN471">
        <v>0</v>
      </c>
      <c r="BO471">
        <v>0</v>
      </c>
      <c r="BP471">
        <v>0</v>
      </c>
      <c r="BQ471">
        <v>1</v>
      </c>
      <c r="BR471">
        <v>0</v>
      </c>
      <c r="BS471" s="17">
        <v>0</v>
      </c>
      <c r="BT471">
        <v>0</v>
      </c>
      <c r="BU471">
        <v>0</v>
      </c>
      <c r="BV471">
        <v>1</v>
      </c>
      <c r="BW471" s="17">
        <v>0</v>
      </c>
      <c r="BX471">
        <v>0</v>
      </c>
      <c r="BY471">
        <v>0</v>
      </c>
      <c r="BZ471">
        <v>0</v>
      </c>
      <c r="CA471">
        <v>0</v>
      </c>
      <c r="CB471" s="17">
        <v>0</v>
      </c>
      <c r="CC471">
        <v>0</v>
      </c>
      <c r="CD471">
        <v>0</v>
      </c>
      <c r="CE471">
        <v>1</v>
      </c>
      <c r="CF471">
        <v>1</v>
      </c>
      <c r="CG471">
        <v>0</v>
      </c>
      <c r="CH471">
        <v>0</v>
      </c>
      <c r="CI471">
        <v>1</v>
      </c>
      <c r="CJ471">
        <v>1</v>
      </c>
      <c r="CK471">
        <v>0</v>
      </c>
      <c r="CL471">
        <v>0</v>
      </c>
      <c r="CM471" s="17">
        <v>0</v>
      </c>
      <c r="CN471">
        <v>0.123</v>
      </c>
      <c r="CO471">
        <v>226</v>
      </c>
      <c r="CP471">
        <v>1</v>
      </c>
      <c r="CQ471">
        <v>0</v>
      </c>
      <c r="CR471">
        <v>12</v>
      </c>
      <c r="CX471" s="33" t="s">
        <v>85</v>
      </c>
    </row>
    <row r="472" spans="1:102" x14ac:dyDescent="0.25">
      <c r="A472">
        <v>471</v>
      </c>
      <c r="B472">
        <v>31</v>
      </c>
      <c r="C472" s="24" t="s">
        <v>311</v>
      </c>
      <c r="D472" s="12">
        <v>7.8</v>
      </c>
      <c r="E472" s="13">
        <f t="shared" si="113"/>
        <v>1.1854103343465046</v>
      </c>
      <c r="F472" s="7">
        <v>6.58</v>
      </c>
      <c r="G472" s="7">
        <f t="shared" si="106"/>
        <v>6.6145896656534955</v>
      </c>
      <c r="H472" s="15">
        <f t="shared" si="107"/>
        <v>8.9854103343465042</v>
      </c>
      <c r="I472" s="11">
        <f t="shared" si="108"/>
        <v>0.112841150584339</v>
      </c>
      <c r="J472" s="32">
        <f t="shared" si="109"/>
        <v>1.714911103105456E-2</v>
      </c>
      <c r="K472" s="32">
        <f t="shared" si="110"/>
        <v>58.3120605020951</v>
      </c>
      <c r="L472" s="8">
        <v>1</v>
      </c>
      <c r="M472" s="9">
        <v>0</v>
      </c>
      <c r="N472" s="8">
        <v>1</v>
      </c>
      <c r="O472" s="9">
        <v>0</v>
      </c>
      <c r="P472" s="9">
        <v>0</v>
      </c>
      <c r="Q472" s="9">
        <v>0</v>
      </c>
      <c r="R472" s="9">
        <v>0</v>
      </c>
      <c r="S472" s="8">
        <v>3364</v>
      </c>
      <c r="T472" s="9">
        <v>6</v>
      </c>
      <c r="U472" s="9">
        <f t="shared" si="111"/>
        <v>3357</v>
      </c>
      <c r="V472" s="9">
        <f t="shared" si="112"/>
        <v>16</v>
      </c>
      <c r="W472" s="7">
        <v>7.68</v>
      </c>
      <c r="X472" s="7">
        <v>17.46</v>
      </c>
      <c r="Y472" s="9">
        <v>1</v>
      </c>
      <c r="Z472" s="9">
        <v>0</v>
      </c>
      <c r="AA472" s="9">
        <v>1</v>
      </c>
      <c r="AB472" s="9">
        <v>0</v>
      </c>
      <c r="AC472" s="9">
        <v>0</v>
      </c>
      <c r="AD472" s="29">
        <v>0</v>
      </c>
      <c r="AE472" s="187">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s="17">
        <v>0</v>
      </c>
      <c r="BF472">
        <v>0</v>
      </c>
      <c r="BG472">
        <v>1</v>
      </c>
      <c r="BH472" s="17">
        <v>0</v>
      </c>
      <c r="BI472">
        <v>127.1666666666667</v>
      </c>
      <c r="BJ472">
        <v>27</v>
      </c>
      <c r="BK472" s="24">
        <v>35</v>
      </c>
      <c r="BL472">
        <v>0</v>
      </c>
      <c r="BM472">
        <v>0</v>
      </c>
      <c r="BN472">
        <v>0</v>
      </c>
      <c r="BO472">
        <v>0</v>
      </c>
      <c r="BP472">
        <v>0</v>
      </c>
      <c r="BQ472">
        <v>1</v>
      </c>
      <c r="BR472">
        <v>0</v>
      </c>
      <c r="BS472" s="17">
        <v>0</v>
      </c>
      <c r="BT472">
        <v>0</v>
      </c>
      <c r="BU472">
        <v>0</v>
      </c>
      <c r="BV472">
        <v>1</v>
      </c>
      <c r="BW472" s="17">
        <v>0</v>
      </c>
      <c r="BX472">
        <v>0</v>
      </c>
      <c r="BY472">
        <v>0</v>
      </c>
      <c r="BZ472">
        <v>0</v>
      </c>
      <c r="CA472">
        <v>0</v>
      </c>
      <c r="CB472" s="17">
        <v>0</v>
      </c>
      <c r="CC472">
        <v>0</v>
      </c>
      <c r="CD472">
        <v>0</v>
      </c>
      <c r="CE472">
        <v>1</v>
      </c>
      <c r="CF472">
        <v>1</v>
      </c>
      <c r="CG472">
        <v>0</v>
      </c>
      <c r="CH472">
        <v>0</v>
      </c>
      <c r="CI472">
        <v>1</v>
      </c>
      <c r="CJ472">
        <v>1</v>
      </c>
      <c r="CK472">
        <v>0</v>
      </c>
      <c r="CL472">
        <v>0</v>
      </c>
      <c r="CM472" s="17">
        <v>0</v>
      </c>
      <c r="CN472">
        <v>0.123</v>
      </c>
      <c r="CO472">
        <v>226</v>
      </c>
      <c r="CP472">
        <v>1</v>
      </c>
      <c r="CQ472">
        <v>0</v>
      </c>
      <c r="CR472">
        <v>12</v>
      </c>
      <c r="CX472" s="33" t="s">
        <v>85</v>
      </c>
    </row>
    <row r="473" spans="1:102" x14ac:dyDescent="0.25">
      <c r="A473">
        <v>472</v>
      </c>
      <c r="B473">
        <v>31</v>
      </c>
      <c r="C473" s="24" t="s">
        <v>311</v>
      </c>
      <c r="D473" s="12">
        <v>10.5</v>
      </c>
      <c r="E473" s="13">
        <f t="shared" si="113"/>
        <v>1.2804878048780488</v>
      </c>
      <c r="F473" s="7">
        <v>8.1999999999999993</v>
      </c>
      <c r="G473" s="7">
        <f t="shared" si="106"/>
        <v>9.2195121951219505</v>
      </c>
      <c r="H473" s="15">
        <f t="shared" si="107"/>
        <v>11.780487804878049</v>
      </c>
      <c r="I473" s="11">
        <f t="shared" si="108"/>
        <v>0.20660483785702163</v>
      </c>
      <c r="J473" s="32">
        <f t="shared" si="109"/>
        <v>2.5195711933783126E-2</v>
      </c>
      <c r="K473" s="32">
        <f t="shared" si="110"/>
        <v>39.689293266572541</v>
      </c>
      <c r="L473" s="8">
        <v>1</v>
      </c>
      <c r="M473" s="9">
        <v>0</v>
      </c>
      <c r="N473" s="8">
        <v>1</v>
      </c>
      <c r="O473" s="9">
        <v>0</v>
      </c>
      <c r="P473" s="9">
        <v>0</v>
      </c>
      <c r="Q473" s="9">
        <v>0</v>
      </c>
      <c r="R473" s="9">
        <v>0</v>
      </c>
      <c r="S473" s="8">
        <v>1515</v>
      </c>
      <c r="T473" s="9">
        <v>6</v>
      </c>
      <c r="U473" s="9">
        <f t="shared" si="111"/>
        <v>1508</v>
      </c>
      <c r="V473" s="9">
        <f t="shared" si="112"/>
        <v>16</v>
      </c>
      <c r="W473" s="7">
        <v>7.68</v>
      </c>
      <c r="X473" s="7">
        <v>17.46</v>
      </c>
      <c r="Y473" s="9">
        <v>1</v>
      </c>
      <c r="Z473" s="9">
        <v>0</v>
      </c>
      <c r="AA473" s="9">
        <v>1</v>
      </c>
      <c r="AB473" s="9">
        <v>0</v>
      </c>
      <c r="AC473" s="9">
        <v>0</v>
      </c>
      <c r="AD473" s="29">
        <v>0</v>
      </c>
      <c r="AE473" s="187">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s="17">
        <v>0</v>
      </c>
      <c r="BF473">
        <v>0</v>
      </c>
      <c r="BG473">
        <v>1</v>
      </c>
      <c r="BH473" s="17">
        <v>0</v>
      </c>
      <c r="BI473">
        <v>127.1666666666667</v>
      </c>
      <c r="BJ473">
        <v>27</v>
      </c>
      <c r="BK473" s="24">
        <v>35</v>
      </c>
      <c r="BL473">
        <v>0</v>
      </c>
      <c r="BM473">
        <v>0</v>
      </c>
      <c r="BN473">
        <v>0</v>
      </c>
      <c r="BO473">
        <v>0</v>
      </c>
      <c r="BP473">
        <v>0</v>
      </c>
      <c r="BQ473">
        <v>1</v>
      </c>
      <c r="BR473">
        <v>0</v>
      </c>
      <c r="BS473" s="17">
        <v>0</v>
      </c>
      <c r="BT473">
        <v>0</v>
      </c>
      <c r="BU473">
        <v>0</v>
      </c>
      <c r="BV473">
        <v>1</v>
      </c>
      <c r="BW473" s="17">
        <v>0</v>
      </c>
      <c r="BX473">
        <v>0</v>
      </c>
      <c r="BY473">
        <v>0</v>
      </c>
      <c r="BZ473">
        <v>0</v>
      </c>
      <c r="CA473">
        <v>0</v>
      </c>
      <c r="CB473" s="17">
        <v>0</v>
      </c>
      <c r="CC473">
        <v>0</v>
      </c>
      <c r="CD473">
        <v>0</v>
      </c>
      <c r="CE473">
        <v>1</v>
      </c>
      <c r="CF473">
        <v>1</v>
      </c>
      <c r="CG473">
        <v>0</v>
      </c>
      <c r="CH473">
        <v>0</v>
      </c>
      <c r="CI473">
        <v>1</v>
      </c>
      <c r="CJ473">
        <v>1</v>
      </c>
      <c r="CK473">
        <v>0</v>
      </c>
      <c r="CL473">
        <v>0</v>
      </c>
      <c r="CM473" s="17">
        <v>0</v>
      </c>
      <c r="CN473">
        <v>0.123</v>
      </c>
      <c r="CO473">
        <v>226</v>
      </c>
      <c r="CP473">
        <v>1</v>
      </c>
      <c r="CQ473">
        <v>0</v>
      </c>
      <c r="CR473">
        <v>12</v>
      </c>
      <c r="CX473" s="33" t="s">
        <v>85</v>
      </c>
    </row>
    <row r="474" spans="1:102" x14ac:dyDescent="0.25">
      <c r="A474">
        <v>473</v>
      </c>
      <c r="B474">
        <v>31</v>
      </c>
      <c r="C474" s="24" t="s">
        <v>311</v>
      </c>
      <c r="D474" s="12">
        <v>8.9</v>
      </c>
      <c r="E474" s="13">
        <f t="shared" si="113"/>
        <v>2.8253968253968256</v>
      </c>
      <c r="F474" s="7">
        <v>3.15</v>
      </c>
      <c r="G474" s="7">
        <f t="shared" si="106"/>
        <v>6.0746031746031743</v>
      </c>
      <c r="H474" s="15">
        <f t="shared" si="107"/>
        <v>11.725396825396826</v>
      </c>
      <c r="I474" s="11">
        <f t="shared" si="108"/>
        <v>8.0851066780717365E-2</v>
      </c>
      <c r="J474" s="32">
        <f t="shared" si="109"/>
        <v>2.5667005327211861E-2</v>
      </c>
      <c r="K474" s="32">
        <f t="shared" si="110"/>
        <v>38.960524893794741</v>
      </c>
      <c r="L474" s="8">
        <v>1</v>
      </c>
      <c r="M474" s="9">
        <v>0</v>
      </c>
      <c r="N474" s="8">
        <v>1</v>
      </c>
      <c r="O474" s="9">
        <v>0</v>
      </c>
      <c r="P474" s="9">
        <v>0</v>
      </c>
      <c r="Q474" s="9">
        <v>0</v>
      </c>
      <c r="R474" s="9">
        <v>0</v>
      </c>
      <c r="S474" s="8">
        <v>1515</v>
      </c>
      <c r="T474" s="9">
        <v>6</v>
      </c>
      <c r="U474" s="9">
        <f t="shared" si="111"/>
        <v>1508</v>
      </c>
      <c r="V474" s="9">
        <f t="shared" si="112"/>
        <v>16</v>
      </c>
      <c r="W474" s="7">
        <v>7.68</v>
      </c>
      <c r="X474" s="7">
        <v>17.46</v>
      </c>
      <c r="Y474" s="9">
        <v>1</v>
      </c>
      <c r="Z474" s="9">
        <v>0</v>
      </c>
      <c r="AA474" s="9">
        <v>1</v>
      </c>
      <c r="AB474" s="9">
        <v>0</v>
      </c>
      <c r="AC474" s="9">
        <v>0</v>
      </c>
      <c r="AD474" s="29">
        <v>0</v>
      </c>
      <c r="AE474" s="187">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s="17">
        <v>0</v>
      </c>
      <c r="BF474">
        <v>0</v>
      </c>
      <c r="BG474">
        <v>1</v>
      </c>
      <c r="BH474" s="17">
        <v>0</v>
      </c>
      <c r="BI474">
        <v>127.1666666666667</v>
      </c>
      <c r="BJ474">
        <v>27</v>
      </c>
      <c r="BK474" s="24">
        <v>35</v>
      </c>
      <c r="BL474">
        <v>0</v>
      </c>
      <c r="BM474">
        <v>0</v>
      </c>
      <c r="BN474">
        <v>0</v>
      </c>
      <c r="BO474">
        <v>0</v>
      </c>
      <c r="BP474">
        <v>0</v>
      </c>
      <c r="BQ474">
        <v>1</v>
      </c>
      <c r="BR474">
        <v>0</v>
      </c>
      <c r="BS474" s="17">
        <v>0</v>
      </c>
      <c r="BT474">
        <v>0</v>
      </c>
      <c r="BU474">
        <v>0</v>
      </c>
      <c r="BV474">
        <v>1</v>
      </c>
      <c r="BW474" s="17">
        <v>0</v>
      </c>
      <c r="BX474">
        <v>0</v>
      </c>
      <c r="BY474">
        <v>0</v>
      </c>
      <c r="BZ474">
        <v>0</v>
      </c>
      <c r="CA474">
        <v>0</v>
      </c>
      <c r="CB474" s="17">
        <v>0</v>
      </c>
      <c r="CC474">
        <v>0</v>
      </c>
      <c r="CD474">
        <v>0</v>
      </c>
      <c r="CE474">
        <v>1</v>
      </c>
      <c r="CF474">
        <v>1</v>
      </c>
      <c r="CG474">
        <v>0</v>
      </c>
      <c r="CH474">
        <v>0</v>
      </c>
      <c r="CI474">
        <v>1</v>
      </c>
      <c r="CJ474">
        <v>1</v>
      </c>
      <c r="CK474">
        <v>0</v>
      </c>
      <c r="CL474">
        <v>0</v>
      </c>
      <c r="CM474" s="17">
        <v>0</v>
      </c>
      <c r="CN474">
        <v>0.123</v>
      </c>
      <c r="CO474">
        <v>226</v>
      </c>
      <c r="CP474">
        <v>1</v>
      </c>
      <c r="CQ474">
        <v>0</v>
      </c>
      <c r="CR474">
        <v>12</v>
      </c>
      <c r="CX474" s="33" t="s">
        <v>85</v>
      </c>
    </row>
    <row r="475" spans="1:102" x14ac:dyDescent="0.25">
      <c r="A475">
        <v>474</v>
      </c>
      <c r="B475">
        <v>31</v>
      </c>
      <c r="C475" s="24" t="s">
        <v>311</v>
      </c>
      <c r="D475" s="12">
        <v>11.7</v>
      </c>
      <c r="E475" s="13">
        <f t="shared" si="113"/>
        <v>1.4516129032258063</v>
      </c>
      <c r="F475" s="7">
        <v>8.06</v>
      </c>
      <c r="G475" s="7">
        <f t="shared" si="106"/>
        <v>10.248387096774193</v>
      </c>
      <c r="H475" s="15">
        <f t="shared" si="107"/>
        <v>13.151612903225805</v>
      </c>
      <c r="I475" s="11">
        <f t="shared" si="108"/>
        <v>0.20322433235021214</v>
      </c>
      <c r="J475" s="32">
        <f t="shared" si="109"/>
        <v>2.5213937016155347E-2</v>
      </c>
      <c r="K475" s="32">
        <f t="shared" si="110"/>
        <v>39.66060513910498</v>
      </c>
      <c r="L475" s="8">
        <v>1</v>
      </c>
      <c r="M475" s="9">
        <v>0</v>
      </c>
      <c r="N475" s="8">
        <v>1</v>
      </c>
      <c r="O475" s="9">
        <v>0</v>
      </c>
      <c r="P475" s="9">
        <v>0</v>
      </c>
      <c r="Q475" s="9">
        <v>0</v>
      </c>
      <c r="R475" s="9">
        <v>0</v>
      </c>
      <c r="S475" s="8">
        <v>1515</v>
      </c>
      <c r="T475" s="9">
        <v>6</v>
      </c>
      <c r="U475" s="9">
        <f t="shared" si="111"/>
        <v>1508</v>
      </c>
      <c r="V475" s="9">
        <f t="shared" si="112"/>
        <v>16</v>
      </c>
      <c r="W475" s="7">
        <v>7.68</v>
      </c>
      <c r="X475" s="7">
        <v>17.46</v>
      </c>
      <c r="Y475" s="9">
        <v>1</v>
      </c>
      <c r="Z475" s="9">
        <v>0</v>
      </c>
      <c r="AA475" s="9">
        <v>1</v>
      </c>
      <c r="AB475" s="9">
        <v>0</v>
      </c>
      <c r="AC475" s="9">
        <v>0</v>
      </c>
      <c r="AD475" s="29">
        <v>0</v>
      </c>
      <c r="AE475" s="187">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s="17">
        <v>0</v>
      </c>
      <c r="BF475">
        <v>0</v>
      </c>
      <c r="BG475">
        <v>1</v>
      </c>
      <c r="BH475" s="17">
        <v>0</v>
      </c>
      <c r="BI475">
        <v>127.1666666666667</v>
      </c>
      <c r="BJ475">
        <v>27</v>
      </c>
      <c r="BK475" s="24">
        <v>35</v>
      </c>
      <c r="BL475">
        <v>0</v>
      </c>
      <c r="BM475">
        <v>0</v>
      </c>
      <c r="BN475">
        <v>0</v>
      </c>
      <c r="BO475">
        <v>0</v>
      </c>
      <c r="BP475">
        <v>0</v>
      </c>
      <c r="BQ475">
        <v>1</v>
      </c>
      <c r="BR475">
        <v>0</v>
      </c>
      <c r="BS475" s="17">
        <v>0</v>
      </c>
      <c r="BT475">
        <v>0</v>
      </c>
      <c r="BU475">
        <v>0</v>
      </c>
      <c r="BV475">
        <v>1</v>
      </c>
      <c r="BW475" s="17">
        <v>0</v>
      </c>
      <c r="BX475">
        <v>0</v>
      </c>
      <c r="BY475">
        <v>0</v>
      </c>
      <c r="BZ475">
        <v>0</v>
      </c>
      <c r="CA475">
        <v>0</v>
      </c>
      <c r="CB475" s="17">
        <v>0</v>
      </c>
      <c r="CC475">
        <v>0</v>
      </c>
      <c r="CD475">
        <v>0</v>
      </c>
      <c r="CE475">
        <v>1</v>
      </c>
      <c r="CF475">
        <v>1</v>
      </c>
      <c r="CG475">
        <v>0</v>
      </c>
      <c r="CH475">
        <v>0</v>
      </c>
      <c r="CI475">
        <v>1</v>
      </c>
      <c r="CJ475">
        <v>1</v>
      </c>
      <c r="CK475">
        <v>0</v>
      </c>
      <c r="CL475">
        <v>0</v>
      </c>
      <c r="CM475" s="17">
        <v>0</v>
      </c>
      <c r="CN475">
        <v>0.123</v>
      </c>
      <c r="CO475">
        <v>226</v>
      </c>
      <c r="CP475">
        <v>1</v>
      </c>
      <c r="CQ475">
        <v>0</v>
      </c>
      <c r="CR475">
        <v>12</v>
      </c>
      <c r="CX475" s="33" t="s">
        <v>85</v>
      </c>
    </row>
    <row r="476" spans="1:102" x14ac:dyDescent="0.25">
      <c r="A476">
        <v>475</v>
      </c>
      <c r="B476">
        <v>31</v>
      </c>
      <c r="C476" s="24" t="s">
        <v>311</v>
      </c>
      <c r="D476" s="12">
        <v>2.9</v>
      </c>
      <c r="E476" s="13">
        <f t="shared" si="113"/>
        <v>1.5025906735751295</v>
      </c>
      <c r="F476" s="7">
        <v>1.93</v>
      </c>
      <c r="G476" s="7">
        <f t="shared" si="106"/>
        <v>1.3974093264248704</v>
      </c>
      <c r="H476" s="15">
        <f t="shared" si="107"/>
        <v>4.4025906735751299</v>
      </c>
      <c r="I476" s="11">
        <f t="shared" si="108"/>
        <v>4.4245520473194209E-2</v>
      </c>
      <c r="J476" s="32">
        <f t="shared" si="109"/>
        <v>2.2925140141551403E-2</v>
      </c>
      <c r="K476" s="32">
        <f t="shared" si="110"/>
        <v>43.620234983319385</v>
      </c>
      <c r="L476" s="8">
        <v>1</v>
      </c>
      <c r="M476" s="9">
        <v>0</v>
      </c>
      <c r="N476" s="8">
        <v>1</v>
      </c>
      <c r="O476" s="9">
        <v>0</v>
      </c>
      <c r="P476" s="9">
        <v>0</v>
      </c>
      <c r="Q476" s="9">
        <v>0</v>
      </c>
      <c r="R476" s="9">
        <v>0</v>
      </c>
      <c r="S476" s="8">
        <v>1906</v>
      </c>
      <c r="T476" s="9">
        <v>6</v>
      </c>
      <c r="U476" s="9">
        <f t="shared" si="111"/>
        <v>1899</v>
      </c>
      <c r="V476" s="9">
        <f t="shared" si="112"/>
        <v>16</v>
      </c>
      <c r="W476" s="7">
        <v>7.68</v>
      </c>
      <c r="X476" s="7">
        <v>17.46</v>
      </c>
      <c r="Y476" s="9">
        <v>1</v>
      </c>
      <c r="Z476" s="9">
        <v>0</v>
      </c>
      <c r="AA476" s="9">
        <v>1</v>
      </c>
      <c r="AB476" s="9">
        <v>0</v>
      </c>
      <c r="AC476" s="9">
        <v>0</v>
      </c>
      <c r="AD476" s="29">
        <v>0</v>
      </c>
      <c r="AE476" s="187">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s="17">
        <v>0</v>
      </c>
      <c r="BF476">
        <v>0</v>
      </c>
      <c r="BG476">
        <v>1</v>
      </c>
      <c r="BH476" s="17">
        <v>0</v>
      </c>
      <c r="BI476">
        <v>127.1666666666667</v>
      </c>
      <c r="BJ476">
        <v>27</v>
      </c>
      <c r="BK476" s="24">
        <v>35</v>
      </c>
      <c r="BL476">
        <v>0</v>
      </c>
      <c r="BM476">
        <v>0</v>
      </c>
      <c r="BN476">
        <v>0</v>
      </c>
      <c r="BO476">
        <v>0</v>
      </c>
      <c r="BP476">
        <v>0</v>
      </c>
      <c r="BQ476">
        <v>1</v>
      </c>
      <c r="BR476">
        <v>0</v>
      </c>
      <c r="BS476" s="17">
        <v>0</v>
      </c>
      <c r="BT476">
        <v>0</v>
      </c>
      <c r="BU476">
        <v>0</v>
      </c>
      <c r="BV476">
        <v>1</v>
      </c>
      <c r="BW476" s="17">
        <v>0</v>
      </c>
      <c r="BX476">
        <v>0</v>
      </c>
      <c r="BY476">
        <v>0</v>
      </c>
      <c r="BZ476">
        <v>0</v>
      </c>
      <c r="CA476">
        <v>0</v>
      </c>
      <c r="CB476" s="17">
        <v>0</v>
      </c>
      <c r="CC476">
        <v>0</v>
      </c>
      <c r="CD476">
        <v>0</v>
      </c>
      <c r="CE476">
        <v>1</v>
      </c>
      <c r="CF476">
        <v>1</v>
      </c>
      <c r="CG476">
        <v>0</v>
      </c>
      <c r="CH476">
        <v>0</v>
      </c>
      <c r="CI476">
        <v>1</v>
      </c>
      <c r="CJ476">
        <v>1</v>
      </c>
      <c r="CK476">
        <v>0</v>
      </c>
      <c r="CL476">
        <v>0</v>
      </c>
      <c r="CM476" s="17">
        <v>0</v>
      </c>
      <c r="CN476">
        <v>0.123</v>
      </c>
      <c r="CO476">
        <v>226</v>
      </c>
      <c r="CP476">
        <v>1</v>
      </c>
      <c r="CQ476">
        <v>0</v>
      </c>
      <c r="CR476">
        <v>12</v>
      </c>
      <c r="CX476" s="33" t="s">
        <v>85</v>
      </c>
    </row>
    <row r="477" spans="1:102" x14ac:dyDescent="0.25">
      <c r="A477">
        <v>476</v>
      </c>
      <c r="B477">
        <v>31</v>
      </c>
      <c r="C477" s="24" t="s">
        <v>311</v>
      </c>
      <c r="D477" s="12">
        <v>2.6</v>
      </c>
      <c r="E477" s="13">
        <f t="shared" si="113"/>
        <v>1.8978102189781021</v>
      </c>
      <c r="F477" s="7">
        <v>1.37</v>
      </c>
      <c r="G477" s="7">
        <f t="shared" si="106"/>
        <v>0.702189781021898</v>
      </c>
      <c r="H477" s="15">
        <f t="shared" si="107"/>
        <v>4.4978102189781026</v>
      </c>
      <c r="I477" s="11">
        <f t="shared" si="108"/>
        <v>3.1422705174053607E-2</v>
      </c>
      <c r="J477" s="32">
        <f t="shared" si="109"/>
        <v>2.2936281148944235E-2</v>
      </c>
      <c r="K477" s="32">
        <f t="shared" si="110"/>
        <v>43.599047007933557</v>
      </c>
      <c r="L477" s="8">
        <v>1</v>
      </c>
      <c r="M477" s="9">
        <v>0</v>
      </c>
      <c r="N477" s="8">
        <v>1</v>
      </c>
      <c r="O477" s="9">
        <v>0</v>
      </c>
      <c r="P477" s="9">
        <v>0</v>
      </c>
      <c r="Q477" s="9">
        <v>0</v>
      </c>
      <c r="R477" s="9">
        <v>0</v>
      </c>
      <c r="S477" s="8">
        <v>1906</v>
      </c>
      <c r="T477" s="9">
        <v>6</v>
      </c>
      <c r="U477" s="9">
        <f t="shared" si="111"/>
        <v>1899</v>
      </c>
      <c r="V477" s="9">
        <f t="shared" si="112"/>
        <v>16</v>
      </c>
      <c r="W477" s="7">
        <v>7.68</v>
      </c>
      <c r="X477" s="7">
        <v>17.46</v>
      </c>
      <c r="Y477" s="9">
        <v>1</v>
      </c>
      <c r="Z477" s="9">
        <v>0</v>
      </c>
      <c r="AA477" s="9">
        <v>1</v>
      </c>
      <c r="AB477" s="9">
        <v>0</v>
      </c>
      <c r="AC477" s="9">
        <v>0</v>
      </c>
      <c r="AD477" s="29">
        <v>0</v>
      </c>
      <c r="AE477" s="187">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s="17">
        <v>0</v>
      </c>
      <c r="BF477">
        <v>0</v>
      </c>
      <c r="BG477">
        <v>1</v>
      </c>
      <c r="BH477" s="17">
        <v>0</v>
      </c>
      <c r="BI477">
        <v>127.1666666666667</v>
      </c>
      <c r="BJ477">
        <v>27</v>
      </c>
      <c r="BK477" s="24">
        <v>35</v>
      </c>
      <c r="BL477">
        <v>0</v>
      </c>
      <c r="BM477">
        <v>0</v>
      </c>
      <c r="BN477">
        <v>0</v>
      </c>
      <c r="BO477">
        <v>0</v>
      </c>
      <c r="BP477">
        <v>0</v>
      </c>
      <c r="BQ477">
        <v>1</v>
      </c>
      <c r="BR477">
        <v>0</v>
      </c>
      <c r="BS477" s="17">
        <v>0</v>
      </c>
      <c r="BT477">
        <v>0</v>
      </c>
      <c r="BU477">
        <v>0</v>
      </c>
      <c r="BV477">
        <v>1</v>
      </c>
      <c r="BW477" s="17">
        <v>0</v>
      </c>
      <c r="BX477">
        <v>0</v>
      </c>
      <c r="BY477">
        <v>0</v>
      </c>
      <c r="BZ477">
        <v>0</v>
      </c>
      <c r="CA477">
        <v>0</v>
      </c>
      <c r="CB477" s="17">
        <v>0</v>
      </c>
      <c r="CC477">
        <v>0</v>
      </c>
      <c r="CD477">
        <v>0</v>
      </c>
      <c r="CE477">
        <v>1</v>
      </c>
      <c r="CF477">
        <v>1</v>
      </c>
      <c r="CG477">
        <v>0</v>
      </c>
      <c r="CH477">
        <v>0</v>
      </c>
      <c r="CI477">
        <v>1</v>
      </c>
      <c r="CJ477">
        <v>1</v>
      </c>
      <c r="CK477">
        <v>0</v>
      </c>
      <c r="CL477">
        <v>0</v>
      </c>
      <c r="CM477" s="17">
        <v>0</v>
      </c>
      <c r="CN477">
        <v>0.123</v>
      </c>
      <c r="CO477">
        <v>226</v>
      </c>
      <c r="CP477">
        <v>1</v>
      </c>
      <c r="CQ477">
        <v>0</v>
      </c>
      <c r="CR477">
        <v>12</v>
      </c>
      <c r="CX477" s="33" t="s">
        <v>85</v>
      </c>
    </row>
    <row r="478" spans="1:102" x14ac:dyDescent="0.25">
      <c r="A478">
        <v>477</v>
      </c>
      <c r="B478">
        <v>31</v>
      </c>
      <c r="C478" s="24" t="s">
        <v>311</v>
      </c>
      <c r="D478" s="12">
        <v>-1</v>
      </c>
      <c r="E478" s="13">
        <f t="shared" si="113"/>
        <v>3.8461538461538458</v>
      </c>
      <c r="F478" s="7">
        <v>-0.26</v>
      </c>
      <c r="G478" s="7">
        <f t="shared" si="106"/>
        <v>-4.8461538461538458</v>
      </c>
      <c r="H478" s="15">
        <f t="shared" si="107"/>
        <v>2.8461538461538458</v>
      </c>
      <c r="I478" s="11">
        <f t="shared" si="108"/>
        <v>-5.966273195313905E-3</v>
      </c>
      <c r="J478" s="32">
        <f t="shared" si="109"/>
        <v>2.294720459736117E-2</v>
      </c>
      <c r="K478" s="32">
        <f t="shared" si="110"/>
        <v>43.578292761419654</v>
      </c>
      <c r="L478" s="8">
        <v>1</v>
      </c>
      <c r="M478" s="9">
        <v>0</v>
      </c>
      <c r="N478" s="8">
        <v>1</v>
      </c>
      <c r="O478" s="9">
        <v>0</v>
      </c>
      <c r="P478" s="9">
        <v>0</v>
      </c>
      <c r="Q478" s="9">
        <v>0</v>
      </c>
      <c r="R478" s="9">
        <v>0</v>
      </c>
      <c r="S478" s="8">
        <v>1906</v>
      </c>
      <c r="T478" s="9">
        <v>6</v>
      </c>
      <c r="U478" s="9">
        <f t="shared" si="111"/>
        <v>1899</v>
      </c>
      <c r="V478" s="9">
        <f t="shared" si="112"/>
        <v>16</v>
      </c>
      <c r="W478" s="7">
        <v>7.68</v>
      </c>
      <c r="X478" s="7">
        <v>17.46</v>
      </c>
      <c r="Y478" s="9">
        <v>1</v>
      </c>
      <c r="Z478" s="9">
        <v>0</v>
      </c>
      <c r="AA478" s="9">
        <v>1</v>
      </c>
      <c r="AB478" s="9">
        <v>0</v>
      </c>
      <c r="AC478" s="9">
        <v>0</v>
      </c>
      <c r="AD478" s="29">
        <v>0</v>
      </c>
      <c r="AE478" s="187">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s="17">
        <v>0</v>
      </c>
      <c r="BF478">
        <v>0</v>
      </c>
      <c r="BG478">
        <v>1</v>
      </c>
      <c r="BH478" s="17">
        <v>0</v>
      </c>
      <c r="BI478">
        <v>127.1666666666667</v>
      </c>
      <c r="BJ478">
        <v>27</v>
      </c>
      <c r="BK478" s="24">
        <v>35</v>
      </c>
      <c r="BL478">
        <v>0</v>
      </c>
      <c r="BM478">
        <v>0</v>
      </c>
      <c r="BN478">
        <v>0</v>
      </c>
      <c r="BO478">
        <v>0</v>
      </c>
      <c r="BP478">
        <v>0</v>
      </c>
      <c r="BQ478">
        <v>1</v>
      </c>
      <c r="BR478">
        <v>0</v>
      </c>
      <c r="BS478" s="17">
        <v>0</v>
      </c>
      <c r="BT478">
        <v>0</v>
      </c>
      <c r="BU478">
        <v>0</v>
      </c>
      <c r="BV478">
        <v>1</v>
      </c>
      <c r="BW478" s="17">
        <v>0</v>
      </c>
      <c r="BX478">
        <v>0</v>
      </c>
      <c r="BY478">
        <v>0</v>
      </c>
      <c r="BZ478">
        <v>0</v>
      </c>
      <c r="CA478">
        <v>0</v>
      </c>
      <c r="CB478" s="17">
        <v>0</v>
      </c>
      <c r="CC478">
        <v>0</v>
      </c>
      <c r="CD478">
        <v>0</v>
      </c>
      <c r="CE478">
        <v>1</v>
      </c>
      <c r="CF478">
        <v>1</v>
      </c>
      <c r="CG478">
        <v>0</v>
      </c>
      <c r="CH478">
        <v>0</v>
      </c>
      <c r="CI478">
        <v>1</v>
      </c>
      <c r="CJ478">
        <v>1</v>
      </c>
      <c r="CK478">
        <v>0</v>
      </c>
      <c r="CL478">
        <v>0</v>
      </c>
      <c r="CM478" s="17">
        <v>0</v>
      </c>
      <c r="CN478">
        <v>0.123</v>
      </c>
      <c r="CO478">
        <v>226</v>
      </c>
      <c r="CP478">
        <v>1</v>
      </c>
      <c r="CQ478">
        <v>0</v>
      </c>
      <c r="CR478">
        <v>12</v>
      </c>
      <c r="CX478" s="33" t="s">
        <v>85</v>
      </c>
    </row>
    <row r="479" spans="1:102" x14ac:dyDescent="0.25">
      <c r="A479">
        <v>478</v>
      </c>
      <c r="B479">
        <v>31</v>
      </c>
      <c r="C479" s="24" t="s">
        <v>311</v>
      </c>
      <c r="D479" s="12">
        <v>3.9</v>
      </c>
      <c r="E479" s="13">
        <f t="shared" si="113"/>
        <v>1.9509754877438719</v>
      </c>
      <c r="F479" s="7">
        <v>1.9990000000000001</v>
      </c>
      <c r="G479" s="7">
        <f t="shared" si="106"/>
        <v>1.949024512256128</v>
      </c>
      <c r="H479" s="15">
        <f t="shared" si="107"/>
        <v>5.850975487743872</v>
      </c>
      <c r="I479" s="11">
        <f t="shared" si="108"/>
        <v>6.2621945271200061E-2</v>
      </c>
      <c r="J479" s="32">
        <f t="shared" si="109"/>
        <v>3.132663595357682E-2</v>
      </c>
      <c r="K479" s="32">
        <f t="shared" si="110"/>
        <v>31.921716761477601</v>
      </c>
      <c r="L479" s="8">
        <v>1</v>
      </c>
      <c r="M479" s="9">
        <v>0</v>
      </c>
      <c r="N479" s="8">
        <v>1</v>
      </c>
      <c r="O479" s="9">
        <v>0</v>
      </c>
      <c r="P479" s="9">
        <v>0</v>
      </c>
      <c r="Q479" s="9">
        <v>0</v>
      </c>
      <c r="R479" s="9">
        <v>0</v>
      </c>
      <c r="S479" s="8">
        <v>1023</v>
      </c>
      <c r="T479" s="9">
        <v>7</v>
      </c>
      <c r="U479" s="9">
        <f t="shared" si="111"/>
        <v>1015</v>
      </c>
      <c r="V479" s="9">
        <f t="shared" si="112"/>
        <v>16</v>
      </c>
      <c r="W479" s="7">
        <v>5.45</v>
      </c>
      <c r="X479" s="7">
        <v>17.46</v>
      </c>
      <c r="Y479" s="9">
        <v>1</v>
      </c>
      <c r="Z479" s="9">
        <v>0</v>
      </c>
      <c r="AA479" s="9">
        <v>1</v>
      </c>
      <c r="AB479" s="9">
        <v>0</v>
      </c>
      <c r="AC479" s="9">
        <v>0</v>
      </c>
      <c r="AD479" s="29">
        <v>0</v>
      </c>
      <c r="AE479" s="187">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s="17">
        <v>0</v>
      </c>
      <c r="BF479">
        <v>0</v>
      </c>
      <c r="BG479">
        <v>1</v>
      </c>
      <c r="BH479" s="17">
        <v>0</v>
      </c>
      <c r="BI479">
        <v>127.1666666666667</v>
      </c>
      <c r="BJ479">
        <v>27</v>
      </c>
      <c r="BK479" s="24">
        <v>35</v>
      </c>
      <c r="BL479">
        <v>0</v>
      </c>
      <c r="BM479">
        <v>0</v>
      </c>
      <c r="BN479">
        <v>0</v>
      </c>
      <c r="BO479">
        <v>0</v>
      </c>
      <c r="BP479">
        <v>0</v>
      </c>
      <c r="BQ479">
        <v>1</v>
      </c>
      <c r="BR479">
        <v>0</v>
      </c>
      <c r="BS479" s="17">
        <v>0</v>
      </c>
      <c r="BT479">
        <v>0</v>
      </c>
      <c r="BU479">
        <v>0</v>
      </c>
      <c r="BV479">
        <v>1</v>
      </c>
      <c r="BW479" s="17">
        <v>0</v>
      </c>
      <c r="BX479">
        <v>0</v>
      </c>
      <c r="BY479">
        <v>0</v>
      </c>
      <c r="BZ479">
        <v>0</v>
      </c>
      <c r="CA479">
        <v>0</v>
      </c>
      <c r="CB479" s="17">
        <v>0</v>
      </c>
      <c r="CC479">
        <v>0</v>
      </c>
      <c r="CD479">
        <v>0</v>
      </c>
      <c r="CE479">
        <v>1</v>
      </c>
      <c r="CF479">
        <v>1</v>
      </c>
      <c r="CG479">
        <v>0</v>
      </c>
      <c r="CH479">
        <v>0</v>
      </c>
      <c r="CI479">
        <v>1</v>
      </c>
      <c r="CJ479">
        <v>1</v>
      </c>
      <c r="CK479">
        <v>0</v>
      </c>
      <c r="CL479">
        <v>0</v>
      </c>
      <c r="CM479" s="17">
        <v>0</v>
      </c>
      <c r="CN479">
        <v>0.123</v>
      </c>
      <c r="CO479">
        <v>226</v>
      </c>
      <c r="CP479">
        <v>1</v>
      </c>
      <c r="CQ479">
        <v>0</v>
      </c>
      <c r="CR479">
        <v>12</v>
      </c>
      <c r="CX479" s="33" t="s">
        <v>85</v>
      </c>
    </row>
    <row r="480" spans="1:102" x14ac:dyDescent="0.25">
      <c r="A480">
        <v>479</v>
      </c>
      <c r="B480">
        <v>31</v>
      </c>
      <c r="C480" s="24" t="s">
        <v>311</v>
      </c>
      <c r="D480" s="12">
        <v>7.4</v>
      </c>
      <c r="E480" s="13">
        <f t="shared" si="113"/>
        <v>1.1297709923664123</v>
      </c>
      <c r="F480" s="7">
        <v>6.55</v>
      </c>
      <c r="G480" s="7">
        <f t="shared" si="106"/>
        <v>6.2702290076335885</v>
      </c>
      <c r="H480" s="15">
        <f t="shared" si="107"/>
        <v>8.5297709923664122</v>
      </c>
      <c r="I480" s="11">
        <f t="shared" si="108"/>
        <v>0.20138099312014243</v>
      </c>
      <c r="J480" s="32">
        <f t="shared" si="109"/>
        <v>3.0745189789334722E-2</v>
      </c>
      <c r="K480" s="32">
        <f t="shared" si="110"/>
        <v>32.52541314111167</v>
      </c>
      <c r="L480" s="8">
        <v>1</v>
      </c>
      <c r="M480" s="9">
        <v>0</v>
      </c>
      <c r="N480" s="8">
        <v>1</v>
      </c>
      <c r="O480" s="9">
        <v>0</v>
      </c>
      <c r="P480" s="9">
        <v>0</v>
      </c>
      <c r="Q480" s="9">
        <v>0</v>
      </c>
      <c r="R480" s="9">
        <v>0</v>
      </c>
      <c r="S480" s="8">
        <v>1023</v>
      </c>
      <c r="T480" s="9">
        <v>7</v>
      </c>
      <c r="U480" s="9">
        <f t="shared" si="111"/>
        <v>1015</v>
      </c>
      <c r="V480" s="9">
        <f t="shared" si="112"/>
        <v>16</v>
      </c>
      <c r="W480" s="7">
        <v>7.68</v>
      </c>
      <c r="X480" s="7">
        <v>17.46</v>
      </c>
      <c r="Y480" s="9">
        <v>1</v>
      </c>
      <c r="Z480" s="9">
        <v>0</v>
      </c>
      <c r="AA480" s="9">
        <v>1</v>
      </c>
      <c r="AB480" s="9">
        <v>0</v>
      </c>
      <c r="AC480" s="9">
        <v>0</v>
      </c>
      <c r="AD480" s="29">
        <v>0</v>
      </c>
      <c r="AE480" s="187">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s="17">
        <v>0</v>
      </c>
      <c r="BF480">
        <v>0</v>
      </c>
      <c r="BG480">
        <v>1</v>
      </c>
      <c r="BH480" s="17">
        <v>0</v>
      </c>
      <c r="BI480">
        <v>127.1666666666667</v>
      </c>
      <c r="BJ480">
        <v>27</v>
      </c>
      <c r="BK480" s="24">
        <v>35</v>
      </c>
      <c r="BL480">
        <v>0</v>
      </c>
      <c r="BM480">
        <v>0</v>
      </c>
      <c r="BN480">
        <v>0</v>
      </c>
      <c r="BO480">
        <v>0</v>
      </c>
      <c r="BP480">
        <v>0</v>
      </c>
      <c r="BQ480">
        <v>1</v>
      </c>
      <c r="BR480">
        <v>0</v>
      </c>
      <c r="BS480" s="17">
        <v>0</v>
      </c>
      <c r="BT480">
        <v>0</v>
      </c>
      <c r="BU480">
        <v>0</v>
      </c>
      <c r="BV480">
        <v>1</v>
      </c>
      <c r="BW480" s="17">
        <v>0</v>
      </c>
      <c r="BX480">
        <v>0</v>
      </c>
      <c r="BY480">
        <v>0</v>
      </c>
      <c r="BZ480">
        <v>0</v>
      </c>
      <c r="CA480">
        <v>0</v>
      </c>
      <c r="CB480" s="17">
        <v>0</v>
      </c>
      <c r="CC480">
        <v>0</v>
      </c>
      <c r="CD480">
        <v>0</v>
      </c>
      <c r="CE480">
        <v>1</v>
      </c>
      <c r="CF480">
        <v>1</v>
      </c>
      <c r="CG480">
        <v>0</v>
      </c>
      <c r="CH480">
        <v>0</v>
      </c>
      <c r="CI480">
        <v>1</v>
      </c>
      <c r="CJ480">
        <v>1</v>
      </c>
      <c r="CK480">
        <v>0</v>
      </c>
      <c r="CL480">
        <v>0</v>
      </c>
      <c r="CM480" s="17">
        <v>0</v>
      </c>
      <c r="CN480">
        <v>0.123</v>
      </c>
      <c r="CO480">
        <v>226</v>
      </c>
      <c r="CP480">
        <v>1</v>
      </c>
      <c r="CQ480">
        <v>0</v>
      </c>
      <c r="CR480">
        <v>12</v>
      </c>
      <c r="CX480" s="33" t="s">
        <v>85</v>
      </c>
    </row>
    <row r="481" spans="1:102" x14ac:dyDescent="0.25">
      <c r="A481">
        <v>480</v>
      </c>
      <c r="B481">
        <v>31</v>
      </c>
      <c r="C481" s="24" t="s">
        <v>311</v>
      </c>
      <c r="D481" s="12">
        <v>6</v>
      </c>
      <c r="E481" s="13">
        <f t="shared" si="113"/>
        <v>3.333333333333333</v>
      </c>
      <c r="F481" s="7">
        <v>1.8</v>
      </c>
      <c r="G481" s="7">
        <f t="shared" si="106"/>
        <v>2.666666666666667</v>
      </c>
      <c r="H481" s="15">
        <f t="shared" si="107"/>
        <v>9.3333333333333321</v>
      </c>
      <c r="I481" s="11">
        <f t="shared" si="108"/>
        <v>6.9683742661882223E-2</v>
      </c>
      <c r="J481" s="32">
        <f t="shared" si="109"/>
        <v>3.8713190367712341E-2</v>
      </c>
      <c r="K481" s="32">
        <f t="shared" si="110"/>
        <v>25.830989140952386</v>
      </c>
      <c r="L481" s="8">
        <v>1</v>
      </c>
      <c r="M481" s="9">
        <v>0</v>
      </c>
      <c r="N481" s="8">
        <v>1</v>
      </c>
      <c r="O481" s="9">
        <v>0</v>
      </c>
      <c r="P481" s="9">
        <v>0</v>
      </c>
      <c r="Q481" s="9">
        <v>0</v>
      </c>
      <c r="R481" s="9">
        <v>0</v>
      </c>
      <c r="S481" s="8">
        <v>672</v>
      </c>
      <c r="T481" s="9">
        <v>7</v>
      </c>
      <c r="U481" s="9">
        <f t="shared" si="111"/>
        <v>664</v>
      </c>
      <c r="V481" s="9">
        <f t="shared" si="112"/>
        <v>16</v>
      </c>
      <c r="W481" s="7">
        <v>5.45</v>
      </c>
      <c r="X481" s="7">
        <v>17.46</v>
      </c>
      <c r="Y481" s="9">
        <v>1</v>
      </c>
      <c r="Z481" s="9">
        <v>0</v>
      </c>
      <c r="AA481" s="9">
        <v>1</v>
      </c>
      <c r="AB481" s="9">
        <v>0</v>
      </c>
      <c r="AC481" s="9">
        <v>0</v>
      </c>
      <c r="AD481" s="29">
        <v>0</v>
      </c>
      <c r="AE481" s="187">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s="17">
        <v>0</v>
      </c>
      <c r="BF481">
        <v>0</v>
      </c>
      <c r="BG481">
        <v>1</v>
      </c>
      <c r="BH481" s="17">
        <v>0</v>
      </c>
      <c r="BI481">
        <v>127.1666666666667</v>
      </c>
      <c r="BJ481">
        <v>27</v>
      </c>
      <c r="BK481" s="24">
        <v>35</v>
      </c>
      <c r="BL481">
        <v>0</v>
      </c>
      <c r="BM481">
        <v>0</v>
      </c>
      <c r="BN481">
        <v>0</v>
      </c>
      <c r="BO481">
        <v>0</v>
      </c>
      <c r="BP481">
        <v>0</v>
      </c>
      <c r="BQ481">
        <v>1</v>
      </c>
      <c r="BR481">
        <v>0</v>
      </c>
      <c r="BS481" s="17">
        <v>0</v>
      </c>
      <c r="BT481">
        <v>0</v>
      </c>
      <c r="BU481">
        <v>0</v>
      </c>
      <c r="BV481">
        <v>1</v>
      </c>
      <c r="BW481" s="17">
        <v>0</v>
      </c>
      <c r="BX481">
        <v>0</v>
      </c>
      <c r="BY481">
        <v>0</v>
      </c>
      <c r="BZ481">
        <v>0</v>
      </c>
      <c r="CA481">
        <v>0</v>
      </c>
      <c r="CB481" s="17">
        <v>0</v>
      </c>
      <c r="CC481">
        <v>0</v>
      </c>
      <c r="CD481">
        <v>0</v>
      </c>
      <c r="CE481">
        <v>1</v>
      </c>
      <c r="CF481">
        <v>1</v>
      </c>
      <c r="CG481">
        <v>0</v>
      </c>
      <c r="CH481">
        <v>0</v>
      </c>
      <c r="CI481">
        <v>1</v>
      </c>
      <c r="CJ481">
        <v>1</v>
      </c>
      <c r="CK481">
        <v>0</v>
      </c>
      <c r="CL481">
        <v>0</v>
      </c>
      <c r="CM481" s="17">
        <v>0</v>
      </c>
      <c r="CN481">
        <v>0.123</v>
      </c>
      <c r="CO481">
        <v>226</v>
      </c>
      <c r="CP481">
        <v>1</v>
      </c>
      <c r="CQ481">
        <v>0</v>
      </c>
      <c r="CR481">
        <v>12</v>
      </c>
      <c r="CX481" s="33" t="s">
        <v>85</v>
      </c>
    </row>
    <row r="482" spans="1:102" s="50" customFormat="1" x14ac:dyDescent="0.25">
      <c r="A482" s="50">
        <v>481</v>
      </c>
      <c r="B482" s="50">
        <v>31</v>
      </c>
      <c r="C482" s="51" t="s">
        <v>311</v>
      </c>
      <c r="D482" s="52">
        <v>11.5</v>
      </c>
      <c r="E482" s="53">
        <f t="shared" si="113"/>
        <v>1.4631043256997456</v>
      </c>
      <c r="F482" s="54">
        <v>7.86</v>
      </c>
      <c r="G482" s="54">
        <f t="shared" si="106"/>
        <v>10.036895674300254</v>
      </c>
      <c r="H482" s="55">
        <f t="shared" si="107"/>
        <v>12.963104325699746</v>
      </c>
      <c r="I482" s="56">
        <f t="shared" si="108"/>
        <v>0.29175624950447748</v>
      </c>
      <c r="J482" s="57">
        <f t="shared" si="109"/>
        <v>3.7119115713037845E-2</v>
      </c>
      <c r="K482" s="57">
        <f t="shared" si="110"/>
        <v>26.940296954562324</v>
      </c>
      <c r="L482" s="58">
        <v>1</v>
      </c>
      <c r="M482" s="59">
        <v>0</v>
      </c>
      <c r="N482" s="58">
        <v>1</v>
      </c>
      <c r="O482" s="59">
        <v>0</v>
      </c>
      <c r="P482" s="59">
        <v>0</v>
      </c>
      <c r="Q482" s="59">
        <v>0</v>
      </c>
      <c r="R482" s="59">
        <v>0</v>
      </c>
      <c r="S482" s="58">
        <v>672</v>
      </c>
      <c r="T482" s="59">
        <v>7</v>
      </c>
      <c r="U482" s="59">
        <f t="shared" si="111"/>
        <v>664</v>
      </c>
      <c r="V482" s="59">
        <f t="shared" si="112"/>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s="64">
        <v>0</v>
      </c>
      <c r="BF482">
        <v>0</v>
      </c>
      <c r="BG482">
        <v>1</v>
      </c>
      <c r="BH482" s="64">
        <v>0</v>
      </c>
      <c r="BI482">
        <v>127.1666666666667</v>
      </c>
      <c r="BJ482">
        <v>27</v>
      </c>
      <c r="BK482" s="51">
        <v>35</v>
      </c>
      <c r="BL482" s="50">
        <v>0</v>
      </c>
      <c r="BM482" s="50">
        <v>0</v>
      </c>
      <c r="BN482" s="50">
        <v>0</v>
      </c>
      <c r="BO482" s="50">
        <v>0</v>
      </c>
      <c r="BP482" s="50">
        <v>0</v>
      </c>
      <c r="BQ482" s="50">
        <v>1</v>
      </c>
      <c r="BR482" s="50">
        <v>0</v>
      </c>
      <c r="BS482" s="64">
        <v>0</v>
      </c>
      <c r="BT482" s="50">
        <v>0</v>
      </c>
      <c r="BU482" s="50">
        <v>0</v>
      </c>
      <c r="BV482" s="50">
        <v>1</v>
      </c>
      <c r="BW482" s="64">
        <v>0</v>
      </c>
      <c r="BX482" s="50">
        <v>0</v>
      </c>
      <c r="BY482" s="50">
        <v>0</v>
      </c>
      <c r="BZ482" s="50">
        <v>0</v>
      </c>
      <c r="CA482" s="50">
        <v>0</v>
      </c>
      <c r="CB482" s="64">
        <v>0</v>
      </c>
      <c r="CC482" s="50">
        <v>0</v>
      </c>
      <c r="CD482" s="50">
        <v>0</v>
      </c>
      <c r="CE482" s="50">
        <v>1</v>
      </c>
      <c r="CF482" s="50">
        <v>1</v>
      </c>
      <c r="CG482" s="50">
        <v>0</v>
      </c>
      <c r="CH482" s="50">
        <v>0</v>
      </c>
      <c r="CI482" s="50">
        <v>1</v>
      </c>
      <c r="CJ482" s="50">
        <v>1</v>
      </c>
      <c r="CK482" s="50">
        <v>0</v>
      </c>
      <c r="CL482" s="50">
        <v>0</v>
      </c>
      <c r="CM482" s="64">
        <v>0</v>
      </c>
      <c r="CN482">
        <v>0.123</v>
      </c>
      <c r="CO482">
        <v>226</v>
      </c>
      <c r="CP482">
        <v>1</v>
      </c>
      <c r="CQ482">
        <v>0</v>
      </c>
      <c r="CR482">
        <v>12</v>
      </c>
      <c r="CS482" s="66"/>
      <c r="CX482" s="33" t="s">
        <v>85</v>
      </c>
    </row>
    <row r="483" spans="1:102" x14ac:dyDescent="0.25">
      <c r="A483">
        <v>482</v>
      </c>
      <c r="B483">
        <v>32</v>
      </c>
      <c r="C483" s="24" t="s">
        <v>313</v>
      </c>
      <c r="D483" s="12">
        <v>6.62</v>
      </c>
      <c r="E483" s="13">
        <v>0.39</v>
      </c>
      <c r="F483" s="7">
        <f t="shared" ref="F483:F488" si="115">D483/E483</f>
        <v>16.974358974358974</v>
      </c>
      <c r="G483" s="7">
        <f t="shared" si="106"/>
        <v>6.23</v>
      </c>
      <c r="H483" s="15">
        <f t="shared" si="107"/>
        <v>7.01</v>
      </c>
      <c r="I483" s="11">
        <f t="shared" si="108"/>
        <v>0.7442826674266283</v>
      </c>
      <c r="J483" s="32">
        <f t="shared" si="109"/>
        <v>4.3847468322716771E-2</v>
      </c>
      <c r="K483" s="32">
        <f t="shared" si="110"/>
        <v>22.806333826163318</v>
      </c>
      <c r="L483" s="8">
        <v>1</v>
      </c>
      <c r="M483" s="9">
        <v>0</v>
      </c>
      <c r="N483" s="8">
        <v>1</v>
      </c>
      <c r="O483" s="9">
        <v>0</v>
      </c>
      <c r="P483" s="9">
        <v>0</v>
      </c>
      <c r="Q483" s="9">
        <v>0</v>
      </c>
      <c r="R483" s="9">
        <v>0</v>
      </c>
      <c r="S483" s="8">
        <v>237</v>
      </c>
      <c r="T483" s="9">
        <v>4</v>
      </c>
      <c r="U483" s="9">
        <f t="shared" si="111"/>
        <v>232</v>
      </c>
      <c r="V483" s="9">
        <f t="shared" si="112"/>
        <v>6</v>
      </c>
      <c r="W483" s="7">
        <v>15.046200000000001</v>
      </c>
      <c r="X483" s="7">
        <v>15.176500000000001</v>
      </c>
      <c r="Y483" s="9">
        <v>1</v>
      </c>
      <c r="Z483" s="9">
        <v>0</v>
      </c>
      <c r="AA483" s="9">
        <v>0</v>
      </c>
      <c r="AB483" s="9">
        <v>0</v>
      </c>
      <c r="AC483" s="9">
        <v>1</v>
      </c>
      <c r="AD483" s="29">
        <v>0</v>
      </c>
      <c r="AE483" s="187">
        <v>0</v>
      </c>
      <c r="AF483" s="9">
        <v>0</v>
      </c>
      <c r="AG483" s="29">
        <v>1</v>
      </c>
      <c r="AH483" s="9">
        <v>1</v>
      </c>
      <c r="AI483" s="29">
        <v>0</v>
      </c>
      <c r="AJ483" s="20">
        <v>2017</v>
      </c>
      <c r="AK483" s="32">
        <v>0</v>
      </c>
      <c r="AL483" s="32">
        <v>0</v>
      </c>
      <c r="AM483" s="32">
        <v>0.185</v>
      </c>
      <c r="AN483" s="42">
        <f t="shared" ref="AN483:AN488" si="116">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s="17">
        <v>0</v>
      </c>
      <c r="BF483">
        <v>1</v>
      </c>
      <c r="BG483">
        <v>0</v>
      </c>
      <c r="BH483" s="17">
        <v>0</v>
      </c>
      <c r="BI483">
        <v>1168.916666666667</v>
      </c>
      <c r="BJ483">
        <v>466</v>
      </c>
      <c r="BK483" s="24">
        <v>40.193300000000001</v>
      </c>
      <c r="BL483">
        <v>1</v>
      </c>
      <c r="BM483">
        <v>0</v>
      </c>
      <c r="BN483">
        <v>0</v>
      </c>
      <c r="BO483">
        <v>0</v>
      </c>
      <c r="BP483">
        <v>0</v>
      </c>
      <c r="BQ483">
        <v>0</v>
      </c>
      <c r="BR483">
        <v>0</v>
      </c>
      <c r="BS483" s="17">
        <v>0</v>
      </c>
      <c r="BT483">
        <v>0</v>
      </c>
      <c r="BU483">
        <v>0</v>
      </c>
      <c r="BV483">
        <v>1</v>
      </c>
      <c r="BW483" s="17">
        <v>0</v>
      </c>
      <c r="BX483">
        <v>0</v>
      </c>
      <c r="BY483">
        <v>0</v>
      </c>
      <c r="BZ483">
        <v>0</v>
      </c>
      <c r="CA483">
        <v>0</v>
      </c>
      <c r="CB483" s="17">
        <v>0</v>
      </c>
      <c r="CC483">
        <v>0</v>
      </c>
      <c r="CD483">
        <v>0</v>
      </c>
      <c r="CE483">
        <v>1</v>
      </c>
      <c r="CF483">
        <v>1</v>
      </c>
      <c r="CG483">
        <v>0</v>
      </c>
      <c r="CH483">
        <v>0</v>
      </c>
      <c r="CI483">
        <v>1</v>
      </c>
      <c r="CJ483">
        <v>0</v>
      </c>
      <c r="CK483">
        <v>0</v>
      </c>
      <c r="CL483">
        <v>0</v>
      </c>
      <c r="CM483" s="17">
        <v>0</v>
      </c>
      <c r="CN483">
        <v>1.35</v>
      </c>
      <c r="CO483">
        <v>0</v>
      </c>
      <c r="CP483">
        <v>1</v>
      </c>
      <c r="CQ483">
        <v>0</v>
      </c>
      <c r="CR483">
        <v>25</v>
      </c>
      <c r="CX483" s="33" t="s">
        <v>85</v>
      </c>
    </row>
    <row r="484" spans="1:102" x14ac:dyDescent="0.25">
      <c r="A484">
        <v>483</v>
      </c>
      <c r="B484">
        <v>32</v>
      </c>
      <c r="C484" s="24" t="s">
        <v>313</v>
      </c>
      <c r="D484" s="12">
        <v>9.9700000000000006</v>
      </c>
      <c r="E484" s="13">
        <v>1.1100000000000001</v>
      </c>
      <c r="F484" s="7">
        <f t="shared" si="115"/>
        <v>8.9819819819819813</v>
      </c>
      <c r="G484" s="7">
        <f t="shared" si="106"/>
        <v>8.8600000000000012</v>
      </c>
      <c r="H484" s="15">
        <f t="shared" si="107"/>
        <v>11.08</v>
      </c>
      <c r="I484" s="11">
        <f t="shared" si="108"/>
        <v>0.51040909554348857</v>
      </c>
      <c r="J484" s="32">
        <f t="shared" si="109"/>
        <v>5.6825887267128616E-2</v>
      </c>
      <c r="K484" s="32">
        <f t="shared" si="110"/>
        <v>17.597613483783789</v>
      </c>
      <c r="L484" s="8">
        <v>1</v>
      </c>
      <c r="M484" s="9">
        <v>0</v>
      </c>
      <c r="N484" s="8">
        <v>1</v>
      </c>
      <c r="O484" s="9">
        <v>0</v>
      </c>
      <c r="P484" s="9">
        <v>0</v>
      </c>
      <c r="Q484" s="9">
        <v>0</v>
      </c>
      <c r="R484" s="9">
        <v>0</v>
      </c>
      <c r="S484" s="8">
        <v>237</v>
      </c>
      <c r="T484" s="9">
        <v>7</v>
      </c>
      <c r="U484" s="9">
        <f t="shared" si="111"/>
        <v>229</v>
      </c>
      <c r="V484" s="9">
        <f t="shared" si="112"/>
        <v>6</v>
      </c>
      <c r="W484" s="7">
        <v>15.046200000000001</v>
      </c>
      <c r="X484" s="7">
        <v>15.176500000000001</v>
      </c>
      <c r="Y484" s="9">
        <v>1</v>
      </c>
      <c r="Z484" s="9">
        <v>0</v>
      </c>
      <c r="AA484" s="9">
        <v>0</v>
      </c>
      <c r="AB484" s="9">
        <v>0</v>
      </c>
      <c r="AC484" s="9">
        <v>1</v>
      </c>
      <c r="AD484" s="29">
        <v>0</v>
      </c>
      <c r="AE484" s="187">
        <v>0</v>
      </c>
      <c r="AF484" s="9">
        <v>0</v>
      </c>
      <c r="AG484" s="29">
        <v>1</v>
      </c>
      <c r="AH484" s="9">
        <v>1</v>
      </c>
      <c r="AI484" s="29">
        <v>0</v>
      </c>
      <c r="AJ484" s="20">
        <v>2017</v>
      </c>
      <c r="AK484" s="32">
        <v>0</v>
      </c>
      <c r="AL484" s="32">
        <v>0</v>
      </c>
      <c r="AM484" s="32">
        <v>0.185</v>
      </c>
      <c r="AN484" s="42">
        <f t="shared" si="116"/>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s="17">
        <v>0</v>
      </c>
      <c r="BF484">
        <v>1</v>
      </c>
      <c r="BG484">
        <v>0</v>
      </c>
      <c r="BH484" s="17">
        <v>0</v>
      </c>
      <c r="BI484">
        <v>1168.916666666667</v>
      </c>
      <c r="BJ484">
        <v>466</v>
      </c>
      <c r="BK484" s="24">
        <v>40.193300000000001</v>
      </c>
      <c r="BL484">
        <v>0</v>
      </c>
      <c r="BM484">
        <v>0</v>
      </c>
      <c r="BN484">
        <v>0</v>
      </c>
      <c r="BO484">
        <v>0</v>
      </c>
      <c r="BP484">
        <v>1</v>
      </c>
      <c r="BQ484">
        <v>0</v>
      </c>
      <c r="BR484">
        <v>0</v>
      </c>
      <c r="BS484" s="17">
        <v>0</v>
      </c>
      <c r="BT484">
        <v>1</v>
      </c>
      <c r="BU484">
        <v>0</v>
      </c>
      <c r="BV484">
        <v>0</v>
      </c>
      <c r="BW484" s="17">
        <v>0</v>
      </c>
      <c r="BX484">
        <v>0</v>
      </c>
      <c r="BY484">
        <v>0</v>
      </c>
      <c r="BZ484">
        <v>0</v>
      </c>
      <c r="CA484">
        <v>1</v>
      </c>
      <c r="CB484" s="17">
        <v>0</v>
      </c>
      <c r="CC484">
        <v>0</v>
      </c>
      <c r="CD484">
        <v>0</v>
      </c>
      <c r="CE484">
        <v>1</v>
      </c>
      <c r="CF484">
        <v>1</v>
      </c>
      <c r="CG484">
        <v>0</v>
      </c>
      <c r="CH484">
        <v>0</v>
      </c>
      <c r="CI484">
        <v>1</v>
      </c>
      <c r="CJ484">
        <v>0</v>
      </c>
      <c r="CK484">
        <v>0</v>
      </c>
      <c r="CL484">
        <v>0</v>
      </c>
      <c r="CM484" s="17">
        <v>0</v>
      </c>
      <c r="CN484">
        <v>1.35</v>
      </c>
      <c r="CO484">
        <v>0</v>
      </c>
      <c r="CP484">
        <v>1</v>
      </c>
      <c r="CQ484">
        <v>0</v>
      </c>
      <c r="CR484">
        <v>25</v>
      </c>
      <c r="CX484" s="33" t="s">
        <v>85</v>
      </c>
    </row>
    <row r="485" spans="1:102" x14ac:dyDescent="0.25">
      <c r="A485">
        <v>484</v>
      </c>
      <c r="B485">
        <v>32</v>
      </c>
      <c r="C485" s="24" t="s">
        <v>313</v>
      </c>
      <c r="D485" s="12">
        <v>5.72</v>
      </c>
      <c r="E485" s="13">
        <v>0.67</v>
      </c>
      <c r="F485" s="7">
        <f t="shared" si="115"/>
        <v>8.5373134328358198</v>
      </c>
      <c r="G485" s="7">
        <f t="shared" si="106"/>
        <v>5.05</v>
      </c>
      <c r="H485" s="15">
        <f t="shared" si="107"/>
        <v>6.39</v>
      </c>
      <c r="I485" s="11">
        <f t="shared" si="108"/>
        <v>0.49217600558469293</v>
      </c>
      <c r="J485" s="32">
        <f t="shared" si="109"/>
        <v>5.7649986668137115E-2</v>
      </c>
      <c r="K485" s="32">
        <f t="shared" si="110"/>
        <v>17.346057784132938</v>
      </c>
      <c r="L485" s="8">
        <v>1</v>
      </c>
      <c r="M485" s="9">
        <v>0</v>
      </c>
      <c r="N485" s="8">
        <v>1</v>
      </c>
      <c r="O485" s="9">
        <v>0</v>
      </c>
      <c r="P485" s="9">
        <v>0</v>
      </c>
      <c r="Q485" s="9">
        <v>0</v>
      </c>
      <c r="R485" s="9">
        <v>0</v>
      </c>
      <c r="S485" s="8">
        <v>237</v>
      </c>
      <c r="T485" s="9">
        <v>8</v>
      </c>
      <c r="U485" s="9">
        <f t="shared" si="111"/>
        <v>228</v>
      </c>
      <c r="V485" s="9">
        <f t="shared" si="112"/>
        <v>6</v>
      </c>
      <c r="W485" s="7">
        <v>15.046200000000001</v>
      </c>
      <c r="X485" s="7">
        <v>15.176500000000001</v>
      </c>
      <c r="Y485" s="9">
        <v>1</v>
      </c>
      <c r="Z485" s="9">
        <v>0</v>
      </c>
      <c r="AA485" s="9">
        <v>0</v>
      </c>
      <c r="AB485" s="9">
        <v>0</v>
      </c>
      <c r="AC485" s="9">
        <v>1</v>
      </c>
      <c r="AD485" s="29">
        <v>0</v>
      </c>
      <c r="AE485" s="187">
        <v>0</v>
      </c>
      <c r="AF485" s="9">
        <v>0</v>
      </c>
      <c r="AG485" s="29">
        <v>1</v>
      </c>
      <c r="AH485" s="9">
        <v>1</v>
      </c>
      <c r="AI485" s="29">
        <v>0</v>
      </c>
      <c r="AJ485" s="20">
        <v>2017</v>
      </c>
      <c r="AK485" s="32">
        <v>0</v>
      </c>
      <c r="AL485" s="32">
        <v>0</v>
      </c>
      <c r="AM485" s="32">
        <v>0.185</v>
      </c>
      <c r="AN485" s="42">
        <f t="shared" si="116"/>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s="17">
        <v>0</v>
      </c>
      <c r="BF485">
        <v>1</v>
      </c>
      <c r="BG485">
        <v>0</v>
      </c>
      <c r="BH485" s="17">
        <v>0</v>
      </c>
      <c r="BI485">
        <v>1168.916666666667</v>
      </c>
      <c r="BJ485">
        <v>466</v>
      </c>
      <c r="BK485" s="24">
        <v>40.193300000000001</v>
      </c>
      <c r="BL485">
        <v>0</v>
      </c>
      <c r="BM485">
        <v>0</v>
      </c>
      <c r="BN485">
        <v>0</v>
      </c>
      <c r="BO485">
        <v>0</v>
      </c>
      <c r="BP485">
        <v>0</v>
      </c>
      <c r="BQ485">
        <v>0</v>
      </c>
      <c r="BR485">
        <v>1</v>
      </c>
      <c r="BS485" s="17">
        <v>0</v>
      </c>
      <c r="BT485">
        <v>0</v>
      </c>
      <c r="BU485">
        <v>1</v>
      </c>
      <c r="BV485">
        <v>0</v>
      </c>
      <c r="BW485" s="17">
        <v>0</v>
      </c>
      <c r="BX485">
        <v>0</v>
      </c>
      <c r="BY485">
        <v>0</v>
      </c>
      <c r="BZ485">
        <v>0</v>
      </c>
      <c r="CA485">
        <v>1</v>
      </c>
      <c r="CB485" s="17">
        <v>0</v>
      </c>
      <c r="CC485">
        <v>0</v>
      </c>
      <c r="CD485">
        <v>0</v>
      </c>
      <c r="CE485">
        <v>1</v>
      </c>
      <c r="CF485">
        <v>1</v>
      </c>
      <c r="CG485">
        <v>0</v>
      </c>
      <c r="CH485">
        <v>0</v>
      </c>
      <c r="CI485">
        <v>1</v>
      </c>
      <c r="CJ485">
        <v>0</v>
      </c>
      <c r="CK485">
        <v>0</v>
      </c>
      <c r="CL485">
        <v>0</v>
      </c>
      <c r="CM485" s="17">
        <v>0</v>
      </c>
      <c r="CN485">
        <v>1.35</v>
      </c>
      <c r="CO485">
        <v>0</v>
      </c>
      <c r="CP485">
        <v>1</v>
      </c>
      <c r="CQ485">
        <v>0</v>
      </c>
      <c r="CR485">
        <v>25</v>
      </c>
      <c r="CX485" s="33" t="s">
        <v>85</v>
      </c>
    </row>
    <row r="486" spans="1:102" x14ac:dyDescent="0.25">
      <c r="A486">
        <v>485</v>
      </c>
      <c r="B486">
        <v>32</v>
      </c>
      <c r="C486" s="24" t="s">
        <v>313</v>
      </c>
      <c r="D486" s="12">
        <v>5.28</v>
      </c>
      <c r="E486" s="13">
        <v>0.7</v>
      </c>
      <c r="F486" s="7">
        <f t="shared" si="115"/>
        <v>7.5428571428571436</v>
      </c>
      <c r="G486" s="7">
        <f t="shared" si="106"/>
        <v>4.58</v>
      </c>
      <c r="H486" s="15">
        <f t="shared" si="107"/>
        <v>5.98</v>
      </c>
      <c r="I486" s="11">
        <f t="shared" si="108"/>
        <v>0.44688286452391052</v>
      </c>
      <c r="J486" s="32">
        <f t="shared" si="109"/>
        <v>5.924583431188208E-2</v>
      </c>
      <c r="K486" s="32">
        <f t="shared" si="110"/>
        <v>16.87882382980375</v>
      </c>
      <c r="L486" s="8">
        <v>1</v>
      </c>
      <c r="M486" s="9">
        <v>0</v>
      </c>
      <c r="N486" s="8">
        <v>1</v>
      </c>
      <c r="O486" s="9">
        <v>0</v>
      </c>
      <c r="P486" s="9">
        <v>0</v>
      </c>
      <c r="Q486" s="9">
        <v>0</v>
      </c>
      <c r="R486" s="9">
        <v>0</v>
      </c>
      <c r="S486" s="8">
        <v>237</v>
      </c>
      <c r="T486" s="9">
        <v>8</v>
      </c>
      <c r="U486" s="9">
        <f t="shared" si="111"/>
        <v>228</v>
      </c>
      <c r="V486" s="9">
        <f t="shared" si="112"/>
        <v>6</v>
      </c>
      <c r="W486" s="7">
        <v>15.046200000000001</v>
      </c>
      <c r="X486" s="7">
        <v>15.176500000000001</v>
      </c>
      <c r="Y486" s="9">
        <v>1</v>
      </c>
      <c r="Z486" s="9">
        <v>0</v>
      </c>
      <c r="AA486" s="9">
        <v>0</v>
      </c>
      <c r="AB486" s="9">
        <v>0</v>
      </c>
      <c r="AC486" s="9">
        <v>1</v>
      </c>
      <c r="AD486" s="29">
        <v>0</v>
      </c>
      <c r="AE486" s="187">
        <v>0</v>
      </c>
      <c r="AF486" s="9">
        <v>0</v>
      </c>
      <c r="AG486" s="29">
        <v>1</v>
      </c>
      <c r="AH486" s="9">
        <v>1</v>
      </c>
      <c r="AI486" s="29">
        <v>0</v>
      </c>
      <c r="AJ486" s="20">
        <v>2017</v>
      </c>
      <c r="AK486" s="32">
        <v>0</v>
      </c>
      <c r="AL486" s="32">
        <v>0</v>
      </c>
      <c r="AM486" s="32">
        <v>0.185</v>
      </c>
      <c r="AN486" s="42">
        <f t="shared" si="116"/>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s="17">
        <v>0</v>
      </c>
      <c r="BF486">
        <v>1</v>
      </c>
      <c r="BG486">
        <v>0</v>
      </c>
      <c r="BH486" s="17">
        <v>0</v>
      </c>
      <c r="BI486">
        <v>1168.916666666667</v>
      </c>
      <c r="BJ486">
        <v>466</v>
      </c>
      <c r="BK486" s="24">
        <v>40.193300000000001</v>
      </c>
      <c r="BL486">
        <v>0</v>
      </c>
      <c r="BM486">
        <v>0</v>
      </c>
      <c r="BN486">
        <v>0</v>
      </c>
      <c r="BO486">
        <v>0</v>
      </c>
      <c r="BP486">
        <v>1</v>
      </c>
      <c r="BQ486">
        <v>0</v>
      </c>
      <c r="BR486">
        <v>0</v>
      </c>
      <c r="BS486" s="17">
        <v>0</v>
      </c>
      <c r="BT486">
        <v>0</v>
      </c>
      <c r="BU486">
        <v>1</v>
      </c>
      <c r="BV486">
        <v>0</v>
      </c>
      <c r="BW486" s="17">
        <v>0</v>
      </c>
      <c r="BX486">
        <v>0</v>
      </c>
      <c r="BY486">
        <v>0</v>
      </c>
      <c r="BZ486">
        <v>0</v>
      </c>
      <c r="CA486">
        <v>1</v>
      </c>
      <c r="CB486" s="17">
        <v>0</v>
      </c>
      <c r="CC486">
        <v>0</v>
      </c>
      <c r="CD486">
        <v>0</v>
      </c>
      <c r="CE486">
        <v>1</v>
      </c>
      <c r="CF486">
        <v>1</v>
      </c>
      <c r="CG486">
        <v>0</v>
      </c>
      <c r="CH486">
        <v>0</v>
      </c>
      <c r="CI486">
        <v>1</v>
      </c>
      <c r="CJ486">
        <v>0</v>
      </c>
      <c r="CK486">
        <v>0</v>
      </c>
      <c r="CL486">
        <v>0</v>
      </c>
      <c r="CM486" s="17">
        <v>0</v>
      </c>
      <c r="CN486">
        <v>1.35</v>
      </c>
      <c r="CO486">
        <v>0</v>
      </c>
      <c r="CP486">
        <v>1</v>
      </c>
      <c r="CQ486">
        <v>0</v>
      </c>
      <c r="CR486">
        <v>25</v>
      </c>
      <c r="CX486" s="33" t="s">
        <v>85</v>
      </c>
    </row>
    <row r="487" spans="1:102" x14ac:dyDescent="0.25">
      <c r="A487">
        <v>486</v>
      </c>
      <c r="B487">
        <v>32</v>
      </c>
      <c r="C487" s="24" t="s">
        <v>313</v>
      </c>
      <c r="D487" s="12">
        <v>8.99</v>
      </c>
      <c r="E487" s="13">
        <v>1.39</v>
      </c>
      <c r="F487" s="7">
        <f t="shared" si="115"/>
        <v>6.4676258992805762</v>
      </c>
      <c r="G487" s="7">
        <f t="shared" si="106"/>
        <v>7.6000000000000005</v>
      </c>
      <c r="H487" s="15">
        <f t="shared" si="107"/>
        <v>10.38</v>
      </c>
      <c r="I487" s="11">
        <f t="shared" si="108"/>
        <v>0.39373101472301469</v>
      </c>
      <c r="J487" s="32">
        <f t="shared" si="109"/>
        <v>6.0877209172968898E-2</v>
      </c>
      <c r="K487" s="32">
        <f t="shared" si="110"/>
        <v>16.426508599609502</v>
      </c>
      <c r="L487" s="8">
        <v>1</v>
      </c>
      <c r="M487" s="9">
        <v>0</v>
      </c>
      <c r="N487" s="8">
        <v>1</v>
      </c>
      <c r="O487" s="9">
        <v>0</v>
      </c>
      <c r="P487" s="9">
        <v>0</v>
      </c>
      <c r="Q487" s="9">
        <v>0</v>
      </c>
      <c r="R487" s="9">
        <v>0</v>
      </c>
      <c r="S487" s="8">
        <v>237</v>
      </c>
      <c r="T487" s="9">
        <v>8</v>
      </c>
      <c r="U487" s="9">
        <f t="shared" si="111"/>
        <v>228</v>
      </c>
      <c r="V487" s="9">
        <f t="shared" si="112"/>
        <v>6</v>
      </c>
      <c r="W487" s="7">
        <v>15.046200000000001</v>
      </c>
      <c r="X487" s="7">
        <v>15.176500000000001</v>
      </c>
      <c r="Y487" s="9">
        <v>1</v>
      </c>
      <c r="Z487" s="9">
        <v>0</v>
      </c>
      <c r="AA487" s="9">
        <v>0</v>
      </c>
      <c r="AB487" s="9">
        <v>0</v>
      </c>
      <c r="AC487" s="9">
        <v>1</v>
      </c>
      <c r="AD487" s="29">
        <v>0</v>
      </c>
      <c r="AE487" s="187">
        <v>0</v>
      </c>
      <c r="AF487" s="9">
        <v>0</v>
      </c>
      <c r="AG487" s="29">
        <v>1</v>
      </c>
      <c r="AH487" s="9">
        <v>1</v>
      </c>
      <c r="AI487" s="29">
        <v>0</v>
      </c>
      <c r="AJ487" s="20">
        <v>2017</v>
      </c>
      <c r="AK487" s="32">
        <v>0</v>
      </c>
      <c r="AL487" s="32">
        <v>0</v>
      </c>
      <c r="AM487" s="32">
        <v>0.185</v>
      </c>
      <c r="AN487" s="42">
        <f t="shared" si="116"/>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s="17">
        <v>0</v>
      </c>
      <c r="BF487">
        <v>1</v>
      </c>
      <c r="BG487">
        <v>0</v>
      </c>
      <c r="BH487" s="17">
        <v>0</v>
      </c>
      <c r="BI487">
        <v>1168.916666666667</v>
      </c>
      <c r="BJ487">
        <v>466</v>
      </c>
      <c r="BK487" s="24">
        <v>40.193300000000001</v>
      </c>
      <c r="BL487">
        <v>0</v>
      </c>
      <c r="BM487">
        <v>0</v>
      </c>
      <c r="BN487">
        <v>0</v>
      </c>
      <c r="BO487">
        <v>0</v>
      </c>
      <c r="BP487">
        <v>0</v>
      </c>
      <c r="BQ487">
        <v>0</v>
      </c>
      <c r="BR487">
        <v>1</v>
      </c>
      <c r="BS487" s="17">
        <v>0</v>
      </c>
      <c r="BT487">
        <v>0</v>
      </c>
      <c r="BU487">
        <v>1</v>
      </c>
      <c r="BV487">
        <v>0</v>
      </c>
      <c r="BW487" s="17">
        <v>0</v>
      </c>
      <c r="BX487">
        <v>0</v>
      </c>
      <c r="BY487">
        <v>0</v>
      </c>
      <c r="BZ487">
        <v>0</v>
      </c>
      <c r="CA487">
        <v>1</v>
      </c>
      <c r="CB487" s="17">
        <v>0</v>
      </c>
      <c r="CC487">
        <v>0</v>
      </c>
      <c r="CD487">
        <v>0</v>
      </c>
      <c r="CE487">
        <v>1</v>
      </c>
      <c r="CF487">
        <v>1</v>
      </c>
      <c r="CG487">
        <v>0</v>
      </c>
      <c r="CH487">
        <v>0</v>
      </c>
      <c r="CI487">
        <v>1</v>
      </c>
      <c r="CJ487">
        <v>0</v>
      </c>
      <c r="CK487">
        <v>0</v>
      </c>
      <c r="CL487">
        <v>0</v>
      </c>
      <c r="CM487" s="17">
        <v>0</v>
      </c>
      <c r="CN487">
        <v>1.35</v>
      </c>
      <c r="CO487">
        <v>0</v>
      </c>
      <c r="CP487">
        <v>1</v>
      </c>
      <c r="CQ487">
        <v>0</v>
      </c>
      <c r="CR487">
        <v>25</v>
      </c>
      <c r="CX487" s="33" t="s">
        <v>85</v>
      </c>
    </row>
    <row r="488" spans="1:102" s="50" customFormat="1" x14ac:dyDescent="0.25">
      <c r="A488" s="50">
        <v>487</v>
      </c>
      <c r="B488" s="50">
        <v>32</v>
      </c>
      <c r="C488" s="51" t="s">
        <v>313</v>
      </c>
      <c r="D488" s="52">
        <v>7.98</v>
      </c>
      <c r="E488" s="53">
        <v>1.8</v>
      </c>
      <c r="F488" s="54">
        <f t="shared" si="115"/>
        <v>4.4333333333333336</v>
      </c>
      <c r="G488" s="54">
        <f t="shared" si="106"/>
        <v>6.1800000000000006</v>
      </c>
      <c r="H488" s="55">
        <f t="shared" si="107"/>
        <v>9.7800000000000011</v>
      </c>
      <c r="I488" s="56">
        <f t="shared" si="108"/>
        <v>0.28171328190061568</v>
      </c>
      <c r="J488" s="57">
        <f t="shared" si="109"/>
        <v>6.3544349300890743E-2</v>
      </c>
      <c r="K488" s="57">
        <f t="shared" si="110"/>
        <v>15.737040523695823</v>
      </c>
      <c r="L488" s="58">
        <v>1</v>
      </c>
      <c r="M488" s="59">
        <v>0</v>
      </c>
      <c r="N488" s="58">
        <v>1</v>
      </c>
      <c r="O488" s="59">
        <v>0</v>
      </c>
      <c r="P488" s="59">
        <v>0</v>
      </c>
      <c r="Q488" s="59">
        <v>0</v>
      </c>
      <c r="R488" s="59">
        <v>0</v>
      </c>
      <c r="S488" s="58">
        <v>237</v>
      </c>
      <c r="T488" s="59">
        <v>8</v>
      </c>
      <c r="U488" s="59">
        <f t="shared" si="111"/>
        <v>228</v>
      </c>
      <c r="V488" s="59">
        <f t="shared" si="112"/>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6"/>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s="64">
        <v>0</v>
      </c>
      <c r="BF488">
        <v>1</v>
      </c>
      <c r="BG488">
        <v>0</v>
      </c>
      <c r="BH488" s="64">
        <v>0</v>
      </c>
      <c r="BI488">
        <v>1168.916666666667</v>
      </c>
      <c r="BJ488">
        <v>466</v>
      </c>
      <c r="BK488" s="51">
        <v>40.193300000000001</v>
      </c>
      <c r="BL488" s="50">
        <v>0</v>
      </c>
      <c r="BM488" s="50">
        <v>0</v>
      </c>
      <c r="BN488" s="50">
        <v>0</v>
      </c>
      <c r="BO488" s="50">
        <v>0</v>
      </c>
      <c r="BP488" s="50">
        <v>1</v>
      </c>
      <c r="BQ488" s="50">
        <v>0</v>
      </c>
      <c r="BR488" s="50">
        <v>0</v>
      </c>
      <c r="BS488" s="64">
        <v>0</v>
      </c>
      <c r="BT488" s="50">
        <v>0</v>
      </c>
      <c r="BU488" s="50">
        <v>1</v>
      </c>
      <c r="BV488" s="50">
        <v>0</v>
      </c>
      <c r="BW488" s="64">
        <v>0</v>
      </c>
      <c r="BX488" s="50">
        <v>0</v>
      </c>
      <c r="BY488" s="50">
        <v>0</v>
      </c>
      <c r="BZ488" s="50">
        <v>0</v>
      </c>
      <c r="CA488" s="50">
        <v>1</v>
      </c>
      <c r="CB488" s="64">
        <v>0</v>
      </c>
      <c r="CC488" s="50">
        <v>0</v>
      </c>
      <c r="CD488" s="50">
        <v>0</v>
      </c>
      <c r="CE488" s="50">
        <v>1</v>
      </c>
      <c r="CF488" s="50">
        <v>1</v>
      </c>
      <c r="CG488" s="50">
        <v>0</v>
      </c>
      <c r="CH488" s="50">
        <v>0</v>
      </c>
      <c r="CI488" s="50">
        <v>1</v>
      </c>
      <c r="CJ488" s="50">
        <v>0</v>
      </c>
      <c r="CK488" s="50">
        <v>0</v>
      </c>
      <c r="CL488" s="50">
        <v>0</v>
      </c>
      <c r="CM488" s="64">
        <v>0</v>
      </c>
      <c r="CN488">
        <v>1.35</v>
      </c>
      <c r="CO488">
        <v>0</v>
      </c>
      <c r="CP488">
        <v>1</v>
      </c>
      <c r="CQ488">
        <v>0</v>
      </c>
      <c r="CR488">
        <v>25</v>
      </c>
      <c r="CS488" s="66"/>
      <c r="CX488" s="33" t="s">
        <v>85</v>
      </c>
    </row>
    <row r="489" spans="1:102" x14ac:dyDescent="0.25">
      <c r="A489">
        <v>488</v>
      </c>
      <c r="B489">
        <v>33</v>
      </c>
      <c r="C489" s="24" t="s">
        <v>320</v>
      </c>
      <c r="D489" s="12">
        <v>7.9902948865804291</v>
      </c>
      <c r="E489" s="13">
        <v>0.19975737216451073</v>
      </c>
      <c r="F489" s="7">
        <v>40</v>
      </c>
      <c r="G489" s="7">
        <f t="shared" si="106"/>
        <v>7.7905375144159184</v>
      </c>
      <c r="H489" s="15">
        <f t="shared" si="107"/>
        <v>8.1900522587449398</v>
      </c>
      <c r="I489" s="11">
        <f t="shared" si="108"/>
        <v>0.18815249919273908</v>
      </c>
      <c r="J489" s="32">
        <f t="shared" si="109"/>
        <v>4.7038124798184765E-3</v>
      </c>
      <c r="K489" s="32">
        <f t="shared" si="110"/>
        <v>212.59350883787585</v>
      </c>
      <c r="L489" s="8">
        <v>0</v>
      </c>
      <c r="M489" s="9">
        <v>1</v>
      </c>
      <c r="N489" s="8">
        <v>0</v>
      </c>
      <c r="O489" s="9">
        <v>0</v>
      </c>
      <c r="P489" s="9">
        <v>1</v>
      </c>
      <c r="Q489" s="9">
        <v>0</v>
      </c>
      <c r="R489" s="9">
        <v>0</v>
      </c>
      <c r="S489" s="8">
        <v>43611</v>
      </c>
      <c r="T489" s="9">
        <v>14</v>
      </c>
      <c r="U489" s="9">
        <f t="shared" si="111"/>
        <v>43596</v>
      </c>
      <c r="V489" s="9">
        <f t="shared" si="112"/>
        <v>16</v>
      </c>
      <c r="W489" s="7">
        <v>16</v>
      </c>
      <c r="X489" s="7">
        <f>BK489-W489-6</f>
        <v>15.829000000000001</v>
      </c>
      <c r="Y489" s="9">
        <v>0</v>
      </c>
      <c r="Z489" s="9">
        <v>1</v>
      </c>
      <c r="AA489" s="9">
        <v>0</v>
      </c>
      <c r="AB489" s="9">
        <v>0</v>
      </c>
      <c r="AC489" s="9">
        <v>1</v>
      </c>
      <c r="AD489" s="29">
        <v>0</v>
      </c>
      <c r="AE489" s="187">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s="17">
        <v>0</v>
      </c>
      <c r="BF489">
        <v>0</v>
      </c>
      <c r="BG489">
        <v>1</v>
      </c>
      <c r="BH489" s="17">
        <v>0</v>
      </c>
      <c r="BI489">
        <v>111.9166666666667</v>
      </c>
      <c r="BJ489">
        <v>45</v>
      </c>
      <c r="BK489" s="24">
        <v>37.829000000000001</v>
      </c>
      <c r="BL489">
        <v>1</v>
      </c>
      <c r="BM489">
        <v>0</v>
      </c>
      <c r="BN489">
        <v>0</v>
      </c>
      <c r="BO489">
        <v>0</v>
      </c>
      <c r="BP489">
        <v>0</v>
      </c>
      <c r="BQ489">
        <v>0</v>
      </c>
      <c r="BR489">
        <v>0</v>
      </c>
      <c r="BS489" s="17">
        <v>0</v>
      </c>
      <c r="BT489">
        <v>0</v>
      </c>
      <c r="BU489">
        <v>0</v>
      </c>
      <c r="BV489">
        <v>1</v>
      </c>
      <c r="BW489" s="17">
        <v>0</v>
      </c>
      <c r="BX489">
        <v>0</v>
      </c>
      <c r="BY489">
        <v>0</v>
      </c>
      <c r="BZ489">
        <v>0</v>
      </c>
      <c r="CA489">
        <v>0</v>
      </c>
      <c r="CB489" s="17">
        <v>0</v>
      </c>
      <c r="CC489">
        <v>1</v>
      </c>
      <c r="CD489">
        <v>1</v>
      </c>
      <c r="CE489">
        <v>0</v>
      </c>
      <c r="CF489">
        <v>0</v>
      </c>
      <c r="CG489">
        <v>0</v>
      </c>
      <c r="CH489">
        <v>0</v>
      </c>
      <c r="CI489">
        <v>1</v>
      </c>
      <c r="CJ489">
        <v>1</v>
      </c>
      <c r="CK489">
        <v>0</v>
      </c>
      <c r="CL489">
        <v>1</v>
      </c>
      <c r="CM489" s="17">
        <v>1</v>
      </c>
      <c r="CN489">
        <v>1.232</v>
      </c>
      <c r="CO489">
        <v>2</v>
      </c>
      <c r="CP489">
        <v>1</v>
      </c>
      <c r="CQ489">
        <v>0</v>
      </c>
      <c r="CR489">
        <v>19</v>
      </c>
      <c r="CX489" s="33" t="s">
        <v>85</v>
      </c>
    </row>
    <row r="490" spans="1:102" x14ac:dyDescent="0.25">
      <c r="A490">
        <v>489</v>
      </c>
      <c r="B490">
        <v>33</v>
      </c>
      <c r="C490" s="24" t="s">
        <v>320</v>
      </c>
      <c r="D490" s="12">
        <v>14.89125293076059</v>
      </c>
      <c r="E490" s="13">
        <v>0.28468571779395241</v>
      </c>
      <c r="F490" s="7">
        <v>52.307692307692314</v>
      </c>
      <c r="G490" s="7">
        <f t="shared" si="106"/>
        <v>14.606567212966638</v>
      </c>
      <c r="H490" s="15">
        <f t="shared" si="107"/>
        <v>15.175938648554542</v>
      </c>
      <c r="I490" s="11">
        <f t="shared" si="108"/>
        <v>0.24301025035175569</v>
      </c>
      <c r="J490" s="32">
        <f t="shared" si="109"/>
        <v>4.6457841979012111E-3</v>
      </c>
      <c r="K490" s="32">
        <f t="shared" si="110"/>
        <v>215.24891329471612</v>
      </c>
      <c r="L490" s="8">
        <v>0</v>
      </c>
      <c r="M490" s="9">
        <v>1</v>
      </c>
      <c r="N490" s="8">
        <v>0</v>
      </c>
      <c r="O490" s="9">
        <v>0</v>
      </c>
      <c r="P490" s="9">
        <v>1</v>
      </c>
      <c r="Q490" s="9">
        <v>0</v>
      </c>
      <c r="R490" s="9">
        <v>0</v>
      </c>
      <c r="S490" s="8">
        <v>43611</v>
      </c>
      <c r="T490" s="9">
        <v>14</v>
      </c>
      <c r="U490" s="9">
        <f t="shared" si="111"/>
        <v>43596</v>
      </c>
      <c r="V490" s="9">
        <f t="shared" si="112"/>
        <v>16</v>
      </c>
      <c r="W490" s="7">
        <v>18</v>
      </c>
      <c r="X490" s="7">
        <f t="shared" ref="X490:X504" si="120">BK490-W490-6</f>
        <v>13.829000000000001</v>
      </c>
      <c r="Y490" s="9">
        <v>0</v>
      </c>
      <c r="Z490" s="9">
        <v>1</v>
      </c>
      <c r="AA490" s="9">
        <v>0</v>
      </c>
      <c r="AB490" s="9">
        <v>0</v>
      </c>
      <c r="AC490" s="9">
        <v>1</v>
      </c>
      <c r="AD490" s="29">
        <v>0</v>
      </c>
      <c r="AE490" s="187">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s="17">
        <v>0</v>
      </c>
      <c r="BF490">
        <v>0</v>
      </c>
      <c r="BG490">
        <v>1</v>
      </c>
      <c r="BH490" s="17">
        <v>0</v>
      </c>
      <c r="BI490">
        <v>111.9166666666667</v>
      </c>
      <c r="BJ490">
        <v>45</v>
      </c>
      <c r="BK490" s="24">
        <v>37.829000000000001</v>
      </c>
      <c r="BL490">
        <v>1</v>
      </c>
      <c r="BM490">
        <v>0</v>
      </c>
      <c r="BN490">
        <v>0</v>
      </c>
      <c r="BO490">
        <v>0</v>
      </c>
      <c r="BP490">
        <v>0</v>
      </c>
      <c r="BQ490">
        <v>0</v>
      </c>
      <c r="BR490">
        <v>0</v>
      </c>
      <c r="BS490" s="17">
        <v>0</v>
      </c>
      <c r="BT490">
        <v>0</v>
      </c>
      <c r="BU490">
        <v>0</v>
      </c>
      <c r="BV490">
        <v>1</v>
      </c>
      <c r="BW490" s="17">
        <v>0</v>
      </c>
      <c r="BX490">
        <v>0</v>
      </c>
      <c r="BY490">
        <v>0</v>
      </c>
      <c r="BZ490">
        <v>0</v>
      </c>
      <c r="CA490">
        <v>0</v>
      </c>
      <c r="CB490" s="17">
        <v>0</v>
      </c>
      <c r="CC490">
        <v>1</v>
      </c>
      <c r="CD490">
        <v>1</v>
      </c>
      <c r="CE490">
        <v>0</v>
      </c>
      <c r="CF490">
        <v>0</v>
      </c>
      <c r="CG490">
        <v>0</v>
      </c>
      <c r="CH490">
        <v>0</v>
      </c>
      <c r="CI490">
        <v>1</v>
      </c>
      <c r="CJ490">
        <v>1</v>
      </c>
      <c r="CK490">
        <v>0</v>
      </c>
      <c r="CL490">
        <v>1</v>
      </c>
      <c r="CM490" s="17">
        <v>1</v>
      </c>
      <c r="CN490">
        <v>1.232</v>
      </c>
      <c r="CO490">
        <v>2</v>
      </c>
      <c r="CP490">
        <v>1</v>
      </c>
      <c r="CQ490">
        <v>0</v>
      </c>
      <c r="CR490">
        <v>19</v>
      </c>
      <c r="CX490" s="33" t="s">
        <v>85</v>
      </c>
    </row>
    <row r="491" spans="1:102" x14ac:dyDescent="0.25">
      <c r="A491">
        <v>490</v>
      </c>
      <c r="B491">
        <v>33</v>
      </c>
      <c r="C491" s="24" t="s">
        <v>320</v>
      </c>
      <c r="D491" s="12">
        <v>8.1882614275672125</v>
      </c>
      <c r="E491" s="13">
        <v>0.13278261774433317</v>
      </c>
      <c r="F491" s="7">
        <v>61.666666666666664</v>
      </c>
      <c r="G491" s="7">
        <f t="shared" si="106"/>
        <v>8.0554788098228798</v>
      </c>
      <c r="H491" s="15">
        <f t="shared" si="107"/>
        <v>8.3210440453115453</v>
      </c>
      <c r="I491" s="11">
        <f t="shared" si="108"/>
        <v>0.28325102065209717</v>
      </c>
      <c r="J491" s="32">
        <f t="shared" si="109"/>
        <v>4.5932597943583323E-3</v>
      </c>
      <c r="K491" s="32">
        <f t="shared" si="110"/>
        <v>217.71030700859751</v>
      </c>
      <c r="L491" s="8">
        <v>0</v>
      </c>
      <c r="M491" s="9">
        <v>1</v>
      </c>
      <c r="N491" s="8">
        <v>0</v>
      </c>
      <c r="O491" s="9">
        <v>0</v>
      </c>
      <c r="P491" s="9">
        <v>1</v>
      </c>
      <c r="Q491" s="9">
        <v>0</v>
      </c>
      <c r="R491" s="9">
        <v>0</v>
      </c>
      <c r="S491" s="8">
        <v>43611</v>
      </c>
      <c r="T491" s="9">
        <v>15</v>
      </c>
      <c r="U491" s="9">
        <f t="shared" si="111"/>
        <v>43595</v>
      </c>
      <c r="V491" s="9">
        <f t="shared" si="112"/>
        <v>16</v>
      </c>
      <c r="W491" s="7">
        <v>16</v>
      </c>
      <c r="X491" s="7">
        <f t="shared" si="120"/>
        <v>15.829000000000001</v>
      </c>
      <c r="Y491" s="9">
        <v>0</v>
      </c>
      <c r="Z491" s="9">
        <v>1</v>
      </c>
      <c r="AA491" s="9">
        <v>0</v>
      </c>
      <c r="AB491" s="9">
        <v>0</v>
      </c>
      <c r="AC491" s="9">
        <v>1</v>
      </c>
      <c r="AD491" s="29">
        <v>0</v>
      </c>
      <c r="AE491" s="187">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s="17">
        <v>0</v>
      </c>
      <c r="BF491">
        <v>0</v>
      </c>
      <c r="BG491">
        <v>1</v>
      </c>
      <c r="BH491" s="17">
        <v>0</v>
      </c>
      <c r="BI491">
        <v>111.9166666666667</v>
      </c>
      <c r="BJ491">
        <v>45</v>
      </c>
      <c r="BK491" s="24">
        <v>37.829000000000001</v>
      </c>
      <c r="BL491">
        <v>1</v>
      </c>
      <c r="BM491">
        <v>0</v>
      </c>
      <c r="BN491">
        <v>0</v>
      </c>
      <c r="BO491">
        <v>0</v>
      </c>
      <c r="BP491">
        <v>0</v>
      </c>
      <c r="BQ491">
        <v>0</v>
      </c>
      <c r="BR491">
        <v>0</v>
      </c>
      <c r="BS491" s="17">
        <v>0</v>
      </c>
      <c r="BT491">
        <v>0</v>
      </c>
      <c r="BU491">
        <v>0</v>
      </c>
      <c r="BV491">
        <v>1</v>
      </c>
      <c r="BW491" s="17">
        <v>0</v>
      </c>
      <c r="BX491">
        <v>0</v>
      </c>
      <c r="BY491">
        <v>0</v>
      </c>
      <c r="BZ491">
        <v>0</v>
      </c>
      <c r="CA491">
        <v>0</v>
      </c>
      <c r="CB491" s="17">
        <v>0</v>
      </c>
      <c r="CC491">
        <v>1</v>
      </c>
      <c r="CD491">
        <v>1</v>
      </c>
      <c r="CE491">
        <v>0</v>
      </c>
      <c r="CF491">
        <v>0</v>
      </c>
      <c r="CG491">
        <v>0</v>
      </c>
      <c r="CH491">
        <v>0</v>
      </c>
      <c r="CI491">
        <v>1</v>
      </c>
      <c r="CJ491">
        <v>1</v>
      </c>
      <c r="CK491">
        <v>0</v>
      </c>
      <c r="CL491">
        <v>1</v>
      </c>
      <c r="CM491" s="17">
        <v>1</v>
      </c>
      <c r="CN491">
        <v>1.232</v>
      </c>
      <c r="CO491">
        <v>2</v>
      </c>
      <c r="CP491">
        <v>1</v>
      </c>
      <c r="CQ491">
        <v>0</v>
      </c>
      <c r="CR491">
        <v>19</v>
      </c>
      <c r="CX491" s="33" t="s">
        <v>85</v>
      </c>
    </row>
    <row r="492" spans="1:102" x14ac:dyDescent="0.25">
      <c r="A492">
        <v>491</v>
      </c>
      <c r="B492">
        <v>33</v>
      </c>
      <c r="C492" s="24" t="s">
        <v>320</v>
      </c>
      <c r="D492" s="12">
        <v>14.891252930760569</v>
      </c>
      <c r="E492" s="13">
        <v>0.19423373387948567</v>
      </c>
      <c r="F492" s="7">
        <v>76.666666666666671</v>
      </c>
      <c r="G492" s="7">
        <f t="shared" si="106"/>
        <v>14.697019196881083</v>
      </c>
      <c r="H492" s="15">
        <f t="shared" si="107"/>
        <v>15.085486664640054</v>
      </c>
      <c r="I492" s="11">
        <f t="shared" si="108"/>
        <v>0.34468583278159914</v>
      </c>
      <c r="J492" s="32">
        <f t="shared" si="109"/>
        <v>4.4959021667165108E-3</v>
      </c>
      <c r="K492" s="32">
        <f t="shared" si="110"/>
        <v>222.42476880459552</v>
      </c>
      <c r="L492" s="8">
        <v>0</v>
      </c>
      <c r="M492" s="9">
        <v>1</v>
      </c>
      <c r="N492" s="8">
        <v>0</v>
      </c>
      <c r="O492" s="9">
        <v>0</v>
      </c>
      <c r="P492" s="9">
        <v>1</v>
      </c>
      <c r="Q492" s="9">
        <v>0</v>
      </c>
      <c r="R492" s="9">
        <v>0</v>
      </c>
      <c r="S492" s="8">
        <v>43611</v>
      </c>
      <c r="T492" s="9">
        <v>15</v>
      </c>
      <c r="U492" s="9">
        <f t="shared" si="111"/>
        <v>43595</v>
      </c>
      <c r="V492" s="9">
        <f t="shared" si="112"/>
        <v>16</v>
      </c>
      <c r="W492" s="7">
        <v>18</v>
      </c>
      <c r="X492" s="7">
        <f t="shared" si="120"/>
        <v>13.829000000000001</v>
      </c>
      <c r="Y492" s="9">
        <v>0</v>
      </c>
      <c r="Z492" s="9">
        <v>1</v>
      </c>
      <c r="AA492" s="9">
        <v>0</v>
      </c>
      <c r="AB492" s="9">
        <v>0</v>
      </c>
      <c r="AC492" s="9">
        <v>1</v>
      </c>
      <c r="AD492" s="29">
        <v>0</v>
      </c>
      <c r="AE492" s="187">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s="17">
        <v>0</v>
      </c>
      <c r="BF492">
        <v>0</v>
      </c>
      <c r="BG492">
        <v>1</v>
      </c>
      <c r="BH492" s="17">
        <v>0</v>
      </c>
      <c r="BI492">
        <v>111.9166666666667</v>
      </c>
      <c r="BJ492">
        <v>45</v>
      </c>
      <c r="BK492" s="24">
        <v>37.829000000000001</v>
      </c>
      <c r="BL492">
        <v>1</v>
      </c>
      <c r="BM492">
        <v>0</v>
      </c>
      <c r="BN492">
        <v>0</v>
      </c>
      <c r="BO492">
        <v>0</v>
      </c>
      <c r="BP492">
        <v>0</v>
      </c>
      <c r="BQ492">
        <v>0</v>
      </c>
      <c r="BR492">
        <v>0</v>
      </c>
      <c r="BS492" s="17">
        <v>0</v>
      </c>
      <c r="BT492">
        <v>0</v>
      </c>
      <c r="BU492">
        <v>0</v>
      </c>
      <c r="BV492">
        <v>1</v>
      </c>
      <c r="BW492" s="17">
        <v>0</v>
      </c>
      <c r="BX492">
        <v>0</v>
      </c>
      <c r="BY492">
        <v>0</v>
      </c>
      <c r="BZ492">
        <v>0</v>
      </c>
      <c r="CA492">
        <v>0</v>
      </c>
      <c r="CB492" s="17">
        <v>0</v>
      </c>
      <c r="CC492">
        <v>1</v>
      </c>
      <c r="CD492">
        <v>1</v>
      </c>
      <c r="CE492">
        <v>0</v>
      </c>
      <c r="CF492">
        <v>0</v>
      </c>
      <c r="CG492">
        <v>0</v>
      </c>
      <c r="CH492">
        <v>0</v>
      </c>
      <c r="CI492">
        <v>1</v>
      </c>
      <c r="CJ492">
        <v>1</v>
      </c>
      <c r="CK492">
        <v>0</v>
      </c>
      <c r="CL492">
        <v>1</v>
      </c>
      <c r="CM492" s="17">
        <v>1</v>
      </c>
      <c r="CN492">
        <v>1.232</v>
      </c>
      <c r="CO492">
        <v>2</v>
      </c>
      <c r="CP492">
        <v>1</v>
      </c>
      <c r="CQ492">
        <v>0</v>
      </c>
      <c r="CR492">
        <v>19</v>
      </c>
      <c r="CX492" s="33" t="s">
        <v>85</v>
      </c>
    </row>
    <row r="493" spans="1:102" x14ac:dyDescent="0.25">
      <c r="A493">
        <v>492</v>
      </c>
      <c r="B493">
        <v>33</v>
      </c>
      <c r="C493" s="24" t="s">
        <v>320</v>
      </c>
      <c r="D493" s="12">
        <v>7.9902948865804291</v>
      </c>
      <c r="E493" s="13">
        <v>0.13317158144300714</v>
      </c>
      <c r="F493" s="7">
        <v>60</v>
      </c>
      <c r="G493" s="7">
        <f t="shared" si="106"/>
        <v>7.8571233051374216</v>
      </c>
      <c r="H493" s="15">
        <f t="shared" si="107"/>
        <v>8.1234664680234356</v>
      </c>
      <c r="I493" s="11">
        <f t="shared" si="108"/>
        <v>0.2761899403727695</v>
      </c>
      <c r="J493" s="32">
        <f t="shared" si="109"/>
        <v>4.603165672879491E-3</v>
      </c>
      <c r="K493" s="32">
        <f t="shared" si="110"/>
        <v>217.2418007658747</v>
      </c>
      <c r="L493" s="8">
        <v>0</v>
      </c>
      <c r="M493" s="9">
        <v>1</v>
      </c>
      <c r="N493" s="8">
        <v>0</v>
      </c>
      <c r="O493" s="9">
        <v>0</v>
      </c>
      <c r="P493" s="9">
        <v>1</v>
      </c>
      <c r="Q493" s="9">
        <v>0</v>
      </c>
      <c r="R493" s="9">
        <v>0</v>
      </c>
      <c r="S493" s="8">
        <v>43611</v>
      </c>
      <c r="T493" s="9">
        <v>16</v>
      </c>
      <c r="U493" s="9">
        <f t="shared" si="111"/>
        <v>43594</v>
      </c>
      <c r="V493" s="9">
        <f t="shared" si="112"/>
        <v>16</v>
      </c>
      <c r="W493" s="7">
        <v>16</v>
      </c>
      <c r="X493" s="7">
        <f t="shared" si="120"/>
        <v>15.829000000000001</v>
      </c>
      <c r="Y493" s="9">
        <v>0</v>
      </c>
      <c r="Z493" s="9">
        <v>1</v>
      </c>
      <c r="AA493" s="9">
        <v>0</v>
      </c>
      <c r="AB493" s="9">
        <v>0</v>
      </c>
      <c r="AC493" s="9">
        <v>1</v>
      </c>
      <c r="AD493" s="29">
        <v>0</v>
      </c>
      <c r="AE493" s="187">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s="17">
        <v>0</v>
      </c>
      <c r="BF493">
        <v>0</v>
      </c>
      <c r="BG493">
        <v>1</v>
      </c>
      <c r="BH493" s="17">
        <v>0</v>
      </c>
      <c r="BI493">
        <v>111.9166666666667</v>
      </c>
      <c r="BJ493">
        <v>45</v>
      </c>
      <c r="BK493" s="24">
        <v>37.829000000000001</v>
      </c>
      <c r="BL493">
        <v>1</v>
      </c>
      <c r="BM493">
        <v>0</v>
      </c>
      <c r="BN493">
        <v>0</v>
      </c>
      <c r="BO493">
        <v>0</v>
      </c>
      <c r="BP493">
        <v>0</v>
      </c>
      <c r="BQ493">
        <v>0</v>
      </c>
      <c r="BR493">
        <v>0</v>
      </c>
      <c r="BS493" s="17">
        <v>0</v>
      </c>
      <c r="BT493">
        <v>0</v>
      </c>
      <c r="BU493">
        <v>0</v>
      </c>
      <c r="BV493">
        <v>1</v>
      </c>
      <c r="BW493" s="17">
        <v>0</v>
      </c>
      <c r="BX493">
        <v>0</v>
      </c>
      <c r="BY493">
        <v>0</v>
      </c>
      <c r="BZ493">
        <v>0</v>
      </c>
      <c r="CA493">
        <v>0</v>
      </c>
      <c r="CB493" s="17">
        <v>0</v>
      </c>
      <c r="CC493">
        <v>1</v>
      </c>
      <c r="CD493">
        <v>1</v>
      </c>
      <c r="CE493">
        <v>0</v>
      </c>
      <c r="CF493">
        <v>0</v>
      </c>
      <c r="CG493">
        <v>0</v>
      </c>
      <c r="CH493">
        <v>0</v>
      </c>
      <c r="CI493">
        <v>1</v>
      </c>
      <c r="CJ493">
        <v>1</v>
      </c>
      <c r="CK493">
        <v>0</v>
      </c>
      <c r="CL493">
        <v>1</v>
      </c>
      <c r="CM493" s="17">
        <v>1</v>
      </c>
      <c r="CN493">
        <v>1.232</v>
      </c>
      <c r="CO493">
        <v>2</v>
      </c>
      <c r="CP493">
        <v>1</v>
      </c>
      <c r="CQ493">
        <v>0</v>
      </c>
      <c r="CR493">
        <v>19</v>
      </c>
      <c r="CX493" s="33" t="s">
        <v>85</v>
      </c>
    </row>
    <row r="494" spans="1:102" x14ac:dyDescent="0.25">
      <c r="A494">
        <v>493</v>
      </c>
      <c r="B494">
        <v>33</v>
      </c>
      <c r="C494" s="24" t="s">
        <v>320</v>
      </c>
      <c r="D494" s="12">
        <v>14.89125293076059</v>
      </c>
      <c r="E494" s="13">
        <v>0.19709011231889012</v>
      </c>
      <c r="F494" s="7">
        <v>75.555555555555571</v>
      </c>
      <c r="G494" s="7">
        <f t="shared" si="106"/>
        <v>14.694162818441701</v>
      </c>
      <c r="H494" s="15">
        <f t="shared" si="107"/>
        <v>15.08834304307948</v>
      </c>
      <c r="I494" s="11">
        <f t="shared" si="108"/>
        <v>0.34027599068456138</v>
      </c>
      <c r="J494" s="32">
        <f t="shared" si="109"/>
        <v>4.5036528178838998E-3</v>
      </c>
      <c r="K494" s="32">
        <f t="shared" si="110"/>
        <v>222.04198246121979</v>
      </c>
      <c r="L494" s="8">
        <v>0</v>
      </c>
      <c r="M494" s="9">
        <v>1</v>
      </c>
      <c r="N494" s="8">
        <v>0</v>
      </c>
      <c r="O494" s="9">
        <v>0</v>
      </c>
      <c r="P494" s="9">
        <v>1</v>
      </c>
      <c r="Q494" s="9">
        <v>0</v>
      </c>
      <c r="R494" s="9">
        <v>0</v>
      </c>
      <c r="S494" s="8">
        <v>43611</v>
      </c>
      <c r="T494" s="9">
        <v>16</v>
      </c>
      <c r="U494" s="9">
        <f t="shared" si="111"/>
        <v>43594</v>
      </c>
      <c r="V494" s="9">
        <f t="shared" si="112"/>
        <v>16</v>
      </c>
      <c r="W494" s="7">
        <v>18</v>
      </c>
      <c r="X494" s="7">
        <f t="shared" si="120"/>
        <v>13.829000000000001</v>
      </c>
      <c r="Y494" s="9">
        <v>0</v>
      </c>
      <c r="Z494" s="9">
        <v>1</v>
      </c>
      <c r="AA494" s="9">
        <v>0</v>
      </c>
      <c r="AB494" s="9">
        <v>0</v>
      </c>
      <c r="AC494" s="9">
        <v>1</v>
      </c>
      <c r="AD494" s="29">
        <v>0</v>
      </c>
      <c r="AE494" s="187">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s="17">
        <v>0</v>
      </c>
      <c r="BF494">
        <v>0</v>
      </c>
      <c r="BG494">
        <v>1</v>
      </c>
      <c r="BH494" s="17">
        <v>0</v>
      </c>
      <c r="BI494">
        <v>111.9166666666667</v>
      </c>
      <c r="BJ494">
        <v>45</v>
      </c>
      <c r="BK494" s="24">
        <v>37.829000000000001</v>
      </c>
      <c r="BL494">
        <v>1</v>
      </c>
      <c r="BM494">
        <v>0</v>
      </c>
      <c r="BN494">
        <v>0</v>
      </c>
      <c r="BO494">
        <v>0</v>
      </c>
      <c r="BP494">
        <v>0</v>
      </c>
      <c r="BQ494">
        <v>0</v>
      </c>
      <c r="BR494">
        <v>0</v>
      </c>
      <c r="BS494" s="17">
        <v>0</v>
      </c>
      <c r="BT494">
        <v>0</v>
      </c>
      <c r="BU494">
        <v>0</v>
      </c>
      <c r="BV494">
        <v>1</v>
      </c>
      <c r="BW494" s="17">
        <v>0</v>
      </c>
      <c r="BX494">
        <v>0</v>
      </c>
      <c r="BY494">
        <v>0</v>
      </c>
      <c r="BZ494">
        <v>0</v>
      </c>
      <c r="CA494">
        <v>0</v>
      </c>
      <c r="CB494" s="17">
        <v>0</v>
      </c>
      <c r="CC494">
        <v>1</v>
      </c>
      <c r="CD494">
        <v>1</v>
      </c>
      <c r="CE494">
        <v>0</v>
      </c>
      <c r="CF494">
        <v>0</v>
      </c>
      <c r="CG494">
        <v>0</v>
      </c>
      <c r="CH494">
        <v>0</v>
      </c>
      <c r="CI494">
        <v>1</v>
      </c>
      <c r="CJ494">
        <v>1</v>
      </c>
      <c r="CK494">
        <v>0</v>
      </c>
      <c r="CL494">
        <v>1</v>
      </c>
      <c r="CM494" s="17">
        <v>1</v>
      </c>
      <c r="CN494">
        <v>1.232</v>
      </c>
      <c r="CO494">
        <v>2</v>
      </c>
      <c r="CP494">
        <v>1</v>
      </c>
      <c r="CQ494">
        <v>0</v>
      </c>
      <c r="CR494">
        <v>19</v>
      </c>
      <c r="CX494" s="33" t="s">
        <v>85</v>
      </c>
    </row>
    <row r="495" spans="1:102" x14ac:dyDescent="0.25">
      <c r="A495">
        <v>494</v>
      </c>
      <c r="B495">
        <v>33</v>
      </c>
      <c r="C495" s="24" t="s">
        <v>320</v>
      </c>
      <c r="D495" s="12">
        <v>7.9902948865804291</v>
      </c>
      <c r="E495" s="13">
        <v>0.13317158144300714</v>
      </c>
      <c r="F495" s="7">
        <v>60</v>
      </c>
      <c r="G495" s="7">
        <f t="shared" si="106"/>
        <v>7.8571233051374216</v>
      </c>
      <c r="H495" s="15">
        <f t="shared" si="107"/>
        <v>8.1234664680234356</v>
      </c>
      <c r="I495" s="11">
        <f t="shared" si="108"/>
        <v>0.27619286653212893</v>
      </c>
      <c r="J495" s="32">
        <f t="shared" si="109"/>
        <v>4.6032144422021486E-3</v>
      </c>
      <c r="K495" s="32">
        <f t="shared" si="110"/>
        <v>217.23949917084599</v>
      </c>
      <c r="L495" s="8">
        <v>0</v>
      </c>
      <c r="M495" s="9">
        <v>1</v>
      </c>
      <c r="N495" s="8">
        <v>0</v>
      </c>
      <c r="O495" s="9">
        <v>0</v>
      </c>
      <c r="P495" s="9">
        <v>1</v>
      </c>
      <c r="Q495" s="9">
        <v>0</v>
      </c>
      <c r="R495" s="9">
        <v>0</v>
      </c>
      <c r="S495" s="8">
        <v>43611</v>
      </c>
      <c r="T495" s="9">
        <v>17</v>
      </c>
      <c r="U495" s="9">
        <f t="shared" si="111"/>
        <v>43593</v>
      </c>
      <c r="V495" s="9">
        <f t="shared" si="112"/>
        <v>16</v>
      </c>
      <c r="W495" s="7">
        <v>16</v>
      </c>
      <c r="X495" s="7">
        <f t="shared" si="120"/>
        <v>15.829000000000001</v>
      </c>
      <c r="Y495" s="9">
        <v>0</v>
      </c>
      <c r="Z495" s="9">
        <v>1</v>
      </c>
      <c r="AA495" s="9">
        <v>0</v>
      </c>
      <c r="AB495" s="9">
        <v>0</v>
      </c>
      <c r="AC495" s="9">
        <v>1</v>
      </c>
      <c r="AD495" s="29">
        <v>0</v>
      </c>
      <c r="AE495" s="187">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s="17">
        <v>0</v>
      </c>
      <c r="BF495">
        <v>0</v>
      </c>
      <c r="BG495">
        <v>1</v>
      </c>
      <c r="BH495" s="17">
        <v>0</v>
      </c>
      <c r="BI495">
        <v>111.9166666666667</v>
      </c>
      <c r="BJ495">
        <v>45</v>
      </c>
      <c r="BK495" s="24">
        <v>37.829000000000001</v>
      </c>
      <c r="BL495">
        <v>1</v>
      </c>
      <c r="BM495">
        <v>0</v>
      </c>
      <c r="BN495">
        <v>0</v>
      </c>
      <c r="BO495">
        <v>0</v>
      </c>
      <c r="BP495">
        <v>0</v>
      </c>
      <c r="BQ495">
        <v>0</v>
      </c>
      <c r="BR495">
        <v>0</v>
      </c>
      <c r="BS495" s="17">
        <v>0</v>
      </c>
      <c r="BT495">
        <v>0</v>
      </c>
      <c r="BU495">
        <v>0</v>
      </c>
      <c r="BV495">
        <v>1</v>
      </c>
      <c r="BW495" s="17">
        <v>0</v>
      </c>
      <c r="BX495">
        <v>0</v>
      </c>
      <c r="BY495">
        <v>0</v>
      </c>
      <c r="BZ495">
        <v>0</v>
      </c>
      <c r="CA495">
        <v>0</v>
      </c>
      <c r="CB495" s="17">
        <v>0</v>
      </c>
      <c r="CC495">
        <v>1</v>
      </c>
      <c r="CD495">
        <v>1</v>
      </c>
      <c r="CE495">
        <v>0</v>
      </c>
      <c r="CF495">
        <v>0</v>
      </c>
      <c r="CG495">
        <v>0</v>
      </c>
      <c r="CH495">
        <v>0</v>
      </c>
      <c r="CI495">
        <v>1</v>
      </c>
      <c r="CJ495">
        <v>1</v>
      </c>
      <c r="CK495">
        <v>0</v>
      </c>
      <c r="CL495">
        <v>1</v>
      </c>
      <c r="CM495" s="17">
        <v>1</v>
      </c>
      <c r="CN495">
        <v>1.232</v>
      </c>
      <c r="CO495">
        <v>2</v>
      </c>
      <c r="CP495">
        <v>1</v>
      </c>
      <c r="CQ495">
        <v>0</v>
      </c>
      <c r="CR495">
        <v>19</v>
      </c>
      <c r="CX495" s="33" t="s">
        <v>85</v>
      </c>
    </row>
    <row r="496" spans="1:102" x14ac:dyDescent="0.25">
      <c r="A496">
        <v>495</v>
      </c>
      <c r="B496">
        <v>33</v>
      </c>
      <c r="C496" s="24" t="s">
        <v>320</v>
      </c>
      <c r="D496" s="12">
        <v>14.455231422595972</v>
      </c>
      <c r="E496" s="13">
        <v>0.19417475045278168</v>
      </c>
      <c r="F496" s="7">
        <v>74.444444444444457</v>
      </c>
      <c r="G496" s="7">
        <f t="shared" si="106"/>
        <v>14.261056672143191</v>
      </c>
      <c r="H496" s="15">
        <f t="shared" si="107"/>
        <v>14.649406173048753</v>
      </c>
      <c r="I496" s="11">
        <f t="shared" si="108"/>
        <v>0.33584348060361058</v>
      </c>
      <c r="J496" s="32">
        <f t="shared" si="109"/>
        <v>4.5113303364664112E-3</v>
      </c>
      <c r="K496" s="32">
        <f t="shared" si="110"/>
        <v>221.66410469140459</v>
      </c>
      <c r="L496" s="8">
        <v>0</v>
      </c>
      <c r="M496" s="9">
        <v>1</v>
      </c>
      <c r="N496" s="8">
        <v>0</v>
      </c>
      <c r="O496" s="9">
        <v>0</v>
      </c>
      <c r="P496" s="9">
        <v>1</v>
      </c>
      <c r="Q496" s="9">
        <v>0</v>
      </c>
      <c r="R496" s="9">
        <v>0</v>
      </c>
      <c r="S496" s="8">
        <v>43611</v>
      </c>
      <c r="T496" s="9">
        <v>17</v>
      </c>
      <c r="U496" s="9">
        <f t="shared" si="111"/>
        <v>43593</v>
      </c>
      <c r="V496" s="9">
        <f t="shared" si="112"/>
        <v>16</v>
      </c>
      <c r="W496" s="7">
        <v>18</v>
      </c>
      <c r="X496" s="7">
        <f t="shared" si="120"/>
        <v>13.829000000000001</v>
      </c>
      <c r="Y496" s="9">
        <v>0</v>
      </c>
      <c r="Z496" s="9">
        <v>1</v>
      </c>
      <c r="AA496" s="9">
        <v>0</v>
      </c>
      <c r="AB496" s="9">
        <v>0</v>
      </c>
      <c r="AC496" s="9">
        <v>1</v>
      </c>
      <c r="AD496" s="29">
        <v>0</v>
      </c>
      <c r="AE496" s="187">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s="17">
        <v>0</v>
      </c>
      <c r="BF496">
        <v>0</v>
      </c>
      <c r="BG496">
        <v>1</v>
      </c>
      <c r="BH496" s="17">
        <v>0</v>
      </c>
      <c r="BI496">
        <v>111.9166666666667</v>
      </c>
      <c r="BJ496">
        <v>45</v>
      </c>
      <c r="BK496" s="24">
        <v>37.829000000000001</v>
      </c>
      <c r="BL496">
        <v>1</v>
      </c>
      <c r="BM496">
        <v>0</v>
      </c>
      <c r="BN496">
        <v>0</v>
      </c>
      <c r="BO496">
        <v>0</v>
      </c>
      <c r="BP496">
        <v>0</v>
      </c>
      <c r="BQ496">
        <v>0</v>
      </c>
      <c r="BR496">
        <v>0</v>
      </c>
      <c r="BS496" s="17">
        <v>0</v>
      </c>
      <c r="BT496">
        <v>0</v>
      </c>
      <c r="BU496">
        <v>0</v>
      </c>
      <c r="BV496">
        <v>1</v>
      </c>
      <c r="BW496" s="17">
        <v>0</v>
      </c>
      <c r="BX496">
        <v>0</v>
      </c>
      <c r="BY496">
        <v>0</v>
      </c>
      <c r="BZ496">
        <v>0</v>
      </c>
      <c r="CA496">
        <v>0</v>
      </c>
      <c r="CB496" s="17">
        <v>0</v>
      </c>
      <c r="CC496">
        <v>1</v>
      </c>
      <c r="CD496">
        <v>1</v>
      </c>
      <c r="CE496">
        <v>0</v>
      </c>
      <c r="CF496">
        <v>0</v>
      </c>
      <c r="CG496">
        <v>0</v>
      </c>
      <c r="CH496">
        <v>0</v>
      </c>
      <c r="CI496">
        <v>1</v>
      </c>
      <c r="CJ496">
        <v>1</v>
      </c>
      <c r="CK496">
        <v>0</v>
      </c>
      <c r="CL496">
        <v>1</v>
      </c>
      <c r="CM496" s="17">
        <v>1</v>
      </c>
      <c r="CN496">
        <v>1.232</v>
      </c>
      <c r="CO496">
        <v>2</v>
      </c>
      <c r="CP496">
        <v>1</v>
      </c>
      <c r="CQ496">
        <v>0</v>
      </c>
      <c r="CR496">
        <v>19</v>
      </c>
      <c r="CX496" s="33" t="s">
        <v>85</v>
      </c>
    </row>
    <row r="497" spans="1:102" x14ac:dyDescent="0.25">
      <c r="A497">
        <v>496</v>
      </c>
      <c r="B497">
        <v>33</v>
      </c>
      <c r="C497" s="24" t="s">
        <v>320</v>
      </c>
      <c r="D497" s="12">
        <v>8.5809657470018905</v>
      </c>
      <c r="E497" s="13">
        <v>0.30803466784109351</v>
      </c>
      <c r="F497" s="7">
        <v>27.857142857142858</v>
      </c>
      <c r="G497" s="7">
        <f t="shared" si="106"/>
        <v>8.2729310791607968</v>
      </c>
      <c r="H497" s="15">
        <f t="shared" si="107"/>
        <v>8.8890004148429842</v>
      </c>
      <c r="I497" s="11">
        <f t="shared" si="108"/>
        <v>0.13839588612814366</v>
      </c>
      <c r="J497" s="32">
        <f t="shared" si="109"/>
        <v>4.9680574507538749E-3</v>
      </c>
      <c r="K497" s="32">
        <f t="shared" si="110"/>
        <v>201.28591706367155</v>
      </c>
      <c r="L497" s="8">
        <v>0</v>
      </c>
      <c r="M497" s="9">
        <v>1</v>
      </c>
      <c r="N497" s="8">
        <v>0</v>
      </c>
      <c r="O497" s="9">
        <v>0</v>
      </c>
      <c r="P497" s="9">
        <v>1</v>
      </c>
      <c r="Q497" s="9">
        <v>0</v>
      </c>
      <c r="R497" s="9">
        <v>0</v>
      </c>
      <c r="S497" s="8">
        <v>39756</v>
      </c>
      <c r="T497" s="9">
        <v>15</v>
      </c>
      <c r="U497" s="9">
        <f t="shared" si="111"/>
        <v>39740</v>
      </c>
      <c r="V497" s="9">
        <f t="shared" si="112"/>
        <v>16</v>
      </c>
      <c r="W497" s="7">
        <v>16</v>
      </c>
      <c r="X497" s="7">
        <f t="shared" si="120"/>
        <v>15.829000000000001</v>
      </c>
      <c r="Y497" s="9">
        <v>0</v>
      </c>
      <c r="Z497" s="9">
        <v>1</v>
      </c>
      <c r="AA497" s="9">
        <v>0</v>
      </c>
      <c r="AB497" s="9">
        <v>0</v>
      </c>
      <c r="AC497" s="9">
        <v>1</v>
      </c>
      <c r="AD497" s="29">
        <v>0</v>
      </c>
      <c r="AE497" s="187">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s="17">
        <v>0</v>
      </c>
      <c r="BF497">
        <v>0</v>
      </c>
      <c r="BG497">
        <v>1</v>
      </c>
      <c r="BH497" s="17">
        <v>0</v>
      </c>
      <c r="BI497">
        <v>111.9166666666667</v>
      </c>
      <c r="BJ497">
        <v>45</v>
      </c>
      <c r="BK497" s="24">
        <v>37.829000000000001</v>
      </c>
      <c r="BL497">
        <v>0</v>
      </c>
      <c r="BM497">
        <v>0</v>
      </c>
      <c r="BN497">
        <v>0</v>
      </c>
      <c r="BO497">
        <v>0</v>
      </c>
      <c r="BP497">
        <v>0</v>
      </c>
      <c r="BQ497">
        <v>0</v>
      </c>
      <c r="BR497">
        <v>0</v>
      </c>
      <c r="BS497" s="17">
        <v>1</v>
      </c>
      <c r="BT497">
        <v>0</v>
      </c>
      <c r="BU497">
        <v>1</v>
      </c>
      <c r="BV497">
        <v>0</v>
      </c>
      <c r="BW497" s="17">
        <v>0</v>
      </c>
      <c r="BX497">
        <v>0</v>
      </c>
      <c r="BY497">
        <v>1</v>
      </c>
      <c r="BZ497">
        <v>0</v>
      </c>
      <c r="CA497">
        <v>0</v>
      </c>
      <c r="CB497" s="17">
        <v>0</v>
      </c>
      <c r="CC497">
        <v>1</v>
      </c>
      <c r="CD497">
        <v>1</v>
      </c>
      <c r="CE497">
        <v>0</v>
      </c>
      <c r="CF497">
        <v>0</v>
      </c>
      <c r="CG497">
        <v>0</v>
      </c>
      <c r="CH497">
        <v>0</v>
      </c>
      <c r="CI497">
        <v>1</v>
      </c>
      <c r="CJ497">
        <v>1</v>
      </c>
      <c r="CK497">
        <v>0</v>
      </c>
      <c r="CL497">
        <v>1</v>
      </c>
      <c r="CM497" s="17">
        <v>1</v>
      </c>
      <c r="CN497">
        <v>1.232</v>
      </c>
      <c r="CO497">
        <v>2</v>
      </c>
      <c r="CP497">
        <v>1</v>
      </c>
      <c r="CQ497">
        <v>0</v>
      </c>
      <c r="CR497">
        <v>19</v>
      </c>
      <c r="CX497" s="33" t="s">
        <v>85</v>
      </c>
    </row>
    <row r="498" spans="1:102" x14ac:dyDescent="0.25">
      <c r="A498">
        <v>497</v>
      </c>
      <c r="B498">
        <v>33</v>
      </c>
      <c r="C498" s="24" t="s">
        <v>320</v>
      </c>
      <c r="D498" s="12">
        <v>14.455231422595972</v>
      </c>
      <c r="E498" s="13">
        <v>0.35105562026304504</v>
      </c>
      <c r="F498" s="7">
        <v>41.17647058823529</v>
      </c>
      <c r="G498" s="7">
        <f t="shared" si="106"/>
        <v>14.104175802332927</v>
      </c>
      <c r="H498" s="15">
        <f t="shared" si="107"/>
        <v>14.806287042859017</v>
      </c>
      <c r="I498" s="11">
        <f t="shared" si="108"/>
        <v>0.20228459842864593</v>
      </c>
      <c r="J498" s="32">
        <f t="shared" si="109"/>
        <v>4.912625961838544E-3</v>
      </c>
      <c r="K498" s="32">
        <f t="shared" si="110"/>
        <v>203.55712154111387</v>
      </c>
      <c r="L498" s="8">
        <v>0</v>
      </c>
      <c r="M498" s="9">
        <v>1</v>
      </c>
      <c r="N498" s="8">
        <v>0</v>
      </c>
      <c r="O498" s="9">
        <v>0</v>
      </c>
      <c r="P498" s="9">
        <v>1</v>
      </c>
      <c r="Q498" s="9">
        <v>0</v>
      </c>
      <c r="R498" s="9">
        <v>0</v>
      </c>
      <c r="S498" s="8">
        <v>39756</v>
      </c>
      <c r="T498" s="9">
        <v>15</v>
      </c>
      <c r="U498" s="9">
        <f t="shared" si="111"/>
        <v>39740</v>
      </c>
      <c r="V498" s="9">
        <f t="shared" si="112"/>
        <v>16</v>
      </c>
      <c r="W498" s="7">
        <v>18</v>
      </c>
      <c r="X498" s="7">
        <f t="shared" si="120"/>
        <v>13.829000000000001</v>
      </c>
      <c r="Y498" s="9">
        <v>0</v>
      </c>
      <c r="Z498" s="9">
        <v>1</v>
      </c>
      <c r="AA498" s="9">
        <v>0</v>
      </c>
      <c r="AB498" s="9">
        <v>0</v>
      </c>
      <c r="AC498" s="9">
        <v>1</v>
      </c>
      <c r="AD498" s="29">
        <v>0</v>
      </c>
      <c r="AE498" s="187">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s="17">
        <v>0</v>
      </c>
      <c r="BF498">
        <v>0</v>
      </c>
      <c r="BG498">
        <v>1</v>
      </c>
      <c r="BH498" s="17">
        <v>0</v>
      </c>
      <c r="BI498">
        <v>111.9166666666667</v>
      </c>
      <c r="BJ498">
        <v>45</v>
      </c>
      <c r="BK498" s="24">
        <v>37.829000000000001</v>
      </c>
      <c r="BL498">
        <v>0</v>
      </c>
      <c r="BM498">
        <v>0</v>
      </c>
      <c r="BN498">
        <v>0</v>
      </c>
      <c r="BO498">
        <v>0</v>
      </c>
      <c r="BP498">
        <v>0</v>
      </c>
      <c r="BQ498">
        <v>0</v>
      </c>
      <c r="BR498">
        <v>0</v>
      </c>
      <c r="BS498" s="17">
        <v>1</v>
      </c>
      <c r="BT498">
        <v>0</v>
      </c>
      <c r="BU498">
        <v>1</v>
      </c>
      <c r="BV498">
        <v>0</v>
      </c>
      <c r="BW498" s="17">
        <v>0</v>
      </c>
      <c r="BX498">
        <v>0</v>
      </c>
      <c r="BY498">
        <v>1</v>
      </c>
      <c r="BZ498">
        <v>0</v>
      </c>
      <c r="CA498">
        <v>0</v>
      </c>
      <c r="CB498" s="17">
        <v>0</v>
      </c>
      <c r="CC498">
        <v>1</v>
      </c>
      <c r="CD498">
        <v>1</v>
      </c>
      <c r="CE498">
        <v>0</v>
      </c>
      <c r="CF498">
        <v>0</v>
      </c>
      <c r="CG498">
        <v>0</v>
      </c>
      <c r="CH498">
        <v>0</v>
      </c>
      <c r="CI498">
        <v>1</v>
      </c>
      <c r="CJ498">
        <v>1</v>
      </c>
      <c r="CK498">
        <v>0</v>
      </c>
      <c r="CL498">
        <v>1</v>
      </c>
      <c r="CM498" s="17">
        <v>1</v>
      </c>
      <c r="CN498">
        <v>1.232</v>
      </c>
      <c r="CO498">
        <v>2</v>
      </c>
      <c r="CP498">
        <v>1</v>
      </c>
      <c r="CQ498">
        <v>0</v>
      </c>
      <c r="CR498">
        <v>19</v>
      </c>
      <c r="CX498" s="33" t="s">
        <v>85</v>
      </c>
    </row>
    <row r="499" spans="1:102" x14ac:dyDescent="0.25">
      <c r="A499">
        <v>498</v>
      </c>
      <c r="B499">
        <v>33</v>
      </c>
      <c r="C499" s="24" t="s">
        <v>320</v>
      </c>
      <c r="D499" s="12">
        <v>7.59106330355801</v>
      </c>
      <c r="E499" s="13">
        <v>1.160986152308872</v>
      </c>
      <c r="F499" s="7">
        <v>6.5384615384615392</v>
      </c>
      <c r="G499" s="7">
        <f t="shared" si="106"/>
        <v>6.4300771512491384</v>
      </c>
      <c r="H499" s="15">
        <f t="shared" si="107"/>
        <v>8.7520494558668815</v>
      </c>
      <c r="I499" s="11">
        <f t="shared" si="108"/>
        <v>0.10494498983487337</v>
      </c>
      <c r="J499" s="32">
        <f t="shared" si="109"/>
        <v>1.6050410210039456E-2</v>
      </c>
      <c r="K499" s="32">
        <f t="shared" si="110"/>
        <v>62.303703576031019</v>
      </c>
      <c r="L499" s="8">
        <v>0</v>
      </c>
      <c r="M499" s="9">
        <v>1</v>
      </c>
      <c r="N499" s="8">
        <v>0</v>
      </c>
      <c r="O499" s="9">
        <v>0</v>
      </c>
      <c r="P499" s="9">
        <v>1</v>
      </c>
      <c r="Q499" s="9">
        <v>0</v>
      </c>
      <c r="R499" s="9">
        <v>0</v>
      </c>
      <c r="S499" s="8">
        <v>3855</v>
      </c>
      <c r="T499" s="9">
        <v>15</v>
      </c>
      <c r="U499" s="9">
        <f t="shared" si="111"/>
        <v>3839</v>
      </c>
      <c r="V499" s="9">
        <f t="shared" si="112"/>
        <v>16</v>
      </c>
      <c r="W499" s="7">
        <v>16</v>
      </c>
      <c r="X499" s="7">
        <f t="shared" si="120"/>
        <v>15.829000000000001</v>
      </c>
      <c r="Y499" s="9">
        <v>0</v>
      </c>
      <c r="Z499" s="9">
        <v>1</v>
      </c>
      <c r="AA499" s="9">
        <v>0</v>
      </c>
      <c r="AB499" s="9">
        <v>0</v>
      </c>
      <c r="AC499" s="9">
        <v>1</v>
      </c>
      <c r="AD499" s="29">
        <v>0</v>
      </c>
      <c r="AE499" s="187">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s="17">
        <v>0</v>
      </c>
      <c r="BF499">
        <v>0</v>
      </c>
      <c r="BG499">
        <v>1</v>
      </c>
      <c r="BH499" s="17">
        <v>0</v>
      </c>
      <c r="BI499">
        <v>111.9166666666667</v>
      </c>
      <c r="BJ499">
        <v>45</v>
      </c>
      <c r="BK499" s="24">
        <v>37.829000000000001</v>
      </c>
      <c r="BL499">
        <v>0</v>
      </c>
      <c r="BM499">
        <v>0</v>
      </c>
      <c r="BN499">
        <v>0</v>
      </c>
      <c r="BO499">
        <v>0</v>
      </c>
      <c r="BP499">
        <v>0</v>
      </c>
      <c r="BQ499">
        <v>0</v>
      </c>
      <c r="BR499">
        <v>0</v>
      </c>
      <c r="BS499" s="17">
        <v>1</v>
      </c>
      <c r="BT499">
        <v>0</v>
      </c>
      <c r="BU499">
        <v>1</v>
      </c>
      <c r="BV499">
        <v>0</v>
      </c>
      <c r="BW499" s="17">
        <v>0</v>
      </c>
      <c r="BX499">
        <v>0</v>
      </c>
      <c r="BY499">
        <v>1</v>
      </c>
      <c r="BZ499">
        <v>0</v>
      </c>
      <c r="CA499">
        <v>0</v>
      </c>
      <c r="CB499" s="17">
        <v>0</v>
      </c>
      <c r="CC499">
        <v>1</v>
      </c>
      <c r="CD499">
        <v>1</v>
      </c>
      <c r="CE499">
        <v>0</v>
      </c>
      <c r="CF499">
        <v>0</v>
      </c>
      <c r="CG499">
        <v>0</v>
      </c>
      <c r="CH499">
        <v>0</v>
      </c>
      <c r="CI499">
        <v>1</v>
      </c>
      <c r="CJ499">
        <v>1</v>
      </c>
      <c r="CK499">
        <v>0</v>
      </c>
      <c r="CL499">
        <v>1</v>
      </c>
      <c r="CM499" s="17">
        <v>1</v>
      </c>
      <c r="CN499">
        <v>1.232</v>
      </c>
      <c r="CO499">
        <v>2</v>
      </c>
      <c r="CP499">
        <v>1</v>
      </c>
      <c r="CQ499">
        <v>0</v>
      </c>
      <c r="CR499">
        <v>19</v>
      </c>
      <c r="CX499" s="33" t="s">
        <v>85</v>
      </c>
    </row>
    <row r="500" spans="1:102" x14ac:dyDescent="0.25">
      <c r="A500">
        <v>499</v>
      </c>
      <c r="B500">
        <v>33</v>
      </c>
      <c r="C500" s="24" t="s">
        <v>320</v>
      </c>
      <c r="D500" s="12">
        <v>15.758369027902264</v>
      </c>
      <c r="E500" s="13">
        <v>0.88061473979453819</v>
      </c>
      <c r="F500" s="7">
        <v>17.894736842105264</v>
      </c>
      <c r="G500" s="7">
        <f t="shared" si="106"/>
        <v>14.877754288107726</v>
      </c>
      <c r="H500" s="15">
        <f t="shared" si="107"/>
        <v>16.638983767696804</v>
      </c>
      <c r="I500" s="11">
        <f t="shared" si="108"/>
        <v>0.27747207748426905</v>
      </c>
      <c r="J500" s="32">
        <f t="shared" si="109"/>
        <v>1.5505792565297388E-2</v>
      </c>
      <c r="K500" s="32">
        <f t="shared" si="110"/>
        <v>64.492027465789903</v>
      </c>
      <c r="L500" s="8">
        <v>0</v>
      </c>
      <c r="M500" s="9">
        <v>1</v>
      </c>
      <c r="N500" s="8">
        <v>0</v>
      </c>
      <c r="O500" s="9">
        <v>0</v>
      </c>
      <c r="P500" s="9">
        <v>1</v>
      </c>
      <c r="Q500" s="9">
        <v>0</v>
      </c>
      <c r="R500" s="9">
        <v>0</v>
      </c>
      <c r="S500" s="8">
        <v>3855</v>
      </c>
      <c r="T500" s="9">
        <v>15</v>
      </c>
      <c r="U500" s="9">
        <f t="shared" si="111"/>
        <v>3839</v>
      </c>
      <c r="V500" s="9">
        <f t="shared" si="112"/>
        <v>16</v>
      </c>
      <c r="W500" s="7">
        <v>18</v>
      </c>
      <c r="X500" s="7">
        <f t="shared" si="120"/>
        <v>13.829000000000001</v>
      </c>
      <c r="Y500" s="9">
        <v>0</v>
      </c>
      <c r="Z500" s="9">
        <v>1</v>
      </c>
      <c r="AA500" s="9">
        <v>0</v>
      </c>
      <c r="AB500" s="9">
        <v>0</v>
      </c>
      <c r="AC500" s="9">
        <v>1</v>
      </c>
      <c r="AD500" s="29">
        <v>0</v>
      </c>
      <c r="AE500" s="187">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s="17">
        <v>0</v>
      </c>
      <c r="BF500">
        <v>0</v>
      </c>
      <c r="BG500">
        <v>1</v>
      </c>
      <c r="BH500" s="17">
        <v>0</v>
      </c>
      <c r="BI500">
        <v>111.9166666666667</v>
      </c>
      <c r="BJ500">
        <v>45</v>
      </c>
      <c r="BK500" s="24">
        <v>37.829000000000001</v>
      </c>
      <c r="BL500">
        <v>0</v>
      </c>
      <c r="BM500">
        <v>0</v>
      </c>
      <c r="BN500">
        <v>0</v>
      </c>
      <c r="BO500">
        <v>0</v>
      </c>
      <c r="BP500">
        <v>0</v>
      </c>
      <c r="BQ500">
        <v>0</v>
      </c>
      <c r="BR500">
        <v>0</v>
      </c>
      <c r="BS500" s="17">
        <v>1</v>
      </c>
      <c r="BT500">
        <v>0</v>
      </c>
      <c r="BU500">
        <v>1</v>
      </c>
      <c r="BV500">
        <v>0</v>
      </c>
      <c r="BW500" s="17">
        <v>0</v>
      </c>
      <c r="BX500">
        <v>0</v>
      </c>
      <c r="BY500">
        <v>1</v>
      </c>
      <c r="BZ500">
        <v>0</v>
      </c>
      <c r="CA500">
        <v>0</v>
      </c>
      <c r="CB500" s="17">
        <v>0</v>
      </c>
      <c r="CC500">
        <v>1</v>
      </c>
      <c r="CD500">
        <v>1</v>
      </c>
      <c r="CE500">
        <v>0</v>
      </c>
      <c r="CF500">
        <v>0</v>
      </c>
      <c r="CG500">
        <v>0</v>
      </c>
      <c r="CH500">
        <v>0</v>
      </c>
      <c r="CI500">
        <v>1</v>
      </c>
      <c r="CJ500">
        <v>1</v>
      </c>
      <c r="CK500">
        <v>0</v>
      </c>
      <c r="CL500">
        <v>1</v>
      </c>
      <c r="CM500" s="17">
        <v>1</v>
      </c>
      <c r="CN500">
        <v>1.232</v>
      </c>
      <c r="CO500">
        <v>2</v>
      </c>
      <c r="CP500">
        <v>1</v>
      </c>
      <c r="CQ500">
        <v>0</v>
      </c>
      <c r="CR500">
        <v>19</v>
      </c>
      <c r="CX500" s="33" t="s">
        <v>85</v>
      </c>
    </row>
    <row r="501" spans="1:102" x14ac:dyDescent="0.25">
      <c r="A501">
        <v>500</v>
      </c>
      <c r="B501">
        <v>33</v>
      </c>
      <c r="C501" s="24" t="s">
        <v>320</v>
      </c>
      <c r="D501" s="12">
        <v>7.9902948865804291</v>
      </c>
      <c r="E501" s="13">
        <v>0.19975737216451073</v>
      </c>
      <c r="F501" s="7">
        <v>40</v>
      </c>
      <c r="G501" s="7">
        <f t="shared" si="106"/>
        <v>7.7905375144159184</v>
      </c>
      <c r="H501" s="15">
        <f t="shared" si="107"/>
        <v>8.1900522587449398</v>
      </c>
      <c r="I501" s="11">
        <f t="shared" si="108"/>
        <v>0.28075187769348076</v>
      </c>
      <c r="J501" s="32">
        <f t="shared" si="109"/>
        <v>7.0187969423370199E-3</v>
      </c>
      <c r="K501" s="32">
        <f t="shared" si="110"/>
        <v>142.47455913249917</v>
      </c>
      <c r="L501" s="8">
        <v>0</v>
      </c>
      <c r="M501" s="9">
        <v>1</v>
      </c>
      <c r="N501" s="8">
        <v>0</v>
      </c>
      <c r="O501" s="9">
        <v>0</v>
      </c>
      <c r="P501" s="9">
        <v>1</v>
      </c>
      <c r="Q501" s="9">
        <v>0</v>
      </c>
      <c r="R501" s="9">
        <v>0</v>
      </c>
      <c r="S501" s="8">
        <v>18716</v>
      </c>
      <c r="T501" s="9">
        <v>16</v>
      </c>
      <c r="U501" s="9">
        <f t="shared" si="111"/>
        <v>18699</v>
      </c>
      <c r="V501" s="9">
        <f t="shared" si="112"/>
        <v>16</v>
      </c>
      <c r="W501" s="7">
        <v>16</v>
      </c>
      <c r="X501" s="7">
        <f t="shared" si="120"/>
        <v>15.829000000000001</v>
      </c>
      <c r="Y501" s="9">
        <v>0</v>
      </c>
      <c r="Z501" s="9">
        <v>1</v>
      </c>
      <c r="AA501" s="9">
        <v>0</v>
      </c>
      <c r="AB501" s="9">
        <v>0</v>
      </c>
      <c r="AC501" s="9">
        <v>1</v>
      </c>
      <c r="AD501" s="29">
        <v>0</v>
      </c>
      <c r="AE501" s="187">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s="17">
        <v>0</v>
      </c>
      <c r="BF501">
        <v>0</v>
      </c>
      <c r="BG501">
        <v>1</v>
      </c>
      <c r="BH501" s="17">
        <v>0</v>
      </c>
      <c r="BI501">
        <v>111.9166666666667</v>
      </c>
      <c r="BJ501">
        <v>45</v>
      </c>
      <c r="BK501" s="24">
        <v>37.829000000000001</v>
      </c>
      <c r="BL501">
        <v>1</v>
      </c>
      <c r="BM501">
        <v>0</v>
      </c>
      <c r="BN501">
        <v>0</v>
      </c>
      <c r="BO501">
        <v>0</v>
      </c>
      <c r="BP501">
        <v>0</v>
      </c>
      <c r="BQ501">
        <v>0</v>
      </c>
      <c r="BR501">
        <v>0</v>
      </c>
      <c r="BS501" s="17">
        <v>0</v>
      </c>
      <c r="BT501">
        <v>0</v>
      </c>
      <c r="BU501">
        <v>0</v>
      </c>
      <c r="BV501">
        <v>1</v>
      </c>
      <c r="BW501" s="17">
        <v>0</v>
      </c>
      <c r="BX501">
        <v>0</v>
      </c>
      <c r="BY501">
        <v>0</v>
      </c>
      <c r="BZ501">
        <v>0</v>
      </c>
      <c r="CA501">
        <v>0</v>
      </c>
      <c r="CB501" s="17">
        <v>0</v>
      </c>
      <c r="CC501">
        <v>1</v>
      </c>
      <c r="CD501">
        <v>1</v>
      </c>
      <c r="CE501">
        <v>0</v>
      </c>
      <c r="CF501">
        <v>0</v>
      </c>
      <c r="CG501">
        <v>0</v>
      </c>
      <c r="CH501">
        <v>0</v>
      </c>
      <c r="CI501">
        <v>0</v>
      </c>
      <c r="CJ501">
        <v>1</v>
      </c>
      <c r="CK501">
        <v>0</v>
      </c>
      <c r="CL501">
        <v>1</v>
      </c>
      <c r="CM501" s="17">
        <v>1</v>
      </c>
      <c r="CN501">
        <v>1.232</v>
      </c>
      <c r="CO501">
        <v>2</v>
      </c>
      <c r="CP501">
        <v>1</v>
      </c>
      <c r="CQ501">
        <v>0</v>
      </c>
      <c r="CR501">
        <v>19</v>
      </c>
      <c r="CX501" s="33" t="s">
        <v>85</v>
      </c>
    </row>
    <row r="502" spans="1:102" x14ac:dyDescent="0.25">
      <c r="A502">
        <v>501</v>
      </c>
      <c r="B502">
        <v>33</v>
      </c>
      <c r="C502" s="24" t="s">
        <v>320</v>
      </c>
      <c r="D502" s="12">
        <v>14.89125293076059</v>
      </c>
      <c r="E502" s="13">
        <v>0.28468571779395241</v>
      </c>
      <c r="F502" s="7">
        <v>52.307692307692314</v>
      </c>
      <c r="G502" s="7">
        <f t="shared" si="106"/>
        <v>14.606567212966638</v>
      </c>
      <c r="H502" s="15">
        <f t="shared" si="107"/>
        <v>15.175938648554542</v>
      </c>
      <c r="I502" s="11">
        <f t="shared" si="108"/>
        <v>0.35727518878461628</v>
      </c>
      <c r="J502" s="32">
        <f t="shared" si="109"/>
        <v>6.83026096205884E-3</v>
      </c>
      <c r="K502" s="32">
        <f t="shared" si="110"/>
        <v>146.40729037365665</v>
      </c>
      <c r="L502" s="8">
        <v>0</v>
      </c>
      <c r="M502" s="9">
        <v>1</v>
      </c>
      <c r="N502" s="8">
        <v>0</v>
      </c>
      <c r="O502" s="9">
        <v>0</v>
      </c>
      <c r="P502" s="9">
        <v>1</v>
      </c>
      <c r="Q502" s="9">
        <v>0</v>
      </c>
      <c r="R502" s="9">
        <v>0</v>
      </c>
      <c r="S502" s="8">
        <v>18716</v>
      </c>
      <c r="T502" s="9">
        <v>16</v>
      </c>
      <c r="U502" s="9">
        <f t="shared" si="111"/>
        <v>18699</v>
      </c>
      <c r="V502" s="9">
        <f t="shared" si="112"/>
        <v>16</v>
      </c>
      <c r="W502" s="7">
        <v>18</v>
      </c>
      <c r="X502" s="7">
        <f t="shared" si="120"/>
        <v>13.829000000000001</v>
      </c>
      <c r="Y502" s="9">
        <v>0</v>
      </c>
      <c r="Z502" s="9">
        <v>1</v>
      </c>
      <c r="AA502" s="9">
        <v>0</v>
      </c>
      <c r="AB502" s="9">
        <v>0</v>
      </c>
      <c r="AC502" s="9">
        <v>1</v>
      </c>
      <c r="AD502" s="29">
        <v>0</v>
      </c>
      <c r="AE502" s="187">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s="17">
        <v>0</v>
      </c>
      <c r="BF502">
        <v>0</v>
      </c>
      <c r="BG502">
        <v>1</v>
      </c>
      <c r="BH502" s="17">
        <v>0</v>
      </c>
      <c r="BI502">
        <v>111.9166666666667</v>
      </c>
      <c r="BJ502">
        <v>45</v>
      </c>
      <c r="BK502" s="24">
        <v>37.829000000000001</v>
      </c>
      <c r="BL502">
        <v>1</v>
      </c>
      <c r="BM502">
        <v>0</v>
      </c>
      <c r="BN502">
        <v>0</v>
      </c>
      <c r="BO502">
        <v>0</v>
      </c>
      <c r="BP502">
        <v>0</v>
      </c>
      <c r="BQ502">
        <v>0</v>
      </c>
      <c r="BR502">
        <v>0</v>
      </c>
      <c r="BS502" s="17">
        <v>0</v>
      </c>
      <c r="BT502">
        <v>0</v>
      </c>
      <c r="BU502">
        <v>0</v>
      </c>
      <c r="BV502">
        <v>1</v>
      </c>
      <c r="BW502" s="17">
        <v>0</v>
      </c>
      <c r="BX502">
        <v>0</v>
      </c>
      <c r="BY502">
        <v>0</v>
      </c>
      <c r="BZ502">
        <v>0</v>
      </c>
      <c r="CA502">
        <v>0</v>
      </c>
      <c r="CB502" s="17">
        <v>0</v>
      </c>
      <c r="CC502">
        <v>1</v>
      </c>
      <c r="CD502">
        <v>1</v>
      </c>
      <c r="CE502">
        <v>0</v>
      </c>
      <c r="CF502">
        <v>0</v>
      </c>
      <c r="CG502">
        <v>0</v>
      </c>
      <c r="CH502">
        <v>0</v>
      </c>
      <c r="CI502">
        <v>0</v>
      </c>
      <c r="CJ502">
        <v>1</v>
      </c>
      <c r="CK502">
        <v>0</v>
      </c>
      <c r="CL502">
        <v>1</v>
      </c>
      <c r="CM502" s="17">
        <v>1</v>
      </c>
      <c r="CN502">
        <v>1.232</v>
      </c>
      <c r="CO502">
        <v>2</v>
      </c>
      <c r="CP502">
        <v>1</v>
      </c>
      <c r="CQ502">
        <v>0</v>
      </c>
      <c r="CR502">
        <v>19</v>
      </c>
      <c r="CX502" s="33" t="s">
        <v>85</v>
      </c>
    </row>
    <row r="503" spans="1:102" x14ac:dyDescent="0.25">
      <c r="A503">
        <v>502</v>
      </c>
      <c r="B503">
        <v>33</v>
      </c>
      <c r="C503" s="24" t="s">
        <v>320</v>
      </c>
      <c r="D503" s="12">
        <v>8.1882614275672125</v>
      </c>
      <c r="E503" s="13">
        <v>0.17704349032577757</v>
      </c>
      <c r="F503" s="7">
        <v>46.25</v>
      </c>
      <c r="G503" s="7">
        <f t="shared" si="106"/>
        <v>8.0112179372414349</v>
      </c>
      <c r="H503" s="15">
        <f t="shared" si="107"/>
        <v>8.3653049178929901</v>
      </c>
      <c r="I503" s="11">
        <f t="shared" si="108"/>
        <v>0.28136402135764199</v>
      </c>
      <c r="J503" s="32">
        <f t="shared" si="109"/>
        <v>6.0835464077327985E-3</v>
      </c>
      <c r="K503" s="32">
        <f t="shared" si="110"/>
        <v>164.37780415859072</v>
      </c>
      <c r="L503" s="8">
        <v>0</v>
      </c>
      <c r="M503" s="9">
        <v>1</v>
      </c>
      <c r="N503" s="8">
        <v>0</v>
      </c>
      <c r="O503" s="9">
        <v>0</v>
      </c>
      <c r="P503" s="9">
        <v>1</v>
      </c>
      <c r="Q503" s="9">
        <v>0</v>
      </c>
      <c r="R503" s="9">
        <v>0</v>
      </c>
      <c r="S503" s="8">
        <v>24898</v>
      </c>
      <c r="T503" s="9">
        <v>16</v>
      </c>
      <c r="U503" s="9">
        <f t="shared" si="111"/>
        <v>24881</v>
      </c>
      <c r="V503" s="9">
        <f t="shared" si="112"/>
        <v>16</v>
      </c>
      <c r="W503" s="7">
        <v>16</v>
      </c>
      <c r="X503" s="7">
        <f t="shared" si="120"/>
        <v>15.829000000000001</v>
      </c>
      <c r="Y503" s="9">
        <v>0</v>
      </c>
      <c r="Z503" s="9">
        <v>1</v>
      </c>
      <c r="AA503" s="9">
        <v>0</v>
      </c>
      <c r="AB503" s="9">
        <v>0</v>
      </c>
      <c r="AC503" s="9">
        <v>1</v>
      </c>
      <c r="AD503" s="29">
        <v>0</v>
      </c>
      <c r="AE503" s="187">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s="17">
        <v>0</v>
      </c>
      <c r="BF503">
        <v>0</v>
      </c>
      <c r="BG503">
        <v>1</v>
      </c>
      <c r="BH503" s="17">
        <v>0</v>
      </c>
      <c r="BI503">
        <v>111.9166666666667</v>
      </c>
      <c r="BJ503">
        <v>45</v>
      </c>
      <c r="BK503" s="24">
        <v>37.829000000000001</v>
      </c>
      <c r="BL503">
        <v>1</v>
      </c>
      <c r="BM503">
        <v>0</v>
      </c>
      <c r="BN503">
        <v>0</v>
      </c>
      <c r="BO503">
        <v>0</v>
      </c>
      <c r="BP503">
        <v>0</v>
      </c>
      <c r="BQ503">
        <v>0</v>
      </c>
      <c r="BR503">
        <v>0</v>
      </c>
      <c r="BS503" s="17">
        <v>0</v>
      </c>
      <c r="BT503">
        <v>0</v>
      </c>
      <c r="BU503">
        <v>0</v>
      </c>
      <c r="BV503">
        <v>1</v>
      </c>
      <c r="BW503" s="17">
        <v>0</v>
      </c>
      <c r="BX503">
        <v>0</v>
      </c>
      <c r="BY503">
        <v>0</v>
      </c>
      <c r="BZ503">
        <v>0</v>
      </c>
      <c r="CA503">
        <v>0</v>
      </c>
      <c r="CB503" s="17">
        <v>0</v>
      </c>
      <c r="CC503">
        <v>1</v>
      </c>
      <c r="CD503">
        <v>1</v>
      </c>
      <c r="CE503">
        <v>0</v>
      </c>
      <c r="CF503">
        <v>0</v>
      </c>
      <c r="CG503">
        <v>0</v>
      </c>
      <c r="CH503">
        <v>0</v>
      </c>
      <c r="CI503">
        <v>0</v>
      </c>
      <c r="CJ503">
        <v>1</v>
      </c>
      <c r="CK503">
        <v>0</v>
      </c>
      <c r="CL503">
        <v>1</v>
      </c>
      <c r="CM503" s="17">
        <v>1</v>
      </c>
      <c r="CN503">
        <v>1.232</v>
      </c>
      <c r="CO503">
        <v>2</v>
      </c>
      <c r="CP503">
        <v>1</v>
      </c>
      <c r="CQ503">
        <v>0</v>
      </c>
      <c r="CR503">
        <v>19</v>
      </c>
      <c r="CX503" s="33" t="s">
        <v>85</v>
      </c>
    </row>
    <row r="504" spans="1:102" x14ac:dyDescent="0.25">
      <c r="A504">
        <v>503</v>
      </c>
      <c r="B504">
        <v>33</v>
      </c>
      <c r="C504" s="24" t="s">
        <v>320</v>
      </c>
      <c r="D504" s="12">
        <v>14.891252930760569</v>
      </c>
      <c r="E504" s="13">
        <v>0.25897831183931425</v>
      </c>
      <c r="F504" s="7">
        <v>57.499999999999993</v>
      </c>
      <c r="G504" s="7">
        <f t="shared" si="106"/>
        <v>14.632274618921254</v>
      </c>
      <c r="H504" s="15">
        <f t="shared" si="107"/>
        <v>15.150231242599883</v>
      </c>
      <c r="I504" s="11">
        <f t="shared" si="108"/>
        <v>0.34248494936346119</v>
      </c>
      <c r="J504" s="32">
        <f t="shared" si="109"/>
        <v>5.9562599889297612E-3</v>
      </c>
      <c r="K504" s="32">
        <f t="shared" si="110"/>
        <v>167.89058937296036</v>
      </c>
      <c r="L504" s="8">
        <v>0</v>
      </c>
      <c r="M504" s="9">
        <v>1</v>
      </c>
      <c r="N504" s="8">
        <v>0</v>
      </c>
      <c r="O504" s="9">
        <v>0</v>
      </c>
      <c r="P504" s="9">
        <v>1</v>
      </c>
      <c r="Q504" s="9">
        <v>0</v>
      </c>
      <c r="R504" s="9">
        <v>0</v>
      </c>
      <c r="S504" s="8">
        <v>24898</v>
      </c>
      <c r="T504" s="9">
        <v>16</v>
      </c>
      <c r="U504" s="9">
        <f t="shared" si="111"/>
        <v>24881</v>
      </c>
      <c r="V504" s="9">
        <f t="shared" si="112"/>
        <v>16</v>
      </c>
      <c r="W504" s="7">
        <v>18</v>
      </c>
      <c r="X504" s="7">
        <f t="shared" si="120"/>
        <v>13.829000000000001</v>
      </c>
      <c r="Y504" s="9">
        <v>0</v>
      </c>
      <c r="Z504" s="9">
        <v>1</v>
      </c>
      <c r="AA504" s="9">
        <v>0</v>
      </c>
      <c r="AB504" s="9">
        <v>0</v>
      </c>
      <c r="AC504" s="9">
        <v>1</v>
      </c>
      <c r="AD504" s="29">
        <v>0</v>
      </c>
      <c r="AE504" s="187">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s="17">
        <v>0</v>
      </c>
      <c r="BF504">
        <v>0</v>
      </c>
      <c r="BG504">
        <v>1</v>
      </c>
      <c r="BH504" s="17">
        <v>0</v>
      </c>
      <c r="BI504">
        <v>111.9166666666667</v>
      </c>
      <c r="BJ504">
        <v>45</v>
      </c>
      <c r="BK504" s="24">
        <v>37.829000000000001</v>
      </c>
      <c r="BL504">
        <v>1</v>
      </c>
      <c r="BM504">
        <v>0</v>
      </c>
      <c r="BN504">
        <v>0</v>
      </c>
      <c r="BO504">
        <v>0</v>
      </c>
      <c r="BP504">
        <v>0</v>
      </c>
      <c r="BQ504">
        <v>0</v>
      </c>
      <c r="BR504">
        <v>0</v>
      </c>
      <c r="BS504" s="17">
        <v>0</v>
      </c>
      <c r="BT504">
        <v>0</v>
      </c>
      <c r="BU504">
        <v>0</v>
      </c>
      <c r="BV504">
        <v>1</v>
      </c>
      <c r="BW504" s="17">
        <v>0</v>
      </c>
      <c r="BX504">
        <v>0</v>
      </c>
      <c r="BY504">
        <v>0</v>
      </c>
      <c r="BZ504">
        <v>0</v>
      </c>
      <c r="CA504">
        <v>0</v>
      </c>
      <c r="CB504" s="17">
        <v>0</v>
      </c>
      <c r="CC504">
        <v>1</v>
      </c>
      <c r="CD504">
        <v>1</v>
      </c>
      <c r="CE504">
        <v>0</v>
      </c>
      <c r="CF504">
        <v>0</v>
      </c>
      <c r="CG504">
        <v>0</v>
      </c>
      <c r="CH504">
        <v>0</v>
      </c>
      <c r="CI504">
        <v>0</v>
      </c>
      <c r="CJ504">
        <v>1</v>
      </c>
      <c r="CK504">
        <v>0</v>
      </c>
      <c r="CL504">
        <v>1</v>
      </c>
      <c r="CM504" s="17">
        <v>1</v>
      </c>
      <c r="CN504">
        <v>1.232</v>
      </c>
      <c r="CO504">
        <v>2</v>
      </c>
      <c r="CP504">
        <v>1</v>
      </c>
      <c r="CQ504">
        <v>0</v>
      </c>
      <c r="CR504">
        <v>19</v>
      </c>
      <c r="CX504" s="33" t="s">
        <v>85</v>
      </c>
    </row>
    <row r="505" spans="1:102" s="93" customFormat="1" x14ac:dyDescent="0.25">
      <c r="A505" s="93">
        <v>504</v>
      </c>
      <c r="B505" s="93">
        <v>34</v>
      </c>
      <c r="C505" s="94" t="s">
        <v>321</v>
      </c>
      <c r="D505" s="95">
        <v>8.07</v>
      </c>
      <c r="E505" s="96">
        <v>0.36</v>
      </c>
      <c r="F505" s="97">
        <f t="shared" ref="F505:F528" si="121">D505/E505</f>
        <v>22.416666666666668</v>
      </c>
      <c r="G505" s="97">
        <f t="shared" si="106"/>
        <v>7.71</v>
      </c>
      <c r="H505" s="98">
        <f t="shared" si="107"/>
        <v>8.43</v>
      </c>
      <c r="I505" s="99">
        <f t="shared" si="108"/>
        <v>0.13448371164683043</v>
      </c>
      <c r="J505" s="100">
        <f t="shared" si="109"/>
        <v>5.9992733820147404E-3</v>
      </c>
      <c r="K505" s="100">
        <f t="shared" si="110"/>
        <v>166.68685294420925</v>
      </c>
      <c r="L505" s="101">
        <v>1</v>
      </c>
      <c r="M505" s="102">
        <v>0</v>
      </c>
      <c r="N505" s="101">
        <v>0</v>
      </c>
      <c r="O505" s="102">
        <v>0</v>
      </c>
      <c r="P505" s="102">
        <v>1</v>
      </c>
      <c r="Q505" s="102">
        <v>0</v>
      </c>
      <c r="R505" s="102">
        <v>0</v>
      </c>
      <c r="S505" s="101">
        <v>27356</v>
      </c>
      <c r="T505" s="102">
        <v>73</v>
      </c>
      <c r="U505" s="102">
        <f t="shared" si="111"/>
        <v>27282</v>
      </c>
      <c r="V505" s="102">
        <f t="shared" si="112"/>
        <v>24</v>
      </c>
      <c r="W505" s="97">
        <v>5</v>
      </c>
      <c r="X505" s="97">
        <f t="shared" ref="X505:X528" si="122">BK505-W505-6</f>
        <v>23.878999999999998</v>
      </c>
      <c r="Y505" s="102">
        <v>1</v>
      </c>
      <c r="Z505" s="102">
        <v>0</v>
      </c>
      <c r="AA505" s="102">
        <v>1</v>
      </c>
      <c r="AB505" s="102">
        <v>0</v>
      </c>
      <c r="AC505" s="102">
        <v>0</v>
      </c>
      <c r="AD505" s="103">
        <v>0</v>
      </c>
      <c r="AE505" s="102">
        <v>0</v>
      </c>
      <c r="AF505" s="102">
        <v>1</v>
      </c>
      <c r="AG505" s="103">
        <v>0</v>
      </c>
      <c r="AH505" s="102">
        <v>0</v>
      </c>
      <c r="AI505" s="103">
        <v>1</v>
      </c>
      <c r="AJ505" s="104">
        <v>1983</v>
      </c>
      <c r="AK505" s="100">
        <f t="shared" ref="AK505:AK528" si="123">1-SUM(AL505:AN505)</f>
        <v>0.28200000000000003</v>
      </c>
      <c r="AL505" s="100">
        <v>0.1472</v>
      </c>
      <c r="AM505" s="100">
        <v>0.43049999999999999</v>
      </c>
      <c r="AN505" s="105">
        <v>0.14030000000000001</v>
      </c>
      <c r="AO505" s="106">
        <f t="shared" ref="AO505:AO528" si="124">1-AP505</f>
        <v>0.54134831999999999</v>
      </c>
      <c r="AP505" s="107">
        <f>(0.6116*AW505+0.39*AX505)</f>
        <v>0.45865168000000001</v>
      </c>
      <c r="AQ505" s="93">
        <v>1</v>
      </c>
      <c r="AR505" s="108">
        <v>0</v>
      </c>
      <c r="AS505" s="93" t="s">
        <v>98</v>
      </c>
      <c r="AT505" s="108" t="s">
        <v>98</v>
      </c>
      <c r="AU505">
        <v>0</v>
      </c>
      <c r="AV505" s="107">
        <v>1</v>
      </c>
      <c r="AW505" s="93">
        <v>0.30980000000000002</v>
      </c>
      <c r="AX505" s="107">
        <f t="shared" ref="AX505:AX528" si="125">1-AW505</f>
        <v>0.69019999999999992</v>
      </c>
      <c r="AY505" s="107" t="s">
        <v>12</v>
      </c>
      <c r="AZ505">
        <v>0</v>
      </c>
      <c r="BA505">
        <v>0</v>
      </c>
      <c r="BB505">
        <v>0</v>
      </c>
      <c r="BC505">
        <v>0</v>
      </c>
      <c r="BD505">
        <v>1</v>
      </c>
      <c r="BE505" s="107">
        <v>0</v>
      </c>
      <c r="BF505">
        <v>0</v>
      </c>
      <c r="BG505">
        <v>1</v>
      </c>
      <c r="BH505" s="107">
        <v>0</v>
      </c>
      <c r="BI505">
        <v>95.083333333333329</v>
      </c>
      <c r="BJ505">
        <v>36</v>
      </c>
      <c r="BK505" s="94">
        <v>34.878999999999998</v>
      </c>
      <c r="BL505" s="93">
        <v>0</v>
      </c>
      <c r="BM505" s="93">
        <v>0</v>
      </c>
      <c r="BN505" s="93">
        <v>0</v>
      </c>
      <c r="BO505" s="93">
        <v>0</v>
      </c>
      <c r="BP505" s="93">
        <v>0</v>
      </c>
      <c r="BQ505" s="93">
        <v>0</v>
      </c>
      <c r="BR505" s="93">
        <v>1</v>
      </c>
      <c r="BS505" s="107">
        <v>0</v>
      </c>
      <c r="BT505" s="93">
        <v>0</v>
      </c>
      <c r="BU505" s="93">
        <v>0</v>
      </c>
      <c r="BV505" s="93">
        <v>0</v>
      </c>
      <c r="BW505" s="107">
        <v>1</v>
      </c>
      <c r="BX505" s="93">
        <v>0</v>
      </c>
      <c r="BY505" s="93">
        <v>0</v>
      </c>
      <c r="BZ505" s="93">
        <v>0</v>
      </c>
      <c r="CA505" s="93">
        <v>0</v>
      </c>
      <c r="CB505" s="107">
        <v>0</v>
      </c>
      <c r="CC505" s="93">
        <v>1</v>
      </c>
      <c r="CD505" s="93">
        <v>0</v>
      </c>
      <c r="CE505" s="93">
        <v>0</v>
      </c>
      <c r="CF505" s="93">
        <v>0</v>
      </c>
      <c r="CG505" s="93">
        <v>1</v>
      </c>
      <c r="CH505" s="93">
        <v>0</v>
      </c>
      <c r="CI505" s="93">
        <v>0</v>
      </c>
      <c r="CJ505" s="93">
        <v>0</v>
      </c>
      <c r="CK505" s="93">
        <v>1</v>
      </c>
      <c r="CL505" s="93">
        <v>1</v>
      </c>
      <c r="CM505" s="107">
        <v>1</v>
      </c>
      <c r="CN505">
        <v>0.14599999999999999</v>
      </c>
      <c r="CO505">
        <v>118</v>
      </c>
      <c r="CP505">
        <v>1</v>
      </c>
      <c r="CQ505">
        <v>0</v>
      </c>
      <c r="CR505">
        <v>10</v>
      </c>
      <c r="CS505" s="109"/>
      <c r="CX505" s="33" t="s">
        <v>85</v>
      </c>
    </row>
    <row r="506" spans="1:102" x14ac:dyDescent="0.25">
      <c r="A506">
        <v>505</v>
      </c>
      <c r="B506">
        <v>34</v>
      </c>
      <c r="C506" s="24" t="s">
        <v>321</v>
      </c>
      <c r="D506" s="12">
        <v>5.0999999999999996</v>
      </c>
      <c r="E506" s="13">
        <v>0.47</v>
      </c>
      <c r="F506" s="7">
        <f t="shared" si="121"/>
        <v>10.851063829787234</v>
      </c>
      <c r="G506" s="7">
        <f t="shared" si="106"/>
        <v>4.63</v>
      </c>
      <c r="H506" s="15">
        <f t="shared" si="107"/>
        <v>5.5699999999999994</v>
      </c>
      <c r="I506" s="11">
        <f t="shared" si="108"/>
        <v>6.6744826887680936E-2</v>
      </c>
      <c r="J506" s="32">
        <f t="shared" si="109"/>
        <v>6.1509938504333405E-3</v>
      </c>
      <c r="K506" s="32">
        <f t="shared" si="110"/>
        <v>162.5753535633188</v>
      </c>
      <c r="L506" s="8">
        <v>1</v>
      </c>
      <c r="M506" s="9">
        <v>0</v>
      </c>
      <c r="N506" s="8">
        <v>0</v>
      </c>
      <c r="O506" s="9">
        <v>0</v>
      </c>
      <c r="P506" s="9">
        <v>1</v>
      </c>
      <c r="Q506" s="9">
        <v>0</v>
      </c>
      <c r="R506" s="9">
        <v>0</v>
      </c>
      <c r="S506" s="8">
        <v>26387</v>
      </c>
      <c r="T506" s="9">
        <v>73</v>
      </c>
      <c r="U506" s="9">
        <f t="shared" si="111"/>
        <v>26313</v>
      </c>
      <c r="V506" s="9">
        <f t="shared" si="112"/>
        <v>24</v>
      </c>
      <c r="W506" s="7">
        <v>5</v>
      </c>
      <c r="X506" s="7">
        <f t="shared" si="122"/>
        <v>25.769599999999997</v>
      </c>
      <c r="Y506" s="9">
        <v>1</v>
      </c>
      <c r="Z506" s="9">
        <v>0</v>
      </c>
      <c r="AA506" s="9">
        <v>1</v>
      </c>
      <c r="AB506" s="9">
        <v>0</v>
      </c>
      <c r="AC506" s="9">
        <v>0</v>
      </c>
      <c r="AD506" s="29">
        <v>0</v>
      </c>
      <c r="AE506" s="187">
        <v>0</v>
      </c>
      <c r="AF506" s="9">
        <v>1</v>
      </c>
      <c r="AG506" s="29">
        <v>0</v>
      </c>
      <c r="AH506" s="9">
        <v>0</v>
      </c>
      <c r="AI506" s="29">
        <v>1</v>
      </c>
      <c r="AJ506" s="20">
        <v>1993</v>
      </c>
      <c r="AK506" s="32">
        <f t="shared" si="123"/>
        <v>0.19130000000000003</v>
      </c>
      <c r="AL506" s="32">
        <v>0.1027</v>
      </c>
      <c r="AM506" s="32">
        <v>0.4718</v>
      </c>
      <c r="AN506" s="42">
        <v>0.23419999999999999</v>
      </c>
      <c r="AO506" s="41">
        <f t="shared" si="124"/>
        <v>0.52929399999999993</v>
      </c>
      <c r="AP506" s="17">
        <f>(0.622*AW506+0.4104*AX506)</f>
        <v>0.47070600000000001</v>
      </c>
      <c r="AQ506">
        <v>1</v>
      </c>
      <c r="AR506" s="39">
        <v>0</v>
      </c>
      <c r="AS506" t="s">
        <v>98</v>
      </c>
      <c r="AT506" s="39" t="s">
        <v>98</v>
      </c>
      <c r="AU506">
        <v>0</v>
      </c>
      <c r="AV506" s="17">
        <v>1</v>
      </c>
      <c r="AW506">
        <v>0.28499999999999998</v>
      </c>
      <c r="AX506" s="17">
        <f t="shared" si="125"/>
        <v>0.71500000000000008</v>
      </c>
      <c r="AY506" s="17" t="s">
        <v>12</v>
      </c>
      <c r="AZ506">
        <v>0</v>
      </c>
      <c r="BA506">
        <v>0</v>
      </c>
      <c r="BB506">
        <v>0</v>
      </c>
      <c r="BC506">
        <v>0</v>
      </c>
      <c r="BD506">
        <v>1</v>
      </c>
      <c r="BE506" s="17">
        <v>0</v>
      </c>
      <c r="BF506">
        <v>0</v>
      </c>
      <c r="BG506">
        <v>1</v>
      </c>
      <c r="BH506" s="17">
        <v>0</v>
      </c>
      <c r="BI506">
        <v>95.083333333333329</v>
      </c>
      <c r="BJ506">
        <v>36</v>
      </c>
      <c r="BK506" s="24">
        <v>36.769599999999997</v>
      </c>
      <c r="BL506">
        <v>0</v>
      </c>
      <c r="BM506">
        <v>0</v>
      </c>
      <c r="BN506">
        <v>0</v>
      </c>
      <c r="BO506">
        <v>0</v>
      </c>
      <c r="BP506">
        <v>0</v>
      </c>
      <c r="BQ506">
        <v>0</v>
      </c>
      <c r="BR506">
        <v>1</v>
      </c>
      <c r="BS506" s="17">
        <v>0</v>
      </c>
      <c r="BT506">
        <v>0</v>
      </c>
      <c r="BU506">
        <v>0</v>
      </c>
      <c r="BV506">
        <v>0</v>
      </c>
      <c r="BW506" s="17">
        <v>1</v>
      </c>
      <c r="BX506">
        <v>0</v>
      </c>
      <c r="BY506">
        <v>0</v>
      </c>
      <c r="BZ506">
        <v>0</v>
      </c>
      <c r="CA506">
        <v>0</v>
      </c>
      <c r="CB506" s="17">
        <v>0</v>
      </c>
      <c r="CC506">
        <v>1</v>
      </c>
      <c r="CD506">
        <v>0</v>
      </c>
      <c r="CE506">
        <v>0</v>
      </c>
      <c r="CF506">
        <v>0</v>
      </c>
      <c r="CG506">
        <v>1</v>
      </c>
      <c r="CH506">
        <v>0</v>
      </c>
      <c r="CI506">
        <v>0</v>
      </c>
      <c r="CJ506">
        <v>0</v>
      </c>
      <c r="CK506">
        <v>1</v>
      </c>
      <c r="CL506">
        <v>1</v>
      </c>
      <c r="CM506" s="17">
        <v>1</v>
      </c>
      <c r="CN506">
        <v>0.14599999999999999</v>
      </c>
      <c r="CO506">
        <v>118</v>
      </c>
      <c r="CP506">
        <v>1</v>
      </c>
      <c r="CQ506">
        <v>0</v>
      </c>
      <c r="CR506">
        <v>10</v>
      </c>
      <c r="CX506" s="33" t="s">
        <v>85</v>
      </c>
    </row>
    <row r="507" spans="1:102" x14ac:dyDescent="0.25">
      <c r="A507">
        <v>506</v>
      </c>
      <c r="B507">
        <v>34</v>
      </c>
      <c r="C507" s="24" t="s">
        <v>321</v>
      </c>
      <c r="D507" s="12">
        <v>5.6</v>
      </c>
      <c r="E507" s="13">
        <v>0.55999999999999994</v>
      </c>
      <c r="F507" s="7">
        <f t="shared" si="121"/>
        <v>10</v>
      </c>
      <c r="G507" s="7">
        <f t="shared" si="106"/>
        <v>5.04</v>
      </c>
      <c r="H507" s="15">
        <f t="shared" si="107"/>
        <v>6.1599999999999993</v>
      </c>
      <c r="I507" s="11">
        <f t="shared" si="108"/>
        <v>6.0499488705856599E-2</v>
      </c>
      <c r="J507" s="32">
        <f t="shared" si="109"/>
        <v>6.0499488705856603E-3</v>
      </c>
      <c r="K507" s="32">
        <f t="shared" si="110"/>
        <v>165.29065309327083</v>
      </c>
      <c r="L507" s="8">
        <v>1</v>
      </c>
      <c r="M507" s="9">
        <v>0</v>
      </c>
      <c r="N507" s="8">
        <v>0</v>
      </c>
      <c r="O507" s="9">
        <v>0</v>
      </c>
      <c r="P507" s="9">
        <v>1</v>
      </c>
      <c r="Q507" s="9">
        <v>0</v>
      </c>
      <c r="R507" s="9">
        <v>0</v>
      </c>
      <c r="S507" s="8">
        <v>27295</v>
      </c>
      <c r="T507" s="9">
        <v>73</v>
      </c>
      <c r="U507" s="9">
        <f t="shared" si="111"/>
        <v>27221</v>
      </c>
      <c r="V507" s="9">
        <f t="shared" si="112"/>
        <v>24</v>
      </c>
      <c r="W507" s="7">
        <v>5</v>
      </c>
      <c r="X507" s="7">
        <f t="shared" si="122"/>
        <v>26.110999999999997</v>
      </c>
      <c r="Y507" s="9">
        <v>1</v>
      </c>
      <c r="Z507" s="9">
        <v>0</v>
      </c>
      <c r="AA507" s="9">
        <v>1</v>
      </c>
      <c r="AB507" s="9">
        <v>0</v>
      </c>
      <c r="AC507" s="9">
        <v>0</v>
      </c>
      <c r="AD507" s="29">
        <v>0</v>
      </c>
      <c r="AE507" s="187">
        <v>0</v>
      </c>
      <c r="AF507" s="9">
        <v>1</v>
      </c>
      <c r="AG507" s="29">
        <v>0</v>
      </c>
      <c r="AH507" s="9">
        <v>0</v>
      </c>
      <c r="AI507" s="29">
        <v>1</v>
      </c>
      <c r="AJ507" s="20">
        <v>1999</v>
      </c>
      <c r="AK507" s="32">
        <f t="shared" si="123"/>
        <v>0.16289999999999993</v>
      </c>
      <c r="AL507" s="32">
        <v>9.69E-2</v>
      </c>
      <c r="AM507" s="32">
        <v>0.49940000000000001</v>
      </c>
      <c r="AN507" s="42">
        <v>0.24079999999999999</v>
      </c>
      <c r="AO507" s="41">
        <f t="shared" si="124"/>
        <v>0.53514991000000001</v>
      </c>
      <c r="AP507" s="17">
        <f>(0.5965*AW507+0.4124*AX507)</f>
        <v>0.46485008999999999</v>
      </c>
      <c r="AQ507">
        <v>1</v>
      </c>
      <c r="AR507" s="39">
        <v>0</v>
      </c>
      <c r="AS507" t="s">
        <v>98</v>
      </c>
      <c r="AT507" s="39" t="s">
        <v>98</v>
      </c>
      <c r="AU507">
        <v>0</v>
      </c>
      <c r="AV507" s="17">
        <v>1</v>
      </c>
      <c r="AW507">
        <v>0.28489999999999999</v>
      </c>
      <c r="AX507" s="17">
        <f t="shared" si="125"/>
        <v>0.71510000000000007</v>
      </c>
      <c r="AY507" s="17" t="s">
        <v>12</v>
      </c>
      <c r="AZ507">
        <v>0</v>
      </c>
      <c r="BA507">
        <v>0</v>
      </c>
      <c r="BB507">
        <v>0</v>
      </c>
      <c r="BC507">
        <v>0</v>
      </c>
      <c r="BD507">
        <v>1</v>
      </c>
      <c r="BE507" s="17">
        <v>0</v>
      </c>
      <c r="BF507">
        <v>0</v>
      </c>
      <c r="BG507">
        <v>1</v>
      </c>
      <c r="BH507" s="17">
        <v>0</v>
      </c>
      <c r="BI507">
        <v>95.083333333333329</v>
      </c>
      <c r="BJ507">
        <v>36</v>
      </c>
      <c r="BK507" s="24">
        <v>37.110999999999997</v>
      </c>
      <c r="BL507">
        <v>0</v>
      </c>
      <c r="BM507">
        <v>0</v>
      </c>
      <c r="BN507">
        <v>0</v>
      </c>
      <c r="BO507">
        <v>0</v>
      </c>
      <c r="BP507">
        <v>0</v>
      </c>
      <c r="BQ507">
        <v>0</v>
      </c>
      <c r="BR507">
        <v>1</v>
      </c>
      <c r="BS507" s="17">
        <v>0</v>
      </c>
      <c r="BT507">
        <v>0</v>
      </c>
      <c r="BU507">
        <v>0</v>
      </c>
      <c r="BV507">
        <v>0</v>
      </c>
      <c r="BW507" s="17">
        <v>1</v>
      </c>
      <c r="BX507">
        <v>0</v>
      </c>
      <c r="BY507">
        <v>0</v>
      </c>
      <c r="BZ507">
        <v>0</v>
      </c>
      <c r="CA507">
        <v>0</v>
      </c>
      <c r="CB507" s="17">
        <v>0</v>
      </c>
      <c r="CC507">
        <v>1</v>
      </c>
      <c r="CD507">
        <v>0</v>
      </c>
      <c r="CE507">
        <v>0</v>
      </c>
      <c r="CF507">
        <v>0</v>
      </c>
      <c r="CG507">
        <v>1</v>
      </c>
      <c r="CH507">
        <v>0</v>
      </c>
      <c r="CI507">
        <v>0</v>
      </c>
      <c r="CJ507">
        <v>0</v>
      </c>
      <c r="CK507">
        <v>1</v>
      </c>
      <c r="CL507">
        <v>1</v>
      </c>
      <c r="CM507" s="17">
        <v>1</v>
      </c>
      <c r="CN507">
        <v>0.14599999999999999</v>
      </c>
      <c r="CO507">
        <v>118</v>
      </c>
      <c r="CP507">
        <v>1</v>
      </c>
      <c r="CQ507">
        <v>0</v>
      </c>
      <c r="CR507">
        <v>10</v>
      </c>
      <c r="CX507" s="33" t="s">
        <v>85</v>
      </c>
    </row>
    <row r="508" spans="1:102" x14ac:dyDescent="0.25">
      <c r="A508">
        <v>507</v>
      </c>
      <c r="B508">
        <v>34</v>
      </c>
      <c r="C508" s="24" t="s">
        <v>321</v>
      </c>
      <c r="D508" s="12">
        <v>3.42</v>
      </c>
      <c r="E508" s="13">
        <v>0.26</v>
      </c>
      <c r="F508" s="7">
        <f t="shared" si="121"/>
        <v>13.153846153846153</v>
      </c>
      <c r="G508" s="7">
        <f t="shared" si="106"/>
        <v>3.16</v>
      </c>
      <c r="H508" s="15">
        <f t="shared" si="107"/>
        <v>3.6799999999999997</v>
      </c>
      <c r="I508" s="11">
        <f t="shared" si="108"/>
        <v>7.9385621078379501E-2</v>
      </c>
      <c r="J508" s="32">
        <f t="shared" si="109"/>
        <v>6.0351641755493181E-3</v>
      </c>
      <c r="K508" s="32">
        <f t="shared" si="110"/>
        <v>165.69557528382904</v>
      </c>
      <c r="L508" s="8">
        <v>1</v>
      </c>
      <c r="M508" s="9">
        <v>0</v>
      </c>
      <c r="N508" s="8">
        <v>0</v>
      </c>
      <c r="O508" s="9">
        <v>0</v>
      </c>
      <c r="P508" s="9">
        <v>1</v>
      </c>
      <c r="Q508" s="9">
        <v>0</v>
      </c>
      <c r="R508" s="9">
        <v>0</v>
      </c>
      <c r="S508" s="8">
        <v>27356</v>
      </c>
      <c r="T508" s="9">
        <v>73</v>
      </c>
      <c r="U508" s="9">
        <f t="shared" si="111"/>
        <v>27282</v>
      </c>
      <c r="V508" s="9">
        <f t="shared" si="112"/>
        <v>24</v>
      </c>
      <c r="W508" s="7">
        <v>8</v>
      </c>
      <c r="X508" s="7">
        <f t="shared" si="122"/>
        <v>20.878999999999998</v>
      </c>
      <c r="Y508" s="9">
        <v>1</v>
      </c>
      <c r="Z508" s="9">
        <v>0</v>
      </c>
      <c r="AA508" s="9">
        <v>1</v>
      </c>
      <c r="AB508" s="9">
        <v>0</v>
      </c>
      <c r="AC508" s="9">
        <v>0</v>
      </c>
      <c r="AD508" s="29">
        <v>0</v>
      </c>
      <c r="AE508" s="187">
        <v>0</v>
      </c>
      <c r="AF508" s="9">
        <v>1</v>
      </c>
      <c r="AG508" s="29">
        <v>0</v>
      </c>
      <c r="AH508" s="9">
        <v>0</v>
      </c>
      <c r="AI508" s="29">
        <v>1</v>
      </c>
      <c r="AJ508" s="20">
        <v>1983</v>
      </c>
      <c r="AK508" s="32">
        <f t="shared" si="123"/>
        <v>0.28200000000000003</v>
      </c>
      <c r="AL508" s="32">
        <v>0.1472</v>
      </c>
      <c r="AM508" s="32">
        <v>0.43049999999999999</v>
      </c>
      <c r="AN508" s="42">
        <v>0.14030000000000001</v>
      </c>
      <c r="AO508" s="41">
        <f t="shared" si="124"/>
        <v>0.54134831999999999</v>
      </c>
      <c r="AP508" s="17">
        <v>0.45865168000000001</v>
      </c>
      <c r="AQ508">
        <v>1</v>
      </c>
      <c r="AR508" s="39">
        <v>0</v>
      </c>
      <c r="AS508" t="s">
        <v>98</v>
      </c>
      <c r="AT508" s="39" t="s">
        <v>98</v>
      </c>
      <c r="AU508">
        <v>0</v>
      </c>
      <c r="AV508" s="17">
        <v>1</v>
      </c>
      <c r="AW508">
        <v>0.30980000000000002</v>
      </c>
      <c r="AX508" s="17">
        <f t="shared" si="125"/>
        <v>0.69019999999999992</v>
      </c>
      <c r="AY508" s="17" t="s">
        <v>12</v>
      </c>
      <c r="AZ508">
        <v>0</v>
      </c>
      <c r="BA508">
        <v>0</v>
      </c>
      <c r="BB508">
        <v>0</v>
      </c>
      <c r="BC508">
        <v>0</v>
      </c>
      <c r="BD508">
        <v>1</v>
      </c>
      <c r="BE508" s="17">
        <v>0</v>
      </c>
      <c r="BF508">
        <v>0</v>
      </c>
      <c r="BG508">
        <v>1</v>
      </c>
      <c r="BH508" s="17">
        <v>0</v>
      </c>
      <c r="BI508">
        <v>95.083333333333329</v>
      </c>
      <c r="BJ508">
        <v>36</v>
      </c>
      <c r="BK508" s="24">
        <v>34.878999999999998</v>
      </c>
      <c r="BL508">
        <v>0</v>
      </c>
      <c r="BM508">
        <v>0</v>
      </c>
      <c r="BN508">
        <v>0</v>
      </c>
      <c r="BO508">
        <v>0</v>
      </c>
      <c r="BP508">
        <v>0</v>
      </c>
      <c r="BQ508">
        <v>0</v>
      </c>
      <c r="BR508">
        <v>1</v>
      </c>
      <c r="BS508" s="17">
        <v>0</v>
      </c>
      <c r="BT508">
        <v>0</v>
      </c>
      <c r="BU508">
        <v>0</v>
      </c>
      <c r="BV508">
        <v>0</v>
      </c>
      <c r="BW508" s="17">
        <v>1</v>
      </c>
      <c r="BX508">
        <v>0</v>
      </c>
      <c r="BY508">
        <v>0</v>
      </c>
      <c r="BZ508">
        <v>0</v>
      </c>
      <c r="CA508">
        <v>0</v>
      </c>
      <c r="CB508" s="17">
        <v>0</v>
      </c>
      <c r="CC508">
        <v>1</v>
      </c>
      <c r="CD508">
        <v>0</v>
      </c>
      <c r="CE508">
        <v>0</v>
      </c>
      <c r="CF508">
        <v>0</v>
      </c>
      <c r="CG508">
        <v>1</v>
      </c>
      <c r="CH508">
        <v>0</v>
      </c>
      <c r="CI508">
        <v>0</v>
      </c>
      <c r="CJ508">
        <v>0</v>
      </c>
      <c r="CK508">
        <v>1</v>
      </c>
      <c r="CL508">
        <v>1</v>
      </c>
      <c r="CM508" s="17">
        <v>1</v>
      </c>
      <c r="CN508">
        <v>0.14599999999999999</v>
      </c>
      <c r="CO508">
        <v>118</v>
      </c>
      <c r="CP508">
        <v>1</v>
      </c>
      <c r="CQ508">
        <v>0</v>
      </c>
      <c r="CR508">
        <v>10</v>
      </c>
      <c r="CX508" s="33" t="s">
        <v>85</v>
      </c>
    </row>
    <row r="509" spans="1:102" x14ac:dyDescent="0.25">
      <c r="A509">
        <v>508</v>
      </c>
      <c r="B509">
        <v>34</v>
      </c>
      <c r="C509" s="24" t="s">
        <v>321</v>
      </c>
      <c r="D509" s="12">
        <v>3.14</v>
      </c>
      <c r="E509" s="13">
        <v>0.32</v>
      </c>
      <c r="F509" s="7">
        <f t="shared" si="121"/>
        <v>9.8125</v>
      </c>
      <c r="G509" s="7">
        <f t="shared" si="106"/>
        <v>2.8200000000000003</v>
      </c>
      <c r="H509" s="15">
        <f t="shared" si="107"/>
        <v>3.46</v>
      </c>
      <c r="I509" s="11">
        <f t="shared" si="108"/>
        <v>6.0381145354891051E-2</v>
      </c>
      <c r="J509" s="32">
        <f t="shared" si="109"/>
        <v>6.1534925202436745E-3</v>
      </c>
      <c r="K509" s="32">
        <f t="shared" si="110"/>
        <v>162.50933867396668</v>
      </c>
      <c r="L509" s="8">
        <v>1</v>
      </c>
      <c r="M509" s="9">
        <v>0</v>
      </c>
      <c r="N509" s="8">
        <v>0</v>
      </c>
      <c r="O509" s="9">
        <v>0</v>
      </c>
      <c r="P509" s="9">
        <v>1</v>
      </c>
      <c r="Q509" s="9">
        <v>0</v>
      </c>
      <c r="R509" s="9">
        <v>0</v>
      </c>
      <c r="S509" s="8">
        <v>26387</v>
      </c>
      <c r="T509" s="9">
        <v>73</v>
      </c>
      <c r="U509" s="9">
        <f t="shared" si="111"/>
        <v>26313</v>
      </c>
      <c r="V509" s="9">
        <f t="shared" si="112"/>
        <v>24</v>
      </c>
      <c r="W509" s="7">
        <v>8</v>
      </c>
      <c r="X509" s="7">
        <f t="shared" si="122"/>
        <v>22.769599999999997</v>
      </c>
      <c r="Y509" s="9">
        <v>1</v>
      </c>
      <c r="Z509" s="9">
        <v>0</v>
      </c>
      <c r="AA509" s="9">
        <v>1</v>
      </c>
      <c r="AB509" s="9">
        <v>0</v>
      </c>
      <c r="AC509" s="9">
        <v>0</v>
      </c>
      <c r="AD509" s="29">
        <v>0</v>
      </c>
      <c r="AE509" s="187">
        <v>0</v>
      </c>
      <c r="AF509" s="9">
        <v>1</v>
      </c>
      <c r="AG509" s="29">
        <v>0</v>
      </c>
      <c r="AH509" s="9">
        <v>0</v>
      </c>
      <c r="AI509" s="29">
        <v>1</v>
      </c>
      <c r="AJ509" s="20">
        <v>1993</v>
      </c>
      <c r="AK509" s="32">
        <f t="shared" si="123"/>
        <v>0.19130000000000003</v>
      </c>
      <c r="AL509" s="32">
        <v>0.1027</v>
      </c>
      <c r="AM509" s="32">
        <v>0.4718</v>
      </c>
      <c r="AN509" s="42">
        <v>0.23419999999999999</v>
      </c>
      <c r="AO509" s="41">
        <f t="shared" si="124"/>
        <v>0.52929399999999993</v>
      </c>
      <c r="AP509" s="17">
        <v>0.47070600000000001</v>
      </c>
      <c r="AQ509">
        <v>1</v>
      </c>
      <c r="AR509" s="39">
        <v>0</v>
      </c>
      <c r="AS509" t="s">
        <v>98</v>
      </c>
      <c r="AT509" s="39" t="s">
        <v>98</v>
      </c>
      <c r="AU509">
        <v>0</v>
      </c>
      <c r="AV509" s="17">
        <v>1</v>
      </c>
      <c r="AW509">
        <v>0.28499999999999998</v>
      </c>
      <c r="AX509" s="17">
        <f t="shared" si="125"/>
        <v>0.71500000000000008</v>
      </c>
      <c r="AY509" s="17" t="s">
        <v>12</v>
      </c>
      <c r="AZ509">
        <v>0</v>
      </c>
      <c r="BA509">
        <v>0</v>
      </c>
      <c r="BB509">
        <v>0</v>
      </c>
      <c r="BC509">
        <v>0</v>
      </c>
      <c r="BD509">
        <v>1</v>
      </c>
      <c r="BE509" s="17">
        <v>0</v>
      </c>
      <c r="BF509">
        <v>0</v>
      </c>
      <c r="BG509">
        <v>1</v>
      </c>
      <c r="BH509" s="17">
        <v>0</v>
      </c>
      <c r="BI509">
        <v>95.083333333333329</v>
      </c>
      <c r="BJ509">
        <v>36</v>
      </c>
      <c r="BK509" s="24">
        <v>36.769599999999997</v>
      </c>
      <c r="BL509">
        <v>0</v>
      </c>
      <c r="BM509">
        <v>0</v>
      </c>
      <c r="BN509">
        <v>0</v>
      </c>
      <c r="BO509">
        <v>0</v>
      </c>
      <c r="BP509">
        <v>0</v>
      </c>
      <c r="BQ509">
        <v>0</v>
      </c>
      <c r="BR509">
        <v>1</v>
      </c>
      <c r="BS509" s="17">
        <v>0</v>
      </c>
      <c r="BT509">
        <v>0</v>
      </c>
      <c r="BU509">
        <v>0</v>
      </c>
      <c r="BV509">
        <v>0</v>
      </c>
      <c r="BW509" s="17">
        <v>1</v>
      </c>
      <c r="BX509">
        <v>0</v>
      </c>
      <c r="BY509">
        <v>0</v>
      </c>
      <c r="BZ509">
        <v>0</v>
      </c>
      <c r="CA509">
        <v>0</v>
      </c>
      <c r="CB509" s="17">
        <v>0</v>
      </c>
      <c r="CC509">
        <v>1</v>
      </c>
      <c r="CD509">
        <v>0</v>
      </c>
      <c r="CE509">
        <v>0</v>
      </c>
      <c r="CF509">
        <v>0</v>
      </c>
      <c r="CG509">
        <v>1</v>
      </c>
      <c r="CH509">
        <v>0</v>
      </c>
      <c r="CI509">
        <v>0</v>
      </c>
      <c r="CJ509">
        <v>0</v>
      </c>
      <c r="CK509">
        <v>1</v>
      </c>
      <c r="CL509">
        <v>1</v>
      </c>
      <c r="CM509" s="17">
        <v>1</v>
      </c>
      <c r="CN509">
        <v>0.14599999999999999</v>
      </c>
      <c r="CO509">
        <v>118</v>
      </c>
      <c r="CP509">
        <v>1</v>
      </c>
      <c r="CQ509">
        <v>0</v>
      </c>
      <c r="CR509">
        <v>10</v>
      </c>
      <c r="CX509" s="33" t="s">
        <v>85</v>
      </c>
    </row>
    <row r="510" spans="1:102" x14ac:dyDescent="0.25">
      <c r="A510">
        <v>509</v>
      </c>
      <c r="B510">
        <v>34</v>
      </c>
      <c r="C510" s="24" t="s">
        <v>321</v>
      </c>
      <c r="D510" s="12">
        <v>3.53</v>
      </c>
      <c r="E510" s="13">
        <v>0.36</v>
      </c>
      <c r="F510" s="7">
        <f t="shared" si="121"/>
        <v>9.8055555555555554</v>
      </c>
      <c r="G510" s="7">
        <f t="shared" si="106"/>
        <v>3.17</v>
      </c>
      <c r="H510" s="15">
        <f t="shared" si="107"/>
        <v>3.8899999999999997</v>
      </c>
      <c r="I510" s="11">
        <f t="shared" si="108"/>
        <v>5.9327291198186465E-2</v>
      </c>
      <c r="J510" s="32">
        <f t="shared" si="109"/>
        <v>6.0503753063306312E-3</v>
      </c>
      <c r="K510" s="32">
        <f t="shared" si="110"/>
        <v>165.27900326343055</v>
      </c>
      <c r="L510" s="8">
        <v>1</v>
      </c>
      <c r="M510" s="9">
        <v>0</v>
      </c>
      <c r="N510" s="8">
        <v>0</v>
      </c>
      <c r="O510" s="9">
        <v>0</v>
      </c>
      <c r="P510" s="9">
        <v>1</v>
      </c>
      <c r="Q510" s="9">
        <v>0</v>
      </c>
      <c r="R510" s="9">
        <v>0</v>
      </c>
      <c r="S510" s="8">
        <v>27295</v>
      </c>
      <c r="T510" s="9">
        <v>73</v>
      </c>
      <c r="U510" s="9">
        <f t="shared" si="111"/>
        <v>27221</v>
      </c>
      <c r="V510" s="9">
        <f t="shared" si="112"/>
        <v>24</v>
      </c>
      <c r="W510" s="7">
        <v>8</v>
      </c>
      <c r="X510" s="7">
        <f t="shared" si="122"/>
        <v>23.110999999999997</v>
      </c>
      <c r="Y510" s="9">
        <v>1</v>
      </c>
      <c r="Z510" s="9">
        <v>0</v>
      </c>
      <c r="AA510" s="9">
        <v>1</v>
      </c>
      <c r="AB510" s="9">
        <v>0</v>
      </c>
      <c r="AC510" s="9">
        <v>0</v>
      </c>
      <c r="AD510" s="29">
        <v>0</v>
      </c>
      <c r="AE510" s="187">
        <v>0</v>
      </c>
      <c r="AF510" s="9">
        <v>1</v>
      </c>
      <c r="AG510" s="29">
        <v>0</v>
      </c>
      <c r="AH510" s="9">
        <v>0</v>
      </c>
      <c r="AI510" s="29">
        <v>1</v>
      </c>
      <c r="AJ510" s="20">
        <v>1999</v>
      </c>
      <c r="AK510" s="32">
        <f t="shared" si="123"/>
        <v>0.16289999999999993</v>
      </c>
      <c r="AL510" s="32">
        <v>9.69E-2</v>
      </c>
      <c r="AM510" s="32">
        <v>0.49940000000000001</v>
      </c>
      <c r="AN510" s="42">
        <v>0.24079999999999999</v>
      </c>
      <c r="AO510" s="41">
        <f t="shared" si="124"/>
        <v>0.53514991000000001</v>
      </c>
      <c r="AP510" s="17">
        <v>0.46485008999999999</v>
      </c>
      <c r="AQ510">
        <v>1</v>
      </c>
      <c r="AR510" s="39">
        <v>0</v>
      </c>
      <c r="AS510" t="s">
        <v>98</v>
      </c>
      <c r="AT510" s="39" t="s">
        <v>98</v>
      </c>
      <c r="AU510">
        <v>0</v>
      </c>
      <c r="AV510" s="17">
        <v>1</v>
      </c>
      <c r="AW510">
        <v>0.28489999999999999</v>
      </c>
      <c r="AX510" s="17">
        <f t="shared" si="125"/>
        <v>0.71510000000000007</v>
      </c>
      <c r="AY510" s="17" t="s">
        <v>12</v>
      </c>
      <c r="AZ510">
        <v>0</v>
      </c>
      <c r="BA510">
        <v>0</v>
      </c>
      <c r="BB510">
        <v>0</v>
      </c>
      <c r="BC510">
        <v>0</v>
      </c>
      <c r="BD510">
        <v>1</v>
      </c>
      <c r="BE510" s="17">
        <v>0</v>
      </c>
      <c r="BF510">
        <v>0</v>
      </c>
      <c r="BG510">
        <v>1</v>
      </c>
      <c r="BH510" s="17">
        <v>0</v>
      </c>
      <c r="BI510">
        <v>95.083333333333329</v>
      </c>
      <c r="BJ510">
        <v>36</v>
      </c>
      <c r="BK510" s="24">
        <v>37.110999999999997</v>
      </c>
      <c r="BL510">
        <v>0</v>
      </c>
      <c r="BM510">
        <v>0</v>
      </c>
      <c r="BN510">
        <v>0</v>
      </c>
      <c r="BO510">
        <v>0</v>
      </c>
      <c r="BP510">
        <v>0</v>
      </c>
      <c r="BQ510">
        <v>0</v>
      </c>
      <c r="BR510">
        <v>1</v>
      </c>
      <c r="BS510" s="17">
        <v>0</v>
      </c>
      <c r="BT510">
        <v>0</v>
      </c>
      <c r="BU510">
        <v>0</v>
      </c>
      <c r="BV510">
        <v>0</v>
      </c>
      <c r="BW510" s="17">
        <v>1</v>
      </c>
      <c r="BX510">
        <v>0</v>
      </c>
      <c r="BY510">
        <v>0</v>
      </c>
      <c r="BZ510">
        <v>0</v>
      </c>
      <c r="CA510">
        <v>0</v>
      </c>
      <c r="CB510" s="17">
        <v>0</v>
      </c>
      <c r="CC510">
        <v>1</v>
      </c>
      <c r="CD510">
        <v>0</v>
      </c>
      <c r="CE510">
        <v>0</v>
      </c>
      <c r="CF510">
        <v>0</v>
      </c>
      <c r="CG510">
        <v>1</v>
      </c>
      <c r="CH510">
        <v>0</v>
      </c>
      <c r="CI510">
        <v>0</v>
      </c>
      <c r="CJ510">
        <v>0</v>
      </c>
      <c r="CK510">
        <v>1</v>
      </c>
      <c r="CL510">
        <v>1</v>
      </c>
      <c r="CM510" s="17">
        <v>1</v>
      </c>
      <c r="CN510">
        <v>0.14599999999999999</v>
      </c>
      <c r="CO510">
        <v>118</v>
      </c>
      <c r="CP510">
        <v>1</v>
      </c>
      <c r="CQ510">
        <v>0</v>
      </c>
      <c r="CR510">
        <v>10</v>
      </c>
      <c r="CX510" s="33" t="s">
        <v>85</v>
      </c>
    </row>
    <row r="511" spans="1:102" x14ac:dyDescent="0.25">
      <c r="A511">
        <v>510</v>
      </c>
      <c r="B511">
        <v>34</v>
      </c>
      <c r="C511" s="24" t="s">
        <v>321</v>
      </c>
      <c r="D511" s="12">
        <v>6</v>
      </c>
      <c r="E511" s="13">
        <v>0.18</v>
      </c>
      <c r="F511" s="7">
        <f t="shared" si="121"/>
        <v>33.333333333333336</v>
      </c>
      <c r="G511" s="7">
        <f t="shared" si="106"/>
        <v>5.82</v>
      </c>
      <c r="H511" s="15">
        <f t="shared" si="107"/>
        <v>6.18</v>
      </c>
      <c r="I511" s="11">
        <f t="shared" si="108"/>
        <v>0.1978209368545675</v>
      </c>
      <c r="J511" s="32">
        <f t="shared" si="109"/>
        <v>5.9346281056370243E-3</v>
      </c>
      <c r="K511" s="32">
        <f t="shared" si="110"/>
        <v>168.50255520647485</v>
      </c>
      <c r="L511" s="8">
        <v>1</v>
      </c>
      <c r="M511" s="9">
        <v>0</v>
      </c>
      <c r="N511" s="8">
        <v>0</v>
      </c>
      <c r="O511" s="9">
        <v>0</v>
      </c>
      <c r="P511" s="9">
        <v>1</v>
      </c>
      <c r="Q511" s="9">
        <v>0</v>
      </c>
      <c r="R511" s="9">
        <v>0</v>
      </c>
      <c r="S511" s="8">
        <v>27356</v>
      </c>
      <c r="T511" s="9">
        <v>73</v>
      </c>
      <c r="U511" s="9">
        <f t="shared" si="111"/>
        <v>27282</v>
      </c>
      <c r="V511" s="9">
        <f t="shared" si="112"/>
        <v>24</v>
      </c>
      <c r="W511" s="7">
        <v>12</v>
      </c>
      <c r="X511" s="7">
        <f t="shared" si="122"/>
        <v>16.878999999999998</v>
      </c>
      <c r="Y511" s="9">
        <v>1</v>
      </c>
      <c r="Z511" s="9">
        <v>0</v>
      </c>
      <c r="AA511" s="9">
        <v>1</v>
      </c>
      <c r="AB511" s="9">
        <v>0</v>
      </c>
      <c r="AC511" s="9">
        <v>0</v>
      </c>
      <c r="AD511" s="29">
        <v>0</v>
      </c>
      <c r="AE511" s="187">
        <v>0</v>
      </c>
      <c r="AF511" s="9">
        <v>1</v>
      </c>
      <c r="AG511" s="29">
        <v>0</v>
      </c>
      <c r="AH511" s="9">
        <v>0</v>
      </c>
      <c r="AI511" s="29">
        <v>1</v>
      </c>
      <c r="AJ511" s="20">
        <v>1983</v>
      </c>
      <c r="AK511" s="32">
        <f t="shared" si="123"/>
        <v>0.28200000000000003</v>
      </c>
      <c r="AL511" s="32">
        <v>0.1472</v>
      </c>
      <c r="AM511" s="32">
        <v>0.43049999999999999</v>
      </c>
      <c r="AN511" s="42">
        <v>0.14030000000000001</v>
      </c>
      <c r="AO511" s="41">
        <f t="shared" si="124"/>
        <v>0.54134831999999999</v>
      </c>
      <c r="AP511" s="17">
        <v>0.45865168000000001</v>
      </c>
      <c r="AQ511">
        <v>1</v>
      </c>
      <c r="AR511" s="39">
        <v>0</v>
      </c>
      <c r="AS511" t="s">
        <v>98</v>
      </c>
      <c r="AT511" s="39" t="s">
        <v>98</v>
      </c>
      <c r="AU511">
        <v>0</v>
      </c>
      <c r="AV511" s="17">
        <v>1</v>
      </c>
      <c r="AW511">
        <v>0.30980000000000002</v>
      </c>
      <c r="AX511" s="17">
        <f t="shared" si="125"/>
        <v>0.69019999999999992</v>
      </c>
      <c r="AY511" s="17" t="s">
        <v>12</v>
      </c>
      <c r="AZ511">
        <v>0</v>
      </c>
      <c r="BA511">
        <v>0</v>
      </c>
      <c r="BB511">
        <v>0</v>
      </c>
      <c r="BC511">
        <v>0</v>
      </c>
      <c r="BD511">
        <v>1</v>
      </c>
      <c r="BE511" s="17">
        <v>0</v>
      </c>
      <c r="BF511">
        <v>0</v>
      </c>
      <c r="BG511">
        <v>1</v>
      </c>
      <c r="BH511" s="17">
        <v>0</v>
      </c>
      <c r="BI511">
        <v>95.083333333333329</v>
      </c>
      <c r="BJ511">
        <v>36</v>
      </c>
      <c r="BK511" s="24">
        <v>34.878999999999998</v>
      </c>
      <c r="BL511">
        <v>0</v>
      </c>
      <c r="BM511">
        <v>0</v>
      </c>
      <c r="BN511">
        <v>0</v>
      </c>
      <c r="BO511">
        <v>0</v>
      </c>
      <c r="BP511">
        <v>0</v>
      </c>
      <c r="BQ511">
        <v>0</v>
      </c>
      <c r="BR511">
        <v>1</v>
      </c>
      <c r="BS511" s="17">
        <v>0</v>
      </c>
      <c r="BT511">
        <v>0</v>
      </c>
      <c r="BU511">
        <v>0</v>
      </c>
      <c r="BV511">
        <v>0</v>
      </c>
      <c r="BW511" s="17">
        <v>1</v>
      </c>
      <c r="BX511">
        <v>0</v>
      </c>
      <c r="BY511">
        <v>0</v>
      </c>
      <c r="BZ511">
        <v>0</v>
      </c>
      <c r="CA511">
        <v>0</v>
      </c>
      <c r="CB511" s="17">
        <v>0</v>
      </c>
      <c r="CC511">
        <v>1</v>
      </c>
      <c r="CD511">
        <v>0</v>
      </c>
      <c r="CE511">
        <v>0</v>
      </c>
      <c r="CF511">
        <v>0</v>
      </c>
      <c r="CG511">
        <v>1</v>
      </c>
      <c r="CH511">
        <v>0</v>
      </c>
      <c r="CI511">
        <v>0</v>
      </c>
      <c r="CJ511">
        <v>0</v>
      </c>
      <c r="CK511">
        <v>1</v>
      </c>
      <c r="CL511">
        <v>1</v>
      </c>
      <c r="CM511" s="17">
        <v>1</v>
      </c>
      <c r="CN511">
        <v>0.14599999999999999</v>
      </c>
      <c r="CO511">
        <v>118</v>
      </c>
      <c r="CP511">
        <v>1</v>
      </c>
      <c r="CQ511">
        <v>0</v>
      </c>
      <c r="CR511">
        <v>10</v>
      </c>
      <c r="CX511" s="33" t="s">
        <v>85</v>
      </c>
    </row>
    <row r="512" spans="1:102" x14ac:dyDescent="0.25">
      <c r="A512">
        <v>511</v>
      </c>
      <c r="B512">
        <v>34</v>
      </c>
      <c r="C512" s="24" t="s">
        <v>321</v>
      </c>
      <c r="D512" s="12">
        <v>5.37</v>
      </c>
      <c r="E512" s="13">
        <v>0.2</v>
      </c>
      <c r="F512" s="7">
        <f t="shared" si="121"/>
        <v>26.849999999999998</v>
      </c>
      <c r="G512" s="7">
        <f t="shared" si="106"/>
        <v>5.17</v>
      </c>
      <c r="H512" s="15">
        <f t="shared" si="107"/>
        <v>5.57</v>
      </c>
      <c r="I512" s="11">
        <f t="shared" si="108"/>
        <v>0.16330134352703748</v>
      </c>
      <c r="J512" s="32">
        <f t="shared" si="109"/>
        <v>6.0819867235395713E-3</v>
      </c>
      <c r="K512" s="32">
        <f t="shared" si="110"/>
        <v>164.41995773019772</v>
      </c>
      <c r="L512" s="8">
        <v>1</v>
      </c>
      <c r="M512" s="9">
        <v>0</v>
      </c>
      <c r="N512" s="8">
        <v>0</v>
      </c>
      <c r="O512" s="9">
        <v>0</v>
      </c>
      <c r="P512" s="9">
        <v>1</v>
      </c>
      <c r="Q512" s="9">
        <v>0</v>
      </c>
      <c r="R512" s="9">
        <v>0</v>
      </c>
      <c r="S512" s="8">
        <v>26387</v>
      </c>
      <c r="T512" s="9">
        <v>73</v>
      </c>
      <c r="U512" s="9">
        <f t="shared" si="111"/>
        <v>26313</v>
      </c>
      <c r="V512" s="9">
        <f t="shared" si="112"/>
        <v>24</v>
      </c>
      <c r="W512" s="7">
        <v>12</v>
      </c>
      <c r="X512" s="7">
        <f t="shared" si="122"/>
        <v>18.769599999999997</v>
      </c>
      <c r="Y512" s="9">
        <v>1</v>
      </c>
      <c r="Z512" s="9">
        <v>0</v>
      </c>
      <c r="AA512" s="9">
        <v>1</v>
      </c>
      <c r="AB512" s="9">
        <v>0</v>
      </c>
      <c r="AC512" s="9">
        <v>0</v>
      </c>
      <c r="AD512" s="29">
        <v>0</v>
      </c>
      <c r="AE512" s="187">
        <v>0</v>
      </c>
      <c r="AF512" s="9">
        <v>1</v>
      </c>
      <c r="AG512" s="29">
        <v>0</v>
      </c>
      <c r="AH512" s="9">
        <v>0</v>
      </c>
      <c r="AI512" s="29">
        <v>1</v>
      </c>
      <c r="AJ512" s="20">
        <v>1993</v>
      </c>
      <c r="AK512" s="32">
        <f t="shared" si="123"/>
        <v>0.19130000000000003</v>
      </c>
      <c r="AL512" s="32">
        <v>0.1027</v>
      </c>
      <c r="AM512" s="32">
        <v>0.4718</v>
      </c>
      <c r="AN512" s="42">
        <v>0.23419999999999999</v>
      </c>
      <c r="AO512" s="41">
        <f t="shared" si="124"/>
        <v>0.52929399999999993</v>
      </c>
      <c r="AP512" s="17">
        <v>0.47070600000000001</v>
      </c>
      <c r="AQ512">
        <v>1</v>
      </c>
      <c r="AR512" s="39">
        <v>0</v>
      </c>
      <c r="AS512" t="s">
        <v>98</v>
      </c>
      <c r="AT512" s="39" t="s">
        <v>98</v>
      </c>
      <c r="AU512">
        <v>0</v>
      </c>
      <c r="AV512" s="17">
        <v>1</v>
      </c>
      <c r="AW512">
        <v>0.28499999999999998</v>
      </c>
      <c r="AX512" s="17">
        <f t="shared" si="125"/>
        <v>0.71500000000000008</v>
      </c>
      <c r="AY512" s="17" t="s">
        <v>12</v>
      </c>
      <c r="AZ512">
        <v>0</v>
      </c>
      <c r="BA512">
        <v>0</v>
      </c>
      <c r="BB512">
        <v>0</v>
      </c>
      <c r="BC512">
        <v>0</v>
      </c>
      <c r="BD512">
        <v>1</v>
      </c>
      <c r="BE512" s="17">
        <v>0</v>
      </c>
      <c r="BF512">
        <v>0</v>
      </c>
      <c r="BG512">
        <v>1</v>
      </c>
      <c r="BH512" s="17">
        <v>0</v>
      </c>
      <c r="BI512">
        <v>95.083333333333329</v>
      </c>
      <c r="BJ512">
        <v>36</v>
      </c>
      <c r="BK512" s="24">
        <v>36.769599999999997</v>
      </c>
      <c r="BL512">
        <v>0</v>
      </c>
      <c r="BM512">
        <v>0</v>
      </c>
      <c r="BN512">
        <v>0</v>
      </c>
      <c r="BO512">
        <v>0</v>
      </c>
      <c r="BP512">
        <v>0</v>
      </c>
      <c r="BQ512">
        <v>0</v>
      </c>
      <c r="BR512">
        <v>1</v>
      </c>
      <c r="BS512" s="17">
        <v>0</v>
      </c>
      <c r="BT512">
        <v>0</v>
      </c>
      <c r="BU512">
        <v>0</v>
      </c>
      <c r="BV512">
        <v>0</v>
      </c>
      <c r="BW512" s="17">
        <v>1</v>
      </c>
      <c r="BX512">
        <v>0</v>
      </c>
      <c r="BY512">
        <v>0</v>
      </c>
      <c r="BZ512">
        <v>0</v>
      </c>
      <c r="CA512">
        <v>0</v>
      </c>
      <c r="CB512" s="17">
        <v>0</v>
      </c>
      <c r="CC512">
        <v>1</v>
      </c>
      <c r="CD512">
        <v>0</v>
      </c>
      <c r="CE512">
        <v>0</v>
      </c>
      <c r="CF512">
        <v>0</v>
      </c>
      <c r="CG512">
        <v>1</v>
      </c>
      <c r="CH512">
        <v>0</v>
      </c>
      <c r="CI512">
        <v>0</v>
      </c>
      <c r="CJ512">
        <v>0</v>
      </c>
      <c r="CK512">
        <v>1</v>
      </c>
      <c r="CL512">
        <v>1</v>
      </c>
      <c r="CM512" s="17">
        <v>1</v>
      </c>
      <c r="CN512">
        <v>0.14599999999999999</v>
      </c>
      <c r="CO512">
        <v>118</v>
      </c>
      <c r="CP512">
        <v>1</v>
      </c>
      <c r="CQ512">
        <v>0</v>
      </c>
      <c r="CR512">
        <v>10</v>
      </c>
      <c r="CX512" s="33" t="s">
        <v>85</v>
      </c>
    </row>
    <row r="513" spans="1:102" x14ac:dyDescent="0.25">
      <c r="A513">
        <v>512</v>
      </c>
      <c r="B513">
        <v>34</v>
      </c>
      <c r="C513" s="24" t="s">
        <v>321</v>
      </c>
      <c r="D513" s="12">
        <v>6.12</v>
      </c>
      <c r="E513" s="13">
        <v>0.21</v>
      </c>
      <c r="F513" s="7">
        <f t="shared" si="121"/>
        <v>29.142857142857146</v>
      </c>
      <c r="G513" s="7">
        <f t="shared" si="106"/>
        <v>5.91</v>
      </c>
      <c r="H513" s="15">
        <f t="shared" si="107"/>
        <v>6.33</v>
      </c>
      <c r="I513" s="11">
        <f t="shared" si="108"/>
        <v>0.17394363957968195</v>
      </c>
      <c r="J513" s="32">
        <f t="shared" si="109"/>
        <v>5.9686542993028112E-3</v>
      </c>
      <c r="K513" s="32">
        <f t="shared" si="110"/>
        <v>167.54195332050114</v>
      </c>
      <c r="L513" s="8">
        <v>1</v>
      </c>
      <c r="M513" s="9">
        <v>0</v>
      </c>
      <c r="N513" s="8">
        <v>0</v>
      </c>
      <c r="O513" s="9">
        <v>0</v>
      </c>
      <c r="P513" s="9">
        <v>1</v>
      </c>
      <c r="Q513" s="9">
        <v>0</v>
      </c>
      <c r="R513" s="9">
        <v>0</v>
      </c>
      <c r="S513" s="8">
        <v>27295</v>
      </c>
      <c r="T513" s="9">
        <v>73</v>
      </c>
      <c r="U513" s="9">
        <f t="shared" si="111"/>
        <v>27221</v>
      </c>
      <c r="V513" s="9">
        <f t="shared" si="112"/>
        <v>24</v>
      </c>
      <c r="W513" s="7">
        <v>12</v>
      </c>
      <c r="X513" s="7">
        <f t="shared" si="122"/>
        <v>19.110999999999997</v>
      </c>
      <c r="Y513" s="9">
        <v>1</v>
      </c>
      <c r="Z513" s="9">
        <v>0</v>
      </c>
      <c r="AA513" s="9">
        <v>1</v>
      </c>
      <c r="AB513" s="9">
        <v>0</v>
      </c>
      <c r="AC513" s="9">
        <v>0</v>
      </c>
      <c r="AD513" s="29">
        <v>0</v>
      </c>
      <c r="AE513" s="187">
        <v>0</v>
      </c>
      <c r="AF513" s="9">
        <v>1</v>
      </c>
      <c r="AG513" s="29">
        <v>0</v>
      </c>
      <c r="AH513" s="9">
        <v>0</v>
      </c>
      <c r="AI513" s="29">
        <v>1</v>
      </c>
      <c r="AJ513" s="20">
        <v>1999</v>
      </c>
      <c r="AK513" s="32">
        <f t="shared" si="123"/>
        <v>0.16289999999999993</v>
      </c>
      <c r="AL513" s="32">
        <v>9.69E-2</v>
      </c>
      <c r="AM513" s="32">
        <v>0.49940000000000001</v>
      </c>
      <c r="AN513" s="42">
        <v>0.24079999999999999</v>
      </c>
      <c r="AO513" s="41">
        <f t="shared" si="124"/>
        <v>0.53514991000000001</v>
      </c>
      <c r="AP513" s="17">
        <v>0.46485008999999999</v>
      </c>
      <c r="AQ513">
        <v>1</v>
      </c>
      <c r="AR513" s="39">
        <v>0</v>
      </c>
      <c r="AS513" t="s">
        <v>98</v>
      </c>
      <c r="AT513" s="39" t="s">
        <v>98</v>
      </c>
      <c r="AU513">
        <v>0</v>
      </c>
      <c r="AV513" s="17">
        <v>1</v>
      </c>
      <c r="AW513">
        <v>0.28489999999999999</v>
      </c>
      <c r="AX513" s="17">
        <f t="shared" si="125"/>
        <v>0.71510000000000007</v>
      </c>
      <c r="AY513" s="17" t="s">
        <v>12</v>
      </c>
      <c r="AZ513">
        <v>0</v>
      </c>
      <c r="BA513">
        <v>0</v>
      </c>
      <c r="BB513">
        <v>0</v>
      </c>
      <c r="BC513">
        <v>0</v>
      </c>
      <c r="BD513">
        <v>1</v>
      </c>
      <c r="BE513" s="17">
        <v>0</v>
      </c>
      <c r="BF513">
        <v>0</v>
      </c>
      <c r="BG513">
        <v>1</v>
      </c>
      <c r="BH513" s="17">
        <v>0</v>
      </c>
      <c r="BI513">
        <v>95.083333333333329</v>
      </c>
      <c r="BJ513">
        <v>36</v>
      </c>
      <c r="BK513" s="24">
        <v>37.110999999999997</v>
      </c>
      <c r="BL513">
        <v>0</v>
      </c>
      <c r="BM513">
        <v>0</v>
      </c>
      <c r="BN513">
        <v>0</v>
      </c>
      <c r="BO513">
        <v>0</v>
      </c>
      <c r="BP513">
        <v>0</v>
      </c>
      <c r="BQ513">
        <v>0</v>
      </c>
      <c r="BR513">
        <v>1</v>
      </c>
      <c r="BS513" s="17">
        <v>0</v>
      </c>
      <c r="BT513">
        <v>0</v>
      </c>
      <c r="BU513">
        <v>0</v>
      </c>
      <c r="BV513">
        <v>0</v>
      </c>
      <c r="BW513" s="17">
        <v>1</v>
      </c>
      <c r="BX513">
        <v>0</v>
      </c>
      <c r="BY513">
        <v>0</v>
      </c>
      <c r="BZ513">
        <v>0</v>
      </c>
      <c r="CA513">
        <v>0</v>
      </c>
      <c r="CB513" s="17">
        <v>0</v>
      </c>
      <c r="CC513">
        <v>1</v>
      </c>
      <c r="CD513">
        <v>0</v>
      </c>
      <c r="CE513">
        <v>0</v>
      </c>
      <c r="CF513">
        <v>0</v>
      </c>
      <c r="CG513">
        <v>1</v>
      </c>
      <c r="CH513">
        <v>0</v>
      </c>
      <c r="CI513">
        <v>0</v>
      </c>
      <c r="CJ513">
        <v>0</v>
      </c>
      <c r="CK513">
        <v>1</v>
      </c>
      <c r="CL513">
        <v>1</v>
      </c>
      <c r="CM513" s="17">
        <v>1</v>
      </c>
      <c r="CN513">
        <v>0.14599999999999999</v>
      </c>
      <c r="CO513">
        <v>118</v>
      </c>
      <c r="CP513">
        <v>1</v>
      </c>
      <c r="CQ513">
        <v>0</v>
      </c>
      <c r="CR513">
        <v>10</v>
      </c>
      <c r="CX513" s="33" t="s">
        <v>85</v>
      </c>
    </row>
    <row r="514" spans="1:102" x14ac:dyDescent="0.25">
      <c r="A514">
        <v>513</v>
      </c>
      <c r="B514">
        <v>34</v>
      </c>
      <c r="C514" s="24" t="s">
        <v>321</v>
      </c>
      <c r="D514" s="12">
        <v>9.9700000000000006</v>
      </c>
      <c r="E514" s="13">
        <v>0.28000000000000003</v>
      </c>
      <c r="F514" s="7">
        <f t="shared" si="121"/>
        <v>35.607142857142854</v>
      </c>
      <c r="G514" s="7">
        <f t="shared" ref="G514:G577" si="126">D514-E514</f>
        <v>9.6900000000000013</v>
      </c>
      <c r="H514" s="15">
        <f t="shared" ref="H514:H577" si="127">D514+E514</f>
        <v>10.25</v>
      </c>
      <c r="I514" s="11">
        <f t="shared" ref="I514:I577" si="128">IFERROR(F514/SQRT(F514^2+U514), "X")</f>
        <v>0.21073422283035778</v>
      </c>
      <c r="J514" s="32">
        <f t="shared" ref="J514:J577" si="129">IFERROR(SQRT((1-I514^2)/U514), "X")</f>
        <v>5.9183131787863769E-3</v>
      </c>
      <c r="K514" s="32">
        <f t="shared" ref="K514:K577" si="130">IFERROR(1/J514, "X")</f>
        <v>168.96706372085944</v>
      </c>
      <c r="L514" s="8">
        <v>1</v>
      </c>
      <c r="M514" s="9">
        <v>0</v>
      </c>
      <c r="N514" s="8">
        <v>0</v>
      </c>
      <c r="O514" s="9">
        <v>0</v>
      </c>
      <c r="P514" s="9">
        <v>1</v>
      </c>
      <c r="Q514" s="9">
        <v>0</v>
      </c>
      <c r="R514" s="9">
        <v>0</v>
      </c>
      <c r="S514" s="8">
        <v>27356</v>
      </c>
      <c r="T514" s="9">
        <v>73</v>
      </c>
      <c r="U514" s="9">
        <f t="shared" ref="U514:U577" si="131">S514-T514-1</f>
        <v>27282</v>
      </c>
      <c r="V514" s="9">
        <f t="shared" ref="V514:V577" si="132">COUNTIF(B:B,B514)</f>
        <v>24</v>
      </c>
      <c r="W514" s="7">
        <v>15.5</v>
      </c>
      <c r="X514" s="7">
        <f t="shared" si="122"/>
        <v>13.378999999999998</v>
      </c>
      <c r="Y514" s="9">
        <v>1</v>
      </c>
      <c r="Z514" s="9">
        <v>0</v>
      </c>
      <c r="AA514" s="9">
        <v>1</v>
      </c>
      <c r="AB514" s="9">
        <v>0</v>
      </c>
      <c r="AC514" s="9">
        <v>0</v>
      </c>
      <c r="AD514" s="29">
        <v>0</v>
      </c>
      <c r="AE514" s="187">
        <v>0</v>
      </c>
      <c r="AF514" s="9">
        <v>1</v>
      </c>
      <c r="AG514" s="29">
        <v>0</v>
      </c>
      <c r="AH514" s="9">
        <v>0</v>
      </c>
      <c r="AI514" s="29">
        <v>1</v>
      </c>
      <c r="AJ514" s="20">
        <v>1983</v>
      </c>
      <c r="AK514" s="32">
        <f t="shared" si="123"/>
        <v>0.28200000000000003</v>
      </c>
      <c r="AL514" s="32">
        <v>0.1472</v>
      </c>
      <c r="AM514" s="32">
        <v>0.43049999999999999</v>
      </c>
      <c r="AN514" s="42">
        <v>0.14030000000000001</v>
      </c>
      <c r="AO514" s="41">
        <f t="shared" si="124"/>
        <v>0.54134831999999999</v>
      </c>
      <c r="AP514" s="17">
        <v>0.45865168000000001</v>
      </c>
      <c r="AQ514">
        <v>1</v>
      </c>
      <c r="AR514" s="39">
        <v>0</v>
      </c>
      <c r="AS514" t="s">
        <v>98</v>
      </c>
      <c r="AT514" s="39" t="s">
        <v>98</v>
      </c>
      <c r="AU514">
        <v>0</v>
      </c>
      <c r="AV514" s="17">
        <v>1</v>
      </c>
      <c r="AW514">
        <v>0.30980000000000002</v>
      </c>
      <c r="AX514" s="17">
        <f t="shared" si="125"/>
        <v>0.69019999999999992</v>
      </c>
      <c r="AY514" s="17" t="s">
        <v>12</v>
      </c>
      <c r="AZ514">
        <v>0</v>
      </c>
      <c r="BA514">
        <v>0</v>
      </c>
      <c r="BB514">
        <v>0</v>
      </c>
      <c r="BC514">
        <v>0</v>
      </c>
      <c r="BD514">
        <v>1</v>
      </c>
      <c r="BE514" s="17">
        <v>0</v>
      </c>
      <c r="BF514">
        <v>0</v>
      </c>
      <c r="BG514">
        <v>1</v>
      </c>
      <c r="BH514" s="17">
        <v>0</v>
      </c>
      <c r="BI514">
        <v>95.083333333333329</v>
      </c>
      <c r="BJ514">
        <v>36</v>
      </c>
      <c r="BK514" s="24">
        <v>34.878999999999998</v>
      </c>
      <c r="BL514">
        <v>0</v>
      </c>
      <c r="BM514">
        <v>0</v>
      </c>
      <c r="BN514">
        <v>0</v>
      </c>
      <c r="BO514">
        <v>0</v>
      </c>
      <c r="BP514">
        <v>0</v>
      </c>
      <c r="BQ514">
        <v>0</v>
      </c>
      <c r="BR514">
        <v>1</v>
      </c>
      <c r="BS514" s="17">
        <v>0</v>
      </c>
      <c r="BT514">
        <v>0</v>
      </c>
      <c r="BU514">
        <v>0</v>
      </c>
      <c r="BV514">
        <v>0</v>
      </c>
      <c r="BW514" s="17">
        <v>1</v>
      </c>
      <c r="BX514">
        <v>0</v>
      </c>
      <c r="BY514">
        <v>0</v>
      </c>
      <c r="BZ514">
        <v>0</v>
      </c>
      <c r="CA514">
        <v>0</v>
      </c>
      <c r="CB514" s="17">
        <v>0</v>
      </c>
      <c r="CC514">
        <v>1</v>
      </c>
      <c r="CD514">
        <v>0</v>
      </c>
      <c r="CE514">
        <v>0</v>
      </c>
      <c r="CF514">
        <v>0</v>
      </c>
      <c r="CG514">
        <v>1</v>
      </c>
      <c r="CH514">
        <v>0</v>
      </c>
      <c r="CI514">
        <v>0</v>
      </c>
      <c r="CJ514">
        <v>0</v>
      </c>
      <c r="CK514">
        <v>1</v>
      </c>
      <c r="CL514">
        <v>1</v>
      </c>
      <c r="CM514" s="17">
        <v>1</v>
      </c>
      <c r="CN514">
        <v>0.14599999999999999</v>
      </c>
      <c r="CO514">
        <v>118</v>
      </c>
      <c r="CP514">
        <v>1</v>
      </c>
      <c r="CQ514">
        <v>0</v>
      </c>
      <c r="CR514">
        <v>10</v>
      </c>
      <c r="CX514" s="33" t="s">
        <v>85</v>
      </c>
    </row>
    <row r="515" spans="1:102" x14ac:dyDescent="0.25">
      <c r="A515">
        <v>514</v>
      </c>
      <c r="B515">
        <v>34</v>
      </c>
      <c r="C515" s="24" t="s">
        <v>321</v>
      </c>
      <c r="D515" s="12">
        <v>10.94</v>
      </c>
      <c r="E515" s="13">
        <v>0.28000000000000003</v>
      </c>
      <c r="F515" s="7">
        <f t="shared" si="121"/>
        <v>39.071428571428569</v>
      </c>
      <c r="G515" s="7">
        <f t="shared" si="126"/>
        <v>10.66</v>
      </c>
      <c r="H515" s="15">
        <f t="shared" si="127"/>
        <v>11.219999999999999</v>
      </c>
      <c r="I515" s="11">
        <f t="shared" si="128"/>
        <v>0.23416823266045317</v>
      </c>
      <c r="J515" s="32">
        <f t="shared" si="129"/>
        <v>5.9933368505417639E-3</v>
      </c>
      <c r="K515" s="32">
        <f t="shared" si="130"/>
        <v>166.85195992439597</v>
      </c>
      <c r="L515" s="8">
        <v>1</v>
      </c>
      <c r="M515" s="9">
        <v>0</v>
      </c>
      <c r="N515" s="8">
        <v>0</v>
      </c>
      <c r="O515" s="9">
        <v>0</v>
      </c>
      <c r="P515" s="9">
        <v>1</v>
      </c>
      <c r="Q515" s="9">
        <v>0</v>
      </c>
      <c r="R515" s="9">
        <v>0</v>
      </c>
      <c r="S515" s="8">
        <v>26387</v>
      </c>
      <c r="T515" s="9">
        <v>73</v>
      </c>
      <c r="U515" s="9">
        <f t="shared" si="131"/>
        <v>26313</v>
      </c>
      <c r="V515" s="9">
        <f t="shared" si="132"/>
        <v>24</v>
      </c>
      <c r="W515" s="7">
        <v>15.5</v>
      </c>
      <c r="X515" s="7">
        <f t="shared" si="122"/>
        <v>15.269599999999997</v>
      </c>
      <c r="Y515" s="9">
        <v>1</v>
      </c>
      <c r="Z515" s="9">
        <v>0</v>
      </c>
      <c r="AA515" s="9">
        <v>1</v>
      </c>
      <c r="AB515" s="9">
        <v>0</v>
      </c>
      <c r="AC515" s="9">
        <v>0</v>
      </c>
      <c r="AD515" s="29">
        <v>0</v>
      </c>
      <c r="AE515" s="187">
        <v>0</v>
      </c>
      <c r="AF515" s="9">
        <v>1</v>
      </c>
      <c r="AG515" s="29">
        <v>0</v>
      </c>
      <c r="AH515" s="9">
        <v>0</v>
      </c>
      <c r="AI515" s="29">
        <v>1</v>
      </c>
      <c r="AJ515" s="20">
        <v>1993</v>
      </c>
      <c r="AK515" s="32">
        <f t="shared" si="123"/>
        <v>0.19130000000000003</v>
      </c>
      <c r="AL515" s="32">
        <v>0.1027</v>
      </c>
      <c r="AM515" s="32">
        <v>0.4718</v>
      </c>
      <c r="AN515" s="42">
        <v>0.23419999999999999</v>
      </c>
      <c r="AO515" s="41">
        <f t="shared" si="124"/>
        <v>0.52929399999999993</v>
      </c>
      <c r="AP515" s="17">
        <v>0.47070600000000001</v>
      </c>
      <c r="AQ515">
        <v>1</v>
      </c>
      <c r="AR515" s="39">
        <v>0</v>
      </c>
      <c r="AS515" t="s">
        <v>98</v>
      </c>
      <c r="AT515" s="39" t="s">
        <v>98</v>
      </c>
      <c r="AU515">
        <v>0</v>
      </c>
      <c r="AV515" s="17">
        <v>1</v>
      </c>
      <c r="AW515">
        <v>0.28499999999999998</v>
      </c>
      <c r="AX515" s="17">
        <f t="shared" si="125"/>
        <v>0.71500000000000008</v>
      </c>
      <c r="AY515" s="17" t="s">
        <v>12</v>
      </c>
      <c r="AZ515">
        <v>0</v>
      </c>
      <c r="BA515">
        <v>0</v>
      </c>
      <c r="BB515">
        <v>0</v>
      </c>
      <c r="BC515">
        <v>0</v>
      </c>
      <c r="BD515">
        <v>1</v>
      </c>
      <c r="BE515" s="17">
        <v>0</v>
      </c>
      <c r="BF515">
        <v>0</v>
      </c>
      <c r="BG515">
        <v>1</v>
      </c>
      <c r="BH515" s="17">
        <v>0</v>
      </c>
      <c r="BI515">
        <v>95.083333333333329</v>
      </c>
      <c r="BJ515">
        <v>36</v>
      </c>
      <c r="BK515" s="24">
        <v>36.769599999999997</v>
      </c>
      <c r="BL515">
        <v>0</v>
      </c>
      <c r="BM515">
        <v>0</v>
      </c>
      <c r="BN515">
        <v>0</v>
      </c>
      <c r="BO515">
        <v>0</v>
      </c>
      <c r="BP515">
        <v>0</v>
      </c>
      <c r="BQ515">
        <v>0</v>
      </c>
      <c r="BR515">
        <v>1</v>
      </c>
      <c r="BS515" s="17">
        <v>0</v>
      </c>
      <c r="BT515">
        <v>0</v>
      </c>
      <c r="BU515">
        <v>0</v>
      </c>
      <c r="BV515">
        <v>0</v>
      </c>
      <c r="BW515" s="17">
        <v>1</v>
      </c>
      <c r="BX515">
        <v>0</v>
      </c>
      <c r="BY515">
        <v>0</v>
      </c>
      <c r="BZ515">
        <v>0</v>
      </c>
      <c r="CA515">
        <v>0</v>
      </c>
      <c r="CB515" s="17">
        <v>0</v>
      </c>
      <c r="CC515">
        <v>1</v>
      </c>
      <c r="CD515">
        <v>0</v>
      </c>
      <c r="CE515">
        <v>0</v>
      </c>
      <c r="CF515">
        <v>0</v>
      </c>
      <c r="CG515">
        <v>1</v>
      </c>
      <c r="CH515">
        <v>0</v>
      </c>
      <c r="CI515">
        <v>0</v>
      </c>
      <c r="CJ515">
        <v>0</v>
      </c>
      <c r="CK515">
        <v>1</v>
      </c>
      <c r="CL515">
        <v>1</v>
      </c>
      <c r="CM515" s="17">
        <v>1</v>
      </c>
      <c r="CN515">
        <v>0.14599999999999999</v>
      </c>
      <c r="CO515">
        <v>118</v>
      </c>
      <c r="CP515">
        <v>1</v>
      </c>
      <c r="CQ515">
        <v>0</v>
      </c>
      <c r="CR515">
        <v>10</v>
      </c>
      <c r="CX515" s="33" t="s">
        <v>85</v>
      </c>
    </row>
    <row r="516" spans="1:102" x14ac:dyDescent="0.25">
      <c r="A516">
        <v>515</v>
      </c>
      <c r="B516">
        <v>34</v>
      </c>
      <c r="C516" s="24" t="s">
        <v>321</v>
      </c>
      <c r="D516" s="12">
        <v>12.29</v>
      </c>
      <c r="E516" s="13">
        <v>0.28000000000000003</v>
      </c>
      <c r="F516" s="7">
        <f t="shared" si="121"/>
        <v>43.892857142857139</v>
      </c>
      <c r="G516" s="7">
        <f t="shared" si="126"/>
        <v>12.01</v>
      </c>
      <c r="H516" s="15">
        <f t="shared" si="127"/>
        <v>12.569999999999999</v>
      </c>
      <c r="I516" s="11">
        <f t="shared" si="128"/>
        <v>0.25709437715131611</v>
      </c>
      <c r="J516" s="32">
        <f t="shared" si="129"/>
        <v>5.8573169733416195E-3</v>
      </c>
      <c r="K516" s="32">
        <f t="shared" si="130"/>
        <v>170.7266320998668</v>
      </c>
      <c r="L516" s="8">
        <v>1</v>
      </c>
      <c r="M516" s="9">
        <v>0</v>
      </c>
      <c r="N516" s="8">
        <v>0</v>
      </c>
      <c r="O516" s="9">
        <v>0</v>
      </c>
      <c r="P516" s="9">
        <v>1</v>
      </c>
      <c r="Q516" s="9">
        <v>0</v>
      </c>
      <c r="R516" s="9">
        <v>0</v>
      </c>
      <c r="S516" s="8">
        <v>27295</v>
      </c>
      <c r="T516" s="9">
        <v>73</v>
      </c>
      <c r="U516" s="9">
        <f t="shared" si="131"/>
        <v>27221</v>
      </c>
      <c r="V516" s="9">
        <f t="shared" si="132"/>
        <v>24</v>
      </c>
      <c r="W516" s="7">
        <v>15.5</v>
      </c>
      <c r="X516" s="7">
        <f t="shared" si="122"/>
        <v>15.610999999999997</v>
      </c>
      <c r="Y516" s="9">
        <v>1</v>
      </c>
      <c r="Z516" s="9">
        <v>0</v>
      </c>
      <c r="AA516" s="9">
        <v>1</v>
      </c>
      <c r="AB516" s="9">
        <v>0</v>
      </c>
      <c r="AC516" s="9">
        <v>0</v>
      </c>
      <c r="AD516" s="29">
        <v>0</v>
      </c>
      <c r="AE516" s="187">
        <v>0</v>
      </c>
      <c r="AF516" s="9">
        <v>1</v>
      </c>
      <c r="AG516" s="29">
        <v>0</v>
      </c>
      <c r="AH516" s="9">
        <v>0</v>
      </c>
      <c r="AI516" s="29">
        <v>1</v>
      </c>
      <c r="AJ516" s="20">
        <v>1999</v>
      </c>
      <c r="AK516" s="32">
        <f t="shared" si="123"/>
        <v>0.16289999999999993</v>
      </c>
      <c r="AL516" s="32">
        <v>9.69E-2</v>
      </c>
      <c r="AM516" s="32">
        <v>0.49940000000000001</v>
      </c>
      <c r="AN516" s="42">
        <v>0.24079999999999999</v>
      </c>
      <c r="AO516" s="41">
        <f t="shared" si="124"/>
        <v>0.53514991000000001</v>
      </c>
      <c r="AP516" s="17">
        <v>0.46485008999999999</v>
      </c>
      <c r="AQ516">
        <v>1</v>
      </c>
      <c r="AR516" s="39">
        <v>0</v>
      </c>
      <c r="AS516" t="s">
        <v>98</v>
      </c>
      <c r="AT516" s="39" t="s">
        <v>98</v>
      </c>
      <c r="AU516">
        <v>0</v>
      </c>
      <c r="AV516" s="17">
        <v>1</v>
      </c>
      <c r="AW516">
        <v>0.28489999999999999</v>
      </c>
      <c r="AX516" s="17">
        <f t="shared" si="125"/>
        <v>0.71510000000000007</v>
      </c>
      <c r="AY516" s="17" t="s">
        <v>12</v>
      </c>
      <c r="AZ516">
        <v>0</v>
      </c>
      <c r="BA516">
        <v>0</v>
      </c>
      <c r="BB516">
        <v>0</v>
      </c>
      <c r="BC516">
        <v>0</v>
      </c>
      <c r="BD516">
        <v>1</v>
      </c>
      <c r="BE516" s="17">
        <v>0</v>
      </c>
      <c r="BF516">
        <v>0</v>
      </c>
      <c r="BG516">
        <v>1</v>
      </c>
      <c r="BH516" s="17">
        <v>0</v>
      </c>
      <c r="BI516">
        <v>95.083333333333329</v>
      </c>
      <c r="BJ516">
        <v>36</v>
      </c>
      <c r="BK516" s="24">
        <v>37.110999999999997</v>
      </c>
      <c r="BL516">
        <v>0</v>
      </c>
      <c r="BM516">
        <v>0</v>
      </c>
      <c r="BN516">
        <v>0</v>
      </c>
      <c r="BO516">
        <v>0</v>
      </c>
      <c r="BP516">
        <v>0</v>
      </c>
      <c r="BQ516">
        <v>0</v>
      </c>
      <c r="BR516">
        <v>1</v>
      </c>
      <c r="BS516" s="17">
        <v>0</v>
      </c>
      <c r="BT516">
        <v>0</v>
      </c>
      <c r="BU516">
        <v>0</v>
      </c>
      <c r="BV516">
        <v>0</v>
      </c>
      <c r="BW516" s="17">
        <v>1</v>
      </c>
      <c r="BX516">
        <v>0</v>
      </c>
      <c r="BY516">
        <v>0</v>
      </c>
      <c r="BZ516">
        <v>0</v>
      </c>
      <c r="CA516">
        <v>0</v>
      </c>
      <c r="CB516" s="17">
        <v>0</v>
      </c>
      <c r="CC516">
        <v>1</v>
      </c>
      <c r="CD516">
        <v>0</v>
      </c>
      <c r="CE516">
        <v>0</v>
      </c>
      <c r="CF516">
        <v>0</v>
      </c>
      <c r="CG516">
        <v>1</v>
      </c>
      <c r="CH516">
        <v>0</v>
      </c>
      <c r="CI516">
        <v>0</v>
      </c>
      <c r="CJ516">
        <v>0</v>
      </c>
      <c r="CK516">
        <v>1</v>
      </c>
      <c r="CL516">
        <v>1</v>
      </c>
      <c r="CM516" s="17">
        <v>1</v>
      </c>
      <c r="CN516">
        <v>0.14599999999999999</v>
      </c>
      <c r="CO516">
        <v>118</v>
      </c>
      <c r="CP516">
        <v>1</v>
      </c>
      <c r="CQ516">
        <v>0</v>
      </c>
      <c r="CR516">
        <v>10</v>
      </c>
      <c r="CX516" s="33" t="s">
        <v>85</v>
      </c>
    </row>
    <row r="517" spans="1:102" x14ac:dyDescent="0.25">
      <c r="A517">
        <v>516</v>
      </c>
      <c r="B517">
        <v>34</v>
      </c>
      <c r="C517" s="24" t="s">
        <v>321</v>
      </c>
      <c r="D517" s="12">
        <v>5.17</v>
      </c>
      <c r="E517" s="13">
        <v>0.24</v>
      </c>
      <c r="F517" s="7">
        <f t="shared" si="121"/>
        <v>21.541666666666668</v>
      </c>
      <c r="G517" s="7">
        <f t="shared" si="126"/>
        <v>4.93</v>
      </c>
      <c r="H517" s="15">
        <f t="shared" si="127"/>
        <v>5.41</v>
      </c>
      <c r="I517" s="11">
        <f t="shared" si="128"/>
        <v>0.12596594997664462</v>
      </c>
      <c r="J517" s="32">
        <f t="shared" si="129"/>
        <v>5.8475489350860175E-3</v>
      </c>
      <c r="K517" s="32">
        <f t="shared" si="130"/>
        <v>171.01182240645755</v>
      </c>
      <c r="L517" s="8">
        <v>1</v>
      </c>
      <c r="M517" s="9">
        <v>0</v>
      </c>
      <c r="N517" s="8">
        <v>0</v>
      </c>
      <c r="O517" s="9">
        <v>0</v>
      </c>
      <c r="P517" s="9">
        <v>1</v>
      </c>
      <c r="Q517" s="9">
        <v>0</v>
      </c>
      <c r="R517" s="9">
        <v>0</v>
      </c>
      <c r="S517" s="8">
        <v>28855</v>
      </c>
      <c r="T517" s="9">
        <v>73</v>
      </c>
      <c r="U517" s="9">
        <f t="shared" si="131"/>
        <v>28781</v>
      </c>
      <c r="V517" s="9">
        <f t="shared" si="132"/>
        <v>24</v>
      </c>
      <c r="W517" s="7">
        <v>5</v>
      </c>
      <c r="X517" s="7">
        <f t="shared" si="122"/>
        <v>21.476599999999998</v>
      </c>
      <c r="Y517" s="9">
        <v>1</v>
      </c>
      <c r="Z517" s="9">
        <v>0</v>
      </c>
      <c r="AA517" s="9">
        <v>1</v>
      </c>
      <c r="AB517" s="9">
        <v>0</v>
      </c>
      <c r="AC517" s="9">
        <v>0</v>
      </c>
      <c r="AD517" s="29">
        <v>0</v>
      </c>
      <c r="AE517" s="187">
        <v>0</v>
      </c>
      <c r="AF517" s="9">
        <v>1</v>
      </c>
      <c r="AG517" s="29">
        <v>0</v>
      </c>
      <c r="AH517" s="9">
        <v>0</v>
      </c>
      <c r="AI517" s="29">
        <v>1</v>
      </c>
      <c r="AJ517" s="20">
        <v>1983</v>
      </c>
      <c r="AK517" s="32">
        <f t="shared" si="123"/>
        <v>0.75960000000000005</v>
      </c>
      <c r="AL517" s="32">
        <v>0.14369999999999999</v>
      </c>
      <c r="AM517" s="32">
        <v>9.5100000000000004E-2</v>
      </c>
      <c r="AN517" s="42">
        <v>1.6000000000000001E-3</v>
      </c>
      <c r="AO517" s="41">
        <f t="shared" si="124"/>
        <v>0.54134831999999999</v>
      </c>
      <c r="AP517" s="17">
        <v>0.45865168000000001</v>
      </c>
      <c r="AQ517">
        <v>1</v>
      </c>
      <c r="AR517" s="39">
        <v>0</v>
      </c>
      <c r="AS517" t="s">
        <v>98</v>
      </c>
      <c r="AT517" s="39" t="s">
        <v>98</v>
      </c>
      <c r="AU517">
        <v>0</v>
      </c>
      <c r="AV517" s="17">
        <v>1</v>
      </c>
      <c r="AW517">
        <v>0.79579999999999995</v>
      </c>
      <c r="AX517" s="17">
        <f t="shared" si="125"/>
        <v>0.20420000000000005</v>
      </c>
      <c r="AY517" s="17" t="s">
        <v>12</v>
      </c>
      <c r="AZ517">
        <v>0</v>
      </c>
      <c r="BA517">
        <v>0</v>
      </c>
      <c r="BB517">
        <v>0</v>
      </c>
      <c r="BC517">
        <v>0</v>
      </c>
      <c r="BD517">
        <v>1</v>
      </c>
      <c r="BE517" s="17">
        <v>0</v>
      </c>
      <c r="BF517">
        <v>0</v>
      </c>
      <c r="BG517">
        <v>1</v>
      </c>
      <c r="BH517" s="17">
        <v>0</v>
      </c>
      <c r="BI517">
        <v>95.083333333333329</v>
      </c>
      <c r="BJ517">
        <v>36</v>
      </c>
      <c r="BK517" s="24">
        <v>32.476599999999998</v>
      </c>
      <c r="BL517">
        <v>0</v>
      </c>
      <c r="BM517">
        <v>0</v>
      </c>
      <c r="BN517">
        <v>0</v>
      </c>
      <c r="BO517">
        <v>0</v>
      </c>
      <c r="BP517">
        <v>0</v>
      </c>
      <c r="BQ517">
        <v>0</v>
      </c>
      <c r="BR517">
        <v>1</v>
      </c>
      <c r="BS517" s="17">
        <v>0</v>
      </c>
      <c r="BT517">
        <v>0</v>
      </c>
      <c r="BU517">
        <v>0</v>
      </c>
      <c r="BV517">
        <v>0</v>
      </c>
      <c r="BW517" s="17">
        <v>1</v>
      </c>
      <c r="BX517">
        <v>0</v>
      </c>
      <c r="BY517">
        <v>0</v>
      </c>
      <c r="BZ517">
        <v>0</v>
      </c>
      <c r="CA517">
        <v>0</v>
      </c>
      <c r="CB517" s="17">
        <v>0</v>
      </c>
      <c r="CC517">
        <v>1</v>
      </c>
      <c r="CD517">
        <v>0</v>
      </c>
      <c r="CE517">
        <v>0</v>
      </c>
      <c r="CF517">
        <v>0</v>
      </c>
      <c r="CG517">
        <v>1</v>
      </c>
      <c r="CH517">
        <v>0</v>
      </c>
      <c r="CI517">
        <v>0</v>
      </c>
      <c r="CJ517">
        <v>0</v>
      </c>
      <c r="CK517">
        <v>1</v>
      </c>
      <c r="CL517">
        <v>1</v>
      </c>
      <c r="CM517" s="17">
        <v>1</v>
      </c>
      <c r="CN517">
        <v>0.14599999999999999</v>
      </c>
      <c r="CO517">
        <v>118</v>
      </c>
      <c r="CP517">
        <v>1</v>
      </c>
      <c r="CQ517">
        <v>0</v>
      </c>
      <c r="CR517">
        <v>10</v>
      </c>
      <c r="CX517" s="33" t="s">
        <v>85</v>
      </c>
    </row>
    <row r="518" spans="1:102" x14ac:dyDescent="0.25">
      <c r="A518">
        <v>517</v>
      </c>
      <c r="B518">
        <v>34</v>
      </c>
      <c r="C518" s="24" t="s">
        <v>321</v>
      </c>
      <c r="D518" s="12">
        <v>5.09</v>
      </c>
      <c r="E518" s="13">
        <v>0.25</v>
      </c>
      <c r="F518" s="7">
        <f t="shared" si="121"/>
        <v>20.36</v>
      </c>
      <c r="G518" s="7">
        <f t="shared" si="126"/>
        <v>4.84</v>
      </c>
      <c r="H518" s="15">
        <f t="shared" si="127"/>
        <v>5.34</v>
      </c>
      <c r="I518" s="11">
        <f t="shared" si="128"/>
        <v>0.1245113704291685</v>
      </c>
      <c r="J518" s="32">
        <f t="shared" si="129"/>
        <v>6.1154897067371566E-3</v>
      </c>
      <c r="K518" s="32">
        <f t="shared" si="130"/>
        <v>163.51920254208679</v>
      </c>
      <c r="L518" s="8">
        <v>1</v>
      </c>
      <c r="M518" s="9">
        <v>0</v>
      </c>
      <c r="N518" s="8">
        <v>0</v>
      </c>
      <c r="O518" s="9">
        <v>0</v>
      </c>
      <c r="P518" s="9">
        <v>1</v>
      </c>
      <c r="Q518" s="9">
        <v>0</v>
      </c>
      <c r="R518" s="9">
        <v>0</v>
      </c>
      <c r="S518" s="8">
        <v>26398</v>
      </c>
      <c r="T518" s="9">
        <v>73</v>
      </c>
      <c r="U518" s="9">
        <f t="shared" si="131"/>
        <v>26324</v>
      </c>
      <c r="V518" s="9">
        <f t="shared" si="132"/>
        <v>24</v>
      </c>
      <c r="W518" s="7">
        <v>5</v>
      </c>
      <c r="X518" s="7">
        <f t="shared" si="122"/>
        <v>22.099899999999998</v>
      </c>
      <c r="Y518" s="9">
        <v>1</v>
      </c>
      <c r="Z518" s="9">
        <v>0</v>
      </c>
      <c r="AA518" s="9">
        <v>1</v>
      </c>
      <c r="AB518" s="9">
        <v>0</v>
      </c>
      <c r="AC518" s="9">
        <v>0</v>
      </c>
      <c r="AD518" s="29">
        <v>0</v>
      </c>
      <c r="AE518" s="187">
        <v>0</v>
      </c>
      <c r="AF518" s="9">
        <v>1</v>
      </c>
      <c r="AG518" s="29">
        <v>0</v>
      </c>
      <c r="AH518" s="9">
        <v>0</v>
      </c>
      <c r="AI518" s="29">
        <v>1</v>
      </c>
      <c r="AJ518" s="20">
        <v>1993</v>
      </c>
      <c r="AK518" s="32">
        <f t="shared" si="123"/>
        <v>0.69320000000000004</v>
      </c>
      <c r="AL518" s="32">
        <v>0.1447</v>
      </c>
      <c r="AM518" s="32">
        <v>0.1585</v>
      </c>
      <c r="AN518" s="42">
        <v>3.5999999999999999E-3</v>
      </c>
      <c r="AO518" s="41">
        <f t="shared" si="124"/>
        <v>0.52929399999999993</v>
      </c>
      <c r="AP518" s="17">
        <v>0.47070600000000001</v>
      </c>
      <c r="AQ518">
        <v>1</v>
      </c>
      <c r="AR518" s="39">
        <v>0</v>
      </c>
      <c r="AS518" t="s">
        <v>98</v>
      </c>
      <c r="AT518" s="39" t="s">
        <v>98</v>
      </c>
      <c r="AU518">
        <v>0</v>
      </c>
      <c r="AV518" s="17">
        <v>1</v>
      </c>
      <c r="AW518">
        <v>0.76400000000000001</v>
      </c>
      <c r="AX518" s="17">
        <f t="shared" si="125"/>
        <v>0.23599999999999999</v>
      </c>
      <c r="AY518" s="17" t="s">
        <v>12</v>
      </c>
      <c r="AZ518">
        <v>0</v>
      </c>
      <c r="BA518">
        <v>0</v>
      </c>
      <c r="BB518">
        <v>0</v>
      </c>
      <c r="BC518">
        <v>0</v>
      </c>
      <c r="BD518">
        <v>1</v>
      </c>
      <c r="BE518" s="17">
        <v>0</v>
      </c>
      <c r="BF518">
        <v>0</v>
      </c>
      <c r="BG518">
        <v>1</v>
      </c>
      <c r="BH518" s="17">
        <v>0</v>
      </c>
      <c r="BI518">
        <v>95.083333333333329</v>
      </c>
      <c r="BJ518">
        <v>36</v>
      </c>
      <c r="BK518" s="24">
        <v>33.099899999999998</v>
      </c>
      <c r="BL518">
        <v>0</v>
      </c>
      <c r="BM518">
        <v>0</v>
      </c>
      <c r="BN518">
        <v>0</v>
      </c>
      <c r="BO518">
        <v>0</v>
      </c>
      <c r="BP518">
        <v>0</v>
      </c>
      <c r="BQ518">
        <v>0</v>
      </c>
      <c r="BR518">
        <v>1</v>
      </c>
      <c r="BS518" s="17">
        <v>0</v>
      </c>
      <c r="BT518">
        <v>0</v>
      </c>
      <c r="BU518">
        <v>0</v>
      </c>
      <c r="BV518">
        <v>0</v>
      </c>
      <c r="BW518" s="17">
        <v>1</v>
      </c>
      <c r="BX518">
        <v>0</v>
      </c>
      <c r="BY518">
        <v>0</v>
      </c>
      <c r="BZ518">
        <v>0</v>
      </c>
      <c r="CA518">
        <v>0</v>
      </c>
      <c r="CB518" s="17">
        <v>0</v>
      </c>
      <c r="CC518">
        <v>1</v>
      </c>
      <c r="CD518">
        <v>0</v>
      </c>
      <c r="CE518">
        <v>0</v>
      </c>
      <c r="CF518">
        <v>0</v>
      </c>
      <c r="CG518">
        <v>1</v>
      </c>
      <c r="CH518">
        <v>0</v>
      </c>
      <c r="CI518">
        <v>0</v>
      </c>
      <c r="CJ518">
        <v>0</v>
      </c>
      <c r="CK518">
        <v>1</v>
      </c>
      <c r="CL518">
        <v>1</v>
      </c>
      <c r="CM518" s="17">
        <v>1</v>
      </c>
      <c r="CN518">
        <v>0.14599999999999999</v>
      </c>
      <c r="CO518">
        <v>118</v>
      </c>
      <c r="CP518">
        <v>1</v>
      </c>
      <c r="CQ518">
        <v>0</v>
      </c>
      <c r="CR518">
        <v>10</v>
      </c>
      <c r="CX518" s="33" t="s">
        <v>85</v>
      </c>
    </row>
    <row r="519" spans="1:102" x14ac:dyDescent="0.25">
      <c r="A519">
        <v>518</v>
      </c>
      <c r="B519">
        <v>34</v>
      </c>
      <c r="C519" s="24" t="s">
        <v>321</v>
      </c>
      <c r="D519" s="12">
        <v>5.15</v>
      </c>
      <c r="E519" s="13">
        <v>0.25</v>
      </c>
      <c r="F519" s="7">
        <f t="shared" si="121"/>
        <v>20.6</v>
      </c>
      <c r="G519" s="7">
        <f t="shared" si="126"/>
        <v>4.9000000000000004</v>
      </c>
      <c r="H519" s="15">
        <f t="shared" si="127"/>
        <v>5.4</v>
      </c>
      <c r="I519" s="11">
        <f t="shared" si="128"/>
        <v>0.11862738625856023</v>
      </c>
      <c r="J519" s="32">
        <f t="shared" si="129"/>
        <v>5.7586109834252535E-3</v>
      </c>
      <c r="K519" s="32">
        <f t="shared" si="130"/>
        <v>173.65298730514255</v>
      </c>
      <c r="L519" s="8">
        <v>1</v>
      </c>
      <c r="M519" s="9">
        <v>0</v>
      </c>
      <c r="N519" s="8">
        <v>0</v>
      </c>
      <c r="O519" s="9">
        <v>0</v>
      </c>
      <c r="P519" s="9">
        <v>1</v>
      </c>
      <c r="Q519" s="9">
        <v>0</v>
      </c>
      <c r="R519" s="9">
        <v>0</v>
      </c>
      <c r="S519" s="8">
        <v>29805</v>
      </c>
      <c r="T519" s="9">
        <v>73</v>
      </c>
      <c r="U519" s="9">
        <f t="shared" si="131"/>
        <v>29731</v>
      </c>
      <c r="V519" s="9">
        <f t="shared" si="132"/>
        <v>24</v>
      </c>
      <c r="W519" s="7">
        <v>5</v>
      </c>
      <c r="X519" s="7">
        <f t="shared" si="122"/>
        <v>22.079599999999999</v>
      </c>
      <c r="Y519" s="9">
        <v>1</v>
      </c>
      <c r="Z519" s="9">
        <v>0</v>
      </c>
      <c r="AA519" s="9">
        <v>1</v>
      </c>
      <c r="AB519" s="9">
        <v>0</v>
      </c>
      <c r="AC519" s="9">
        <v>0</v>
      </c>
      <c r="AD519" s="29">
        <v>0</v>
      </c>
      <c r="AE519" s="187">
        <v>0</v>
      </c>
      <c r="AF519" s="9">
        <v>1</v>
      </c>
      <c r="AG519" s="29">
        <v>0</v>
      </c>
      <c r="AH519" s="9">
        <v>0</v>
      </c>
      <c r="AI519" s="29">
        <v>1</v>
      </c>
      <c r="AJ519" s="20">
        <v>1999</v>
      </c>
      <c r="AK519" s="32">
        <f t="shared" si="123"/>
        <v>0.61990000000000001</v>
      </c>
      <c r="AL519" s="32">
        <v>0.14649999999999999</v>
      </c>
      <c r="AM519" s="32">
        <v>0.22819999999999999</v>
      </c>
      <c r="AN519" s="42">
        <v>5.4000000000000003E-3</v>
      </c>
      <c r="AO519" s="41">
        <f t="shared" si="124"/>
        <v>0.53514991000000001</v>
      </c>
      <c r="AP519" s="17">
        <v>0.46485008999999999</v>
      </c>
      <c r="AQ519">
        <v>1</v>
      </c>
      <c r="AR519" s="39">
        <v>0</v>
      </c>
      <c r="AS519" t="s">
        <v>98</v>
      </c>
      <c r="AT519" s="39" t="s">
        <v>98</v>
      </c>
      <c r="AU519">
        <v>0</v>
      </c>
      <c r="AV519" s="17">
        <v>1</v>
      </c>
      <c r="AW519">
        <v>0.75</v>
      </c>
      <c r="AX519" s="17">
        <f t="shared" si="125"/>
        <v>0.25</v>
      </c>
      <c r="AY519" s="17" t="s">
        <v>12</v>
      </c>
      <c r="AZ519">
        <v>0</v>
      </c>
      <c r="BA519">
        <v>0</v>
      </c>
      <c r="BB519">
        <v>0</v>
      </c>
      <c r="BC519">
        <v>0</v>
      </c>
      <c r="BD519">
        <v>1</v>
      </c>
      <c r="BE519" s="17">
        <v>0</v>
      </c>
      <c r="BF519">
        <v>0</v>
      </c>
      <c r="BG519">
        <v>1</v>
      </c>
      <c r="BH519" s="17">
        <v>0</v>
      </c>
      <c r="BI519">
        <v>95.083333333333329</v>
      </c>
      <c r="BJ519">
        <v>36</v>
      </c>
      <c r="BK519" s="24">
        <v>33.079599999999999</v>
      </c>
      <c r="BL519">
        <v>0</v>
      </c>
      <c r="BM519">
        <v>0</v>
      </c>
      <c r="BN519">
        <v>0</v>
      </c>
      <c r="BO519">
        <v>0</v>
      </c>
      <c r="BP519">
        <v>0</v>
      </c>
      <c r="BQ519">
        <v>0</v>
      </c>
      <c r="BR519">
        <v>1</v>
      </c>
      <c r="BS519" s="17">
        <v>0</v>
      </c>
      <c r="BT519">
        <v>0</v>
      </c>
      <c r="BU519">
        <v>0</v>
      </c>
      <c r="BV519">
        <v>0</v>
      </c>
      <c r="BW519" s="17">
        <v>1</v>
      </c>
      <c r="BX519">
        <v>0</v>
      </c>
      <c r="BY519">
        <v>0</v>
      </c>
      <c r="BZ519">
        <v>0</v>
      </c>
      <c r="CA519">
        <v>0</v>
      </c>
      <c r="CB519" s="17">
        <v>0</v>
      </c>
      <c r="CC519">
        <v>1</v>
      </c>
      <c r="CD519">
        <v>0</v>
      </c>
      <c r="CE519">
        <v>0</v>
      </c>
      <c r="CF519">
        <v>0</v>
      </c>
      <c r="CG519">
        <v>1</v>
      </c>
      <c r="CH519">
        <v>0</v>
      </c>
      <c r="CI519">
        <v>0</v>
      </c>
      <c r="CJ519">
        <v>0</v>
      </c>
      <c r="CK519">
        <v>1</v>
      </c>
      <c r="CL519">
        <v>1</v>
      </c>
      <c r="CM519" s="17">
        <v>1</v>
      </c>
      <c r="CN519">
        <v>0.14599999999999999</v>
      </c>
      <c r="CO519">
        <v>118</v>
      </c>
      <c r="CP519">
        <v>1</v>
      </c>
      <c r="CQ519">
        <v>0</v>
      </c>
      <c r="CR519">
        <v>10</v>
      </c>
      <c r="CX519" s="33" t="s">
        <v>85</v>
      </c>
    </row>
    <row r="520" spans="1:102" x14ac:dyDescent="0.25">
      <c r="A520">
        <v>519</v>
      </c>
      <c r="B520">
        <v>34</v>
      </c>
      <c r="C520" s="24" t="s">
        <v>321</v>
      </c>
      <c r="D520" s="12">
        <v>0.82</v>
      </c>
      <c r="E520" s="13">
        <v>0.26</v>
      </c>
      <c r="F520" s="7">
        <f t="shared" si="121"/>
        <v>3.1538461538461537</v>
      </c>
      <c r="G520" s="7">
        <f t="shared" si="126"/>
        <v>0.55999999999999994</v>
      </c>
      <c r="H520" s="15">
        <f t="shared" si="127"/>
        <v>1.08</v>
      </c>
      <c r="I520" s="11">
        <f t="shared" si="128"/>
        <v>1.8587138339873844E-2</v>
      </c>
      <c r="J520" s="32">
        <f t="shared" si="129"/>
        <v>5.8934828882526826E-3</v>
      </c>
      <c r="K520" s="32">
        <f t="shared" si="130"/>
        <v>169.67895198156467</v>
      </c>
      <c r="L520" s="8">
        <v>1</v>
      </c>
      <c r="M520" s="9">
        <v>0</v>
      </c>
      <c r="N520" s="8">
        <v>0</v>
      </c>
      <c r="O520" s="9">
        <v>0</v>
      </c>
      <c r="P520" s="9">
        <v>1</v>
      </c>
      <c r="Q520" s="9">
        <v>0</v>
      </c>
      <c r="R520" s="9">
        <v>0</v>
      </c>
      <c r="S520" s="8">
        <v>28855</v>
      </c>
      <c r="T520" s="9">
        <v>73</v>
      </c>
      <c r="U520" s="9">
        <f t="shared" si="131"/>
        <v>28781</v>
      </c>
      <c r="V520" s="9">
        <f t="shared" si="132"/>
        <v>24</v>
      </c>
      <c r="W520" s="7">
        <v>8</v>
      </c>
      <c r="X520" s="7">
        <f t="shared" si="122"/>
        <v>20.878999999999998</v>
      </c>
      <c r="Y520" s="9">
        <v>1</v>
      </c>
      <c r="Z520" s="9">
        <v>0</v>
      </c>
      <c r="AA520" s="9">
        <v>1</v>
      </c>
      <c r="AB520" s="9">
        <v>0</v>
      </c>
      <c r="AC520" s="9">
        <v>0</v>
      </c>
      <c r="AD520" s="29">
        <v>0</v>
      </c>
      <c r="AE520" s="187">
        <v>0</v>
      </c>
      <c r="AF520" s="9">
        <v>1</v>
      </c>
      <c r="AG520" s="29">
        <v>0</v>
      </c>
      <c r="AH520" s="9">
        <v>0</v>
      </c>
      <c r="AI520" s="29">
        <v>1</v>
      </c>
      <c r="AJ520" s="20">
        <v>1983</v>
      </c>
      <c r="AK520" s="32">
        <f t="shared" si="123"/>
        <v>0.75960000000000005</v>
      </c>
      <c r="AL520" s="32">
        <v>0.14369999999999999</v>
      </c>
      <c r="AM520" s="32">
        <v>9.5100000000000004E-2</v>
      </c>
      <c r="AN520" s="42">
        <v>1.6000000000000001E-3</v>
      </c>
      <c r="AO520" s="41">
        <f t="shared" si="124"/>
        <v>0.54134831999999999</v>
      </c>
      <c r="AP520" s="17">
        <v>0.45865168000000001</v>
      </c>
      <c r="AQ520">
        <v>1</v>
      </c>
      <c r="AR520" s="39">
        <v>0</v>
      </c>
      <c r="AS520" t="s">
        <v>98</v>
      </c>
      <c r="AT520" s="39" t="s">
        <v>98</v>
      </c>
      <c r="AU520">
        <v>0</v>
      </c>
      <c r="AV520" s="17">
        <v>1</v>
      </c>
      <c r="AW520">
        <v>0.30980000000000002</v>
      </c>
      <c r="AX520" s="17">
        <f t="shared" si="125"/>
        <v>0.69019999999999992</v>
      </c>
      <c r="AY520" s="17" t="s">
        <v>12</v>
      </c>
      <c r="AZ520">
        <v>0</v>
      </c>
      <c r="BA520">
        <v>0</v>
      </c>
      <c r="BB520">
        <v>0</v>
      </c>
      <c r="BC520">
        <v>0</v>
      </c>
      <c r="BD520">
        <v>1</v>
      </c>
      <c r="BE520" s="17">
        <v>0</v>
      </c>
      <c r="BF520">
        <v>0</v>
      </c>
      <c r="BG520">
        <v>1</v>
      </c>
      <c r="BH520" s="17">
        <v>0</v>
      </c>
      <c r="BI520">
        <v>95.083333333333329</v>
      </c>
      <c r="BJ520">
        <v>36</v>
      </c>
      <c r="BK520" s="24">
        <v>34.878999999999998</v>
      </c>
      <c r="BL520">
        <v>0</v>
      </c>
      <c r="BM520">
        <v>0</v>
      </c>
      <c r="BN520">
        <v>0</v>
      </c>
      <c r="BO520">
        <v>0</v>
      </c>
      <c r="BP520">
        <v>0</v>
      </c>
      <c r="BQ520">
        <v>0</v>
      </c>
      <c r="BR520">
        <v>1</v>
      </c>
      <c r="BS520" s="17">
        <v>0</v>
      </c>
      <c r="BT520">
        <v>0</v>
      </c>
      <c r="BU520">
        <v>0</v>
      </c>
      <c r="BV520">
        <v>0</v>
      </c>
      <c r="BW520" s="17">
        <v>1</v>
      </c>
      <c r="BX520">
        <v>0</v>
      </c>
      <c r="BY520">
        <v>0</v>
      </c>
      <c r="BZ520">
        <v>0</v>
      </c>
      <c r="CA520">
        <v>0</v>
      </c>
      <c r="CB520" s="17">
        <v>0</v>
      </c>
      <c r="CC520">
        <v>1</v>
      </c>
      <c r="CD520">
        <v>0</v>
      </c>
      <c r="CE520">
        <v>0</v>
      </c>
      <c r="CF520">
        <v>0</v>
      </c>
      <c r="CG520">
        <v>1</v>
      </c>
      <c r="CH520">
        <v>0</v>
      </c>
      <c r="CI520">
        <v>0</v>
      </c>
      <c r="CJ520">
        <v>0</v>
      </c>
      <c r="CK520">
        <v>1</v>
      </c>
      <c r="CL520">
        <v>1</v>
      </c>
      <c r="CM520" s="17">
        <v>1</v>
      </c>
      <c r="CN520">
        <v>0.14599999999999999</v>
      </c>
      <c r="CO520">
        <v>118</v>
      </c>
      <c r="CP520">
        <v>1</v>
      </c>
      <c r="CQ520">
        <v>0</v>
      </c>
      <c r="CR520">
        <v>10</v>
      </c>
      <c r="CX520" s="33" t="s">
        <v>85</v>
      </c>
    </row>
    <row r="521" spans="1:102" x14ac:dyDescent="0.25">
      <c r="A521">
        <v>520</v>
      </c>
      <c r="B521">
        <v>34</v>
      </c>
      <c r="C521" s="24" t="s">
        <v>321</v>
      </c>
      <c r="D521" s="12">
        <v>0.72</v>
      </c>
      <c r="E521" s="13">
        <v>0.24</v>
      </c>
      <c r="F521" s="7">
        <f t="shared" si="121"/>
        <v>3</v>
      </c>
      <c r="G521" s="7">
        <f t="shared" si="126"/>
        <v>0.48</v>
      </c>
      <c r="H521" s="15">
        <f t="shared" si="127"/>
        <v>0.96</v>
      </c>
      <c r="I521" s="11">
        <f t="shared" si="128"/>
        <v>1.8487197683350179E-2</v>
      </c>
      <c r="J521" s="32">
        <f t="shared" si="129"/>
        <v>6.1623992277833927E-3</v>
      </c>
      <c r="K521" s="32">
        <f t="shared" si="130"/>
        <v>162.27445886522005</v>
      </c>
      <c r="L521" s="8">
        <v>1</v>
      </c>
      <c r="M521" s="9">
        <v>0</v>
      </c>
      <c r="N521" s="8">
        <v>0</v>
      </c>
      <c r="O521" s="9">
        <v>0</v>
      </c>
      <c r="P521" s="9">
        <v>1</v>
      </c>
      <c r="Q521" s="9">
        <v>0</v>
      </c>
      <c r="R521" s="9">
        <v>0</v>
      </c>
      <c r="S521" s="8">
        <v>26398</v>
      </c>
      <c r="T521" s="9">
        <v>73</v>
      </c>
      <c r="U521" s="9">
        <f t="shared" si="131"/>
        <v>26324</v>
      </c>
      <c r="V521" s="9">
        <f t="shared" si="132"/>
        <v>24</v>
      </c>
      <c r="W521" s="7">
        <v>8</v>
      </c>
      <c r="X521" s="7">
        <f t="shared" si="122"/>
        <v>22.769599999999997</v>
      </c>
      <c r="Y521" s="9">
        <v>1</v>
      </c>
      <c r="Z521" s="9">
        <v>0</v>
      </c>
      <c r="AA521" s="9">
        <v>1</v>
      </c>
      <c r="AB521" s="9">
        <v>0</v>
      </c>
      <c r="AC521" s="9">
        <v>0</v>
      </c>
      <c r="AD521" s="29">
        <v>0</v>
      </c>
      <c r="AE521" s="187">
        <v>0</v>
      </c>
      <c r="AF521" s="9">
        <v>1</v>
      </c>
      <c r="AG521" s="29">
        <v>0</v>
      </c>
      <c r="AH521" s="9">
        <v>0</v>
      </c>
      <c r="AI521" s="29">
        <v>1</v>
      </c>
      <c r="AJ521" s="20">
        <v>1993</v>
      </c>
      <c r="AK521" s="32">
        <f t="shared" si="123"/>
        <v>0.69320000000000004</v>
      </c>
      <c r="AL521" s="32">
        <v>0.1447</v>
      </c>
      <c r="AM521" s="32">
        <v>0.1585</v>
      </c>
      <c r="AN521" s="42">
        <v>3.5999999999999999E-3</v>
      </c>
      <c r="AO521" s="41">
        <f t="shared" si="124"/>
        <v>0.52929399999999993</v>
      </c>
      <c r="AP521" s="17">
        <v>0.47070600000000001</v>
      </c>
      <c r="AQ521">
        <v>1</v>
      </c>
      <c r="AR521" s="39">
        <v>0</v>
      </c>
      <c r="AS521" t="s">
        <v>98</v>
      </c>
      <c r="AT521" s="39" t="s">
        <v>98</v>
      </c>
      <c r="AU521">
        <v>0</v>
      </c>
      <c r="AV521" s="17">
        <v>1</v>
      </c>
      <c r="AW521">
        <v>0.28499999999999998</v>
      </c>
      <c r="AX521" s="17">
        <f t="shared" si="125"/>
        <v>0.71500000000000008</v>
      </c>
      <c r="AY521" s="17" t="s">
        <v>12</v>
      </c>
      <c r="AZ521">
        <v>0</v>
      </c>
      <c r="BA521">
        <v>0</v>
      </c>
      <c r="BB521">
        <v>0</v>
      </c>
      <c r="BC521">
        <v>0</v>
      </c>
      <c r="BD521">
        <v>1</v>
      </c>
      <c r="BE521" s="17">
        <v>0</v>
      </c>
      <c r="BF521">
        <v>0</v>
      </c>
      <c r="BG521">
        <v>1</v>
      </c>
      <c r="BH521" s="17">
        <v>0</v>
      </c>
      <c r="BI521">
        <v>95.083333333333329</v>
      </c>
      <c r="BJ521">
        <v>36</v>
      </c>
      <c r="BK521" s="24">
        <v>36.769599999999997</v>
      </c>
      <c r="BL521">
        <v>0</v>
      </c>
      <c r="BM521">
        <v>0</v>
      </c>
      <c r="BN521">
        <v>0</v>
      </c>
      <c r="BO521">
        <v>0</v>
      </c>
      <c r="BP521">
        <v>0</v>
      </c>
      <c r="BQ521">
        <v>0</v>
      </c>
      <c r="BR521">
        <v>1</v>
      </c>
      <c r="BS521" s="17">
        <v>0</v>
      </c>
      <c r="BT521">
        <v>0</v>
      </c>
      <c r="BU521">
        <v>0</v>
      </c>
      <c r="BV521">
        <v>0</v>
      </c>
      <c r="BW521" s="17">
        <v>1</v>
      </c>
      <c r="BX521">
        <v>0</v>
      </c>
      <c r="BY521">
        <v>0</v>
      </c>
      <c r="BZ521">
        <v>0</v>
      </c>
      <c r="CA521">
        <v>0</v>
      </c>
      <c r="CB521" s="17">
        <v>0</v>
      </c>
      <c r="CC521">
        <v>1</v>
      </c>
      <c r="CD521">
        <v>0</v>
      </c>
      <c r="CE521">
        <v>0</v>
      </c>
      <c r="CF521">
        <v>0</v>
      </c>
      <c r="CG521">
        <v>1</v>
      </c>
      <c r="CH521">
        <v>0</v>
      </c>
      <c r="CI521">
        <v>0</v>
      </c>
      <c r="CJ521">
        <v>0</v>
      </c>
      <c r="CK521">
        <v>1</v>
      </c>
      <c r="CL521">
        <v>1</v>
      </c>
      <c r="CM521" s="17">
        <v>1</v>
      </c>
      <c r="CN521">
        <v>0.14599999999999999</v>
      </c>
      <c r="CO521">
        <v>118</v>
      </c>
      <c r="CP521">
        <v>1</v>
      </c>
      <c r="CQ521">
        <v>0</v>
      </c>
      <c r="CR521">
        <v>10</v>
      </c>
      <c r="CX521" s="33" t="s">
        <v>85</v>
      </c>
    </row>
    <row r="522" spans="1:102" x14ac:dyDescent="0.25">
      <c r="A522">
        <v>521</v>
      </c>
      <c r="B522">
        <v>34</v>
      </c>
      <c r="C522" s="24" t="s">
        <v>321</v>
      </c>
      <c r="D522" s="12">
        <v>0.72</v>
      </c>
      <c r="E522" s="13">
        <v>0.22</v>
      </c>
      <c r="F522" s="7">
        <f t="shared" si="121"/>
        <v>3.2727272727272725</v>
      </c>
      <c r="G522" s="7">
        <f t="shared" si="126"/>
        <v>0.5</v>
      </c>
      <c r="H522" s="15">
        <f t="shared" si="127"/>
        <v>0.94</v>
      </c>
      <c r="I522" s="11">
        <f t="shared" si="128"/>
        <v>1.8976968768129054E-2</v>
      </c>
      <c r="J522" s="32">
        <f t="shared" si="129"/>
        <v>5.7985182347060999E-3</v>
      </c>
      <c r="K522" s="32">
        <f t="shared" si="130"/>
        <v>172.45785207928822</v>
      </c>
      <c r="L522" s="8">
        <v>1</v>
      </c>
      <c r="M522" s="9">
        <v>0</v>
      </c>
      <c r="N522" s="8">
        <v>0</v>
      </c>
      <c r="O522" s="9">
        <v>0</v>
      </c>
      <c r="P522" s="9">
        <v>1</v>
      </c>
      <c r="Q522" s="9">
        <v>0</v>
      </c>
      <c r="R522" s="9">
        <v>0</v>
      </c>
      <c r="S522" s="8">
        <v>29805</v>
      </c>
      <c r="T522" s="9">
        <v>73</v>
      </c>
      <c r="U522" s="9">
        <f t="shared" si="131"/>
        <v>29731</v>
      </c>
      <c r="V522" s="9">
        <f t="shared" si="132"/>
        <v>24</v>
      </c>
      <c r="W522" s="7">
        <v>8</v>
      </c>
      <c r="X522" s="7">
        <f t="shared" si="122"/>
        <v>23.110999999999997</v>
      </c>
      <c r="Y522" s="9">
        <v>1</v>
      </c>
      <c r="Z522" s="9">
        <v>0</v>
      </c>
      <c r="AA522" s="9">
        <v>1</v>
      </c>
      <c r="AB522" s="9">
        <v>0</v>
      </c>
      <c r="AC522" s="9">
        <v>0</v>
      </c>
      <c r="AD522" s="29">
        <v>0</v>
      </c>
      <c r="AE522" s="187">
        <v>0</v>
      </c>
      <c r="AF522" s="9">
        <v>1</v>
      </c>
      <c r="AG522" s="29">
        <v>0</v>
      </c>
      <c r="AH522" s="9">
        <v>0</v>
      </c>
      <c r="AI522" s="29">
        <v>1</v>
      </c>
      <c r="AJ522" s="20">
        <v>1999</v>
      </c>
      <c r="AK522" s="32">
        <f t="shared" si="123"/>
        <v>0.61990000000000001</v>
      </c>
      <c r="AL522" s="32">
        <v>0.14649999999999999</v>
      </c>
      <c r="AM522" s="32">
        <v>0.22819999999999999</v>
      </c>
      <c r="AN522" s="42">
        <v>5.4000000000000003E-3</v>
      </c>
      <c r="AO522" s="41">
        <f t="shared" si="124"/>
        <v>0.53514991000000001</v>
      </c>
      <c r="AP522" s="17">
        <v>0.46485008999999999</v>
      </c>
      <c r="AQ522">
        <v>1</v>
      </c>
      <c r="AR522" s="39">
        <v>0</v>
      </c>
      <c r="AS522" t="s">
        <v>98</v>
      </c>
      <c r="AT522" s="39" t="s">
        <v>98</v>
      </c>
      <c r="AU522">
        <v>0</v>
      </c>
      <c r="AV522" s="17">
        <v>1</v>
      </c>
      <c r="AW522">
        <v>0.28489999999999999</v>
      </c>
      <c r="AX522" s="17">
        <f t="shared" si="125"/>
        <v>0.71510000000000007</v>
      </c>
      <c r="AY522" s="17" t="s">
        <v>12</v>
      </c>
      <c r="AZ522">
        <v>0</v>
      </c>
      <c r="BA522">
        <v>0</v>
      </c>
      <c r="BB522">
        <v>0</v>
      </c>
      <c r="BC522">
        <v>0</v>
      </c>
      <c r="BD522">
        <v>1</v>
      </c>
      <c r="BE522" s="17">
        <v>0</v>
      </c>
      <c r="BF522">
        <v>0</v>
      </c>
      <c r="BG522">
        <v>1</v>
      </c>
      <c r="BH522" s="17">
        <v>0</v>
      </c>
      <c r="BI522">
        <v>95.083333333333329</v>
      </c>
      <c r="BJ522">
        <v>36</v>
      </c>
      <c r="BK522" s="24">
        <v>37.110999999999997</v>
      </c>
      <c r="BL522">
        <v>0</v>
      </c>
      <c r="BM522">
        <v>0</v>
      </c>
      <c r="BN522">
        <v>0</v>
      </c>
      <c r="BO522">
        <v>0</v>
      </c>
      <c r="BP522">
        <v>0</v>
      </c>
      <c r="BQ522">
        <v>0</v>
      </c>
      <c r="BR522">
        <v>1</v>
      </c>
      <c r="BS522" s="17">
        <v>0</v>
      </c>
      <c r="BT522">
        <v>0</v>
      </c>
      <c r="BU522">
        <v>0</v>
      </c>
      <c r="BV522">
        <v>0</v>
      </c>
      <c r="BW522" s="17">
        <v>1</v>
      </c>
      <c r="BX522">
        <v>0</v>
      </c>
      <c r="BY522">
        <v>0</v>
      </c>
      <c r="BZ522">
        <v>0</v>
      </c>
      <c r="CA522">
        <v>0</v>
      </c>
      <c r="CB522" s="17">
        <v>0</v>
      </c>
      <c r="CC522">
        <v>1</v>
      </c>
      <c r="CD522">
        <v>0</v>
      </c>
      <c r="CE522">
        <v>0</v>
      </c>
      <c r="CF522">
        <v>0</v>
      </c>
      <c r="CG522">
        <v>1</v>
      </c>
      <c r="CH522">
        <v>0</v>
      </c>
      <c r="CI522">
        <v>0</v>
      </c>
      <c r="CJ522">
        <v>0</v>
      </c>
      <c r="CK522">
        <v>1</v>
      </c>
      <c r="CL522">
        <v>1</v>
      </c>
      <c r="CM522" s="17">
        <v>1</v>
      </c>
      <c r="CN522">
        <v>0.14599999999999999</v>
      </c>
      <c r="CO522">
        <v>118</v>
      </c>
      <c r="CP522">
        <v>1</v>
      </c>
      <c r="CQ522">
        <v>0</v>
      </c>
      <c r="CR522">
        <v>10</v>
      </c>
      <c r="CX522" s="33" t="s">
        <v>85</v>
      </c>
    </row>
    <row r="523" spans="1:102" x14ac:dyDescent="0.25">
      <c r="A523">
        <v>522</v>
      </c>
      <c r="B523">
        <v>34</v>
      </c>
      <c r="C523" s="24" t="s">
        <v>321</v>
      </c>
      <c r="D523" s="12">
        <v>0.69</v>
      </c>
      <c r="E523" s="13">
        <v>0.36</v>
      </c>
      <c r="F523" s="7">
        <f t="shared" si="121"/>
        <v>1.9166666666666665</v>
      </c>
      <c r="G523" s="7">
        <f t="shared" si="126"/>
        <v>0.32999999999999996</v>
      </c>
      <c r="H523" s="15">
        <f t="shared" si="127"/>
        <v>1.0499999999999998</v>
      </c>
      <c r="I523" s="11">
        <f t="shared" si="128"/>
        <v>1.1297073004638739E-2</v>
      </c>
      <c r="J523" s="32">
        <f t="shared" si="129"/>
        <v>5.8941250458984726E-3</v>
      </c>
      <c r="K523" s="32">
        <f t="shared" si="130"/>
        <v>169.66046566926283</v>
      </c>
      <c r="L523" s="8">
        <v>1</v>
      </c>
      <c r="M523" s="9">
        <v>0</v>
      </c>
      <c r="N523" s="8">
        <v>0</v>
      </c>
      <c r="O523" s="9">
        <v>0</v>
      </c>
      <c r="P523" s="9">
        <v>1</v>
      </c>
      <c r="Q523" s="9">
        <v>0</v>
      </c>
      <c r="R523" s="9">
        <v>0</v>
      </c>
      <c r="S523" s="8">
        <v>28855</v>
      </c>
      <c r="T523" s="9">
        <v>73</v>
      </c>
      <c r="U523" s="9">
        <f t="shared" si="131"/>
        <v>28781</v>
      </c>
      <c r="V523" s="9">
        <f t="shared" si="132"/>
        <v>24</v>
      </c>
      <c r="W523" s="7">
        <v>12</v>
      </c>
      <c r="X523" s="7">
        <f t="shared" si="122"/>
        <v>16.878999999999998</v>
      </c>
      <c r="Y523" s="9">
        <v>1</v>
      </c>
      <c r="Z523" s="9">
        <v>0</v>
      </c>
      <c r="AA523" s="9">
        <v>1</v>
      </c>
      <c r="AB523" s="9">
        <v>0</v>
      </c>
      <c r="AC523" s="9">
        <v>0</v>
      </c>
      <c r="AD523" s="29">
        <v>0</v>
      </c>
      <c r="AE523" s="187">
        <v>0</v>
      </c>
      <c r="AF523" s="9">
        <v>1</v>
      </c>
      <c r="AG523" s="29">
        <v>0</v>
      </c>
      <c r="AH523" s="9">
        <v>0</v>
      </c>
      <c r="AI523" s="29">
        <v>1</v>
      </c>
      <c r="AJ523" s="20">
        <v>1983</v>
      </c>
      <c r="AK523" s="32">
        <f t="shared" si="123"/>
        <v>0.75960000000000005</v>
      </c>
      <c r="AL523" s="32">
        <v>0.14369999999999999</v>
      </c>
      <c r="AM523" s="32">
        <v>9.5100000000000004E-2</v>
      </c>
      <c r="AN523" s="42">
        <v>1.6000000000000001E-3</v>
      </c>
      <c r="AO523" s="41">
        <f t="shared" si="124"/>
        <v>0.54134831999999999</v>
      </c>
      <c r="AP523" s="17">
        <v>0.45865168000000001</v>
      </c>
      <c r="AQ523">
        <v>1</v>
      </c>
      <c r="AR523" s="39">
        <v>0</v>
      </c>
      <c r="AS523" t="s">
        <v>98</v>
      </c>
      <c r="AT523" s="39" t="s">
        <v>98</v>
      </c>
      <c r="AU523">
        <v>0</v>
      </c>
      <c r="AV523" s="17">
        <v>1</v>
      </c>
      <c r="AW523">
        <v>0.30980000000000002</v>
      </c>
      <c r="AX523" s="17">
        <f t="shared" si="125"/>
        <v>0.69019999999999992</v>
      </c>
      <c r="AY523" s="17" t="s">
        <v>12</v>
      </c>
      <c r="AZ523">
        <v>0</v>
      </c>
      <c r="BA523">
        <v>0</v>
      </c>
      <c r="BB523">
        <v>0</v>
      </c>
      <c r="BC523">
        <v>0</v>
      </c>
      <c r="BD523">
        <v>1</v>
      </c>
      <c r="BE523" s="17">
        <v>0</v>
      </c>
      <c r="BF523">
        <v>0</v>
      </c>
      <c r="BG523">
        <v>1</v>
      </c>
      <c r="BH523" s="17">
        <v>0</v>
      </c>
      <c r="BI523">
        <v>95.083333333333329</v>
      </c>
      <c r="BJ523">
        <v>36</v>
      </c>
      <c r="BK523" s="24">
        <v>34.878999999999998</v>
      </c>
      <c r="BL523">
        <v>0</v>
      </c>
      <c r="BM523">
        <v>0</v>
      </c>
      <c r="BN523">
        <v>0</v>
      </c>
      <c r="BO523">
        <v>0</v>
      </c>
      <c r="BP523">
        <v>0</v>
      </c>
      <c r="BQ523">
        <v>0</v>
      </c>
      <c r="BR523">
        <v>1</v>
      </c>
      <c r="BS523" s="17">
        <v>0</v>
      </c>
      <c r="BT523">
        <v>0</v>
      </c>
      <c r="BU523">
        <v>0</v>
      </c>
      <c r="BV523">
        <v>0</v>
      </c>
      <c r="BW523" s="17">
        <v>1</v>
      </c>
      <c r="BX523">
        <v>0</v>
      </c>
      <c r="BY523">
        <v>0</v>
      </c>
      <c r="BZ523">
        <v>0</v>
      </c>
      <c r="CA523">
        <v>0</v>
      </c>
      <c r="CB523" s="17">
        <v>0</v>
      </c>
      <c r="CC523">
        <v>1</v>
      </c>
      <c r="CD523">
        <v>0</v>
      </c>
      <c r="CE523">
        <v>0</v>
      </c>
      <c r="CF523">
        <v>0</v>
      </c>
      <c r="CG523">
        <v>1</v>
      </c>
      <c r="CH523">
        <v>0</v>
      </c>
      <c r="CI523">
        <v>0</v>
      </c>
      <c r="CJ523">
        <v>0</v>
      </c>
      <c r="CK523">
        <v>1</v>
      </c>
      <c r="CL523">
        <v>1</v>
      </c>
      <c r="CM523" s="17">
        <v>1</v>
      </c>
      <c r="CN523">
        <v>0.14599999999999999</v>
      </c>
      <c r="CO523">
        <v>118</v>
      </c>
      <c r="CP523">
        <v>1</v>
      </c>
      <c r="CQ523">
        <v>0</v>
      </c>
      <c r="CR523">
        <v>10</v>
      </c>
      <c r="CX523" s="33" t="s">
        <v>85</v>
      </c>
    </row>
    <row r="524" spans="1:102" x14ac:dyDescent="0.25">
      <c r="A524">
        <v>523</v>
      </c>
      <c r="B524">
        <v>34</v>
      </c>
      <c r="C524" s="24" t="s">
        <v>321</v>
      </c>
      <c r="D524" s="12">
        <f>0.47</f>
        <v>0.47</v>
      </c>
      <c r="E524" s="13">
        <v>0.26</v>
      </c>
      <c r="F524" s="7">
        <f t="shared" si="121"/>
        <v>1.8076923076923075</v>
      </c>
      <c r="G524" s="7">
        <f t="shared" si="126"/>
        <v>0.20999999999999996</v>
      </c>
      <c r="H524" s="15">
        <f t="shared" si="127"/>
        <v>0.73</v>
      </c>
      <c r="I524" s="11">
        <f t="shared" si="128"/>
        <v>1.1140934343436375E-2</v>
      </c>
      <c r="J524" s="32">
        <f t="shared" si="129"/>
        <v>6.1630700623265056E-3</v>
      </c>
      <c r="K524" s="32">
        <f t="shared" si="130"/>
        <v>162.25679570199608</v>
      </c>
      <c r="L524" s="8">
        <v>1</v>
      </c>
      <c r="M524" s="9">
        <v>0</v>
      </c>
      <c r="N524" s="8">
        <v>0</v>
      </c>
      <c r="O524" s="9">
        <v>0</v>
      </c>
      <c r="P524" s="9">
        <v>1</v>
      </c>
      <c r="Q524" s="9">
        <v>0</v>
      </c>
      <c r="R524" s="9">
        <v>0</v>
      </c>
      <c r="S524" s="8">
        <v>26398</v>
      </c>
      <c r="T524" s="9">
        <v>73</v>
      </c>
      <c r="U524" s="9">
        <f t="shared" si="131"/>
        <v>26324</v>
      </c>
      <c r="V524" s="9">
        <f t="shared" si="132"/>
        <v>24</v>
      </c>
      <c r="W524" s="7">
        <v>12</v>
      </c>
      <c r="X524" s="7">
        <f t="shared" si="122"/>
        <v>18.769599999999997</v>
      </c>
      <c r="Y524" s="9">
        <v>1</v>
      </c>
      <c r="Z524" s="9">
        <v>0</v>
      </c>
      <c r="AA524" s="9">
        <v>1</v>
      </c>
      <c r="AB524" s="9">
        <v>0</v>
      </c>
      <c r="AC524" s="9">
        <v>0</v>
      </c>
      <c r="AD524" s="29">
        <v>0</v>
      </c>
      <c r="AE524" s="187">
        <v>0</v>
      </c>
      <c r="AF524" s="9">
        <v>1</v>
      </c>
      <c r="AG524" s="29">
        <v>0</v>
      </c>
      <c r="AH524" s="9">
        <v>0</v>
      </c>
      <c r="AI524" s="29">
        <v>1</v>
      </c>
      <c r="AJ524" s="20">
        <v>1993</v>
      </c>
      <c r="AK524" s="32">
        <f t="shared" si="123"/>
        <v>0.69320000000000004</v>
      </c>
      <c r="AL524" s="32">
        <v>0.1447</v>
      </c>
      <c r="AM524" s="32">
        <v>0.1585</v>
      </c>
      <c r="AN524" s="42">
        <v>3.5999999999999999E-3</v>
      </c>
      <c r="AO524" s="41">
        <f t="shared" si="124"/>
        <v>0.52929399999999993</v>
      </c>
      <c r="AP524" s="17">
        <v>0.47070600000000001</v>
      </c>
      <c r="AQ524">
        <v>1</v>
      </c>
      <c r="AR524" s="39">
        <v>0</v>
      </c>
      <c r="AS524" t="s">
        <v>98</v>
      </c>
      <c r="AT524" s="39" t="s">
        <v>98</v>
      </c>
      <c r="AU524">
        <v>0</v>
      </c>
      <c r="AV524" s="17">
        <v>1</v>
      </c>
      <c r="AW524">
        <v>0.28499999999999998</v>
      </c>
      <c r="AX524" s="17">
        <f t="shared" si="125"/>
        <v>0.71500000000000008</v>
      </c>
      <c r="AY524" s="17" t="s">
        <v>12</v>
      </c>
      <c r="AZ524">
        <v>0</v>
      </c>
      <c r="BA524">
        <v>0</v>
      </c>
      <c r="BB524">
        <v>0</v>
      </c>
      <c r="BC524">
        <v>0</v>
      </c>
      <c r="BD524">
        <v>1</v>
      </c>
      <c r="BE524" s="17">
        <v>0</v>
      </c>
      <c r="BF524">
        <v>0</v>
      </c>
      <c r="BG524">
        <v>1</v>
      </c>
      <c r="BH524" s="17">
        <v>0</v>
      </c>
      <c r="BI524">
        <v>95.083333333333329</v>
      </c>
      <c r="BJ524">
        <v>36</v>
      </c>
      <c r="BK524" s="24">
        <v>36.769599999999997</v>
      </c>
      <c r="BL524">
        <v>0</v>
      </c>
      <c r="BM524">
        <v>0</v>
      </c>
      <c r="BN524">
        <v>0</v>
      </c>
      <c r="BO524">
        <v>0</v>
      </c>
      <c r="BP524">
        <v>0</v>
      </c>
      <c r="BQ524">
        <v>0</v>
      </c>
      <c r="BR524">
        <v>1</v>
      </c>
      <c r="BS524" s="17">
        <v>0</v>
      </c>
      <c r="BT524">
        <v>0</v>
      </c>
      <c r="BU524">
        <v>0</v>
      </c>
      <c r="BV524">
        <v>0</v>
      </c>
      <c r="BW524" s="17">
        <v>1</v>
      </c>
      <c r="BX524">
        <v>0</v>
      </c>
      <c r="BY524">
        <v>0</v>
      </c>
      <c r="BZ524">
        <v>0</v>
      </c>
      <c r="CA524">
        <v>0</v>
      </c>
      <c r="CB524" s="17">
        <v>0</v>
      </c>
      <c r="CC524">
        <v>1</v>
      </c>
      <c r="CD524">
        <v>0</v>
      </c>
      <c r="CE524">
        <v>0</v>
      </c>
      <c r="CF524">
        <v>0</v>
      </c>
      <c r="CG524">
        <v>1</v>
      </c>
      <c r="CH524">
        <v>0</v>
      </c>
      <c r="CI524">
        <v>0</v>
      </c>
      <c r="CJ524">
        <v>0</v>
      </c>
      <c r="CK524">
        <v>1</v>
      </c>
      <c r="CL524">
        <v>1</v>
      </c>
      <c r="CM524" s="17">
        <v>1</v>
      </c>
      <c r="CN524">
        <v>0.14599999999999999</v>
      </c>
      <c r="CO524">
        <v>118</v>
      </c>
      <c r="CP524">
        <v>1</v>
      </c>
      <c r="CQ524">
        <v>0</v>
      </c>
      <c r="CR524">
        <v>10</v>
      </c>
      <c r="CX524" s="33" t="s">
        <v>85</v>
      </c>
    </row>
    <row r="525" spans="1:102" x14ac:dyDescent="0.25">
      <c r="A525">
        <v>524</v>
      </c>
      <c r="B525">
        <v>34</v>
      </c>
      <c r="C525" s="24" t="s">
        <v>321</v>
      </c>
      <c r="D525" s="12">
        <v>0.16</v>
      </c>
      <c r="E525" s="13">
        <v>0.21</v>
      </c>
      <c r="F525" s="7">
        <f t="shared" si="121"/>
        <v>0.76190476190476197</v>
      </c>
      <c r="G525" s="7">
        <f t="shared" si="126"/>
        <v>-4.9999999999999989E-2</v>
      </c>
      <c r="H525" s="15">
        <f t="shared" si="127"/>
        <v>0.37</v>
      </c>
      <c r="I525" s="11">
        <f t="shared" si="128"/>
        <v>4.4186712350274774E-3</v>
      </c>
      <c r="J525" s="32">
        <f t="shared" si="129"/>
        <v>5.799505995973564E-3</v>
      </c>
      <c r="K525" s="32">
        <f t="shared" si="130"/>
        <v>172.42847937294525</v>
      </c>
      <c r="L525" s="8">
        <v>1</v>
      </c>
      <c r="M525" s="9">
        <v>0</v>
      </c>
      <c r="N525" s="8">
        <v>0</v>
      </c>
      <c r="O525" s="9">
        <v>0</v>
      </c>
      <c r="P525" s="9">
        <v>1</v>
      </c>
      <c r="Q525" s="9">
        <v>0</v>
      </c>
      <c r="R525" s="9">
        <v>0</v>
      </c>
      <c r="S525" s="8">
        <v>29805</v>
      </c>
      <c r="T525" s="9">
        <v>73</v>
      </c>
      <c r="U525" s="9">
        <f t="shared" si="131"/>
        <v>29731</v>
      </c>
      <c r="V525" s="9">
        <f t="shared" si="132"/>
        <v>24</v>
      </c>
      <c r="W525" s="7">
        <v>12</v>
      </c>
      <c r="X525" s="7">
        <f t="shared" si="122"/>
        <v>19.110999999999997</v>
      </c>
      <c r="Y525" s="9">
        <v>1</v>
      </c>
      <c r="Z525" s="9">
        <v>0</v>
      </c>
      <c r="AA525" s="9">
        <v>1</v>
      </c>
      <c r="AB525" s="9">
        <v>0</v>
      </c>
      <c r="AC525" s="9">
        <v>0</v>
      </c>
      <c r="AD525" s="29">
        <v>0</v>
      </c>
      <c r="AE525" s="187">
        <v>0</v>
      </c>
      <c r="AF525" s="9">
        <v>1</v>
      </c>
      <c r="AG525" s="29">
        <v>0</v>
      </c>
      <c r="AH525" s="9">
        <v>0</v>
      </c>
      <c r="AI525" s="29">
        <v>1</v>
      </c>
      <c r="AJ525" s="20">
        <v>1999</v>
      </c>
      <c r="AK525" s="32">
        <f t="shared" si="123"/>
        <v>0.61990000000000001</v>
      </c>
      <c r="AL525" s="32">
        <v>0.14649999999999999</v>
      </c>
      <c r="AM525" s="32">
        <v>0.22819999999999999</v>
      </c>
      <c r="AN525" s="42">
        <v>5.4000000000000003E-3</v>
      </c>
      <c r="AO525" s="41">
        <f t="shared" si="124"/>
        <v>0.53514991000000001</v>
      </c>
      <c r="AP525" s="17">
        <v>0.46485008999999999</v>
      </c>
      <c r="AQ525">
        <v>1</v>
      </c>
      <c r="AR525" s="39">
        <v>0</v>
      </c>
      <c r="AS525" t="s">
        <v>98</v>
      </c>
      <c r="AT525" s="39" t="s">
        <v>98</v>
      </c>
      <c r="AU525">
        <v>0</v>
      </c>
      <c r="AV525" s="17">
        <v>1</v>
      </c>
      <c r="AW525">
        <v>0.28489999999999999</v>
      </c>
      <c r="AX525" s="17">
        <f t="shared" si="125"/>
        <v>0.71510000000000007</v>
      </c>
      <c r="AY525" s="17" t="s">
        <v>12</v>
      </c>
      <c r="AZ525">
        <v>0</v>
      </c>
      <c r="BA525">
        <v>0</v>
      </c>
      <c r="BB525">
        <v>0</v>
      </c>
      <c r="BC525">
        <v>0</v>
      </c>
      <c r="BD525">
        <v>1</v>
      </c>
      <c r="BE525" s="17">
        <v>0</v>
      </c>
      <c r="BF525">
        <v>0</v>
      </c>
      <c r="BG525">
        <v>1</v>
      </c>
      <c r="BH525" s="17">
        <v>0</v>
      </c>
      <c r="BI525">
        <v>95.083333333333329</v>
      </c>
      <c r="BJ525">
        <v>36</v>
      </c>
      <c r="BK525" s="24">
        <v>37.110999999999997</v>
      </c>
      <c r="BL525">
        <v>0</v>
      </c>
      <c r="BM525">
        <v>0</v>
      </c>
      <c r="BN525">
        <v>0</v>
      </c>
      <c r="BO525">
        <v>0</v>
      </c>
      <c r="BP525">
        <v>0</v>
      </c>
      <c r="BQ525">
        <v>0</v>
      </c>
      <c r="BR525">
        <v>1</v>
      </c>
      <c r="BS525" s="17">
        <v>0</v>
      </c>
      <c r="BT525">
        <v>0</v>
      </c>
      <c r="BU525">
        <v>0</v>
      </c>
      <c r="BV525">
        <v>0</v>
      </c>
      <c r="BW525" s="17">
        <v>1</v>
      </c>
      <c r="BX525">
        <v>0</v>
      </c>
      <c r="BY525">
        <v>0</v>
      </c>
      <c r="BZ525">
        <v>0</v>
      </c>
      <c r="CA525">
        <v>0</v>
      </c>
      <c r="CB525" s="17">
        <v>0</v>
      </c>
      <c r="CC525">
        <v>1</v>
      </c>
      <c r="CD525">
        <v>0</v>
      </c>
      <c r="CE525">
        <v>0</v>
      </c>
      <c r="CF525">
        <v>0</v>
      </c>
      <c r="CG525">
        <v>1</v>
      </c>
      <c r="CH525">
        <v>0</v>
      </c>
      <c r="CI525">
        <v>0</v>
      </c>
      <c r="CJ525">
        <v>0</v>
      </c>
      <c r="CK525">
        <v>1</v>
      </c>
      <c r="CL525">
        <v>1</v>
      </c>
      <c r="CM525" s="17">
        <v>1</v>
      </c>
      <c r="CN525">
        <v>0.14599999999999999</v>
      </c>
      <c r="CO525">
        <v>118</v>
      </c>
      <c r="CP525">
        <v>1</v>
      </c>
      <c r="CQ525">
        <v>0</v>
      </c>
      <c r="CR525">
        <v>10</v>
      </c>
      <c r="CX525" s="33" t="s">
        <v>85</v>
      </c>
    </row>
    <row r="526" spans="1:102" x14ac:dyDescent="0.25">
      <c r="A526">
        <v>525</v>
      </c>
      <c r="B526">
        <v>34</v>
      </c>
      <c r="C526" s="24" t="s">
        <v>321</v>
      </c>
      <c r="D526" s="12">
        <v>2.1800000000000002</v>
      </c>
      <c r="E526" s="13">
        <v>1.84</v>
      </c>
      <c r="F526" s="7">
        <f t="shared" si="121"/>
        <v>1.1847826086956521</v>
      </c>
      <c r="G526" s="7">
        <f t="shared" si="126"/>
        <v>0.34000000000000008</v>
      </c>
      <c r="H526" s="15">
        <f t="shared" si="127"/>
        <v>4.0200000000000005</v>
      </c>
      <c r="I526" s="11">
        <f t="shared" si="128"/>
        <v>6.9835322069161185E-3</v>
      </c>
      <c r="J526" s="32">
        <f t="shared" si="129"/>
        <v>5.8943574590484679E-3</v>
      </c>
      <c r="K526" s="32">
        <f t="shared" si="130"/>
        <v>169.65377599637995</v>
      </c>
      <c r="L526" s="8">
        <v>1</v>
      </c>
      <c r="M526" s="9">
        <v>0</v>
      </c>
      <c r="N526" s="8">
        <v>0</v>
      </c>
      <c r="O526" s="9">
        <v>0</v>
      </c>
      <c r="P526" s="9">
        <v>1</v>
      </c>
      <c r="Q526" s="9">
        <v>0</v>
      </c>
      <c r="R526" s="9">
        <v>0</v>
      </c>
      <c r="S526" s="8">
        <v>28855</v>
      </c>
      <c r="T526" s="9">
        <v>73</v>
      </c>
      <c r="U526" s="9">
        <f t="shared" si="131"/>
        <v>28781</v>
      </c>
      <c r="V526" s="9">
        <f t="shared" si="132"/>
        <v>24</v>
      </c>
      <c r="W526" s="7">
        <v>15.5</v>
      </c>
      <c r="X526" s="7">
        <f t="shared" si="122"/>
        <v>13.378999999999998</v>
      </c>
      <c r="Y526" s="9">
        <v>1</v>
      </c>
      <c r="Z526" s="9">
        <v>0</v>
      </c>
      <c r="AA526" s="9">
        <v>1</v>
      </c>
      <c r="AB526" s="9">
        <v>0</v>
      </c>
      <c r="AC526" s="9">
        <v>0</v>
      </c>
      <c r="AD526" s="29">
        <v>0</v>
      </c>
      <c r="AE526" s="187">
        <v>0</v>
      </c>
      <c r="AF526" s="9">
        <v>1</v>
      </c>
      <c r="AG526" s="29">
        <v>0</v>
      </c>
      <c r="AH526" s="9">
        <v>0</v>
      </c>
      <c r="AI526" s="29">
        <v>1</v>
      </c>
      <c r="AJ526" s="20">
        <v>1983</v>
      </c>
      <c r="AK526" s="32">
        <f t="shared" si="123"/>
        <v>0.75960000000000005</v>
      </c>
      <c r="AL526" s="32">
        <v>0.14369999999999999</v>
      </c>
      <c r="AM526" s="32">
        <v>9.5100000000000004E-2</v>
      </c>
      <c r="AN526" s="42">
        <v>1.6000000000000001E-3</v>
      </c>
      <c r="AO526" s="41">
        <f t="shared" si="124"/>
        <v>0.54134831999999999</v>
      </c>
      <c r="AP526" s="17">
        <v>0.45865168000000001</v>
      </c>
      <c r="AQ526">
        <v>1</v>
      </c>
      <c r="AR526" s="39">
        <v>0</v>
      </c>
      <c r="AS526" t="s">
        <v>98</v>
      </c>
      <c r="AT526" s="39" t="s">
        <v>98</v>
      </c>
      <c r="AU526">
        <v>0</v>
      </c>
      <c r="AV526" s="17">
        <v>1</v>
      </c>
      <c r="AW526">
        <v>0.30980000000000002</v>
      </c>
      <c r="AX526" s="17">
        <f t="shared" si="125"/>
        <v>0.69019999999999992</v>
      </c>
      <c r="AY526" s="17" t="s">
        <v>12</v>
      </c>
      <c r="AZ526">
        <v>0</v>
      </c>
      <c r="BA526">
        <v>0</v>
      </c>
      <c r="BB526">
        <v>0</v>
      </c>
      <c r="BC526">
        <v>0</v>
      </c>
      <c r="BD526">
        <v>1</v>
      </c>
      <c r="BE526" s="17">
        <v>0</v>
      </c>
      <c r="BF526">
        <v>0</v>
      </c>
      <c r="BG526">
        <v>1</v>
      </c>
      <c r="BH526" s="17">
        <v>0</v>
      </c>
      <c r="BI526">
        <v>95.083333333333329</v>
      </c>
      <c r="BJ526">
        <v>36</v>
      </c>
      <c r="BK526" s="24">
        <v>34.878999999999998</v>
      </c>
      <c r="BL526">
        <v>0</v>
      </c>
      <c r="BM526">
        <v>0</v>
      </c>
      <c r="BN526">
        <v>0</v>
      </c>
      <c r="BO526">
        <v>0</v>
      </c>
      <c r="BP526">
        <v>0</v>
      </c>
      <c r="BQ526">
        <v>0</v>
      </c>
      <c r="BR526">
        <v>1</v>
      </c>
      <c r="BS526" s="17">
        <v>0</v>
      </c>
      <c r="BT526">
        <v>0</v>
      </c>
      <c r="BU526">
        <v>0</v>
      </c>
      <c r="BV526">
        <v>0</v>
      </c>
      <c r="BW526" s="17">
        <v>1</v>
      </c>
      <c r="BX526">
        <v>0</v>
      </c>
      <c r="BY526">
        <v>0</v>
      </c>
      <c r="BZ526">
        <v>0</v>
      </c>
      <c r="CA526">
        <v>0</v>
      </c>
      <c r="CB526" s="17">
        <v>0</v>
      </c>
      <c r="CC526">
        <v>1</v>
      </c>
      <c r="CD526">
        <v>0</v>
      </c>
      <c r="CE526">
        <v>0</v>
      </c>
      <c r="CF526">
        <v>0</v>
      </c>
      <c r="CG526">
        <v>1</v>
      </c>
      <c r="CH526">
        <v>0</v>
      </c>
      <c r="CI526">
        <v>0</v>
      </c>
      <c r="CJ526">
        <v>0</v>
      </c>
      <c r="CK526">
        <v>1</v>
      </c>
      <c r="CL526">
        <v>1</v>
      </c>
      <c r="CM526" s="17">
        <v>1</v>
      </c>
      <c r="CN526">
        <v>0.14599999999999999</v>
      </c>
      <c r="CO526">
        <v>118</v>
      </c>
      <c r="CP526">
        <v>1</v>
      </c>
      <c r="CQ526">
        <v>0</v>
      </c>
      <c r="CR526">
        <v>10</v>
      </c>
      <c r="CX526" s="33" t="s">
        <v>85</v>
      </c>
    </row>
    <row r="527" spans="1:102" x14ac:dyDescent="0.25">
      <c r="A527">
        <v>526</v>
      </c>
      <c r="B527">
        <v>34</v>
      </c>
      <c r="C527" s="24" t="s">
        <v>321</v>
      </c>
      <c r="D527" s="12">
        <v>-2.11</v>
      </c>
      <c r="E527" s="13">
        <v>1.1499999999999999</v>
      </c>
      <c r="F527" s="7">
        <f t="shared" si="121"/>
        <v>-1.8347826086956522</v>
      </c>
      <c r="G527" s="7">
        <f t="shared" si="126"/>
        <v>-3.26</v>
      </c>
      <c r="H527" s="15">
        <f t="shared" si="127"/>
        <v>-0.96</v>
      </c>
      <c r="I527" s="11">
        <f t="shared" si="128"/>
        <v>-1.1307872575350824E-2</v>
      </c>
      <c r="J527" s="32">
        <f t="shared" si="129"/>
        <v>6.1630585126319663E-3</v>
      </c>
      <c r="K527" s="32">
        <f t="shared" si="130"/>
        <v>162.2570997744665</v>
      </c>
      <c r="L527" s="8">
        <v>1</v>
      </c>
      <c r="M527" s="9">
        <v>0</v>
      </c>
      <c r="N527" s="8">
        <v>0</v>
      </c>
      <c r="O527" s="9">
        <v>0</v>
      </c>
      <c r="P527" s="9">
        <v>1</v>
      </c>
      <c r="Q527" s="9">
        <v>0</v>
      </c>
      <c r="R527" s="9">
        <v>0</v>
      </c>
      <c r="S527" s="8">
        <v>26398</v>
      </c>
      <c r="T527" s="9">
        <v>73</v>
      </c>
      <c r="U527" s="9">
        <f t="shared" si="131"/>
        <v>26324</v>
      </c>
      <c r="V527" s="9">
        <f t="shared" si="132"/>
        <v>24</v>
      </c>
      <c r="W527" s="7">
        <v>15.5</v>
      </c>
      <c r="X527" s="7">
        <f t="shared" si="122"/>
        <v>15.269599999999997</v>
      </c>
      <c r="Y527" s="9">
        <v>1</v>
      </c>
      <c r="Z527" s="9">
        <v>0</v>
      </c>
      <c r="AA527" s="9">
        <v>1</v>
      </c>
      <c r="AB527" s="9">
        <v>0</v>
      </c>
      <c r="AC527" s="9">
        <v>0</v>
      </c>
      <c r="AD527" s="29">
        <v>0</v>
      </c>
      <c r="AE527" s="187">
        <v>0</v>
      </c>
      <c r="AF527" s="9">
        <v>1</v>
      </c>
      <c r="AG527" s="29">
        <v>0</v>
      </c>
      <c r="AH527" s="9">
        <v>0</v>
      </c>
      <c r="AI527" s="29">
        <v>1</v>
      </c>
      <c r="AJ527" s="20">
        <v>1993</v>
      </c>
      <c r="AK527" s="32">
        <f t="shared" si="123"/>
        <v>0.69320000000000004</v>
      </c>
      <c r="AL527" s="32">
        <v>0.1447</v>
      </c>
      <c r="AM527" s="32">
        <v>0.1585</v>
      </c>
      <c r="AN527" s="42">
        <v>3.5999999999999999E-3</v>
      </c>
      <c r="AO527" s="41">
        <f t="shared" si="124"/>
        <v>0.52929399999999993</v>
      </c>
      <c r="AP527" s="17">
        <v>0.47070600000000001</v>
      </c>
      <c r="AQ527">
        <v>1</v>
      </c>
      <c r="AR527" s="39">
        <v>0</v>
      </c>
      <c r="AS527" t="s">
        <v>98</v>
      </c>
      <c r="AT527" s="39" t="s">
        <v>98</v>
      </c>
      <c r="AU527">
        <v>0</v>
      </c>
      <c r="AV527" s="17">
        <v>1</v>
      </c>
      <c r="AW527">
        <v>0.28499999999999998</v>
      </c>
      <c r="AX527" s="17">
        <f t="shared" si="125"/>
        <v>0.71500000000000008</v>
      </c>
      <c r="AY527" s="17" t="s">
        <v>12</v>
      </c>
      <c r="AZ527">
        <v>0</v>
      </c>
      <c r="BA527">
        <v>0</v>
      </c>
      <c r="BB527">
        <v>0</v>
      </c>
      <c r="BC527">
        <v>0</v>
      </c>
      <c r="BD527">
        <v>1</v>
      </c>
      <c r="BE527" s="17">
        <v>0</v>
      </c>
      <c r="BF527">
        <v>0</v>
      </c>
      <c r="BG527">
        <v>1</v>
      </c>
      <c r="BH527" s="17">
        <v>0</v>
      </c>
      <c r="BI527">
        <v>95.083333333333329</v>
      </c>
      <c r="BJ527">
        <v>36</v>
      </c>
      <c r="BK527" s="24">
        <v>36.769599999999997</v>
      </c>
      <c r="BL527">
        <v>0</v>
      </c>
      <c r="BM527">
        <v>0</v>
      </c>
      <c r="BN527">
        <v>0</v>
      </c>
      <c r="BO527">
        <v>0</v>
      </c>
      <c r="BP527">
        <v>0</v>
      </c>
      <c r="BQ527">
        <v>0</v>
      </c>
      <c r="BR527">
        <v>1</v>
      </c>
      <c r="BS527" s="17">
        <v>0</v>
      </c>
      <c r="BT527">
        <v>0</v>
      </c>
      <c r="BU527">
        <v>0</v>
      </c>
      <c r="BV527">
        <v>0</v>
      </c>
      <c r="BW527" s="17">
        <v>1</v>
      </c>
      <c r="BX527">
        <v>0</v>
      </c>
      <c r="BY527">
        <v>0</v>
      </c>
      <c r="BZ527">
        <v>0</v>
      </c>
      <c r="CA527">
        <v>0</v>
      </c>
      <c r="CB527" s="17">
        <v>0</v>
      </c>
      <c r="CC527">
        <v>1</v>
      </c>
      <c r="CD527">
        <v>0</v>
      </c>
      <c r="CE527">
        <v>0</v>
      </c>
      <c r="CF527">
        <v>0</v>
      </c>
      <c r="CG527">
        <v>1</v>
      </c>
      <c r="CH527">
        <v>0</v>
      </c>
      <c r="CI527">
        <v>0</v>
      </c>
      <c r="CJ527">
        <v>0</v>
      </c>
      <c r="CK527">
        <v>1</v>
      </c>
      <c r="CL527">
        <v>1</v>
      </c>
      <c r="CM527" s="17">
        <v>1</v>
      </c>
      <c r="CN527">
        <v>0.14599999999999999</v>
      </c>
      <c r="CO527">
        <v>118</v>
      </c>
      <c r="CP527">
        <v>1</v>
      </c>
      <c r="CQ527">
        <v>0</v>
      </c>
      <c r="CR527">
        <v>10</v>
      </c>
      <c r="CX527" s="33" t="s">
        <v>85</v>
      </c>
    </row>
    <row r="528" spans="1:102" x14ac:dyDescent="0.25">
      <c r="A528">
        <v>527</v>
      </c>
      <c r="B528">
        <v>34</v>
      </c>
      <c r="C528" s="24" t="s">
        <v>321</v>
      </c>
      <c r="D528" s="12">
        <v>-7.0000000000000007E-2</v>
      </c>
      <c r="E528" s="13">
        <v>0.95</v>
      </c>
      <c r="F528" s="7">
        <f t="shared" si="121"/>
        <v>-7.3684210526315796E-2</v>
      </c>
      <c r="G528" s="7">
        <f t="shared" si="126"/>
        <v>-1.02</v>
      </c>
      <c r="H528" s="15">
        <f t="shared" si="127"/>
        <v>0.87999999999999989</v>
      </c>
      <c r="I528" s="11">
        <f t="shared" si="128"/>
        <v>-4.2733615355302289E-4</v>
      </c>
      <c r="J528" s="32">
        <f t="shared" si="129"/>
        <v>5.7995620839338818E-3</v>
      </c>
      <c r="K528" s="32">
        <f t="shared" si="130"/>
        <v>172.42681180536536</v>
      </c>
      <c r="L528" s="8">
        <v>1</v>
      </c>
      <c r="M528" s="9">
        <v>0</v>
      </c>
      <c r="N528" s="8">
        <v>0</v>
      </c>
      <c r="O528" s="9">
        <v>0</v>
      </c>
      <c r="P528" s="9">
        <v>1</v>
      </c>
      <c r="Q528" s="9">
        <v>0</v>
      </c>
      <c r="R528" s="9">
        <v>0</v>
      </c>
      <c r="S528" s="8">
        <v>29805</v>
      </c>
      <c r="T528" s="9">
        <v>73</v>
      </c>
      <c r="U528" s="9">
        <f t="shared" si="131"/>
        <v>29731</v>
      </c>
      <c r="V528" s="9">
        <f t="shared" si="132"/>
        <v>24</v>
      </c>
      <c r="W528" s="7">
        <v>15.5</v>
      </c>
      <c r="X528" s="7">
        <f t="shared" si="122"/>
        <v>15.610999999999997</v>
      </c>
      <c r="Y528" s="9">
        <v>1</v>
      </c>
      <c r="Z528" s="9">
        <v>0</v>
      </c>
      <c r="AA528" s="9">
        <v>1</v>
      </c>
      <c r="AB528" s="9">
        <v>0</v>
      </c>
      <c r="AC528" s="9">
        <v>0</v>
      </c>
      <c r="AD528" s="29">
        <v>0</v>
      </c>
      <c r="AE528" s="187">
        <v>0</v>
      </c>
      <c r="AF528" s="9">
        <v>1</v>
      </c>
      <c r="AG528" s="29">
        <v>0</v>
      </c>
      <c r="AH528" s="9">
        <v>0</v>
      </c>
      <c r="AI528" s="29">
        <v>1</v>
      </c>
      <c r="AJ528" s="20">
        <v>1999</v>
      </c>
      <c r="AK528" s="32">
        <f t="shared" si="123"/>
        <v>0.61990000000000001</v>
      </c>
      <c r="AL528" s="32">
        <v>0.14649999999999999</v>
      </c>
      <c r="AM528" s="32">
        <v>0.22819999999999999</v>
      </c>
      <c r="AN528" s="42">
        <v>5.4000000000000003E-3</v>
      </c>
      <c r="AO528" s="41">
        <f t="shared" si="124"/>
        <v>0.53514991000000001</v>
      </c>
      <c r="AP528" s="17">
        <v>0.46485008999999999</v>
      </c>
      <c r="AQ528">
        <v>1</v>
      </c>
      <c r="AR528" s="39">
        <v>0</v>
      </c>
      <c r="AS528" t="s">
        <v>98</v>
      </c>
      <c r="AT528" s="39" t="s">
        <v>98</v>
      </c>
      <c r="AU528">
        <v>0</v>
      </c>
      <c r="AV528" s="17">
        <v>1</v>
      </c>
      <c r="AW528">
        <v>0.28489999999999999</v>
      </c>
      <c r="AX528" s="17">
        <f t="shared" si="125"/>
        <v>0.71510000000000007</v>
      </c>
      <c r="AY528" s="17" t="s">
        <v>12</v>
      </c>
      <c r="AZ528">
        <v>0</v>
      </c>
      <c r="BA528">
        <v>0</v>
      </c>
      <c r="BB528">
        <v>0</v>
      </c>
      <c r="BC528">
        <v>0</v>
      </c>
      <c r="BD528">
        <v>1</v>
      </c>
      <c r="BE528" s="17">
        <v>0</v>
      </c>
      <c r="BF528">
        <v>0</v>
      </c>
      <c r="BG528">
        <v>1</v>
      </c>
      <c r="BH528" s="17">
        <v>0</v>
      </c>
      <c r="BI528">
        <v>95.083333333333329</v>
      </c>
      <c r="BJ528">
        <v>36</v>
      </c>
      <c r="BK528" s="24">
        <v>37.110999999999997</v>
      </c>
      <c r="BL528">
        <v>0</v>
      </c>
      <c r="BM528">
        <v>0</v>
      </c>
      <c r="BN528">
        <v>0</v>
      </c>
      <c r="BO528">
        <v>0</v>
      </c>
      <c r="BP528">
        <v>0</v>
      </c>
      <c r="BQ528">
        <v>0</v>
      </c>
      <c r="BR528">
        <v>1</v>
      </c>
      <c r="BS528" s="17">
        <v>0</v>
      </c>
      <c r="BT528">
        <v>0</v>
      </c>
      <c r="BU528">
        <v>0</v>
      </c>
      <c r="BV528">
        <v>0</v>
      </c>
      <c r="BW528" s="17">
        <v>1</v>
      </c>
      <c r="BX528">
        <v>0</v>
      </c>
      <c r="BY528">
        <v>0</v>
      </c>
      <c r="BZ528">
        <v>0</v>
      </c>
      <c r="CA528">
        <v>0</v>
      </c>
      <c r="CB528" s="17">
        <v>0</v>
      </c>
      <c r="CC528">
        <v>1</v>
      </c>
      <c r="CD528">
        <v>0</v>
      </c>
      <c r="CE528">
        <v>0</v>
      </c>
      <c r="CF528">
        <v>0</v>
      </c>
      <c r="CG528">
        <v>1</v>
      </c>
      <c r="CH528">
        <v>0</v>
      </c>
      <c r="CI528">
        <v>0</v>
      </c>
      <c r="CJ528">
        <v>0</v>
      </c>
      <c r="CK528">
        <v>1</v>
      </c>
      <c r="CL528">
        <v>1</v>
      </c>
      <c r="CM528" s="17">
        <v>1</v>
      </c>
      <c r="CN528">
        <v>0.14599999999999999</v>
      </c>
      <c r="CO528">
        <v>118</v>
      </c>
      <c r="CP528">
        <v>1</v>
      </c>
      <c r="CQ528">
        <v>0</v>
      </c>
      <c r="CR528">
        <v>10</v>
      </c>
      <c r="CX528" s="33" t="s">
        <v>85</v>
      </c>
    </row>
    <row r="529" spans="1:102" s="93" customFormat="1" x14ac:dyDescent="0.25">
      <c r="A529" s="93">
        <v>528</v>
      </c>
      <c r="B529" s="93">
        <v>35</v>
      </c>
      <c r="C529" s="94" t="s">
        <v>325</v>
      </c>
      <c r="D529" s="95">
        <v>11.1</v>
      </c>
      <c r="E529" s="96">
        <f t="shared" ref="E529:E543" si="133">D529/F529</f>
        <v>0.44758064516129031</v>
      </c>
      <c r="F529" s="97">
        <v>24.8</v>
      </c>
      <c r="G529" s="97">
        <f t="shared" si="126"/>
        <v>10.65241935483871</v>
      </c>
      <c r="H529" s="98">
        <f t="shared" si="127"/>
        <v>11.54758064516129</v>
      </c>
      <c r="I529" s="99">
        <f t="shared" si="128"/>
        <v>0.53861649976244053</v>
      </c>
      <c r="J529" s="100">
        <f t="shared" si="129"/>
        <v>2.1718407248485505E-2</v>
      </c>
      <c r="K529" s="100">
        <f t="shared" si="130"/>
        <v>46.043892103079209</v>
      </c>
      <c r="L529" s="101">
        <v>1</v>
      </c>
      <c r="M529" s="102">
        <v>0</v>
      </c>
      <c r="N529" s="101">
        <v>0</v>
      </c>
      <c r="O529" s="102">
        <v>0</v>
      </c>
      <c r="P529" s="102">
        <v>0</v>
      </c>
      <c r="Q529" s="102">
        <v>1</v>
      </c>
      <c r="R529" s="102">
        <v>0</v>
      </c>
      <c r="S529" s="101">
        <v>1510</v>
      </c>
      <c r="T529" s="102">
        <v>4</v>
      </c>
      <c r="U529" s="102">
        <f t="shared" si="131"/>
        <v>1505</v>
      </c>
      <c r="V529" s="102">
        <f t="shared" si="132"/>
        <v>15</v>
      </c>
      <c r="W529" s="97">
        <f>(7.477*$AQ529+9.003*$AR529)</f>
        <v>7.66012</v>
      </c>
      <c r="X529" s="97">
        <f t="shared" ref="X529:X543" si="134">(17.561*$AQ529+11.448*$AR529)</f>
        <v>16.827439999999999</v>
      </c>
      <c r="Y529" s="102">
        <v>1</v>
      </c>
      <c r="Z529" s="102">
        <v>0</v>
      </c>
      <c r="AA529" s="102">
        <v>1</v>
      </c>
      <c r="AB529" s="102">
        <v>0</v>
      </c>
      <c r="AC529" s="102">
        <v>0</v>
      </c>
      <c r="AD529" s="103">
        <v>0</v>
      </c>
      <c r="AE529" s="102">
        <v>1</v>
      </c>
      <c r="AF529" s="102">
        <v>0</v>
      </c>
      <c r="AG529" s="103">
        <v>0</v>
      </c>
      <c r="AH529" s="102">
        <v>0</v>
      </c>
      <c r="AI529" s="103">
        <v>1</v>
      </c>
      <c r="AJ529" s="104">
        <v>1986</v>
      </c>
      <c r="AK529" s="100">
        <v>0.36</v>
      </c>
      <c r="AL529" s="100">
        <v>0.49</v>
      </c>
      <c r="AM529" s="100">
        <v>0.13</v>
      </c>
      <c r="AN529" s="105">
        <v>0.02</v>
      </c>
      <c r="AO529" s="106">
        <v>1</v>
      </c>
      <c r="AP529" s="107">
        <v>0</v>
      </c>
      <c r="AQ529" s="93">
        <v>0.88</v>
      </c>
      <c r="AR529" s="108">
        <f>1-AQ529</f>
        <v>0.12</v>
      </c>
      <c r="AS529" s="110">
        <f t="shared" ref="AS529:AS543" si="135">1-AT529</f>
        <v>0.54400000000000004</v>
      </c>
      <c r="AT529" s="108">
        <f t="shared" ref="AT529:AT543" si="136">(0.45*$AQ529+0.5*$AR529)</f>
        <v>0.45600000000000002</v>
      </c>
      <c r="AU529">
        <v>0</v>
      </c>
      <c r="AV529" s="107">
        <v>1</v>
      </c>
      <c r="AW529" s="93">
        <v>0</v>
      </c>
      <c r="AX529" s="107">
        <v>1</v>
      </c>
      <c r="AY529" s="107" t="s">
        <v>21</v>
      </c>
      <c r="AZ529">
        <v>0</v>
      </c>
      <c r="BA529">
        <v>1</v>
      </c>
      <c r="BB529">
        <v>0</v>
      </c>
      <c r="BC529">
        <v>0</v>
      </c>
      <c r="BD529">
        <v>0</v>
      </c>
      <c r="BE529" s="107">
        <v>0</v>
      </c>
      <c r="BF529">
        <v>0</v>
      </c>
      <c r="BG529">
        <v>1</v>
      </c>
      <c r="BH529" s="107">
        <v>0</v>
      </c>
      <c r="BI529">
        <v>124.18</v>
      </c>
      <c r="BJ529">
        <v>470</v>
      </c>
      <c r="BK529" s="111">
        <f t="shared" ref="BK529:BK543" si="137">X529+W529+7</f>
        <v>31.487559999999998</v>
      </c>
      <c r="BL529" s="93">
        <v>1</v>
      </c>
      <c r="BM529" s="93">
        <v>0</v>
      </c>
      <c r="BN529" s="93">
        <v>0</v>
      </c>
      <c r="BO529" s="93">
        <v>0</v>
      </c>
      <c r="BP529" s="93">
        <v>0</v>
      </c>
      <c r="BQ529" s="93">
        <v>0</v>
      </c>
      <c r="BR529" s="93">
        <v>0</v>
      </c>
      <c r="BS529" s="107">
        <v>0</v>
      </c>
      <c r="BT529" s="93">
        <v>0</v>
      </c>
      <c r="BU529" s="93">
        <v>0</v>
      </c>
      <c r="BV529" s="93">
        <v>0</v>
      </c>
      <c r="BW529" s="107">
        <v>1</v>
      </c>
      <c r="BX529" s="93">
        <v>0</v>
      </c>
      <c r="BY529" s="93">
        <v>0</v>
      </c>
      <c r="BZ529" s="93">
        <v>0</v>
      </c>
      <c r="CA529" s="93">
        <v>0</v>
      </c>
      <c r="CB529" s="107">
        <v>0</v>
      </c>
      <c r="CC529" s="93">
        <v>0</v>
      </c>
      <c r="CD529" s="93">
        <v>0</v>
      </c>
      <c r="CE529" s="93">
        <v>0</v>
      </c>
      <c r="CF529" s="93">
        <v>1</v>
      </c>
      <c r="CG529" s="93">
        <v>0</v>
      </c>
      <c r="CH529" s="93">
        <v>0</v>
      </c>
      <c r="CI529" s="93">
        <v>1</v>
      </c>
      <c r="CJ529" s="93">
        <v>0</v>
      </c>
      <c r="CK529" s="93">
        <v>0</v>
      </c>
      <c r="CL529" s="93">
        <v>0</v>
      </c>
      <c r="CM529" s="107">
        <v>0</v>
      </c>
      <c r="CN529">
        <v>0.29799999999999999</v>
      </c>
      <c r="CO529">
        <v>18</v>
      </c>
      <c r="CP529">
        <v>1</v>
      </c>
      <c r="CQ529">
        <v>0</v>
      </c>
      <c r="CR529">
        <v>10</v>
      </c>
      <c r="CS529" s="109"/>
      <c r="CX529" s="33" t="s">
        <v>85</v>
      </c>
    </row>
    <row r="530" spans="1:102" x14ac:dyDescent="0.25">
      <c r="A530">
        <v>529</v>
      </c>
      <c r="B530">
        <v>35</v>
      </c>
      <c r="C530" s="24" t="s">
        <v>325</v>
      </c>
      <c r="D530" s="12">
        <v>10.9</v>
      </c>
      <c r="E530" s="13">
        <f t="shared" si="133"/>
        <v>0.47996477322765302</v>
      </c>
      <c r="F530" s="7">
        <v>22.71</v>
      </c>
      <c r="G530" s="7">
        <f t="shared" si="126"/>
        <v>10.420035226772347</v>
      </c>
      <c r="H530" s="15">
        <f t="shared" si="127"/>
        <v>11.379964773227654</v>
      </c>
      <c r="I530" s="11">
        <f t="shared" si="128"/>
        <v>0.54588442624056877</v>
      </c>
      <c r="J530" s="32">
        <f t="shared" si="129"/>
        <v>2.4037183013675419E-2</v>
      </c>
      <c r="K530" s="32">
        <f t="shared" si="130"/>
        <v>41.602212681538944</v>
      </c>
      <c r="L530" s="8">
        <v>1</v>
      </c>
      <c r="M530" s="9">
        <v>0</v>
      </c>
      <c r="N530" s="8">
        <v>0</v>
      </c>
      <c r="O530" s="9">
        <v>0</v>
      </c>
      <c r="P530" s="9">
        <v>0</v>
      </c>
      <c r="Q530" s="9">
        <v>1</v>
      </c>
      <c r="R530" s="9">
        <v>0</v>
      </c>
      <c r="S530" s="8">
        <v>1220</v>
      </c>
      <c r="T530" s="9">
        <v>4</v>
      </c>
      <c r="U530" s="9">
        <f t="shared" si="131"/>
        <v>1215</v>
      </c>
      <c r="V530" s="9">
        <f t="shared" si="132"/>
        <v>15</v>
      </c>
      <c r="W530" s="7">
        <f t="shared" ref="W530:W543" si="138">(7.477*AQ530+9.003*AR530)</f>
        <v>7.4770000000000003</v>
      </c>
      <c r="X530" s="7">
        <f t="shared" si="134"/>
        <v>17.561</v>
      </c>
      <c r="Y530" s="9">
        <v>1</v>
      </c>
      <c r="Z530" s="9">
        <v>0</v>
      </c>
      <c r="AA530" s="9">
        <v>1</v>
      </c>
      <c r="AB530" s="9">
        <v>0</v>
      </c>
      <c r="AC530" s="9">
        <v>0</v>
      </c>
      <c r="AD530" s="29">
        <v>0</v>
      </c>
      <c r="AE530" s="187">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5"/>
        <v>0.55000000000000004</v>
      </c>
      <c r="AT530" s="39">
        <f t="shared" si="136"/>
        <v>0.45</v>
      </c>
      <c r="AU530">
        <v>0</v>
      </c>
      <c r="AV530" s="17">
        <v>1</v>
      </c>
      <c r="AW530">
        <v>0</v>
      </c>
      <c r="AX530" s="17">
        <v>1</v>
      </c>
      <c r="AY530" s="17" t="s">
        <v>21</v>
      </c>
      <c r="AZ530">
        <v>0</v>
      </c>
      <c r="BA530">
        <v>1</v>
      </c>
      <c r="BB530">
        <v>0</v>
      </c>
      <c r="BC530">
        <v>0</v>
      </c>
      <c r="BD530">
        <v>0</v>
      </c>
      <c r="BE530" s="17">
        <v>0</v>
      </c>
      <c r="BF530">
        <v>0</v>
      </c>
      <c r="BG530">
        <v>1</v>
      </c>
      <c r="BH530" s="17">
        <v>0</v>
      </c>
      <c r="BI530">
        <v>124.18</v>
      </c>
      <c r="BJ530">
        <v>470</v>
      </c>
      <c r="BK530" s="92">
        <f t="shared" si="137"/>
        <v>32.037999999999997</v>
      </c>
      <c r="BL530">
        <v>1</v>
      </c>
      <c r="BM530">
        <v>0</v>
      </c>
      <c r="BN530">
        <v>0</v>
      </c>
      <c r="BO530">
        <v>0</v>
      </c>
      <c r="BP530">
        <v>0</v>
      </c>
      <c r="BQ530">
        <v>0</v>
      </c>
      <c r="BR530">
        <v>0</v>
      </c>
      <c r="BS530" s="17">
        <v>0</v>
      </c>
      <c r="BT530">
        <v>0</v>
      </c>
      <c r="BU530">
        <v>0</v>
      </c>
      <c r="BV530">
        <v>0</v>
      </c>
      <c r="BW530" s="17">
        <v>1</v>
      </c>
      <c r="BX530">
        <v>0</v>
      </c>
      <c r="BY530">
        <v>0</v>
      </c>
      <c r="BZ530">
        <v>0</v>
      </c>
      <c r="CA530">
        <v>0</v>
      </c>
      <c r="CB530" s="17">
        <v>0</v>
      </c>
      <c r="CC530">
        <v>0</v>
      </c>
      <c r="CD530">
        <v>0</v>
      </c>
      <c r="CE530">
        <v>0</v>
      </c>
      <c r="CF530">
        <v>1</v>
      </c>
      <c r="CG530">
        <v>0</v>
      </c>
      <c r="CH530">
        <v>0</v>
      </c>
      <c r="CI530">
        <v>0</v>
      </c>
      <c r="CJ530">
        <v>0</v>
      </c>
      <c r="CK530">
        <v>0</v>
      </c>
      <c r="CL530">
        <v>0</v>
      </c>
      <c r="CM530" s="17">
        <v>0</v>
      </c>
      <c r="CN530">
        <v>0.29799999999999999</v>
      </c>
      <c r="CO530">
        <v>18</v>
      </c>
      <c r="CP530">
        <v>1</v>
      </c>
      <c r="CQ530">
        <v>0</v>
      </c>
      <c r="CR530">
        <v>10</v>
      </c>
      <c r="CX530" s="33" t="s">
        <v>85</v>
      </c>
    </row>
    <row r="531" spans="1:102" x14ac:dyDescent="0.25">
      <c r="A531">
        <v>530</v>
      </c>
      <c r="B531">
        <v>35</v>
      </c>
      <c r="C531" s="24" t="s">
        <v>325</v>
      </c>
      <c r="D531" s="12">
        <v>12.8</v>
      </c>
      <c r="E531" s="13">
        <f t="shared" si="133"/>
        <v>1.2598425196850394</v>
      </c>
      <c r="F531" s="7">
        <v>10.16</v>
      </c>
      <c r="G531" s="7">
        <f t="shared" si="126"/>
        <v>11.540157480314962</v>
      </c>
      <c r="H531" s="15">
        <f t="shared" si="127"/>
        <v>14.05984251968504</v>
      </c>
      <c r="I531" s="11">
        <f t="shared" si="128"/>
        <v>0.51564596422723608</v>
      </c>
      <c r="J531" s="32">
        <f t="shared" si="129"/>
        <v>5.0752555534176777E-2</v>
      </c>
      <c r="K531" s="32">
        <f t="shared" si="130"/>
        <v>19.703441323789104</v>
      </c>
      <c r="L531" s="8">
        <v>1</v>
      </c>
      <c r="M531" s="9">
        <v>0</v>
      </c>
      <c r="N531" s="8">
        <v>0</v>
      </c>
      <c r="O531" s="9">
        <v>0</v>
      </c>
      <c r="P531" s="9">
        <v>0</v>
      </c>
      <c r="Q531" s="9">
        <v>1</v>
      </c>
      <c r="R531" s="9">
        <v>0</v>
      </c>
      <c r="S531" s="8">
        <v>290</v>
      </c>
      <c r="T531" s="9">
        <v>4</v>
      </c>
      <c r="U531" s="9">
        <f t="shared" si="131"/>
        <v>285</v>
      </c>
      <c r="V531" s="9">
        <f t="shared" si="132"/>
        <v>15</v>
      </c>
      <c r="W531" s="7">
        <f t="shared" si="138"/>
        <v>9.0030000000000001</v>
      </c>
      <c r="X531" s="7">
        <f t="shared" si="134"/>
        <v>11.448</v>
      </c>
      <c r="Y531" s="9">
        <v>1</v>
      </c>
      <c r="Z531" s="9">
        <v>0</v>
      </c>
      <c r="AA531" s="9">
        <v>1</v>
      </c>
      <c r="AB531" s="9">
        <v>0</v>
      </c>
      <c r="AC531" s="9">
        <v>0</v>
      </c>
      <c r="AD531" s="29">
        <v>0</v>
      </c>
      <c r="AE531" s="187">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5"/>
        <v>0.5</v>
      </c>
      <c r="AT531" s="39">
        <f t="shared" si="136"/>
        <v>0.5</v>
      </c>
      <c r="AU531">
        <v>0</v>
      </c>
      <c r="AV531" s="17">
        <v>1</v>
      </c>
      <c r="AW531">
        <v>0</v>
      </c>
      <c r="AX531" s="17">
        <v>1</v>
      </c>
      <c r="AY531" s="17" t="s">
        <v>21</v>
      </c>
      <c r="AZ531">
        <v>0</v>
      </c>
      <c r="BA531">
        <v>1</v>
      </c>
      <c r="BB531">
        <v>0</v>
      </c>
      <c r="BC531">
        <v>0</v>
      </c>
      <c r="BD531">
        <v>0</v>
      </c>
      <c r="BE531" s="17">
        <v>0</v>
      </c>
      <c r="BF531">
        <v>0</v>
      </c>
      <c r="BG531">
        <v>1</v>
      </c>
      <c r="BH531" s="17">
        <v>0</v>
      </c>
      <c r="BI531">
        <v>124.18</v>
      </c>
      <c r="BJ531">
        <v>470</v>
      </c>
      <c r="BK531" s="92">
        <f t="shared" si="137"/>
        <v>27.451000000000001</v>
      </c>
      <c r="BL531">
        <v>1</v>
      </c>
      <c r="BM531">
        <v>0</v>
      </c>
      <c r="BN531">
        <v>0</v>
      </c>
      <c r="BO531">
        <v>0</v>
      </c>
      <c r="BP531">
        <v>0</v>
      </c>
      <c r="BQ531">
        <v>0</v>
      </c>
      <c r="BR531">
        <v>0</v>
      </c>
      <c r="BS531" s="17">
        <v>0</v>
      </c>
      <c r="BT531">
        <v>0</v>
      </c>
      <c r="BU531">
        <v>0</v>
      </c>
      <c r="BV531">
        <v>0</v>
      </c>
      <c r="BW531" s="17">
        <v>1</v>
      </c>
      <c r="BX531">
        <v>0</v>
      </c>
      <c r="BY531">
        <v>0</v>
      </c>
      <c r="BZ531">
        <v>0</v>
      </c>
      <c r="CA531">
        <v>0</v>
      </c>
      <c r="CB531" s="17">
        <v>0</v>
      </c>
      <c r="CC531">
        <v>0</v>
      </c>
      <c r="CD531">
        <v>0</v>
      </c>
      <c r="CE531">
        <v>0</v>
      </c>
      <c r="CF531">
        <v>1</v>
      </c>
      <c r="CG531">
        <v>0</v>
      </c>
      <c r="CH531">
        <v>0</v>
      </c>
      <c r="CI531">
        <v>0</v>
      </c>
      <c r="CJ531">
        <v>0</v>
      </c>
      <c r="CK531">
        <v>0</v>
      </c>
      <c r="CL531">
        <v>0</v>
      </c>
      <c r="CM531" s="17">
        <v>0</v>
      </c>
      <c r="CN531">
        <v>0.29799999999999999</v>
      </c>
      <c r="CO531">
        <v>18</v>
      </c>
      <c r="CP531">
        <v>1</v>
      </c>
      <c r="CQ531">
        <v>0</v>
      </c>
      <c r="CR531">
        <v>10</v>
      </c>
      <c r="CX531" s="33" t="s">
        <v>85</v>
      </c>
    </row>
    <row r="532" spans="1:102" x14ac:dyDescent="0.25">
      <c r="A532">
        <v>531</v>
      </c>
      <c r="B532">
        <v>35</v>
      </c>
      <c r="C532" s="24" t="s">
        <v>325</v>
      </c>
      <c r="D532" s="12">
        <v>6.5</v>
      </c>
      <c r="E532" s="13">
        <f t="shared" si="133"/>
        <v>0.93525179856115104</v>
      </c>
      <c r="F532" s="7">
        <v>6.95</v>
      </c>
      <c r="G532" s="7">
        <f t="shared" si="126"/>
        <v>5.5647482014388494</v>
      </c>
      <c r="H532" s="15">
        <f t="shared" si="127"/>
        <v>7.4352517985611506</v>
      </c>
      <c r="I532" s="11">
        <f t="shared" si="128"/>
        <v>0.17651295312271437</v>
      </c>
      <c r="J532" s="32">
        <f t="shared" si="129"/>
        <v>2.5397547211901347E-2</v>
      </c>
      <c r="K532" s="32">
        <f t="shared" si="130"/>
        <v>39.373880936478692</v>
      </c>
      <c r="L532" s="8">
        <v>1</v>
      </c>
      <c r="M532" s="9">
        <v>0</v>
      </c>
      <c r="N532" s="8">
        <v>0</v>
      </c>
      <c r="O532" s="9">
        <v>0</v>
      </c>
      <c r="P532" s="9">
        <v>0</v>
      </c>
      <c r="Q532" s="9">
        <v>1</v>
      </c>
      <c r="R532" s="9">
        <v>0</v>
      </c>
      <c r="S532" s="8">
        <v>1510</v>
      </c>
      <c r="T532" s="9">
        <v>7</v>
      </c>
      <c r="U532" s="9">
        <f t="shared" si="131"/>
        <v>1502</v>
      </c>
      <c r="V532" s="9">
        <f t="shared" si="132"/>
        <v>15</v>
      </c>
      <c r="W532" s="7">
        <f t="shared" si="138"/>
        <v>7.66012</v>
      </c>
      <c r="X532" s="7">
        <f t="shared" si="134"/>
        <v>16.827439999999999</v>
      </c>
      <c r="Y532" s="9">
        <v>1</v>
      </c>
      <c r="Z532" s="9">
        <v>0</v>
      </c>
      <c r="AA532" s="9">
        <v>1</v>
      </c>
      <c r="AB532" s="9">
        <v>0</v>
      </c>
      <c r="AC532" s="9">
        <v>0</v>
      </c>
      <c r="AD532" s="29">
        <v>0</v>
      </c>
      <c r="AE532" s="187">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9">1-AQ532</f>
        <v>0.12</v>
      </c>
      <c r="AS532" s="38">
        <f t="shared" si="135"/>
        <v>0.54400000000000004</v>
      </c>
      <c r="AT532" s="39">
        <f t="shared" si="136"/>
        <v>0.45600000000000002</v>
      </c>
      <c r="AU532">
        <v>0</v>
      </c>
      <c r="AV532" s="17">
        <v>1</v>
      </c>
      <c r="AW532">
        <v>0</v>
      </c>
      <c r="AX532" s="17">
        <v>1</v>
      </c>
      <c r="AY532" s="17" t="s">
        <v>21</v>
      </c>
      <c r="AZ532">
        <v>0</v>
      </c>
      <c r="BA532">
        <v>1</v>
      </c>
      <c r="BB532">
        <v>0</v>
      </c>
      <c r="BC532">
        <v>0</v>
      </c>
      <c r="BD532">
        <v>0</v>
      </c>
      <c r="BE532" s="17">
        <v>0</v>
      </c>
      <c r="BF532">
        <v>0</v>
      </c>
      <c r="BG532">
        <v>1</v>
      </c>
      <c r="BH532" s="17">
        <v>0</v>
      </c>
      <c r="BI532">
        <v>124.18</v>
      </c>
      <c r="BJ532">
        <v>470</v>
      </c>
      <c r="BK532" s="92">
        <f t="shared" si="137"/>
        <v>31.487559999999998</v>
      </c>
      <c r="BL532">
        <v>1</v>
      </c>
      <c r="BM532">
        <v>0</v>
      </c>
      <c r="BN532">
        <v>0</v>
      </c>
      <c r="BO532">
        <v>0</v>
      </c>
      <c r="BP532">
        <v>0</v>
      </c>
      <c r="BQ532">
        <v>0</v>
      </c>
      <c r="BR532">
        <v>0</v>
      </c>
      <c r="BS532" s="17">
        <v>0</v>
      </c>
      <c r="BT532">
        <v>0</v>
      </c>
      <c r="BU532">
        <v>0</v>
      </c>
      <c r="BV532">
        <v>0</v>
      </c>
      <c r="BW532" s="17">
        <v>1</v>
      </c>
      <c r="BX532">
        <v>0</v>
      </c>
      <c r="BY532">
        <v>0</v>
      </c>
      <c r="BZ532">
        <v>0</v>
      </c>
      <c r="CA532">
        <v>0</v>
      </c>
      <c r="CB532" s="17">
        <v>0</v>
      </c>
      <c r="CC532">
        <v>0</v>
      </c>
      <c r="CD532">
        <v>0</v>
      </c>
      <c r="CE532">
        <v>0</v>
      </c>
      <c r="CF532">
        <v>1</v>
      </c>
      <c r="CG532">
        <v>0</v>
      </c>
      <c r="CH532">
        <v>0</v>
      </c>
      <c r="CI532">
        <v>0</v>
      </c>
      <c r="CJ532">
        <v>0</v>
      </c>
      <c r="CK532">
        <v>0</v>
      </c>
      <c r="CL532">
        <v>0</v>
      </c>
      <c r="CM532" s="17">
        <v>0</v>
      </c>
      <c r="CN532">
        <v>0.29799999999999999</v>
      </c>
      <c r="CO532">
        <v>18</v>
      </c>
      <c r="CP532">
        <v>1</v>
      </c>
      <c r="CQ532">
        <v>0</v>
      </c>
      <c r="CR532">
        <v>10</v>
      </c>
      <c r="CX532" s="33" t="s">
        <v>85</v>
      </c>
    </row>
    <row r="533" spans="1:102" x14ac:dyDescent="0.25">
      <c r="A533">
        <v>532</v>
      </c>
      <c r="B533">
        <v>35</v>
      </c>
      <c r="C533" s="24" t="s">
        <v>325</v>
      </c>
      <c r="D533" s="12">
        <v>7.4</v>
      </c>
      <c r="E533" s="13">
        <f t="shared" si="133"/>
        <v>0.95238095238095244</v>
      </c>
      <c r="F533" s="7">
        <v>7.77</v>
      </c>
      <c r="G533" s="7">
        <f t="shared" si="126"/>
        <v>6.4476190476190478</v>
      </c>
      <c r="H533" s="15">
        <f t="shared" si="127"/>
        <v>8.3523809523809529</v>
      </c>
      <c r="I533" s="11">
        <f t="shared" si="128"/>
        <v>0.19657517462416382</v>
      </c>
      <c r="J533" s="32">
        <f t="shared" si="129"/>
        <v>2.5299250273380161E-2</v>
      </c>
      <c r="K533" s="32">
        <f t="shared" si="130"/>
        <v>39.526863017446757</v>
      </c>
      <c r="L533" s="8">
        <v>1</v>
      </c>
      <c r="M533" s="9">
        <v>0</v>
      </c>
      <c r="N533" s="8">
        <v>0</v>
      </c>
      <c r="O533" s="9">
        <v>0</v>
      </c>
      <c r="P533" s="9">
        <v>0</v>
      </c>
      <c r="Q533" s="9">
        <v>1</v>
      </c>
      <c r="R533" s="9">
        <v>0</v>
      </c>
      <c r="S533" s="8">
        <v>1510</v>
      </c>
      <c r="T533" s="9">
        <v>7</v>
      </c>
      <c r="U533" s="9">
        <f t="shared" si="131"/>
        <v>1502</v>
      </c>
      <c r="V533" s="9">
        <f t="shared" si="132"/>
        <v>15</v>
      </c>
      <c r="W533" s="7">
        <f t="shared" si="138"/>
        <v>7.66012</v>
      </c>
      <c r="X533" s="7">
        <f t="shared" si="134"/>
        <v>16.827439999999999</v>
      </c>
      <c r="Y533" s="9">
        <v>1</v>
      </c>
      <c r="Z533" s="9">
        <v>0</v>
      </c>
      <c r="AA533" s="9">
        <v>1</v>
      </c>
      <c r="AB533" s="9">
        <v>0</v>
      </c>
      <c r="AC533" s="9">
        <v>0</v>
      </c>
      <c r="AD533" s="29">
        <v>0</v>
      </c>
      <c r="AE533" s="187">
        <v>1</v>
      </c>
      <c r="AF533" s="9">
        <v>0</v>
      </c>
      <c r="AG533" s="29">
        <v>0</v>
      </c>
      <c r="AH533" s="9">
        <v>0</v>
      </c>
      <c r="AI533" s="29">
        <v>1</v>
      </c>
      <c r="AJ533" s="20">
        <v>1986</v>
      </c>
      <c r="AK533" s="32">
        <v>0.36</v>
      </c>
      <c r="AL533" s="32">
        <v>0.49</v>
      </c>
      <c r="AM533" s="32">
        <v>0.13</v>
      </c>
      <c r="AN533" s="42">
        <v>0.02</v>
      </c>
      <c r="AO533" s="41">
        <v>1</v>
      </c>
      <c r="AP533" s="17">
        <v>0</v>
      </c>
      <c r="AQ533">
        <v>0.88</v>
      </c>
      <c r="AR533" s="39">
        <f t="shared" si="139"/>
        <v>0.12</v>
      </c>
      <c r="AS533" s="38">
        <f t="shared" si="135"/>
        <v>0.54400000000000004</v>
      </c>
      <c r="AT533" s="39">
        <f t="shared" si="136"/>
        <v>0.45600000000000002</v>
      </c>
      <c r="AU533">
        <v>0</v>
      </c>
      <c r="AV533" s="17">
        <v>1</v>
      </c>
      <c r="AW533">
        <v>0</v>
      </c>
      <c r="AX533" s="17">
        <v>1</v>
      </c>
      <c r="AY533" s="17" t="s">
        <v>21</v>
      </c>
      <c r="AZ533">
        <v>0</v>
      </c>
      <c r="BA533">
        <v>1</v>
      </c>
      <c r="BB533">
        <v>0</v>
      </c>
      <c r="BC533">
        <v>0</v>
      </c>
      <c r="BD533">
        <v>0</v>
      </c>
      <c r="BE533" s="17">
        <v>0</v>
      </c>
      <c r="BF533">
        <v>0</v>
      </c>
      <c r="BG533">
        <v>1</v>
      </c>
      <c r="BH533" s="17">
        <v>0</v>
      </c>
      <c r="BI533">
        <v>124.18</v>
      </c>
      <c r="BJ533">
        <v>470</v>
      </c>
      <c r="BK533" s="92">
        <f t="shared" si="137"/>
        <v>31.487559999999998</v>
      </c>
      <c r="BL533">
        <v>1</v>
      </c>
      <c r="BM533">
        <v>0</v>
      </c>
      <c r="BN533">
        <v>0</v>
      </c>
      <c r="BO533">
        <v>0</v>
      </c>
      <c r="BP533">
        <v>0</v>
      </c>
      <c r="BQ533">
        <v>0</v>
      </c>
      <c r="BR533">
        <v>0</v>
      </c>
      <c r="BS533" s="17">
        <v>0</v>
      </c>
      <c r="BT533">
        <v>0</v>
      </c>
      <c r="BU533">
        <v>0</v>
      </c>
      <c r="BV533">
        <v>0</v>
      </c>
      <c r="BW533" s="17">
        <v>1</v>
      </c>
      <c r="BX533">
        <v>0</v>
      </c>
      <c r="BY533">
        <v>0</v>
      </c>
      <c r="BZ533">
        <v>0</v>
      </c>
      <c r="CA533">
        <v>0</v>
      </c>
      <c r="CB533" s="17">
        <v>0</v>
      </c>
      <c r="CC533">
        <v>0</v>
      </c>
      <c r="CD533">
        <v>0</v>
      </c>
      <c r="CE533">
        <v>0</v>
      </c>
      <c r="CF533">
        <v>1</v>
      </c>
      <c r="CG533">
        <v>0</v>
      </c>
      <c r="CH533">
        <v>0</v>
      </c>
      <c r="CI533">
        <v>0</v>
      </c>
      <c r="CJ533">
        <v>0</v>
      </c>
      <c r="CK533">
        <v>0</v>
      </c>
      <c r="CL533">
        <v>0</v>
      </c>
      <c r="CM533" s="17">
        <v>0</v>
      </c>
      <c r="CN533">
        <v>0.29799999999999999</v>
      </c>
      <c r="CO533">
        <v>18</v>
      </c>
      <c r="CP533">
        <v>1</v>
      </c>
      <c r="CQ533">
        <v>0</v>
      </c>
      <c r="CR533">
        <v>10</v>
      </c>
      <c r="CX533" s="33" t="s">
        <v>85</v>
      </c>
    </row>
    <row r="534" spans="1:102" x14ac:dyDescent="0.25">
      <c r="A534">
        <v>533</v>
      </c>
      <c r="B534">
        <v>35</v>
      </c>
      <c r="C534" s="24" t="s">
        <v>325</v>
      </c>
      <c r="D534" s="12">
        <v>7.5</v>
      </c>
      <c r="E534" s="13">
        <f t="shared" si="133"/>
        <v>0.96030729833546735</v>
      </c>
      <c r="F534" s="7">
        <v>7.81</v>
      </c>
      <c r="G534" s="7">
        <f t="shared" si="126"/>
        <v>6.5396927016645323</v>
      </c>
      <c r="H534" s="15">
        <f t="shared" si="127"/>
        <v>8.4603072983354668</v>
      </c>
      <c r="I534" s="11">
        <f t="shared" si="128"/>
        <v>0.1975477495959001</v>
      </c>
      <c r="J534" s="32">
        <f t="shared" si="129"/>
        <v>2.5294206094225363E-2</v>
      </c>
      <c r="K534" s="32">
        <f t="shared" si="130"/>
        <v>39.534745477870473</v>
      </c>
      <c r="L534" s="8">
        <v>1</v>
      </c>
      <c r="M534" s="9">
        <v>0</v>
      </c>
      <c r="N534" s="8">
        <v>0</v>
      </c>
      <c r="O534" s="9">
        <v>0</v>
      </c>
      <c r="P534" s="9">
        <v>0</v>
      </c>
      <c r="Q534" s="9">
        <v>1</v>
      </c>
      <c r="R534" s="9">
        <v>0</v>
      </c>
      <c r="S534" s="8">
        <v>1510</v>
      </c>
      <c r="T534" s="9">
        <v>7</v>
      </c>
      <c r="U534" s="9">
        <f t="shared" si="131"/>
        <v>1502</v>
      </c>
      <c r="V534" s="9">
        <f t="shared" si="132"/>
        <v>15</v>
      </c>
      <c r="W534" s="7">
        <f t="shared" si="138"/>
        <v>7.66012</v>
      </c>
      <c r="X534" s="7">
        <f t="shared" si="134"/>
        <v>16.827439999999999</v>
      </c>
      <c r="Y534" s="9">
        <v>1</v>
      </c>
      <c r="Z534" s="9">
        <v>0</v>
      </c>
      <c r="AA534" s="9">
        <v>1</v>
      </c>
      <c r="AB534" s="9">
        <v>0</v>
      </c>
      <c r="AC534" s="9">
        <v>0</v>
      </c>
      <c r="AD534" s="29">
        <v>0</v>
      </c>
      <c r="AE534" s="187">
        <v>1</v>
      </c>
      <c r="AF534" s="9">
        <v>0</v>
      </c>
      <c r="AG534" s="29">
        <v>0</v>
      </c>
      <c r="AH534" s="9">
        <v>0</v>
      </c>
      <c r="AI534" s="29">
        <v>1</v>
      </c>
      <c r="AJ534" s="20">
        <v>1986</v>
      </c>
      <c r="AK534" s="32">
        <v>0.36</v>
      </c>
      <c r="AL534" s="32">
        <v>0.49</v>
      </c>
      <c r="AM534" s="32">
        <v>0.13</v>
      </c>
      <c r="AN534" s="42">
        <v>0.02</v>
      </c>
      <c r="AO534" s="41">
        <v>1</v>
      </c>
      <c r="AP534" s="17">
        <v>0</v>
      </c>
      <c r="AQ534">
        <v>0.88</v>
      </c>
      <c r="AR534" s="39">
        <f t="shared" si="139"/>
        <v>0.12</v>
      </c>
      <c r="AS534" s="38">
        <f t="shared" si="135"/>
        <v>0.54400000000000004</v>
      </c>
      <c r="AT534" s="39">
        <f t="shared" si="136"/>
        <v>0.45600000000000002</v>
      </c>
      <c r="AU534">
        <v>0</v>
      </c>
      <c r="AV534" s="17">
        <v>1</v>
      </c>
      <c r="AW534">
        <v>0</v>
      </c>
      <c r="AX534" s="17">
        <v>1</v>
      </c>
      <c r="AY534" s="17" t="s">
        <v>21</v>
      </c>
      <c r="AZ534">
        <v>0</v>
      </c>
      <c r="BA534">
        <v>1</v>
      </c>
      <c r="BB534">
        <v>0</v>
      </c>
      <c r="BC534">
        <v>0</v>
      </c>
      <c r="BD534">
        <v>0</v>
      </c>
      <c r="BE534" s="17">
        <v>0</v>
      </c>
      <c r="BF534">
        <v>0</v>
      </c>
      <c r="BG534">
        <v>1</v>
      </c>
      <c r="BH534" s="17">
        <v>0</v>
      </c>
      <c r="BI534">
        <v>124.18</v>
      </c>
      <c r="BJ534">
        <v>470</v>
      </c>
      <c r="BK534" s="92">
        <f t="shared" si="137"/>
        <v>31.487559999999998</v>
      </c>
      <c r="BL534">
        <v>1</v>
      </c>
      <c r="BM534">
        <v>0</v>
      </c>
      <c r="BN534">
        <v>0</v>
      </c>
      <c r="BO534">
        <v>0</v>
      </c>
      <c r="BP534">
        <v>0</v>
      </c>
      <c r="BQ534">
        <v>0</v>
      </c>
      <c r="BR534">
        <v>0</v>
      </c>
      <c r="BS534" s="17">
        <v>0</v>
      </c>
      <c r="BT534">
        <v>0</v>
      </c>
      <c r="BU534">
        <v>0</v>
      </c>
      <c r="BV534">
        <v>0</v>
      </c>
      <c r="BW534" s="17">
        <v>1</v>
      </c>
      <c r="BX534">
        <v>0</v>
      </c>
      <c r="BY534">
        <v>0</v>
      </c>
      <c r="BZ534">
        <v>0</v>
      </c>
      <c r="CA534">
        <v>0</v>
      </c>
      <c r="CB534" s="17">
        <v>0</v>
      </c>
      <c r="CC534">
        <v>0</v>
      </c>
      <c r="CD534">
        <v>0</v>
      </c>
      <c r="CE534">
        <v>0</v>
      </c>
      <c r="CF534">
        <v>1</v>
      </c>
      <c r="CG534">
        <v>0</v>
      </c>
      <c r="CH534">
        <v>0</v>
      </c>
      <c r="CI534">
        <v>0</v>
      </c>
      <c r="CJ534">
        <v>0</v>
      </c>
      <c r="CK534">
        <v>0</v>
      </c>
      <c r="CL534">
        <v>0</v>
      </c>
      <c r="CM534" s="17">
        <v>0</v>
      </c>
      <c r="CN534">
        <v>0.29799999999999999</v>
      </c>
      <c r="CO534">
        <v>18</v>
      </c>
      <c r="CP534">
        <v>1</v>
      </c>
      <c r="CQ534">
        <v>0</v>
      </c>
      <c r="CR534">
        <v>10</v>
      </c>
      <c r="CX534" s="33" t="s">
        <v>85</v>
      </c>
    </row>
    <row r="535" spans="1:102" x14ac:dyDescent="0.25">
      <c r="A535">
        <v>534</v>
      </c>
      <c r="B535">
        <v>35</v>
      </c>
      <c r="C535" s="24" t="s">
        <v>325</v>
      </c>
      <c r="D535" s="12">
        <v>7.3</v>
      </c>
      <c r="E535" s="13">
        <f t="shared" si="133"/>
        <v>0.96052631578947367</v>
      </c>
      <c r="F535" s="7">
        <v>7.6</v>
      </c>
      <c r="G535" s="7">
        <f t="shared" si="126"/>
        <v>6.3394736842105264</v>
      </c>
      <c r="H535" s="15">
        <f t="shared" si="127"/>
        <v>8.2605263157894733</v>
      </c>
      <c r="I535" s="11">
        <f t="shared" si="128"/>
        <v>0.19243528302935478</v>
      </c>
      <c r="J535" s="32">
        <f t="shared" si="129"/>
        <v>2.5320431977546683E-2</v>
      </c>
      <c r="K535" s="32">
        <f t="shared" si="130"/>
        <v>39.493796981298217</v>
      </c>
      <c r="L535" s="8">
        <v>1</v>
      </c>
      <c r="M535" s="9">
        <v>0</v>
      </c>
      <c r="N535" s="8">
        <v>0</v>
      </c>
      <c r="O535" s="9">
        <v>0</v>
      </c>
      <c r="P535" s="9">
        <v>0</v>
      </c>
      <c r="Q535" s="9">
        <v>1</v>
      </c>
      <c r="R535" s="9">
        <v>0</v>
      </c>
      <c r="S535" s="8">
        <v>1510</v>
      </c>
      <c r="T535" s="9">
        <v>7</v>
      </c>
      <c r="U535" s="9">
        <f t="shared" si="131"/>
        <v>1502</v>
      </c>
      <c r="V535" s="9">
        <f t="shared" si="132"/>
        <v>15</v>
      </c>
      <c r="W535" s="7">
        <f t="shared" si="138"/>
        <v>7.66012</v>
      </c>
      <c r="X535" s="7">
        <f t="shared" si="134"/>
        <v>16.827439999999999</v>
      </c>
      <c r="Y535" s="9">
        <v>1</v>
      </c>
      <c r="Z535" s="9">
        <v>0</v>
      </c>
      <c r="AA535" s="9">
        <v>1</v>
      </c>
      <c r="AB535" s="9">
        <v>0</v>
      </c>
      <c r="AC535" s="9">
        <v>0</v>
      </c>
      <c r="AD535" s="29">
        <v>0</v>
      </c>
      <c r="AE535" s="187">
        <v>1</v>
      </c>
      <c r="AF535" s="9">
        <v>0</v>
      </c>
      <c r="AG535" s="29">
        <v>0</v>
      </c>
      <c r="AH535" s="9">
        <v>0</v>
      </c>
      <c r="AI535" s="29">
        <v>1</v>
      </c>
      <c r="AJ535" s="20">
        <v>1986</v>
      </c>
      <c r="AK535" s="32">
        <v>0.36</v>
      </c>
      <c r="AL535" s="32">
        <v>0.49</v>
      </c>
      <c r="AM535" s="32">
        <v>0.13</v>
      </c>
      <c r="AN535" s="42">
        <v>0.02</v>
      </c>
      <c r="AO535" s="41">
        <v>1</v>
      </c>
      <c r="AP535" s="17">
        <v>0</v>
      </c>
      <c r="AQ535">
        <v>0.88</v>
      </c>
      <c r="AR535" s="39">
        <f t="shared" si="139"/>
        <v>0.12</v>
      </c>
      <c r="AS535" s="38">
        <f t="shared" si="135"/>
        <v>0.54400000000000004</v>
      </c>
      <c r="AT535" s="39">
        <f t="shared" si="136"/>
        <v>0.45600000000000002</v>
      </c>
      <c r="AU535">
        <v>0</v>
      </c>
      <c r="AV535" s="17">
        <v>1</v>
      </c>
      <c r="AW535">
        <v>0</v>
      </c>
      <c r="AX535" s="17">
        <v>1</v>
      </c>
      <c r="AY535" s="17" t="s">
        <v>21</v>
      </c>
      <c r="AZ535">
        <v>0</v>
      </c>
      <c r="BA535">
        <v>1</v>
      </c>
      <c r="BB535">
        <v>0</v>
      </c>
      <c r="BC535">
        <v>0</v>
      </c>
      <c r="BD535">
        <v>0</v>
      </c>
      <c r="BE535" s="17">
        <v>0</v>
      </c>
      <c r="BF535">
        <v>0</v>
      </c>
      <c r="BG535">
        <v>1</v>
      </c>
      <c r="BH535" s="17">
        <v>0</v>
      </c>
      <c r="BI535">
        <v>124.18</v>
      </c>
      <c r="BJ535">
        <v>470</v>
      </c>
      <c r="BK535" s="92">
        <f t="shared" si="137"/>
        <v>31.487559999999998</v>
      </c>
      <c r="BL535">
        <v>1</v>
      </c>
      <c r="BM535">
        <v>0</v>
      </c>
      <c r="BN535">
        <v>0</v>
      </c>
      <c r="BO535">
        <v>0</v>
      </c>
      <c r="BP535">
        <v>0</v>
      </c>
      <c r="BQ535">
        <v>0</v>
      </c>
      <c r="BR535">
        <v>0</v>
      </c>
      <c r="BS535" s="17">
        <v>0</v>
      </c>
      <c r="BT535">
        <v>0</v>
      </c>
      <c r="BU535">
        <v>0</v>
      </c>
      <c r="BV535">
        <v>0</v>
      </c>
      <c r="BW535" s="17">
        <v>1</v>
      </c>
      <c r="BX535">
        <v>0</v>
      </c>
      <c r="BY535">
        <v>0</v>
      </c>
      <c r="BZ535">
        <v>0</v>
      </c>
      <c r="CA535">
        <v>0</v>
      </c>
      <c r="CB535" s="17">
        <v>0</v>
      </c>
      <c r="CC535">
        <v>0</v>
      </c>
      <c r="CD535">
        <v>0</v>
      </c>
      <c r="CE535">
        <v>0</v>
      </c>
      <c r="CF535">
        <v>1</v>
      </c>
      <c r="CG535">
        <v>0</v>
      </c>
      <c r="CH535">
        <v>0</v>
      </c>
      <c r="CI535">
        <v>0</v>
      </c>
      <c r="CJ535">
        <v>0</v>
      </c>
      <c r="CK535">
        <v>0</v>
      </c>
      <c r="CL535">
        <v>0</v>
      </c>
      <c r="CM535" s="17">
        <v>1</v>
      </c>
      <c r="CN535">
        <v>0.29799999999999999</v>
      </c>
      <c r="CO535">
        <v>18</v>
      </c>
      <c r="CP535">
        <v>1</v>
      </c>
      <c r="CQ535">
        <v>0</v>
      </c>
      <c r="CR535">
        <v>10</v>
      </c>
      <c r="CX535" s="33" t="s">
        <v>85</v>
      </c>
    </row>
    <row r="536" spans="1:102" x14ac:dyDescent="0.25">
      <c r="A536">
        <v>535</v>
      </c>
      <c r="B536">
        <v>35</v>
      </c>
      <c r="C536" s="24" t="s">
        <v>325</v>
      </c>
      <c r="D536" s="12">
        <v>7.1</v>
      </c>
      <c r="E536" s="13">
        <f t="shared" si="133"/>
        <v>0.94164456233421745</v>
      </c>
      <c r="F536" s="7">
        <v>7.54</v>
      </c>
      <c r="G536" s="7">
        <f t="shared" si="126"/>
        <v>6.1583554376657821</v>
      </c>
      <c r="H536" s="15">
        <f t="shared" si="127"/>
        <v>8.0416445623342163</v>
      </c>
      <c r="I536" s="11">
        <f t="shared" si="128"/>
        <v>0.19097167590337699</v>
      </c>
      <c r="J536" s="32">
        <f t="shared" si="129"/>
        <v>2.5327808475248934E-2</v>
      </c>
      <c r="K536" s="32">
        <f t="shared" si="130"/>
        <v>39.482294766135368</v>
      </c>
      <c r="L536" s="8">
        <v>1</v>
      </c>
      <c r="M536" s="9">
        <v>0</v>
      </c>
      <c r="N536" s="8">
        <v>0</v>
      </c>
      <c r="O536" s="9">
        <v>0</v>
      </c>
      <c r="P536" s="9">
        <v>0</v>
      </c>
      <c r="Q536" s="9">
        <v>1</v>
      </c>
      <c r="R536" s="9">
        <v>0</v>
      </c>
      <c r="S536" s="8">
        <v>1510</v>
      </c>
      <c r="T536" s="9">
        <v>7</v>
      </c>
      <c r="U536" s="9">
        <f t="shared" si="131"/>
        <v>1502</v>
      </c>
      <c r="V536" s="9">
        <f t="shared" si="132"/>
        <v>15</v>
      </c>
      <c r="W536" s="7">
        <f t="shared" si="138"/>
        <v>7.66012</v>
      </c>
      <c r="X536" s="7">
        <f t="shared" si="134"/>
        <v>16.827439999999999</v>
      </c>
      <c r="Y536" s="9">
        <v>1</v>
      </c>
      <c r="Z536" s="9">
        <v>0</v>
      </c>
      <c r="AA536" s="9">
        <v>1</v>
      </c>
      <c r="AB536" s="9">
        <v>0</v>
      </c>
      <c r="AC536" s="9">
        <v>0</v>
      </c>
      <c r="AD536" s="29">
        <v>0</v>
      </c>
      <c r="AE536" s="187">
        <v>1</v>
      </c>
      <c r="AF536" s="9">
        <v>0</v>
      </c>
      <c r="AG536" s="29">
        <v>0</v>
      </c>
      <c r="AH536" s="9">
        <v>0</v>
      </c>
      <c r="AI536" s="29">
        <v>1</v>
      </c>
      <c r="AJ536" s="20">
        <v>1986</v>
      </c>
      <c r="AK536" s="32">
        <v>0.36</v>
      </c>
      <c r="AL536" s="32">
        <v>0.49</v>
      </c>
      <c r="AM536" s="32">
        <v>0.13</v>
      </c>
      <c r="AN536" s="42">
        <v>0.02</v>
      </c>
      <c r="AO536" s="41">
        <v>1</v>
      </c>
      <c r="AP536" s="17">
        <v>0</v>
      </c>
      <c r="AQ536">
        <v>0.88</v>
      </c>
      <c r="AR536" s="39">
        <f t="shared" si="139"/>
        <v>0.12</v>
      </c>
      <c r="AS536" s="38">
        <f t="shared" si="135"/>
        <v>0.54400000000000004</v>
      </c>
      <c r="AT536" s="39">
        <f t="shared" si="136"/>
        <v>0.45600000000000002</v>
      </c>
      <c r="AU536">
        <v>0</v>
      </c>
      <c r="AV536" s="17">
        <v>1</v>
      </c>
      <c r="AW536">
        <v>0</v>
      </c>
      <c r="AX536" s="17">
        <v>1</v>
      </c>
      <c r="AY536" s="17" t="s">
        <v>21</v>
      </c>
      <c r="AZ536">
        <v>0</v>
      </c>
      <c r="BA536">
        <v>1</v>
      </c>
      <c r="BB536">
        <v>0</v>
      </c>
      <c r="BC536">
        <v>0</v>
      </c>
      <c r="BD536">
        <v>0</v>
      </c>
      <c r="BE536" s="17">
        <v>0</v>
      </c>
      <c r="BF536">
        <v>0</v>
      </c>
      <c r="BG536">
        <v>1</v>
      </c>
      <c r="BH536" s="17">
        <v>0</v>
      </c>
      <c r="BI536">
        <v>124.18</v>
      </c>
      <c r="BJ536">
        <v>470</v>
      </c>
      <c r="BK536" s="92">
        <f t="shared" si="137"/>
        <v>31.487559999999998</v>
      </c>
      <c r="BL536">
        <v>1</v>
      </c>
      <c r="BM536">
        <v>0</v>
      </c>
      <c r="BN536">
        <v>0</v>
      </c>
      <c r="BO536">
        <v>0</v>
      </c>
      <c r="BP536">
        <v>0</v>
      </c>
      <c r="BQ536">
        <v>0</v>
      </c>
      <c r="BR536">
        <v>0</v>
      </c>
      <c r="BS536" s="17">
        <v>0</v>
      </c>
      <c r="BT536">
        <v>0</v>
      </c>
      <c r="BU536">
        <v>0</v>
      </c>
      <c r="BV536">
        <v>0</v>
      </c>
      <c r="BW536" s="17">
        <v>1</v>
      </c>
      <c r="BX536">
        <v>0</v>
      </c>
      <c r="BY536">
        <v>0</v>
      </c>
      <c r="BZ536">
        <v>0</v>
      </c>
      <c r="CA536">
        <v>0</v>
      </c>
      <c r="CB536" s="17">
        <v>0</v>
      </c>
      <c r="CC536">
        <v>0</v>
      </c>
      <c r="CD536">
        <v>0</v>
      </c>
      <c r="CE536">
        <v>0</v>
      </c>
      <c r="CF536">
        <v>1</v>
      </c>
      <c r="CG536">
        <v>0</v>
      </c>
      <c r="CH536">
        <v>0</v>
      </c>
      <c r="CI536">
        <v>0</v>
      </c>
      <c r="CJ536">
        <v>0</v>
      </c>
      <c r="CK536">
        <v>0</v>
      </c>
      <c r="CL536">
        <v>0</v>
      </c>
      <c r="CM536" s="17">
        <v>1</v>
      </c>
      <c r="CN536">
        <v>0.29799999999999999</v>
      </c>
      <c r="CO536">
        <v>18</v>
      </c>
      <c r="CP536">
        <v>1</v>
      </c>
      <c r="CQ536">
        <v>0</v>
      </c>
      <c r="CR536">
        <v>10</v>
      </c>
      <c r="CX536" s="33" t="s">
        <v>85</v>
      </c>
    </row>
    <row r="537" spans="1:102" x14ac:dyDescent="0.25">
      <c r="A537">
        <v>536</v>
      </c>
      <c r="B537">
        <v>35</v>
      </c>
      <c r="C537" s="24" t="s">
        <v>325</v>
      </c>
      <c r="D537" s="12">
        <v>6</v>
      </c>
      <c r="E537" s="13">
        <f t="shared" si="133"/>
        <v>0.90361445783132532</v>
      </c>
      <c r="F537" s="7">
        <v>6.64</v>
      </c>
      <c r="G537" s="7">
        <f t="shared" si="126"/>
        <v>5.096385542168675</v>
      </c>
      <c r="H537" s="15">
        <f t="shared" si="127"/>
        <v>6.903614457831325</v>
      </c>
      <c r="I537" s="11">
        <f t="shared" si="128"/>
        <v>0.16886931820305151</v>
      </c>
      <c r="J537" s="32">
        <f t="shared" si="129"/>
        <v>2.5432126235399324E-2</v>
      </c>
      <c r="K537" s="32">
        <f t="shared" si="130"/>
        <v>39.320345878438047</v>
      </c>
      <c r="L537" s="8">
        <v>1</v>
      </c>
      <c r="M537" s="9">
        <v>0</v>
      </c>
      <c r="N537" s="8">
        <v>0</v>
      </c>
      <c r="O537" s="9">
        <v>0</v>
      </c>
      <c r="P537" s="9">
        <v>0</v>
      </c>
      <c r="Q537" s="9">
        <v>1</v>
      </c>
      <c r="R537" s="9">
        <v>0</v>
      </c>
      <c r="S537" s="8">
        <v>1510</v>
      </c>
      <c r="T537" s="9">
        <v>7</v>
      </c>
      <c r="U537" s="9">
        <f t="shared" si="131"/>
        <v>1502</v>
      </c>
      <c r="V537" s="9">
        <f t="shared" si="132"/>
        <v>15</v>
      </c>
      <c r="W537" s="7">
        <f t="shared" si="138"/>
        <v>7.66012</v>
      </c>
      <c r="X537" s="7">
        <f t="shared" si="134"/>
        <v>16.827439999999999</v>
      </c>
      <c r="Y537" s="9">
        <v>1</v>
      </c>
      <c r="Z537" s="9">
        <v>0</v>
      </c>
      <c r="AA537" s="9">
        <v>1</v>
      </c>
      <c r="AB537" s="9">
        <v>0</v>
      </c>
      <c r="AC537" s="9">
        <v>0</v>
      </c>
      <c r="AD537" s="29">
        <v>0</v>
      </c>
      <c r="AE537" s="187">
        <v>1</v>
      </c>
      <c r="AF537" s="9">
        <v>0</v>
      </c>
      <c r="AG537" s="29">
        <v>0</v>
      </c>
      <c r="AH537" s="9">
        <v>0</v>
      </c>
      <c r="AI537" s="29">
        <v>1</v>
      </c>
      <c r="AJ537" s="20">
        <v>1986</v>
      </c>
      <c r="AK537" s="32">
        <v>0.36</v>
      </c>
      <c r="AL537" s="32">
        <v>0.49</v>
      </c>
      <c r="AM537" s="32">
        <v>0.13</v>
      </c>
      <c r="AN537" s="42">
        <v>0.02</v>
      </c>
      <c r="AO537" s="41">
        <v>1</v>
      </c>
      <c r="AP537" s="17">
        <v>0</v>
      </c>
      <c r="AQ537">
        <v>0.88</v>
      </c>
      <c r="AR537" s="39">
        <f t="shared" si="139"/>
        <v>0.12</v>
      </c>
      <c r="AS537" s="38">
        <f t="shared" si="135"/>
        <v>0.54400000000000004</v>
      </c>
      <c r="AT537" s="39">
        <f t="shared" si="136"/>
        <v>0.45600000000000002</v>
      </c>
      <c r="AU537">
        <v>0</v>
      </c>
      <c r="AV537" s="17">
        <v>1</v>
      </c>
      <c r="AW537">
        <v>0</v>
      </c>
      <c r="AX537" s="17">
        <v>1</v>
      </c>
      <c r="AY537" s="17" t="s">
        <v>21</v>
      </c>
      <c r="AZ537">
        <v>0</v>
      </c>
      <c r="BA537">
        <v>1</v>
      </c>
      <c r="BB537">
        <v>0</v>
      </c>
      <c r="BC537">
        <v>0</v>
      </c>
      <c r="BD537">
        <v>0</v>
      </c>
      <c r="BE537" s="17">
        <v>0</v>
      </c>
      <c r="BF537">
        <v>0</v>
      </c>
      <c r="BG537">
        <v>1</v>
      </c>
      <c r="BH537" s="17">
        <v>0</v>
      </c>
      <c r="BI537">
        <v>124.18</v>
      </c>
      <c r="BJ537">
        <v>470</v>
      </c>
      <c r="BK537" s="92">
        <f t="shared" si="137"/>
        <v>31.487559999999998</v>
      </c>
      <c r="BL537">
        <v>1</v>
      </c>
      <c r="BM537">
        <v>0</v>
      </c>
      <c r="BN537">
        <v>0</v>
      </c>
      <c r="BO537">
        <v>0</v>
      </c>
      <c r="BP537">
        <v>0</v>
      </c>
      <c r="BQ537">
        <v>0</v>
      </c>
      <c r="BR537">
        <v>0</v>
      </c>
      <c r="BS537" s="17">
        <v>0</v>
      </c>
      <c r="BT537">
        <v>0</v>
      </c>
      <c r="BU537">
        <v>0</v>
      </c>
      <c r="BV537">
        <v>0</v>
      </c>
      <c r="BW537" s="17">
        <v>1</v>
      </c>
      <c r="BX537">
        <v>0</v>
      </c>
      <c r="BY537">
        <v>0</v>
      </c>
      <c r="BZ537">
        <v>0</v>
      </c>
      <c r="CA537">
        <v>0</v>
      </c>
      <c r="CB537" s="17">
        <v>0</v>
      </c>
      <c r="CC537">
        <v>0</v>
      </c>
      <c r="CD537">
        <v>0</v>
      </c>
      <c r="CE537">
        <v>0</v>
      </c>
      <c r="CF537">
        <v>1</v>
      </c>
      <c r="CG537">
        <v>0</v>
      </c>
      <c r="CH537">
        <v>0</v>
      </c>
      <c r="CI537">
        <v>0</v>
      </c>
      <c r="CJ537">
        <v>0</v>
      </c>
      <c r="CK537">
        <v>1</v>
      </c>
      <c r="CL537">
        <v>0</v>
      </c>
      <c r="CM537" s="17">
        <v>0</v>
      </c>
      <c r="CN537">
        <v>0.29799999999999999</v>
      </c>
      <c r="CO537">
        <v>18</v>
      </c>
      <c r="CP537">
        <v>1</v>
      </c>
      <c r="CQ537">
        <v>0</v>
      </c>
      <c r="CR537">
        <v>10</v>
      </c>
      <c r="CX537" s="33" t="s">
        <v>85</v>
      </c>
    </row>
    <row r="538" spans="1:102" x14ac:dyDescent="0.25">
      <c r="A538">
        <v>537</v>
      </c>
      <c r="B538">
        <v>35</v>
      </c>
      <c r="C538" s="24" t="s">
        <v>325</v>
      </c>
      <c r="D538" s="12">
        <v>8.4</v>
      </c>
      <c r="E538" s="13">
        <f t="shared" si="133"/>
        <v>0.98707403055229148</v>
      </c>
      <c r="F538" s="7">
        <v>8.51</v>
      </c>
      <c r="G538" s="7">
        <f t="shared" si="126"/>
        <v>7.4129259694477092</v>
      </c>
      <c r="H538" s="15">
        <f t="shared" si="127"/>
        <v>9.3870740305522915</v>
      </c>
      <c r="I538" s="11">
        <f t="shared" si="128"/>
        <v>0.21440325235359536</v>
      </c>
      <c r="J538" s="32">
        <f t="shared" si="129"/>
        <v>2.5194271721926603E-2</v>
      </c>
      <c r="K538" s="32">
        <f t="shared" si="130"/>
        <v>39.691562075584777</v>
      </c>
      <c r="L538" s="8">
        <v>1</v>
      </c>
      <c r="M538" s="9">
        <v>0</v>
      </c>
      <c r="N538" s="8">
        <v>0</v>
      </c>
      <c r="O538" s="9">
        <v>0</v>
      </c>
      <c r="P538" s="9">
        <v>0</v>
      </c>
      <c r="Q538" s="9">
        <v>1</v>
      </c>
      <c r="R538" s="9">
        <v>0</v>
      </c>
      <c r="S538" s="8">
        <v>1510</v>
      </c>
      <c r="T538" s="9">
        <v>6</v>
      </c>
      <c r="U538" s="9">
        <f t="shared" si="131"/>
        <v>1503</v>
      </c>
      <c r="V538" s="9">
        <f t="shared" si="132"/>
        <v>15</v>
      </c>
      <c r="W538" s="7">
        <f t="shared" si="138"/>
        <v>7.66012</v>
      </c>
      <c r="X538" s="7">
        <f t="shared" si="134"/>
        <v>16.827439999999999</v>
      </c>
      <c r="Y538" s="9">
        <v>1</v>
      </c>
      <c r="Z538" s="9">
        <v>0</v>
      </c>
      <c r="AA538" s="9">
        <v>1</v>
      </c>
      <c r="AB538" s="9">
        <v>0</v>
      </c>
      <c r="AC538" s="9">
        <v>0</v>
      </c>
      <c r="AD538" s="29">
        <v>0</v>
      </c>
      <c r="AE538" s="187">
        <v>1</v>
      </c>
      <c r="AF538" s="9">
        <v>0</v>
      </c>
      <c r="AG538" s="29">
        <v>0</v>
      </c>
      <c r="AH538" s="9">
        <v>0</v>
      </c>
      <c r="AI538" s="29">
        <v>1</v>
      </c>
      <c r="AJ538" s="20">
        <v>1986</v>
      </c>
      <c r="AK538" s="32">
        <v>0.36</v>
      </c>
      <c r="AL538" s="32">
        <v>0.49</v>
      </c>
      <c r="AM538" s="32">
        <v>0.13</v>
      </c>
      <c r="AN538" s="42">
        <v>0.02</v>
      </c>
      <c r="AO538" s="41">
        <v>1</v>
      </c>
      <c r="AP538" s="17">
        <v>0</v>
      </c>
      <c r="AQ538">
        <v>0.88</v>
      </c>
      <c r="AR538" s="39">
        <f t="shared" si="139"/>
        <v>0.12</v>
      </c>
      <c r="AS538" s="38">
        <f t="shared" si="135"/>
        <v>0.54400000000000004</v>
      </c>
      <c r="AT538" s="39">
        <f t="shared" si="136"/>
        <v>0.45600000000000002</v>
      </c>
      <c r="AU538">
        <v>0</v>
      </c>
      <c r="AV538" s="17">
        <v>1</v>
      </c>
      <c r="AW538">
        <v>0</v>
      </c>
      <c r="AX538" s="17">
        <v>1</v>
      </c>
      <c r="AY538" s="17" t="s">
        <v>21</v>
      </c>
      <c r="AZ538">
        <v>0</v>
      </c>
      <c r="BA538">
        <v>1</v>
      </c>
      <c r="BB538">
        <v>0</v>
      </c>
      <c r="BC538">
        <v>0</v>
      </c>
      <c r="BD538">
        <v>0</v>
      </c>
      <c r="BE538" s="17">
        <v>0</v>
      </c>
      <c r="BF538">
        <v>0</v>
      </c>
      <c r="BG538">
        <v>1</v>
      </c>
      <c r="BH538" s="17">
        <v>0</v>
      </c>
      <c r="BI538">
        <v>124.18</v>
      </c>
      <c r="BJ538">
        <v>470</v>
      </c>
      <c r="BK538" s="92">
        <f t="shared" si="137"/>
        <v>31.487559999999998</v>
      </c>
      <c r="BL538">
        <v>0</v>
      </c>
      <c r="BM538">
        <v>0</v>
      </c>
      <c r="BN538">
        <v>0</v>
      </c>
      <c r="BO538">
        <v>0</v>
      </c>
      <c r="BP538">
        <v>0</v>
      </c>
      <c r="BQ538">
        <v>0</v>
      </c>
      <c r="BR538">
        <v>1</v>
      </c>
      <c r="BS538" s="17">
        <v>0</v>
      </c>
      <c r="BT538">
        <v>0</v>
      </c>
      <c r="BU538">
        <v>0</v>
      </c>
      <c r="BV538">
        <v>0</v>
      </c>
      <c r="BW538" s="17">
        <v>1</v>
      </c>
      <c r="BX538">
        <v>0</v>
      </c>
      <c r="BY538">
        <v>0</v>
      </c>
      <c r="BZ538">
        <v>0</v>
      </c>
      <c r="CA538">
        <v>0</v>
      </c>
      <c r="CB538" s="17">
        <v>0</v>
      </c>
      <c r="CC538">
        <v>0</v>
      </c>
      <c r="CD538">
        <v>0</v>
      </c>
      <c r="CE538">
        <v>0</v>
      </c>
      <c r="CF538">
        <v>1</v>
      </c>
      <c r="CG538">
        <v>0</v>
      </c>
      <c r="CH538">
        <v>0</v>
      </c>
      <c r="CI538">
        <v>1</v>
      </c>
      <c r="CJ538">
        <v>0</v>
      </c>
      <c r="CK538">
        <v>0</v>
      </c>
      <c r="CL538">
        <v>0</v>
      </c>
      <c r="CM538" s="17">
        <v>0</v>
      </c>
      <c r="CN538">
        <v>0.29799999999999999</v>
      </c>
      <c r="CO538">
        <v>18</v>
      </c>
      <c r="CP538">
        <v>1</v>
      </c>
      <c r="CQ538">
        <v>0</v>
      </c>
      <c r="CR538">
        <v>10</v>
      </c>
      <c r="CX538" s="33" t="s">
        <v>85</v>
      </c>
    </row>
    <row r="539" spans="1:102" x14ac:dyDescent="0.25">
      <c r="A539">
        <v>538</v>
      </c>
      <c r="B539">
        <v>35</v>
      </c>
      <c r="C539" s="24" t="s">
        <v>325</v>
      </c>
      <c r="D539" s="12">
        <v>7.4</v>
      </c>
      <c r="E539" s="13">
        <f t="shared" si="133"/>
        <v>1.0407876230661042</v>
      </c>
      <c r="F539" s="7">
        <v>7.11</v>
      </c>
      <c r="G539" s="7">
        <f t="shared" si="126"/>
        <v>6.359212376933896</v>
      </c>
      <c r="H539" s="15">
        <f t="shared" si="127"/>
        <v>8.4407876230661039</v>
      </c>
      <c r="I539" s="11">
        <f t="shared" si="128"/>
        <v>0.19994071330712809</v>
      </c>
      <c r="J539" s="32">
        <f t="shared" si="129"/>
        <v>2.8121056723928003E-2</v>
      </c>
      <c r="K539" s="32">
        <f t="shared" si="130"/>
        <v>35.560541334462272</v>
      </c>
      <c r="L539" s="8">
        <v>1</v>
      </c>
      <c r="M539" s="9">
        <v>0</v>
      </c>
      <c r="N539" s="8">
        <v>0</v>
      </c>
      <c r="O539" s="9">
        <v>0</v>
      </c>
      <c r="P539" s="9">
        <v>0</v>
      </c>
      <c r="Q539" s="9">
        <v>1</v>
      </c>
      <c r="R539" s="9">
        <v>0</v>
      </c>
      <c r="S539" s="8">
        <v>1220</v>
      </c>
      <c r="T539" s="9">
        <v>5</v>
      </c>
      <c r="U539" s="9">
        <f t="shared" si="131"/>
        <v>1214</v>
      </c>
      <c r="V539" s="9">
        <f t="shared" si="132"/>
        <v>15</v>
      </c>
      <c r="W539" s="7">
        <f t="shared" si="138"/>
        <v>7.4770000000000003</v>
      </c>
      <c r="X539" s="7">
        <f t="shared" si="134"/>
        <v>17.561</v>
      </c>
      <c r="Y539" s="9">
        <v>1</v>
      </c>
      <c r="Z539" s="9">
        <v>0</v>
      </c>
      <c r="AA539" s="9">
        <v>1</v>
      </c>
      <c r="AB539" s="9">
        <v>0</v>
      </c>
      <c r="AC539" s="9">
        <v>0</v>
      </c>
      <c r="AD539" s="29">
        <v>0</v>
      </c>
      <c r="AE539" s="187">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5"/>
        <v>0.55000000000000004</v>
      </c>
      <c r="AT539" s="39">
        <f t="shared" si="136"/>
        <v>0.45</v>
      </c>
      <c r="AU539">
        <v>0</v>
      </c>
      <c r="AV539" s="17">
        <v>1</v>
      </c>
      <c r="AW539">
        <v>0</v>
      </c>
      <c r="AX539" s="17">
        <v>1</v>
      </c>
      <c r="AY539" s="17" t="s">
        <v>21</v>
      </c>
      <c r="AZ539">
        <v>0</v>
      </c>
      <c r="BA539">
        <v>1</v>
      </c>
      <c r="BB539">
        <v>0</v>
      </c>
      <c r="BC539">
        <v>0</v>
      </c>
      <c r="BD539">
        <v>0</v>
      </c>
      <c r="BE539" s="17">
        <v>0</v>
      </c>
      <c r="BF539">
        <v>0</v>
      </c>
      <c r="BG539">
        <v>1</v>
      </c>
      <c r="BH539" s="17">
        <v>0</v>
      </c>
      <c r="BI539">
        <v>124.18</v>
      </c>
      <c r="BJ539">
        <v>470</v>
      </c>
      <c r="BK539" s="92">
        <f t="shared" si="137"/>
        <v>32.037999999999997</v>
      </c>
      <c r="BL539">
        <v>0</v>
      </c>
      <c r="BM539">
        <v>0</v>
      </c>
      <c r="BN539">
        <v>0</v>
      </c>
      <c r="BO539">
        <v>0</v>
      </c>
      <c r="BP539">
        <v>0</v>
      </c>
      <c r="BQ539">
        <v>0</v>
      </c>
      <c r="BR539">
        <v>1</v>
      </c>
      <c r="BS539" s="17">
        <v>0</v>
      </c>
      <c r="BT539">
        <v>0</v>
      </c>
      <c r="BU539">
        <v>0</v>
      </c>
      <c r="BV539">
        <v>0</v>
      </c>
      <c r="BW539" s="17">
        <v>1</v>
      </c>
      <c r="BX539">
        <v>0</v>
      </c>
      <c r="BY539">
        <v>0</v>
      </c>
      <c r="BZ539">
        <v>0</v>
      </c>
      <c r="CA539">
        <v>0</v>
      </c>
      <c r="CB539" s="17">
        <v>0</v>
      </c>
      <c r="CC539">
        <v>0</v>
      </c>
      <c r="CD539">
        <v>0</v>
      </c>
      <c r="CE539">
        <v>0</v>
      </c>
      <c r="CF539">
        <v>1</v>
      </c>
      <c r="CG539">
        <v>0</v>
      </c>
      <c r="CH539">
        <v>0</v>
      </c>
      <c r="CI539">
        <v>0</v>
      </c>
      <c r="CJ539">
        <v>0</v>
      </c>
      <c r="CK539">
        <v>0</v>
      </c>
      <c r="CL539">
        <v>0</v>
      </c>
      <c r="CM539" s="17">
        <v>0</v>
      </c>
      <c r="CN539">
        <v>0.29799999999999999</v>
      </c>
      <c r="CO539">
        <v>18</v>
      </c>
      <c r="CP539">
        <v>1</v>
      </c>
      <c r="CQ539">
        <v>0</v>
      </c>
      <c r="CR539">
        <v>10</v>
      </c>
      <c r="CX539" s="33" t="s">
        <v>85</v>
      </c>
    </row>
    <row r="540" spans="1:102" x14ac:dyDescent="0.25">
      <c r="A540">
        <v>539</v>
      </c>
      <c r="B540">
        <v>35</v>
      </c>
      <c r="C540" s="24" t="s">
        <v>325</v>
      </c>
      <c r="D540" s="12">
        <v>7.6</v>
      </c>
      <c r="E540" s="13">
        <f t="shared" si="133"/>
        <v>3.1275720164609049</v>
      </c>
      <c r="F540" s="7">
        <v>2.4300000000000002</v>
      </c>
      <c r="G540" s="7">
        <f t="shared" si="126"/>
        <v>4.4724279835390952</v>
      </c>
      <c r="H540" s="15">
        <f t="shared" si="127"/>
        <v>10.727572016460904</v>
      </c>
      <c r="I540" s="11">
        <f t="shared" si="128"/>
        <v>6.11932504058443E-2</v>
      </c>
      <c r="J540" s="32">
        <f t="shared" si="129"/>
        <v>2.5182407574421521E-2</v>
      </c>
      <c r="K540" s="32">
        <f t="shared" si="130"/>
        <v>39.710261897902413</v>
      </c>
      <c r="L540" s="8">
        <v>1</v>
      </c>
      <c r="M540" s="9">
        <v>0</v>
      </c>
      <c r="N540" s="8">
        <v>0</v>
      </c>
      <c r="O540" s="9">
        <v>0</v>
      </c>
      <c r="P540" s="9">
        <v>0</v>
      </c>
      <c r="Q540" s="9">
        <v>1</v>
      </c>
      <c r="R540" s="9">
        <v>0</v>
      </c>
      <c r="S540" s="8">
        <v>1577</v>
      </c>
      <c r="T540" s="9">
        <v>5</v>
      </c>
      <c r="U540" s="9">
        <f t="shared" si="131"/>
        <v>1571</v>
      </c>
      <c r="V540" s="9">
        <f t="shared" si="132"/>
        <v>15</v>
      </c>
      <c r="W540" s="7">
        <f t="shared" si="138"/>
        <v>9.0030000000000001</v>
      </c>
      <c r="X540" s="7">
        <f t="shared" si="134"/>
        <v>11.448</v>
      </c>
      <c r="Y540" s="9">
        <v>1</v>
      </c>
      <c r="Z540" s="9">
        <v>0</v>
      </c>
      <c r="AA540" s="9">
        <v>1</v>
      </c>
      <c r="AB540" s="9">
        <v>0</v>
      </c>
      <c r="AC540" s="9">
        <v>0</v>
      </c>
      <c r="AD540" s="29">
        <v>0</v>
      </c>
      <c r="AE540" s="187">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5"/>
        <v>0.5</v>
      </c>
      <c r="AT540" s="39">
        <f t="shared" si="136"/>
        <v>0.5</v>
      </c>
      <c r="AU540">
        <v>0</v>
      </c>
      <c r="AV540" s="17">
        <v>1</v>
      </c>
      <c r="AW540">
        <v>0</v>
      </c>
      <c r="AX540" s="17">
        <v>1</v>
      </c>
      <c r="AY540" s="17" t="s">
        <v>21</v>
      </c>
      <c r="AZ540">
        <v>0</v>
      </c>
      <c r="BA540">
        <v>1</v>
      </c>
      <c r="BB540">
        <v>0</v>
      </c>
      <c r="BC540">
        <v>0</v>
      </c>
      <c r="BD540">
        <v>0</v>
      </c>
      <c r="BE540" s="17">
        <v>0</v>
      </c>
      <c r="BF540">
        <v>0</v>
      </c>
      <c r="BG540">
        <v>1</v>
      </c>
      <c r="BH540" s="17">
        <v>0</v>
      </c>
      <c r="BI540">
        <v>124.18</v>
      </c>
      <c r="BJ540">
        <v>470</v>
      </c>
      <c r="BK540" s="92">
        <f t="shared" si="137"/>
        <v>27.451000000000001</v>
      </c>
      <c r="BL540">
        <v>0</v>
      </c>
      <c r="BM540">
        <v>0</v>
      </c>
      <c r="BN540">
        <v>0</v>
      </c>
      <c r="BO540">
        <v>0</v>
      </c>
      <c r="BP540">
        <v>0</v>
      </c>
      <c r="BQ540">
        <v>0</v>
      </c>
      <c r="BR540">
        <v>1</v>
      </c>
      <c r="BS540" s="17">
        <v>0</v>
      </c>
      <c r="BT540">
        <v>0</v>
      </c>
      <c r="BU540">
        <v>0</v>
      </c>
      <c r="BV540">
        <v>0</v>
      </c>
      <c r="BW540" s="17">
        <v>1</v>
      </c>
      <c r="BX540">
        <v>0</v>
      </c>
      <c r="BY540">
        <v>0</v>
      </c>
      <c r="BZ540">
        <v>0</v>
      </c>
      <c r="CA540">
        <v>0</v>
      </c>
      <c r="CB540" s="17">
        <v>0</v>
      </c>
      <c r="CC540">
        <v>0</v>
      </c>
      <c r="CD540">
        <v>0</v>
      </c>
      <c r="CE540">
        <v>0</v>
      </c>
      <c r="CF540">
        <v>1</v>
      </c>
      <c r="CG540">
        <v>0</v>
      </c>
      <c r="CH540">
        <v>0</v>
      </c>
      <c r="CI540">
        <v>0</v>
      </c>
      <c r="CJ540">
        <v>0</v>
      </c>
      <c r="CK540">
        <v>0</v>
      </c>
      <c r="CL540">
        <v>0</v>
      </c>
      <c r="CM540" s="17">
        <v>0</v>
      </c>
      <c r="CN540">
        <v>0.29799999999999999</v>
      </c>
      <c r="CO540">
        <v>18</v>
      </c>
      <c r="CP540">
        <v>1</v>
      </c>
      <c r="CQ540">
        <v>0</v>
      </c>
      <c r="CR540">
        <v>10</v>
      </c>
      <c r="CX540" s="33" t="s">
        <v>85</v>
      </c>
    </row>
    <row r="541" spans="1:102" x14ac:dyDescent="0.25">
      <c r="A541">
        <v>540</v>
      </c>
      <c r="B541">
        <v>35</v>
      </c>
      <c r="C541" s="24" t="s">
        <v>325</v>
      </c>
      <c r="D541" s="12">
        <v>6.7</v>
      </c>
      <c r="E541" s="13">
        <f t="shared" si="133"/>
        <v>0.93314763231197773</v>
      </c>
      <c r="F541" s="7">
        <v>7.18</v>
      </c>
      <c r="G541" s="7">
        <f t="shared" si="126"/>
        <v>5.7668523676880223</v>
      </c>
      <c r="H541" s="15">
        <f t="shared" si="127"/>
        <v>7.633147632311978</v>
      </c>
      <c r="I541" s="11">
        <f t="shared" si="128"/>
        <v>0.18239852026663411</v>
      </c>
      <c r="J541" s="32">
        <f t="shared" si="129"/>
        <v>2.5403693630450433E-2</v>
      </c>
      <c r="K541" s="32">
        <f t="shared" si="130"/>
        <v>39.364354433929179</v>
      </c>
      <c r="L541" s="8">
        <v>1</v>
      </c>
      <c r="M541" s="9">
        <v>0</v>
      </c>
      <c r="N541" s="8">
        <v>0</v>
      </c>
      <c r="O541" s="9">
        <v>0</v>
      </c>
      <c r="P541" s="9">
        <v>0</v>
      </c>
      <c r="Q541" s="9">
        <v>1</v>
      </c>
      <c r="R541" s="9">
        <v>0</v>
      </c>
      <c r="S541" s="8">
        <v>1510</v>
      </c>
      <c r="T541" s="9">
        <v>11</v>
      </c>
      <c r="U541" s="9">
        <f t="shared" si="131"/>
        <v>1498</v>
      </c>
      <c r="V541" s="9">
        <f t="shared" si="132"/>
        <v>15</v>
      </c>
      <c r="W541" s="7">
        <f t="shared" si="138"/>
        <v>7.66012</v>
      </c>
      <c r="X541" s="7">
        <f t="shared" si="134"/>
        <v>16.827439999999999</v>
      </c>
      <c r="Y541" s="9">
        <v>1</v>
      </c>
      <c r="Z541" s="9">
        <v>0</v>
      </c>
      <c r="AA541" s="9">
        <v>1</v>
      </c>
      <c r="AB541" s="9">
        <v>0</v>
      </c>
      <c r="AC541" s="9">
        <v>0</v>
      </c>
      <c r="AD541" s="29">
        <v>0</v>
      </c>
      <c r="AE541" s="187">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5"/>
        <v>0.54400000000000004</v>
      </c>
      <c r="AT541" s="39">
        <f t="shared" si="136"/>
        <v>0.45600000000000002</v>
      </c>
      <c r="AU541">
        <v>0</v>
      </c>
      <c r="AV541" s="17">
        <v>1</v>
      </c>
      <c r="AW541">
        <v>0</v>
      </c>
      <c r="AX541" s="17">
        <v>1</v>
      </c>
      <c r="AY541" s="17" t="s">
        <v>21</v>
      </c>
      <c r="AZ541">
        <v>0</v>
      </c>
      <c r="BA541">
        <v>1</v>
      </c>
      <c r="BB541">
        <v>0</v>
      </c>
      <c r="BC541">
        <v>0</v>
      </c>
      <c r="BD541">
        <v>0</v>
      </c>
      <c r="BE541" s="17">
        <v>0</v>
      </c>
      <c r="BF541">
        <v>0</v>
      </c>
      <c r="BG541">
        <v>1</v>
      </c>
      <c r="BH541" s="17">
        <v>0</v>
      </c>
      <c r="BI541">
        <v>124.18</v>
      </c>
      <c r="BJ541">
        <v>470</v>
      </c>
      <c r="BK541" s="92">
        <f t="shared" si="137"/>
        <v>31.487559999999998</v>
      </c>
      <c r="BL541">
        <v>0</v>
      </c>
      <c r="BM541">
        <v>0</v>
      </c>
      <c r="BN541">
        <v>0</v>
      </c>
      <c r="BO541">
        <v>0</v>
      </c>
      <c r="BP541">
        <v>0</v>
      </c>
      <c r="BQ541">
        <v>0</v>
      </c>
      <c r="BR541">
        <v>1</v>
      </c>
      <c r="BS541" s="17">
        <v>0</v>
      </c>
      <c r="BT541">
        <v>0</v>
      </c>
      <c r="BU541">
        <v>0</v>
      </c>
      <c r="BV541">
        <v>0</v>
      </c>
      <c r="BW541" s="17">
        <v>1</v>
      </c>
      <c r="BX541">
        <v>0</v>
      </c>
      <c r="BY541">
        <v>0</v>
      </c>
      <c r="BZ541">
        <v>0</v>
      </c>
      <c r="CA541">
        <v>0</v>
      </c>
      <c r="CB541" s="17">
        <v>0</v>
      </c>
      <c r="CC541">
        <v>0</v>
      </c>
      <c r="CD541">
        <v>0</v>
      </c>
      <c r="CE541">
        <v>0</v>
      </c>
      <c r="CF541">
        <v>1</v>
      </c>
      <c r="CG541">
        <v>0</v>
      </c>
      <c r="CH541">
        <v>0</v>
      </c>
      <c r="CI541">
        <v>1</v>
      </c>
      <c r="CJ541">
        <v>0</v>
      </c>
      <c r="CK541">
        <v>1</v>
      </c>
      <c r="CL541">
        <v>0</v>
      </c>
      <c r="CM541" s="17">
        <v>1</v>
      </c>
      <c r="CN541">
        <v>0.29799999999999999</v>
      </c>
      <c r="CO541">
        <v>18</v>
      </c>
      <c r="CP541">
        <v>1</v>
      </c>
      <c r="CQ541">
        <v>0</v>
      </c>
      <c r="CR541">
        <v>10</v>
      </c>
      <c r="CX541" s="33" t="s">
        <v>85</v>
      </c>
    </row>
    <row r="542" spans="1:102" x14ac:dyDescent="0.25">
      <c r="A542">
        <v>541</v>
      </c>
      <c r="B542">
        <v>35</v>
      </c>
      <c r="C542" s="24" t="s">
        <v>325</v>
      </c>
      <c r="D542" s="12">
        <v>5.9</v>
      </c>
      <c r="E542" s="13">
        <f t="shared" si="133"/>
        <v>0.94855305466237949</v>
      </c>
      <c r="F542" s="7">
        <v>6.22</v>
      </c>
      <c r="G542" s="7">
        <f t="shared" si="126"/>
        <v>4.9514469453376204</v>
      </c>
      <c r="H542" s="15">
        <f t="shared" si="127"/>
        <v>6.8485530546623803</v>
      </c>
      <c r="I542" s="11">
        <f t="shared" si="128"/>
        <v>0.17609106334503863</v>
      </c>
      <c r="J542" s="32">
        <f t="shared" si="129"/>
        <v>2.8310460344861517E-2</v>
      </c>
      <c r="K542" s="32">
        <f t="shared" si="130"/>
        <v>35.322632970943715</v>
      </c>
      <c r="L542" s="8">
        <v>1</v>
      </c>
      <c r="M542" s="9">
        <v>0</v>
      </c>
      <c r="N542" s="8">
        <v>0</v>
      </c>
      <c r="O542" s="9">
        <v>0</v>
      </c>
      <c r="P542" s="9">
        <v>0</v>
      </c>
      <c r="Q542" s="9">
        <v>1</v>
      </c>
      <c r="R542" s="9">
        <v>0</v>
      </c>
      <c r="S542" s="8">
        <v>1220</v>
      </c>
      <c r="T542" s="9">
        <v>10</v>
      </c>
      <c r="U542" s="9">
        <f t="shared" si="131"/>
        <v>1209</v>
      </c>
      <c r="V542" s="9">
        <f t="shared" si="132"/>
        <v>15</v>
      </c>
      <c r="W542" s="7">
        <f t="shared" si="138"/>
        <v>7.4770000000000003</v>
      </c>
      <c r="X542" s="7">
        <f t="shared" si="134"/>
        <v>17.561</v>
      </c>
      <c r="Y542" s="9">
        <v>1</v>
      </c>
      <c r="Z542" s="9">
        <v>0</v>
      </c>
      <c r="AA542" s="9">
        <v>1</v>
      </c>
      <c r="AB542" s="9">
        <v>0</v>
      </c>
      <c r="AC542" s="9">
        <v>0</v>
      </c>
      <c r="AD542" s="29">
        <v>0</v>
      </c>
      <c r="AE542" s="187">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5"/>
        <v>0.55000000000000004</v>
      </c>
      <c r="AT542" s="39">
        <f t="shared" si="136"/>
        <v>0.45</v>
      </c>
      <c r="AU542">
        <v>0</v>
      </c>
      <c r="AV542" s="17">
        <v>1</v>
      </c>
      <c r="AW542">
        <v>0</v>
      </c>
      <c r="AX542" s="17">
        <v>1</v>
      </c>
      <c r="AY542" s="17" t="s">
        <v>21</v>
      </c>
      <c r="AZ542">
        <v>0</v>
      </c>
      <c r="BA542">
        <v>1</v>
      </c>
      <c r="BB542">
        <v>0</v>
      </c>
      <c r="BC542">
        <v>0</v>
      </c>
      <c r="BD542">
        <v>0</v>
      </c>
      <c r="BE542" s="17">
        <v>0</v>
      </c>
      <c r="BF542">
        <v>0</v>
      </c>
      <c r="BG542">
        <v>1</v>
      </c>
      <c r="BH542" s="17">
        <v>0</v>
      </c>
      <c r="BI542">
        <v>124.18</v>
      </c>
      <c r="BJ542">
        <v>470</v>
      </c>
      <c r="BK542" s="92">
        <f t="shared" si="137"/>
        <v>32.037999999999997</v>
      </c>
      <c r="BL542">
        <v>0</v>
      </c>
      <c r="BM542">
        <v>0</v>
      </c>
      <c r="BN542">
        <v>0</v>
      </c>
      <c r="BO542">
        <v>0</v>
      </c>
      <c r="BP542">
        <v>0</v>
      </c>
      <c r="BQ542">
        <v>0</v>
      </c>
      <c r="BR542">
        <v>1</v>
      </c>
      <c r="BS542" s="17">
        <v>0</v>
      </c>
      <c r="BT542">
        <v>0</v>
      </c>
      <c r="BU542">
        <v>0</v>
      </c>
      <c r="BV542">
        <v>0</v>
      </c>
      <c r="BW542" s="17">
        <v>1</v>
      </c>
      <c r="BX542">
        <v>0</v>
      </c>
      <c r="BY542">
        <v>0</v>
      </c>
      <c r="BZ542">
        <v>0</v>
      </c>
      <c r="CA542">
        <v>0</v>
      </c>
      <c r="CB542" s="17">
        <v>0</v>
      </c>
      <c r="CC542">
        <v>0</v>
      </c>
      <c r="CD542">
        <v>0</v>
      </c>
      <c r="CE542">
        <v>0</v>
      </c>
      <c r="CF542">
        <v>1</v>
      </c>
      <c r="CG542">
        <v>0</v>
      </c>
      <c r="CH542">
        <v>0</v>
      </c>
      <c r="CI542">
        <v>0</v>
      </c>
      <c r="CJ542">
        <v>0</v>
      </c>
      <c r="CK542">
        <v>1</v>
      </c>
      <c r="CL542">
        <v>0</v>
      </c>
      <c r="CM542" s="17">
        <v>1</v>
      </c>
      <c r="CN542">
        <v>0.29799999999999999</v>
      </c>
      <c r="CO542">
        <v>18</v>
      </c>
      <c r="CP542">
        <v>1</v>
      </c>
      <c r="CQ542">
        <v>0</v>
      </c>
      <c r="CR542">
        <v>10</v>
      </c>
      <c r="CX542" s="33" t="s">
        <v>85</v>
      </c>
    </row>
    <row r="543" spans="1:102" x14ac:dyDescent="0.25">
      <c r="A543">
        <v>542</v>
      </c>
      <c r="B543">
        <v>35</v>
      </c>
      <c r="C543" s="24" t="s">
        <v>325</v>
      </c>
      <c r="D543" s="12">
        <v>6.6</v>
      </c>
      <c r="E543" s="13">
        <f t="shared" si="133"/>
        <v>3.1132075471698109</v>
      </c>
      <c r="F543" s="7">
        <v>2.12</v>
      </c>
      <c r="G543" s="7">
        <f t="shared" si="126"/>
        <v>3.4867924528301888</v>
      </c>
      <c r="H543" s="15">
        <f t="shared" si="127"/>
        <v>9.7132075471698105</v>
      </c>
      <c r="I543" s="11">
        <f t="shared" si="128"/>
        <v>0.12591098420571495</v>
      </c>
      <c r="J543" s="32">
        <f t="shared" si="129"/>
        <v>5.9391973681941011E-2</v>
      </c>
      <c r="K543" s="32">
        <f t="shared" si="130"/>
        <v>16.837291943777657</v>
      </c>
      <c r="L543" s="8">
        <v>1</v>
      </c>
      <c r="M543" s="9">
        <v>0</v>
      </c>
      <c r="N543" s="8">
        <v>0</v>
      </c>
      <c r="O543" s="9">
        <v>0</v>
      </c>
      <c r="P543" s="9">
        <v>0</v>
      </c>
      <c r="Q543" s="9">
        <v>1</v>
      </c>
      <c r="R543" s="9">
        <v>0</v>
      </c>
      <c r="S543" s="8">
        <v>290</v>
      </c>
      <c r="T543" s="9">
        <v>10</v>
      </c>
      <c r="U543" s="9">
        <f t="shared" si="131"/>
        <v>279</v>
      </c>
      <c r="V543" s="9">
        <f t="shared" si="132"/>
        <v>15</v>
      </c>
      <c r="W543" s="7">
        <f t="shared" si="138"/>
        <v>9.0030000000000001</v>
      </c>
      <c r="X543" s="7">
        <f t="shared" si="134"/>
        <v>11.448</v>
      </c>
      <c r="Y543" s="9">
        <v>1</v>
      </c>
      <c r="Z543" s="9">
        <v>0</v>
      </c>
      <c r="AA543" s="9">
        <v>1</v>
      </c>
      <c r="AB543" s="9">
        <v>0</v>
      </c>
      <c r="AC543" s="9">
        <v>0</v>
      </c>
      <c r="AD543" s="29">
        <v>0</v>
      </c>
      <c r="AE543" s="187">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5"/>
        <v>0.5</v>
      </c>
      <c r="AT543" s="39">
        <f t="shared" si="136"/>
        <v>0.5</v>
      </c>
      <c r="AU543">
        <v>0</v>
      </c>
      <c r="AV543" s="17">
        <v>1</v>
      </c>
      <c r="AW543">
        <v>0</v>
      </c>
      <c r="AX543" s="17">
        <v>1</v>
      </c>
      <c r="AY543" s="17" t="s">
        <v>21</v>
      </c>
      <c r="AZ543">
        <v>0</v>
      </c>
      <c r="BA543">
        <v>1</v>
      </c>
      <c r="BB543">
        <v>0</v>
      </c>
      <c r="BC543">
        <v>0</v>
      </c>
      <c r="BD543">
        <v>0</v>
      </c>
      <c r="BE543" s="17">
        <v>0</v>
      </c>
      <c r="BF543">
        <v>0</v>
      </c>
      <c r="BG543">
        <v>1</v>
      </c>
      <c r="BH543" s="17">
        <v>0</v>
      </c>
      <c r="BI543">
        <v>124.18</v>
      </c>
      <c r="BJ543">
        <v>470</v>
      </c>
      <c r="BK543" s="92">
        <f t="shared" si="137"/>
        <v>27.451000000000001</v>
      </c>
      <c r="BL543">
        <v>0</v>
      </c>
      <c r="BM543">
        <v>0</v>
      </c>
      <c r="BN543">
        <v>0</v>
      </c>
      <c r="BO543">
        <v>0</v>
      </c>
      <c r="BP543">
        <v>0</v>
      </c>
      <c r="BQ543">
        <v>0</v>
      </c>
      <c r="BR543">
        <v>1</v>
      </c>
      <c r="BS543" s="17">
        <v>0</v>
      </c>
      <c r="BT543">
        <v>0</v>
      </c>
      <c r="BU543">
        <v>0</v>
      </c>
      <c r="BV543">
        <v>0</v>
      </c>
      <c r="BW543" s="17">
        <v>1</v>
      </c>
      <c r="BX543">
        <v>0</v>
      </c>
      <c r="BY543">
        <v>0</v>
      </c>
      <c r="BZ543">
        <v>0</v>
      </c>
      <c r="CA543">
        <v>0</v>
      </c>
      <c r="CB543" s="17">
        <v>0</v>
      </c>
      <c r="CC543">
        <v>0</v>
      </c>
      <c r="CD543">
        <v>0</v>
      </c>
      <c r="CE543">
        <v>0</v>
      </c>
      <c r="CF543">
        <v>1</v>
      </c>
      <c r="CG543">
        <v>0</v>
      </c>
      <c r="CH543">
        <v>0</v>
      </c>
      <c r="CI543">
        <v>0</v>
      </c>
      <c r="CJ543">
        <v>0</v>
      </c>
      <c r="CK543">
        <v>1</v>
      </c>
      <c r="CL543">
        <v>0</v>
      </c>
      <c r="CM543" s="17">
        <v>1</v>
      </c>
      <c r="CN543">
        <v>0.29799999999999999</v>
      </c>
      <c r="CO543">
        <v>18</v>
      </c>
      <c r="CP543">
        <v>1</v>
      </c>
      <c r="CQ543">
        <v>0</v>
      </c>
      <c r="CR543">
        <v>10</v>
      </c>
      <c r="CX543" s="33" t="s">
        <v>85</v>
      </c>
    </row>
    <row r="544" spans="1:102" s="93" customFormat="1" x14ac:dyDescent="0.25">
      <c r="A544" s="93">
        <v>543</v>
      </c>
      <c r="B544" s="93">
        <v>36</v>
      </c>
      <c r="C544" s="94" t="s">
        <v>326</v>
      </c>
      <c r="D544" s="95">
        <v>11.1</v>
      </c>
      <c r="E544" s="96">
        <v>0.5</v>
      </c>
      <c r="F544" s="97">
        <f t="shared" ref="F544:F607" si="140">D544/E544</f>
        <v>22.2</v>
      </c>
      <c r="G544" s="97">
        <f t="shared" si="126"/>
        <v>10.6</v>
      </c>
      <c r="H544" s="98">
        <f t="shared" si="127"/>
        <v>11.6</v>
      </c>
      <c r="I544" s="99">
        <f t="shared" si="128"/>
        <v>0.39245407503305468</v>
      </c>
      <c r="J544" s="100">
        <f t="shared" si="129"/>
        <v>1.7678111487975434E-2</v>
      </c>
      <c r="K544" s="100">
        <f t="shared" si="130"/>
        <v>56.567128263683323</v>
      </c>
      <c r="L544" s="101">
        <v>1</v>
      </c>
      <c r="M544" s="102">
        <v>0</v>
      </c>
      <c r="N544" s="101">
        <v>0</v>
      </c>
      <c r="O544" s="102">
        <v>0</v>
      </c>
      <c r="P544" s="102">
        <v>1</v>
      </c>
      <c r="Q544" s="102">
        <v>0</v>
      </c>
      <c r="R544" s="102">
        <v>0</v>
      </c>
      <c r="S544" s="101">
        <v>2717</v>
      </c>
      <c r="T544" s="102">
        <v>9</v>
      </c>
      <c r="U544" s="102">
        <f t="shared" si="131"/>
        <v>2707</v>
      </c>
      <c r="V544" s="102">
        <f t="shared" si="132"/>
        <v>6</v>
      </c>
      <c r="W544" s="97">
        <v>8.49</v>
      </c>
      <c r="X544" s="97">
        <v>14.73</v>
      </c>
      <c r="Y544" s="102">
        <v>1</v>
      </c>
      <c r="Z544" s="102">
        <v>0</v>
      </c>
      <c r="AA544" s="102">
        <v>0</v>
      </c>
      <c r="AB544" s="102">
        <v>0</v>
      </c>
      <c r="AC544" s="102">
        <v>1</v>
      </c>
      <c r="AD544" s="103">
        <v>0</v>
      </c>
      <c r="AE544" s="102">
        <v>0</v>
      </c>
      <c r="AF544" s="102">
        <v>1</v>
      </c>
      <c r="AG544" s="103">
        <v>0</v>
      </c>
      <c r="AH544" s="102">
        <v>0</v>
      </c>
      <c r="AI544" s="103">
        <v>1</v>
      </c>
      <c r="AJ544" s="104">
        <v>1985</v>
      </c>
      <c r="AK544" s="100">
        <v>0.01</v>
      </c>
      <c r="AL544" s="100">
        <v>0.47</v>
      </c>
      <c r="AM544" s="100">
        <v>0.28999999999999998</v>
      </c>
      <c r="AN544" s="105">
        <v>0.23</v>
      </c>
      <c r="AO544" s="106">
        <v>1</v>
      </c>
      <c r="AP544" s="107">
        <v>0</v>
      </c>
      <c r="AQ544" s="93">
        <v>1</v>
      </c>
      <c r="AR544" s="108">
        <v>0</v>
      </c>
      <c r="AS544" s="110">
        <v>0.63</v>
      </c>
      <c r="AT544" s="108">
        <f t="shared" ref="AT544:AT549" si="141">1-AS544</f>
        <v>0.37</v>
      </c>
      <c r="AU544">
        <v>0</v>
      </c>
      <c r="AV544" s="107">
        <v>1</v>
      </c>
      <c r="AW544" s="110">
        <v>0.15</v>
      </c>
      <c r="AX544" s="108">
        <f t="shared" ref="AX544:AX549" si="142">1-AW544</f>
        <v>0.85</v>
      </c>
      <c r="AY544" s="107" t="s">
        <v>28</v>
      </c>
      <c r="AZ544">
        <v>0</v>
      </c>
      <c r="BA544">
        <v>1</v>
      </c>
      <c r="BB544">
        <v>0</v>
      </c>
      <c r="BC544">
        <v>0</v>
      </c>
      <c r="BD544">
        <v>0</v>
      </c>
      <c r="BE544" s="107">
        <v>0</v>
      </c>
      <c r="BF544">
        <v>0</v>
      </c>
      <c r="BG544">
        <v>1</v>
      </c>
      <c r="BH544" s="107">
        <v>0</v>
      </c>
      <c r="BI544">
        <v>111.9166666666667</v>
      </c>
      <c r="BJ544">
        <v>45</v>
      </c>
      <c r="BK544" s="111">
        <f t="shared" ref="BK544:BK564" si="143">X544+W544+6</f>
        <v>29.22</v>
      </c>
      <c r="BL544" s="93">
        <v>1</v>
      </c>
      <c r="BM544" s="93">
        <v>0</v>
      </c>
      <c r="BN544" s="93">
        <v>0</v>
      </c>
      <c r="BO544" s="93">
        <v>0</v>
      </c>
      <c r="BP544" s="93">
        <v>0</v>
      </c>
      <c r="BQ544" s="93">
        <v>0</v>
      </c>
      <c r="BR544" s="93">
        <v>0</v>
      </c>
      <c r="BS544" s="107">
        <v>0</v>
      </c>
      <c r="BT544" s="93">
        <v>0</v>
      </c>
      <c r="BU544" s="93">
        <v>0</v>
      </c>
      <c r="BV544" s="93">
        <v>0</v>
      </c>
      <c r="BW544" s="107">
        <v>1</v>
      </c>
      <c r="BX544" s="93">
        <v>0</v>
      </c>
      <c r="BY544" s="93">
        <v>0</v>
      </c>
      <c r="BZ544" s="93">
        <v>0</v>
      </c>
      <c r="CA544" s="93">
        <v>0</v>
      </c>
      <c r="CB544" s="107">
        <v>0</v>
      </c>
      <c r="CC544" s="93">
        <v>0</v>
      </c>
      <c r="CD544" s="93">
        <v>0</v>
      </c>
      <c r="CE544" s="93">
        <v>1</v>
      </c>
      <c r="CF544" s="93">
        <v>1</v>
      </c>
      <c r="CG544" s="93">
        <v>0</v>
      </c>
      <c r="CH544" s="93">
        <v>0</v>
      </c>
      <c r="CI544" s="93">
        <v>0</v>
      </c>
      <c r="CJ544" s="93">
        <v>0</v>
      </c>
      <c r="CK544" s="93">
        <v>0</v>
      </c>
      <c r="CL544" s="93">
        <v>1</v>
      </c>
      <c r="CM544" s="107">
        <v>1</v>
      </c>
      <c r="CN544">
        <v>0.29799999999999999</v>
      </c>
      <c r="CO544">
        <v>72</v>
      </c>
      <c r="CP544">
        <v>1</v>
      </c>
      <c r="CQ544">
        <v>0</v>
      </c>
      <c r="CR544">
        <v>8</v>
      </c>
      <c r="CS544" s="109"/>
      <c r="CX544" s="33" t="s">
        <v>85</v>
      </c>
    </row>
    <row r="545" spans="1:102" x14ac:dyDescent="0.25">
      <c r="A545">
        <v>544</v>
      </c>
      <c r="B545">
        <v>36</v>
      </c>
      <c r="C545" s="24" t="s">
        <v>326</v>
      </c>
      <c r="D545" s="12">
        <v>10.3</v>
      </c>
      <c r="E545" s="13">
        <v>0.8</v>
      </c>
      <c r="F545" s="7">
        <f t="shared" si="140"/>
        <v>12.875</v>
      </c>
      <c r="G545" s="7">
        <f t="shared" si="126"/>
        <v>9.5</v>
      </c>
      <c r="H545" s="15">
        <f t="shared" si="127"/>
        <v>11.100000000000001</v>
      </c>
      <c r="I545" s="11">
        <f t="shared" si="128"/>
        <v>0.14568016832067471</v>
      </c>
      <c r="J545" s="32">
        <f t="shared" si="129"/>
        <v>1.1314964529761141E-2</v>
      </c>
      <c r="K545" s="32">
        <f t="shared" si="130"/>
        <v>88.378535997152611</v>
      </c>
      <c r="L545" s="8">
        <v>1</v>
      </c>
      <c r="M545" s="9">
        <v>0</v>
      </c>
      <c r="N545" s="8">
        <v>0</v>
      </c>
      <c r="O545" s="9">
        <v>0</v>
      </c>
      <c r="P545" s="9">
        <v>1</v>
      </c>
      <c r="Q545" s="9">
        <v>0</v>
      </c>
      <c r="R545" s="9">
        <v>0</v>
      </c>
      <c r="S545" s="8">
        <v>7655</v>
      </c>
      <c r="T545" s="9">
        <v>9</v>
      </c>
      <c r="U545" s="9">
        <f t="shared" si="131"/>
        <v>7645</v>
      </c>
      <c r="V545" s="9">
        <f t="shared" si="132"/>
        <v>6</v>
      </c>
      <c r="W545" s="7">
        <v>9.09</v>
      </c>
      <c r="X545" s="7">
        <v>14.38</v>
      </c>
      <c r="Y545" s="9">
        <v>1</v>
      </c>
      <c r="Z545" s="9">
        <v>0</v>
      </c>
      <c r="AA545" s="9">
        <v>0</v>
      </c>
      <c r="AB545" s="9">
        <v>0</v>
      </c>
      <c r="AC545" s="9">
        <v>1</v>
      </c>
      <c r="AD545" s="29">
        <v>0</v>
      </c>
      <c r="AE545" s="187">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41"/>
        <v>0.29000000000000004</v>
      </c>
      <c r="AU545">
        <v>0</v>
      </c>
      <c r="AV545" s="17">
        <v>1</v>
      </c>
      <c r="AW545" s="38">
        <v>0.25</v>
      </c>
      <c r="AX545" s="39">
        <f t="shared" si="142"/>
        <v>0.75</v>
      </c>
      <c r="AY545" s="17" t="s">
        <v>28</v>
      </c>
      <c r="AZ545">
        <v>0</v>
      </c>
      <c r="BA545">
        <v>1</v>
      </c>
      <c r="BB545">
        <v>0</v>
      </c>
      <c r="BC545">
        <v>0</v>
      </c>
      <c r="BD545">
        <v>0</v>
      </c>
      <c r="BE545" s="17">
        <v>0</v>
      </c>
      <c r="BF545">
        <v>0</v>
      </c>
      <c r="BG545">
        <v>1</v>
      </c>
      <c r="BH545" s="17">
        <v>0</v>
      </c>
      <c r="BI545">
        <v>111.9166666666667</v>
      </c>
      <c r="BJ545">
        <v>45</v>
      </c>
      <c r="BK545" s="92">
        <f t="shared" si="143"/>
        <v>29.47</v>
      </c>
      <c r="BL545">
        <v>1</v>
      </c>
      <c r="BM545">
        <v>0</v>
      </c>
      <c r="BN545">
        <v>0</v>
      </c>
      <c r="BO545">
        <v>0</v>
      </c>
      <c r="BP545">
        <v>0</v>
      </c>
      <c r="BQ545">
        <v>0</v>
      </c>
      <c r="BR545">
        <v>0</v>
      </c>
      <c r="BS545" s="17">
        <v>0</v>
      </c>
      <c r="BT545">
        <v>0</v>
      </c>
      <c r="BU545">
        <v>0</v>
      </c>
      <c r="BV545">
        <v>0</v>
      </c>
      <c r="BW545" s="17">
        <v>1</v>
      </c>
      <c r="BX545">
        <v>0</v>
      </c>
      <c r="BY545">
        <v>0</v>
      </c>
      <c r="BZ545">
        <v>0</v>
      </c>
      <c r="CA545">
        <v>0</v>
      </c>
      <c r="CB545" s="17">
        <v>0</v>
      </c>
      <c r="CC545">
        <v>0</v>
      </c>
      <c r="CD545">
        <v>0</v>
      </c>
      <c r="CE545">
        <v>1</v>
      </c>
      <c r="CF545">
        <v>1</v>
      </c>
      <c r="CG545">
        <v>0</v>
      </c>
      <c r="CH545">
        <v>0</v>
      </c>
      <c r="CI545">
        <v>0</v>
      </c>
      <c r="CJ545">
        <v>0</v>
      </c>
      <c r="CK545">
        <v>0</v>
      </c>
      <c r="CL545">
        <v>1</v>
      </c>
      <c r="CM545" s="17">
        <v>1</v>
      </c>
      <c r="CN545">
        <v>0.29799999999999999</v>
      </c>
      <c r="CO545">
        <v>72</v>
      </c>
      <c r="CP545">
        <v>1</v>
      </c>
      <c r="CQ545">
        <v>0</v>
      </c>
      <c r="CR545">
        <v>8</v>
      </c>
      <c r="CX545" s="33" t="s">
        <v>85</v>
      </c>
    </row>
    <row r="546" spans="1:102" x14ac:dyDescent="0.25">
      <c r="A546">
        <v>545</v>
      </c>
      <c r="B546">
        <v>36</v>
      </c>
      <c r="C546" s="24" t="s">
        <v>326</v>
      </c>
      <c r="D546" s="12">
        <v>10.3</v>
      </c>
      <c r="E546" s="13">
        <v>0.4</v>
      </c>
      <c r="F546" s="7">
        <f t="shared" si="140"/>
        <v>25.75</v>
      </c>
      <c r="G546" s="7">
        <f t="shared" si="126"/>
        <v>9.9</v>
      </c>
      <c r="H546" s="15">
        <f t="shared" si="127"/>
        <v>10.700000000000001</v>
      </c>
      <c r="I546" s="11">
        <f t="shared" si="128"/>
        <v>0.30460976967849723</v>
      </c>
      <c r="J546" s="32">
        <f t="shared" si="129"/>
        <v>1.1829505618582415E-2</v>
      </c>
      <c r="K546" s="32">
        <f t="shared" si="130"/>
        <v>84.534386494491116</v>
      </c>
      <c r="L546" s="8">
        <v>1</v>
      </c>
      <c r="M546" s="9">
        <v>0</v>
      </c>
      <c r="N546" s="8">
        <v>0</v>
      </c>
      <c r="O546" s="9">
        <v>0</v>
      </c>
      <c r="P546" s="9">
        <v>1</v>
      </c>
      <c r="Q546" s="9">
        <v>0</v>
      </c>
      <c r="R546" s="9">
        <v>0</v>
      </c>
      <c r="S546" s="8">
        <v>6493</v>
      </c>
      <c r="T546" s="9">
        <v>9</v>
      </c>
      <c r="U546" s="9">
        <f t="shared" si="131"/>
        <v>6483</v>
      </c>
      <c r="V546" s="9">
        <f t="shared" si="132"/>
        <v>6</v>
      </c>
      <c r="W546" s="7">
        <v>9.66</v>
      </c>
      <c r="X546" s="7">
        <v>13.85</v>
      </c>
      <c r="Y546" s="9">
        <v>1</v>
      </c>
      <c r="Z546" s="9">
        <v>0</v>
      </c>
      <c r="AA546" s="9">
        <v>0</v>
      </c>
      <c r="AB546" s="9">
        <v>0</v>
      </c>
      <c r="AC546" s="9">
        <v>1</v>
      </c>
      <c r="AD546" s="29">
        <v>0</v>
      </c>
      <c r="AE546" s="187">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41"/>
        <v>0.31000000000000005</v>
      </c>
      <c r="AU546">
        <v>0</v>
      </c>
      <c r="AV546" s="17">
        <v>1</v>
      </c>
      <c r="AW546" s="38">
        <v>0.25</v>
      </c>
      <c r="AX546" s="39">
        <f t="shared" si="142"/>
        <v>0.75</v>
      </c>
      <c r="AY546" s="17" t="s">
        <v>28</v>
      </c>
      <c r="AZ546">
        <v>0</v>
      </c>
      <c r="BA546">
        <v>1</v>
      </c>
      <c r="BB546">
        <v>0</v>
      </c>
      <c r="BC546">
        <v>0</v>
      </c>
      <c r="BD546">
        <v>0</v>
      </c>
      <c r="BE546" s="17">
        <v>0</v>
      </c>
      <c r="BF546">
        <v>0</v>
      </c>
      <c r="BG546">
        <v>1</v>
      </c>
      <c r="BH546" s="17">
        <v>0</v>
      </c>
      <c r="BI546">
        <v>111.9166666666667</v>
      </c>
      <c r="BJ546">
        <v>45</v>
      </c>
      <c r="BK546" s="92">
        <f t="shared" si="143"/>
        <v>29.509999999999998</v>
      </c>
      <c r="BL546">
        <v>1</v>
      </c>
      <c r="BM546">
        <v>0</v>
      </c>
      <c r="BN546">
        <v>0</v>
      </c>
      <c r="BO546">
        <v>0</v>
      </c>
      <c r="BP546">
        <v>0</v>
      </c>
      <c r="BQ546">
        <v>0</v>
      </c>
      <c r="BR546">
        <v>0</v>
      </c>
      <c r="BS546" s="17">
        <v>0</v>
      </c>
      <c r="BT546">
        <v>0</v>
      </c>
      <c r="BU546">
        <v>0</v>
      </c>
      <c r="BV546">
        <v>0</v>
      </c>
      <c r="BW546" s="17">
        <v>1</v>
      </c>
      <c r="BX546">
        <v>0</v>
      </c>
      <c r="BY546">
        <v>0</v>
      </c>
      <c r="BZ546">
        <v>0</v>
      </c>
      <c r="CA546">
        <v>0</v>
      </c>
      <c r="CB546" s="17">
        <v>0</v>
      </c>
      <c r="CC546">
        <v>0</v>
      </c>
      <c r="CD546">
        <v>0</v>
      </c>
      <c r="CE546">
        <v>1</v>
      </c>
      <c r="CF546">
        <v>1</v>
      </c>
      <c r="CG546">
        <v>0</v>
      </c>
      <c r="CH546">
        <v>0</v>
      </c>
      <c r="CI546">
        <v>0</v>
      </c>
      <c r="CJ546">
        <v>0</v>
      </c>
      <c r="CK546">
        <v>0</v>
      </c>
      <c r="CL546">
        <v>1</v>
      </c>
      <c r="CM546" s="17">
        <v>1</v>
      </c>
      <c r="CN546">
        <v>0.29799999999999999</v>
      </c>
      <c r="CO546">
        <v>72</v>
      </c>
      <c r="CP546">
        <v>1</v>
      </c>
      <c r="CQ546">
        <v>0</v>
      </c>
      <c r="CR546">
        <v>8</v>
      </c>
      <c r="CX546" s="33" t="s">
        <v>85</v>
      </c>
    </row>
    <row r="547" spans="1:102" x14ac:dyDescent="0.25">
      <c r="A547">
        <v>546</v>
      </c>
      <c r="B547">
        <v>36</v>
      </c>
      <c r="C547" s="24" t="s">
        <v>326</v>
      </c>
      <c r="D547" s="12">
        <v>10.8</v>
      </c>
      <c r="E547" s="13">
        <v>0.8</v>
      </c>
      <c r="F547" s="7">
        <f t="shared" si="140"/>
        <v>13.5</v>
      </c>
      <c r="G547" s="7">
        <f t="shared" si="126"/>
        <v>10</v>
      </c>
      <c r="H547" s="15">
        <f t="shared" si="127"/>
        <v>11.600000000000001</v>
      </c>
      <c r="I547" s="11">
        <f t="shared" si="128"/>
        <v>0.27960140146238877</v>
      </c>
      <c r="J547" s="32">
        <f t="shared" si="129"/>
        <v>2.071121492313991E-2</v>
      </c>
      <c r="K547" s="32">
        <f t="shared" si="130"/>
        <v>48.283019789569913</v>
      </c>
      <c r="L547" s="8">
        <v>1</v>
      </c>
      <c r="M547" s="9">
        <v>0</v>
      </c>
      <c r="N547" s="8">
        <v>0</v>
      </c>
      <c r="O547" s="9">
        <v>0</v>
      </c>
      <c r="P547" s="9">
        <v>1</v>
      </c>
      <c r="Q547" s="9">
        <v>0</v>
      </c>
      <c r="R547" s="9">
        <v>0</v>
      </c>
      <c r="S547" s="8">
        <v>2159</v>
      </c>
      <c r="T547" s="9">
        <v>9</v>
      </c>
      <c r="U547" s="9">
        <f t="shared" si="131"/>
        <v>2149</v>
      </c>
      <c r="V547" s="9">
        <f t="shared" si="132"/>
        <v>6</v>
      </c>
      <c r="W547" s="7">
        <v>9.15</v>
      </c>
      <c r="X547" s="7">
        <v>13.47</v>
      </c>
      <c r="Y547" s="9">
        <v>1</v>
      </c>
      <c r="Z547" s="9">
        <v>0</v>
      </c>
      <c r="AA547" s="9">
        <v>0</v>
      </c>
      <c r="AB547" s="9">
        <v>0</v>
      </c>
      <c r="AC547" s="9">
        <v>1</v>
      </c>
      <c r="AD547" s="29">
        <v>0</v>
      </c>
      <c r="AE547" s="187">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41"/>
        <v>0.36</v>
      </c>
      <c r="AU547">
        <v>0</v>
      </c>
      <c r="AV547" s="17">
        <v>1</v>
      </c>
      <c r="AW547" s="38">
        <v>0.12</v>
      </c>
      <c r="AX547" s="39">
        <f t="shared" si="142"/>
        <v>0.88</v>
      </c>
      <c r="AY547" s="17" t="s">
        <v>28</v>
      </c>
      <c r="AZ547">
        <v>0</v>
      </c>
      <c r="BA547">
        <v>1</v>
      </c>
      <c r="BB547">
        <v>0</v>
      </c>
      <c r="BC547">
        <v>0</v>
      </c>
      <c r="BD547">
        <v>0</v>
      </c>
      <c r="BE547" s="17">
        <v>0</v>
      </c>
      <c r="BF547">
        <v>0</v>
      </c>
      <c r="BG547">
        <v>1</v>
      </c>
      <c r="BH547" s="17">
        <v>0</v>
      </c>
      <c r="BI547">
        <v>111.9166666666667</v>
      </c>
      <c r="BJ547">
        <v>45</v>
      </c>
      <c r="BK547" s="92">
        <f t="shared" si="143"/>
        <v>28.62</v>
      </c>
      <c r="BL547">
        <v>1</v>
      </c>
      <c r="BM547">
        <v>0</v>
      </c>
      <c r="BN547">
        <v>0</v>
      </c>
      <c r="BO547">
        <v>0</v>
      </c>
      <c r="BP547">
        <v>0</v>
      </c>
      <c r="BQ547">
        <v>0</v>
      </c>
      <c r="BR547">
        <v>0</v>
      </c>
      <c r="BS547" s="17">
        <v>0</v>
      </c>
      <c r="BT547">
        <v>0</v>
      </c>
      <c r="BU547">
        <v>0</v>
      </c>
      <c r="BV547">
        <v>0</v>
      </c>
      <c r="BW547" s="17">
        <v>1</v>
      </c>
      <c r="BX547">
        <v>0</v>
      </c>
      <c r="BY547">
        <v>0</v>
      </c>
      <c r="BZ547">
        <v>0</v>
      </c>
      <c r="CA547">
        <v>0</v>
      </c>
      <c r="CB547" s="17">
        <v>0</v>
      </c>
      <c r="CC547">
        <v>0</v>
      </c>
      <c r="CD547">
        <v>0</v>
      </c>
      <c r="CE547">
        <v>1</v>
      </c>
      <c r="CF547">
        <v>1</v>
      </c>
      <c r="CG547">
        <v>0</v>
      </c>
      <c r="CH547">
        <v>0</v>
      </c>
      <c r="CI547">
        <v>0</v>
      </c>
      <c r="CJ547">
        <v>0</v>
      </c>
      <c r="CK547">
        <v>0</v>
      </c>
      <c r="CL547">
        <v>1</v>
      </c>
      <c r="CM547" s="17">
        <v>1</v>
      </c>
      <c r="CN547">
        <v>0.29799999999999999</v>
      </c>
      <c r="CO547">
        <v>72</v>
      </c>
      <c r="CP547">
        <v>1</v>
      </c>
      <c r="CQ547">
        <v>0</v>
      </c>
      <c r="CR547">
        <v>8</v>
      </c>
      <c r="CX547" s="33" t="s">
        <v>85</v>
      </c>
    </row>
    <row r="548" spans="1:102" x14ac:dyDescent="0.25">
      <c r="A548">
        <v>547</v>
      </c>
      <c r="B548">
        <v>36</v>
      </c>
      <c r="C548" s="24" t="s">
        <v>326</v>
      </c>
      <c r="D548" s="12">
        <v>10.3</v>
      </c>
      <c r="E548" s="13">
        <v>0.4</v>
      </c>
      <c r="F548" s="7">
        <f t="shared" si="140"/>
        <v>25.75</v>
      </c>
      <c r="G548" s="7">
        <f t="shared" si="126"/>
        <v>9.9</v>
      </c>
      <c r="H548" s="15">
        <f t="shared" si="127"/>
        <v>10.700000000000001</v>
      </c>
      <c r="I548" s="11">
        <f t="shared" si="128"/>
        <v>0.30144160977152851</v>
      </c>
      <c r="J548" s="32">
        <f t="shared" si="129"/>
        <v>1.1706470282389457E-2</v>
      </c>
      <c r="K548" s="32">
        <f t="shared" si="130"/>
        <v>85.422845304988527</v>
      </c>
      <c r="L548" s="8">
        <v>1</v>
      </c>
      <c r="M548" s="9">
        <v>0</v>
      </c>
      <c r="N548" s="8">
        <v>0</v>
      </c>
      <c r="O548" s="9">
        <v>0</v>
      </c>
      <c r="P548" s="9">
        <v>1</v>
      </c>
      <c r="Q548" s="9">
        <v>0</v>
      </c>
      <c r="R548" s="9">
        <v>0</v>
      </c>
      <c r="S548" s="8">
        <v>6644</v>
      </c>
      <c r="T548" s="9">
        <v>9</v>
      </c>
      <c r="U548" s="9">
        <f t="shared" si="131"/>
        <v>6634</v>
      </c>
      <c r="V548" s="9">
        <f t="shared" si="132"/>
        <v>6</v>
      </c>
      <c r="W548" s="7">
        <v>10.11</v>
      </c>
      <c r="X548" s="7">
        <v>13.19</v>
      </c>
      <c r="Y548" s="9">
        <v>1</v>
      </c>
      <c r="Z548" s="9">
        <v>0</v>
      </c>
      <c r="AA548" s="9">
        <v>0</v>
      </c>
      <c r="AB548" s="9">
        <v>0</v>
      </c>
      <c r="AC548" s="9">
        <v>1</v>
      </c>
      <c r="AD548" s="29">
        <v>0</v>
      </c>
      <c r="AE548" s="187">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41"/>
        <v>0.31999999999999995</v>
      </c>
      <c r="AU548">
        <v>0</v>
      </c>
      <c r="AV548" s="17">
        <v>1</v>
      </c>
      <c r="AW548" s="38">
        <v>0.22</v>
      </c>
      <c r="AX548" s="39">
        <f t="shared" si="142"/>
        <v>0.78</v>
      </c>
      <c r="AY548" s="17" t="s">
        <v>28</v>
      </c>
      <c r="AZ548">
        <v>0</v>
      </c>
      <c r="BA548">
        <v>1</v>
      </c>
      <c r="BB548">
        <v>0</v>
      </c>
      <c r="BC548">
        <v>0</v>
      </c>
      <c r="BD548">
        <v>0</v>
      </c>
      <c r="BE548" s="17">
        <v>0</v>
      </c>
      <c r="BF548">
        <v>0</v>
      </c>
      <c r="BG548">
        <v>1</v>
      </c>
      <c r="BH548" s="17">
        <v>0</v>
      </c>
      <c r="BI548">
        <v>111.9166666666667</v>
      </c>
      <c r="BJ548">
        <v>45</v>
      </c>
      <c r="BK548" s="92">
        <f t="shared" si="143"/>
        <v>29.299999999999997</v>
      </c>
      <c r="BL548">
        <v>1</v>
      </c>
      <c r="BM548">
        <v>0</v>
      </c>
      <c r="BN548">
        <v>0</v>
      </c>
      <c r="BO548">
        <v>0</v>
      </c>
      <c r="BP548">
        <v>0</v>
      </c>
      <c r="BQ548">
        <v>0</v>
      </c>
      <c r="BR548">
        <v>0</v>
      </c>
      <c r="BS548" s="17">
        <v>0</v>
      </c>
      <c r="BT548">
        <v>0</v>
      </c>
      <c r="BU548">
        <v>0</v>
      </c>
      <c r="BV548">
        <v>0</v>
      </c>
      <c r="BW548" s="17">
        <v>1</v>
      </c>
      <c r="BX548">
        <v>0</v>
      </c>
      <c r="BY548">
        <v>0</v>
      </c>
      <c r="BZ548">
        <v>0</v>
      </c>
      <c r="CA548">
        <v>0</v>
      </c>
      <c r="CB548" s="17">
        <v>0</v>
      </c>
      <c r="CC548">
        <v>0</v>
      </c>
      <c r="CD548">
        <v>0</v>
      </c>
      <c r="CE548">
        <v>1</v>
      </c>
      <c r="CF548">
        <v>1</v>
      </c>
      <c r="CG548">
        <v>0</v>
      </c>
      <c r="CH548">
        <v>0</v>
      </c>
      <c r="CI548">
        <v>0</v>
      </c>
      <c r="CJ548">
        <v>0</v>
      </c>
      <c r="CK548">
        <v>0</v>
      </c>
      <c r="CL548">
        <v>1</v>
      </c>
      <c r="CM548" s="17">
        <v>1</v>
      </c>
      <c r="CN548">
        <v>0.29799999999999999</v>
      </c>
      <c r="CO548">
        <v>72</v>
      </c>
      <c r="CP548">
        <v>1</v>
      </c>
      <c r="CQ548">
        <v>0</v>
      </c>
      <c r="CR548">
        <v>8</v>
      </c>
      <c r="CX548" s="33" t="s">
        <v>85</v>
      </c>
    </row>
    <row r="549" spans="1:102" x14ac:dyDescent="0.25">
      <c r="A549">
        <v>548</v>
      </c>
      <c r="B549">
        <v>36</v>
      </c>
      <c r="C549" s="24" t="s">
        <v>326</v>
      </c>
      <c r="D549" s="12">
        <v>10.7</v>
      </c>
      <c r="E549" s="13">
        <v>0.4</v>
      </c>
      <c r="F549" s="7">
        <f t="shared" si="140"/>
        <v>26.749999999999996</v>
      </c>
      <c r="G549" s="7">
        <f t="shared" si="126"/>
        <v>10.299999999999999</v>
      </c>
      <c r="H549" s="15">
        <f t="shared" si="127"/>
        <v>11.1</v>
      </c>
      <c r="I549" s="11">
        <f t="shared" si="128"/>
        <v>0.32404460614450042</v>
      </c>
      <c r="J549" s="32">
        <f t="shared" si="129"/>
        <v>1.2113817052130859E-2</v>
      </c>
      <c r="K549" s="32">
        <f t="shared" si="130"/>
        <v>82.550363415311509</v>
      </c>
      <c r="L549" s="8">
        <v>1</v>
      </c>
      <c r="M549" s="9">
        <v>0</v>
      </c>
      <c r="N549" s="8">
        <v>0</v>
      </c>
      <c r="O549" s="9">
        <v>0</v>
      </c>
      <c r="P549" s="9">
        <v>1</v>
      </c>
      <c r="Q549" s="9">
        <v>0</v>
      </c>
      <c r="R549" s="9">
        <v>0</v>
      </c>
      <c r="S549" s="8">
        <v>6109</v>
      </c>
      <c r="T549" s="9">
        <v>9</v>
      </c>
      <c r="U549" s="9">
        <f t="shared" si="131"/>
        <v>6099</v>
      </c>
      <c r="V549" s="9">
        <f t="shared" si="132"/>
        <v>6</v>
      </c>
      <c r="W549" s="7">
        <v>10.45</v>
      </c>
      <c r="X549" s="7">
        <v>12.81</v>
      </c>
      <c r="Y549" s="9">
        <v>1</v>
      </c>
      <c r="Z549" s="9">
        <v>0</v>
      </c>
      <c r="AA549" s="9">
        <v>0</v>
      </c>
      <c r="AB549" s="9">
        <v>0</v>
      </c>
      <c r="AC549" s="9">
        <v>1</v>
      </c>
      <c r="AD549" s="29">
        <v>0</v>
      </c>
      <c r="AE549" s="187">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41"/>
        <v>0.30000000000000004</v>
      </c>
      <c r="AU549">
        <v>0</v>
      </c>
      <c r="AV549" s="17">
        <v>1</v>
      </c>
      <c r="AW549" s="38">
        <v>0.23</v>
      </c>
      <c r="AX549" s="39">
        <f t="shared" si="142"/>
        <v>0.77</v>
      </c>
      <c r="AY549" s="17" t="s">
        <v>28</v>
      </c>
      <c r="AZ549">
        <v>0</v>
      </c>
      <c r="BA549">
        <v>1</v>
      </c>
      <c r="BB549">
        <v>0</v>
      </c>
      <c r="BC549">
        <v>0</v>
      </c>
      <c r="BD549">
        <v>0</v>
      </c>
      <c r="BE549" s="17">
        <v>0</v>
      </c>
      <c r="BF549">
        <v>0</v>
      </c>
      <c r="BG549">
        <v>1</v>
      </c>
      <c r="BH549" s="17">
        <v>0</v>
      </c>
      <c r="BI549">
        <v>111.9166666666667</v>
      </c>
      <c r="BJ549">
        <v>45</v>
      </c>
      <c r="BK549" s="92">
        <f t="shared" si="143"/>
        <v>29.259999999999998</v>
      </c>
      <c r="BL549">
        <v>1</v>
      </c>
      <c r="BM549">
        <v>0</v>
      </c>
      <c r="BN549">
        <v>0</v>
      </c>
      <c r="BO549">
        <v>0</v>
      </c>
      <c r="BP549">
        <v>0</v>
      </c>
      <c r="BQ549">
        <v>0</v>
      </c>
      <c r="BR549">
        <v>0</v>
      </c>
      <c r="BS549" s="17">
        <v>0</v>
      </c>
      <c r="BT549">
        <v>0</v>
      </c>
      <c r="BU549">
        <v>0</v>
      </c>
      <c r="BV549">
        <v>0</v>
      </c>
      <c r="BW549" s="17">
        <v>1</v>
      </c>
      <c r="BX549">
        <v>0</v>
      </c>
      <c r="BY549">
        <v>0</v>
      </c>
      <c r="BZ549">
        <v>0</v>
      </c>
      <c r="CA549">
        <v>0</v>
      </c>
      <c r="CB549" s="17">
        <v>0</v>
      </c>
      <c r="CC549">
        <v>0</v>
      </c>
      <c r="CD549">
        <v>0</v>
      </c>
      <c r="CE549">
        <v>1</v>
      </c>
      <c r="CF549">
        <v>1</v>
      </c>
      <c r="CG549">
        <v>0</v>
      </c>
      <c r="CH549">
        <v>0</v>
      </c>
      <c r="CI549">
        <v>0</v>
      </c>
      <c r="CJ549">
        <v>0</v>
      </c>
      <c r="CK549">
        <v>0</v>
      </c>
      <c r="CL549">
        <v>1</v>
      </c>
      <c r="CM549" s="17">
        <v>1</v>
      </c>
      <c r="CN549">
        <v>0.29799999999999999</v>
      </c>
      <c r="CO549">
        <v>72</v>
      </c>
      <c r="CP549">
        <v>1</v>
      </c>
      <c r="CQ549">
        <v>0</v>
      </c>
      <c r="CR549">
        <v>8</v>
      </c>
      <c r="CX549" s="33" t="s">
        <v>85</v>
      </c>
    </row>
    <row r="550" spans="1:102" s="93" customFormat="1" x14ac:dyDescent="0.25">
      <c r="A550" s="93">
        <v>549</v>
      </c>
      <c r="B550" s="93">
        <v>37</v>
      </c>
      <c r="C550" s="94" t="s">
        <v>14</v>
      </c>
      <c r="D550" s="95">
        <v>10.7</v>
      </c>
      <c r="E550" s="96">
        <v>0.4</v>
      </c>
      <c r="F550" s="97">
        <f t="shared" si="140"/>
        <v>26.749999999999996</v>
      </c>
      <c r="G550" s="97">
        <f t="shared" si="126"/>
        <v>10.299999999999999</v>
      </c>
      <c r="H550" s="98">
        <f t="shared" si="127"/>
        <v>11.1</v>
      </c>
      <c r="I550" s="99">
        <f t="shared" si="128"/>
        <v>0.2884097035040431</v>
      </c>
      <c r="J550" s="100">
        <f t="shared" si="129"/>
        <v>1.078167115902965E-2</v>
      </c>
      <c r="K550" s="100">
        <f t="shared" si="130"/>
        <v>92.75</v>
      </c>
      <c r="L550" s="101">
        <v>0</v>
      </c>
      <c r="M550" s="102">
        <v>1</v>
      </c>
      <c r="N550" s="101">
        <v>0</v>
      </c>
      <c r="O550" s="102">
        <v>0</v>
      </c>
      <c r="P550" s="102">
        <v>1</v>
      </c>
      <c r="Q550" s="102">
        <v>0</v>
      </c>
      <c r="R550" s="102">
        <v>0</v>
      </c>
      <c r="S550" s="101">
        <v>7892</v>
      </c>
      <c r="T550" s="102">
        <v>4</v>
      </c>
      <c r="U550" s="102">
        <f t="shared" si="131"/>
        <v>7887</v>
      </c>
      <c r="V550" s="102">
        <f t="shared" si="132"/>
        <v>15</v>
      </c>
      <c r="W550" s="97">
        <v>8.6</v>
      </c>
      <c r="X550" s="97">
        <v>22.2</v>
      </c>
      <c r="Y550" s="102">
        <v>1</v>
      </c>
      <c r="Z550" s="102">
        <v>0</v>
      </c>
      <c r="AA550" s="102">
        <v>1</v>
      </c>
      <c r="AB550" s="102">
        <v>0</v>
      </c>
      <c r="AC550" s="102">
        <v>0</v>
      </c>
      <c r="AD550" s="103">
        <v>0</v>
      </c>
      <c r="AE550" s="102">
        <v>0</v>
      </c>
      <c r="AF550" s="102">
        <v>1</v>
      </c>
      <c r="AG550" s="103">
        <v>0</v>
      </c>
      <c r="AH550" s="102">
        <v>0</v>
      </c>
      <c r="AI550" s="103">
        <v>1</v>
      </c>
      <c r="AJ550" s="104">
        <v>2004</v>
      </c>
      <c r="AK550" s="100">
        <v>3.4299999999999997E-2</v>
      </c>
      <c r="AL550" s="100">
        <v>0.37</v>
      </c>
      <c r="AM550" s="100">
        <v>0.47699999999999998</v>
      </c>
      <c r="AN550" s="105">
        <f t="shared" ref="AN550:AN564" si="144">1-SUM(AK550:AM550)</f>
        <v>0.11870000000000003</v>
      </c>
      <c r="AO550" s="106">
        <v>60.5</v>
      </c>
      <c r="AP550" s="107">
        <v>39.5</v>
      </c>
      <c r="AQ550" s="93">
        <v>1</v>
      </c>
      <c r="AR550" s="108">
        <v>0</v>
      </c>
      <c r="AS550" s="93" t="s">
        <v>98</v>
      </c>
      <c r="AT550" s="108" t="s">
        <v>98</v>
      </c>
      <c r="AU550">
        <v>0</v>
      </c>
      <c r="AV550" s="107">
        <v>1</v>
      </c>
      <c r="AW550" s="93" t="s">
        <v>98</v>
      </c>
      <c r="AX550" s="107" t="s">
        <v>98</v>
      </c>
      <c r="AY550" s="107" t="s">
        <v>13</v>
      </c>
      <c r="AZ550">
        <v>0</v>
      </c>
      <c r="BA550">
        <v>1</v>
      </c>
      <c r="BB550">
        <v>0</v>
      </c>
      <c r="BC550">
        <v>0</v>
      </c>
      <c r="BD550">
        <v>0</v>
      </c>
      <c r="BE550" s="107">
        <v>0</v>
      </c>
      <c r="BF550">
        <v>0</v>
      </c>
      <c r="BG550">
        <v>1</v>
      </c>
      <c r="BH550" s="107">
        <v>0</v>
      </c>
      <c r="BI550">
        <v>29</v>
      </c>
      <c r="BJ550">
        <v>37</v>
      </c>
      <c r="BK550" s="94">
        <f t="shared" si="143"/>
        <v>36.799999999999997</v>
      </c>
      <c r="BL550" s="93">
        <v>1</v>
      </c>
      <c r="BM550" s="93">
        <v>0</v>
      </c>
      <c r="BN550" s="93">
        <v>0</v>
      </c>
      <c r="BO550" s="93">
        <v>0</v>
      </c>
      <c r="BP550" s="93">
        <v>0</v>
      </c>
      <c r="BQ550" s="93">
        <v>0</v>
      </c>
      <c r="BR550" s="93">
        <v>0</v>
      </c>
      <c r="BS550" s="107">
        <v>0</v>
      </c>
      <c r="BT550" s="93">
        <v>0</v>
      </c>
      <c r="BU550" s="93">
        <v>0</v>
      </c>
      <c r="BV550" s="93">
        <v>1</v>
      </c>
      <c r="BW550" s="107">
        <v>0</v>
      </c>
      <c r="BX550" s="93">
        <v>0</v>
      </c>
      <c r="BY550" s="93">
        <v>0</v>
      </c>
      <c r="BZ550" s="93">
        <v>0</v>
      </c>
      <c r="CA550" s="93">
        <v>0</v>
      </c>
      <c r="CB550" s="107">
        <v>0</v>
      </c>
      <c r="CC550" s="93">
        <v>0</v>
      </c>
      <c r="CD550" s="93">
        <v>0</v>
      </c>
      <c r="CE550" s="93">
        <v>1</v>
      </c>
      <c r="CF550" s="93">
        <v>1</v>
      </c>
      <c r="CG550" s="93">
        <v>0</v>
      </c>
      <c r="CH550" s="93">
        <v>0</v>
      </c>
      <c r="CI550" s="93">
        <v>0</v>
      </c>
      <c r="CJ550" s="93">
        <v>0</v>
      </c>
      <c r="CK550" s="93">
        <v>0</v>
      </c>
      <c r="CL550" s="93">
        <v>0</v>
      </c>
      <c r="CM550" s="107">
        <v>1</v>
      </c>
      <c r="CN550">
        <v>3.1E-2</v>
      </c>
      <c r="CO550">
        <v>46</v>
      </c>
      <c r="CP550">
        <v>1</v>
      </c>
      <c r="CQ550">
        <v>0</v>
      </c>
      <c r="CR550">
        <v>17</v>
      </c>
      <c r="CS550" s="109"/>
      <c r="CX550" s="33" t="s">
        <v>85</v>
      </c>
    </row>
    <row r="551" spans="1:102" x14ac:dyDescent="0.25">
      <c r="A551">
        <v>550</v>
      </c>
      <c r="B551">
        <v>37</v>
      </c>
      <c r="C551" s="24" t="s">
        <v>14</v>
      </c>
      <c r="D551" s="12">
        <v>5.7</v>
      </c>
      <c r="E551" s="13">
        <v>4.9000000000000004</v>
      </c>
      <c r="F551" s="7">
        <f t="shared" si="140"/>
        <v>1.1632653061224489</v>
      </c>
      <c r="G551" s="7">
        <f t="shared" si="126"/>
        <v>0.79999999999999982</v>
      </c>
      <c r="H551" s="15">
        <f t="shared" si="127"/>
        <v>10.600000000000001</v>
      </c>
      <c r="I551" s="11">
        <f t="shared" si="128"/>
        <v>1.3097415406194352E-2</v>
      </c>
      <c r="J551" s="32">
        <f t="shared" si="129"/>
        <v>1.1259181664974091E-2</v>
      </c>
      <c r="K551" s="32">
        <f t="shared" si="130"/>
        <v>88.816401560592553</v>
      </c>
      <c r="L551" s="8">
        <v>0</v>
      </c>
      <c r="M551" s="9">
        <v>1</v>
      </c>
      <c r="N551" s="8">
        <v>0</v>
      </c>
      <c r="O551" s="9">
        <v>0</v>
      </c>
      <c r="P551" s="9">
        <v>1</v>
      </c>
      <c r="Q551" s="9">
        <v>0</v>
      </c>
      <c r="R551" s="9">
        <v>0</v>
      </c>
      <c r="S551" s="8">
        <v>7892</v>
      </c>
      <c r="T551" s="9">
        <v>4</v>
      </c>
      <c r="U551" s="9">
        <f t="shared" si="131"/>
        <v>7887</v>
      </c>
      <c r="V551" s="9">
        <f t="shared" si="132"/>
        <v>15</v>
      </c>
      <c r="W551" s="7">
        <v>8.6</v>
      </c>
      <c r="X551" s="7">
        <v>22.2</v>
      </c>
      <c r="Y551" s="9">
        <v>1</v>
      </c>
      <c r="Z551" s="9">
        <v>0</v>
      </c>
      <c r="AA551" s="9">
        <v>1</v>
      </c>
      <c r="AB551" s="9">
        <v>0</v>
      </c>
      <c r="AC551" s="9">
        <v>0</v>
      </c>
      <c r="AD551" s="29">
        <v>0</v>
      </c>
      <c r="AE551" s="187">
        <v>0</v>
      </c>
      <c r="AF551" s="9">
        <v>1</v>
      </c>
      <c r="AG551" s="29">
        <v>0</v>
      </c>
      <c r="AH551" s="9">
        <v>0</v>
      </c>
      <c r="AI551" s="29">
        <v>1</v>
      </c>
      <c r="AJ551" s="20">
        <v>2004</v>
      </c>
      <c r="AK551" s="32">
        <v>3.4299999999999997E-2</v>
      </c>
      <c r="AL551" s="32">
        <v>0.37</v>
      </c>
      <c r="AM551" s="32">
        <v>0.47699999999999998</v>
      </c>
      <c r="AN551" s="42">
        <f t="shared" si="144"/>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s="17">
        <v>0</v>
      </c>
      <c r="BF551">
        <v>0</v>
      </c>
      <c r="BG551">
        <v>1</v>
      </c>
      <c r="BH551" s="17">
        <v>0</v>
      </c>
      <c r="BI551">
        <v>29</v>
      </c>
      <c r="BJ551">
        <v>37</v>
      </c>
      <c r="BK551" s="24">
        <f t="shared" si="143"/>
        <v>36.799999999999997</v>
      </c>
      <c r="BL551">
        <v>1</v>
      </c>
      <c r="BM551">
        <v>0</v>
      </c>
      <c r="BN551">
        <v>0</v>
      </c>
      <c r="BO551">
        <v>0</v>
      </c>
      <c r="BP551">
        <v>0</v>
      </c>
      <c r="BQ551">
        <v>0</v>
      </c>
      <c r="BR551">
        <v>0</v>
      </c>
      <c r="BS551" s="17">
        <v>0</v>
      </c>
      <c r="BT551">
        <v>0</v>
      </c>
      <c r="BU551">
        <v>0</v>
      </c>
      <c r="BV551">
        <v>1</v>
      </c>
      <c r="BW551" s="17">
        <v>0</v>
      </c>
      <c r="BX551">
        <v>0</v>
      </c>
      <c r="BY551">
        <v>0</v>
      </c>
      <c r="BZ551">
        <v>0</v>
      </c>
      <c r="CA551">
        <v>0</v>
      </c>
      <c r="CB551" s="17">
        <v>0</v>
      </c>
      <c r="CC551">
        <v>0</v>
      </c>
      <c r="CD551">
        <v>0</v>
      </c>
      <c r="CE551">
        <v>1</v>
      </c>
      <c r="CF551">
        <v>1</v>
      </c>
      <c r="CG551">
        <v>0</v>
      </c>
      <c r="CH551">
        <v>0</v>
      </c>
      <c r="CI551">
        <v>0</v>
      </c>
      <c r="CJ551">
        <v>0</v>
      </c>
      <c r="CK551">
        <v>0</v>
      </c>
      <c r="CL551">
        <v>0</v>
      </c>
      <c r="CM551" s="17">
        <v>1</v>
      </c>
      <c r="CN551">
        <v>3.1E-2</v>
      </c>
      <c r="CO551">
        <v>46</v>
      </c>
      <c r="CP551">
        <v>1</v>
      </c>
      <c r="CQ551">
        <v>0</v>
      </c>
      <c r="CR551">
        <v>17</v>
      </c>
      <c r="CX551" s="33" t="s">
        <v>85</v>
      </c>
    </row>
    <row r="552" spans="1:102" x14ac:dyDescent="0.25">
      <c r="A552">
        <v>551</v>
      </c>
      <c r="B552">
        <v>37</v>
      </c>
      <c r="C552" s="24" t="s">
        <v>14</v>
      </c>
      <c r="D552" s="12">
        <v>9.6</v>
      </c>
      <c r="E552" s="13">
        <v>0.4</v>
      </c>
      <c r="F552" s="7">
        <f t="shared" si="140"/>
        <v>23.999999999999996</v>
      </c>
      <c r="G552" s="7">
        <f t="shared" si="126"/>
        <v>9.1999999999999993</v>
      </c>
      <c r="H552" s="15">
        <f t="shared" si="127"/>
        <v>10</v>
      </c>
      <c r="I552" s="11">
        <f t="shared" si="128"/>
        <v>0.26088497711976005</v>
      </c>
      <c r="J552" s="32">
        <f t="shared" si="129"/>
        <v>1.0870207379990005E-2</v>
      </c>
      <c r="K552" s="32">
        <f t="shared" si="130"/>
        <v>91.994565056855379</v>
      </c>
      <c r="L552" s="8">
        <v>0</v>
      </c>
      <c r="M552" s="9">
        <v>1</v>
      </c>
      <c r="N552" s="8">
        <v>0</v>
      </c>
      <c r="O552" s="9">
        <v>0</v>
      </c>
      <c r="P552" s="9">
        <v>1</v>
      </c>
      <c r="Q552" s="9">
        <v>0</v>
      </c>
      <c r="R552" s="9">
        <v>0</v>
      </c>
      <c r="S552" s="8">
        <v>7892</v>
      </c>
      <c r="T552" s="9">
        <v>4</v>
      </c>
      <c r="U552" s="9">
        <f t="shared" si="131"/>
        <v>7887</v>
      </c>
      <c r="V552" s="9">
        <f t="shared" si="132"/>
        <v>15</v>
      </c>
      <c r="W552" s="7">
        <v>8.6</v>
      </c>
      <c r="X552" s="7">
        <v>22.2</v>
      </c>
      <c r="Y552" s="9">
        <v>1</v>
      </c>
      <c r="Z552" s="9">
        <v>0</v>
      </c>
      <c r="AA552" s="9">
        <v>1</v>
      </c>
      <c r="AB552" s="9">
        <v>0</v>
      </c>
      <c r="AC552" s="9">
        <v>0</v>
      </c>
      <c r="AD552" s="29">
        <v>0</v>
      </c>
      <c r="AE552" s="187">
        <v>0</v>
      </c>
      <c r="AF552" s="9">
        <v>1</v>
      </c>
      <c r="AG552" s="29">
        <v>0</v>
      </c>
      <c r="AH552" s="9">
        <v>0</v>
      </c>
      <c r="AI552" s="29">
        <v>1</v>
      </c>
      <c r="AJ552" s="20">
        <v>2004</v>
      </c>
      <c r="AK552" s="32">
        <v>3.4299999999999997E-2</v>
      </c>
      <c r="AL552" s="32">
        <v>0.37</v>
      </c>
      <c r="AM552" s="32">
        <v>0.47699999999999998</v>
      </c>
      <c r="AN552" s="42">
        <f t="shared" si="144"/>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s="17">
        <v>0</v>
      </c>
      <c r="BF552">
        <v>0</v>
      </c>
      <c r="BG552">
        <v>1</v>
      </c>
      <c r="BH552" s="17">
        <v>0</v>
      </c>
      <c r="BI552">
        <v>29</v>
      </c>
      <c r="BJ552">
        <v>37</v>
      </c>
      <c r="BK552" s="24">
        <f t="shared" si="143"/>
        <v>36.799999999999997</v>
      </c>
      <c r="BL552">
        <v>1</v>
      </c>
      <c r="BM552">
        <v>0</v>
      </c>
      <c r="BN552">
        <v>0</v>
      </c>
      <c r="BO552">
        <v>0</v>
      </c>
      <c r="BP552">
        <v>0</v>
      </c>
      <c r="BQ552">
        <v>0</v>
      </c>
      <c r="BR552">
        <v>0</v>
      </c>
      <c r="BS552" s="17">
        <v>0</v>
      </c>
      <c r="BT552">
        <v>0</v>
      </c>
      <c r="BU552">
        <v>0</v>
      </c>
      <c r="BV552">
        <v>1</v>
      </c>
      <c r="BW552" s="17">
        <v>0</v>
      </c>
      <c r="BX552">
        <v>0</v>
      </c>
      <c r="BY552">
        <v>0</v>
      </c>
      <c r="BZ552">
        <v>0</v>
      </c>
      <c r="CA552">
        <v>0</v>
      </c>
      <c r="CB552" s="17">
        <v>0</v>
      </c>
      <c r="CC552">
        <v>0</v>
      </c>
      <c r="CD552">
        <v>0</v>
      </c>
      <c r="CE552">
        <v>1</v>
      </c>
      <c r="CF552">
        <v>1</v>
      </c>
      <c r="CG552">
        <v>0</v>
      </c>
      <c r="CH552">
        <v>0</v>
      </c>
      <c r="CI552">
        <v>0</v>
      </c>
      <c r="CJ552">
        <v>0</v>
      </c>
      <c r="CK552">
        <v>0</v>
      </c>
      <c r="CL552">
        <v>0</v>
      </c>
      <c r="CM552" s="17">
        <v>1</v>
      </c>
      <c r="CN552">
        <v>3.1E-2</v>
      </c>
      <c r="CO552">
        <v>46</v>
      </c>
      <c r="CP552">
        <v>1</v>
      </c>
      <c r="CQ552">
        <v>0</v>
      </c>
      <c r="CR552">
        <v>17</v>
      </c>
      <c r="CX552" s="33" t="s">
        <v>85</v>
      </c>
    </row>
    <row r="553" spans="1:102" x14ac:dyDescent="0.25">
      <c r="A553">
        <v>552</v>
      </c>
      <c r="B553">
        <v>37</v>
      </c>
      <c r="C553" s="24" t="s">
        <v>14</v>
      </c>
      <c r="D553" s="12">
        <v>12.1</v>
      </c>
      <c r="E553" s="13">
        <v>0.7</v>
      </c>
      <c r="F553" s="7">
        <f t="shared" si="140"/>
        <v>17.285714285714285</v>
      </c>
      <c r="G553" s="7">
        <f t="shared" si="126"/>
        <v>11.4</v>
      </c>
      <c r="H553" s="15">
        <f t="shared" si="127"/>
        <v>12.799999999999999</v>
      </c>
      <c r="I553" s="11">
        <f t="shared" si="128"/>
        <v>0.19105432514279824</v>
      </c>
      <c r="J553" s="32">
        <f t="shared" si="129"/>
        <v>1.1052729553715602E-2</v>
      </c>
      <c r="K553" s="32">
        <f t="shared" si="130"/>
        <v>90.475388467623318</v>
      </c>
      <c r="L553" s="8">
        <v>0</v>
      </c>
      <c r="M553" s="9">
        <v>1</v>
      </c>
      <c r="N553" s="8">
        <v>0</v>
      </c>
      <c r="O553" s="9">
        <v>0</v>
      </c>
      <c r="P553" s="9">
        <v>1</v>
      </c>
      <c r="Q553" s="9">
        <v>0</v>
      </c>
      <c r="R553" s="9">
        <v>0</v>
      </c>
      <c r="S553" s="8">
        <v>7892</v>
      </c>
      <c r="T553" s="9">
        <v>4</v>
      </c>
      <c r="U553" s="9">
        <f t="shared" si="131"/>
        <v>7887</v>
      </c>
      <c r="V553" s="9">
        <f t="shared" si="132"/>
        <v>15</v>
      </c>
      <c r="W553" s="7">
        <v>8.6</v>
      </c>
      <c r="X553" s="7">
        <v>22.2</v>
      </c>
      <c r="Y553" s="9">
        <v>1</v>
      </c>
      <c r="Z553" s="9">
        <v>0</v>
      </c>
      <c r="AA553" s="9">
        <v>1</v>
      </c>
      <c r="AB553" s="9">
        <v>0</v>
      </c>
      <c r="AC553" s="9">
        <v>0</v>
      </c>
      <c r="AD553" s="29">
        <v>0</v>
      </c>
      <c r="AE553" s="187">
        <v>0</v>
      </c>
      <c r="AF553" s="9">
        <v>1</v>
      </c>
      <c r="AG553" s="29">
        <v>0</v>
      </c>
      <c r="AH553" s="9">
        <v>0</v>
      </c>
      <c r="AI553" s="29">
        <v>1</v>
      </c>
      <c r="AJ553" s="20">
        <v>2004</v>
      </c>
      <c r="AK553" s="32">
        <v>3.4299999999999997E-2</v>
      </c>
      <c r="AL553" s="32">
        <v>0.37</v>
      </c>
      <c r="AM553" s="32">
        <v>0.47699999999999998</v>
      </c>
      <c r="AN553" s="42">
        <f t="shared" si="144"/>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s="17">
        <v>0</v>
      </c>
      <c r="BF553">
        <v>0</v>
      </c>
      <c r="BG553">
        <v>1</v>
      </c>
      <c r="BH553" s="17">
        <v>0</v>
      </c>
      <c r="BI553">
        <v>29</v>
      </c>
      <c r="BJ553">
        <v>37</v>
      </c>
      <c r="BK553" s="24">
        <f t="shared" si="143"/>
        <v>36.799999999999997</v>
      </c>
      <c r="BL553">
        <v>1</v>
      </c>
      <c r="BM553">
        <v>0</v>
      </c>
      <c r="BN553">
        <v>0</v>
      </c>
      <c r="BO553">
        <v>0</v>
      </c>
      <c r="BP553">
        <v>0</v>
      </c>
      <c r="BQ553">
        <v>0</v>
      </c>
      <c r="BR553">
        <v>0</v>
      </c>
      <c r="BS553" s="17">
        <v>0</v>
      </c>
      <c r="BT553">
        <v>0</v>
      </c>
      <c r="BU553">
        <v>0</v>
      </c>
      <c r="BV553">
        <v>1</v>
      </c>
      <c r="BW553" s="17">
        <v>0</v>
      </c>
      <c r="BX553">
        <v>0</v>
      </c>
      <c r="BY553">
        <v>0</v>
      </c>
      <c r="BZ553">
        <v>0</v>
      </c>
      <c r="CA553">
        <v>0</v>
      </c>
      <c r="CB553" s="17">
        <v>0</v>
      </c>
      <c r="CC553">
        <v>0</v>
      </c>
      <c r="CD553">
        <v>0</v>
      </c>
      <c r="CE553">
        <v>1</v>
      </c>
      <c r="CF553">
        <v>1</v>
      </c>
      <c r="CG553">
        <v>0</v>
      </c>
      <c r="CH553">
        <v>0</v>
      </c>
      <c r="CI553">
        <v>0</v>
      </c>
      <c r="CJ553">
        <v>0</v>
      </c>
      <c r="CK553">
        <v>0</v>
      </c>
      <c r="CL553">
        <v>0</v>
      </c>
      <c r="CM553" s="17">
        <v>1</v>
      </c>
      <c r="CN553">
        <v>3.1E-2</v>
      </c>
      <c r="CO553">
        <v>46</v>
      </c>
      <c r="CP553">
        <v>1</v>
      </c>
      <c r="CQ553">
        <v>0</v>
      </c>
      <c r="CR553">
        <v>17</v>
      </c>
      <c r="CX553" s="33" t="s">
        <v>85</v>
      </c>
    </row>
    <row r="554" spans="1:102" x14ac:dyDescent="0.25">
      <c r="A554">
        <v>553</v>
      </c>
      <c r="B554">
        <v>37</v>
      </c>
      <c r="C554" s="24" t="s">
        <v>14</v>
      </c>
      <c r="D554" s="12">
        <v>11.5</v>
      </c>
      <c r="E554" s="13">
        <v>0.4</v>
      </c>
      <c r="F554" s="7">
        <f t="shared" si="140"/>
        <v>28.75</v>
      </c>
      <c r="G554" s="7">
        <f t="shared" si="126"/>
        <v>11.1</v>
      </c>
      <c r="H554" s="15">
        <f t="shared" si="127"/>
        <v>11.9</v>
      </c>
      <c r="I554" s="11">
        <f t="shared" si="128"/>
        <v>0.30799238135248219</v>
      </c>
      <c r="J554" s="32">
        <f t="shared" si="129"/>
        <v>1.0712778481825468E-2</v>
      </c>
      <c r="K554" s="32">
        <f t="shared" si="130"/>
        <v>93.346464850041315</v>
      </c>
      <c r="L554" s="8">
        <v>0</v>
      </c>
      <c r="M554" s="9">
        <v>1</v>
      </c>
      <c r="N554" s="8">
        <v>0</v>
      </c>
      <c r="O554" s="9">
        <v>0</v>
      </c>
      <c r="P554" s="9">
        <v>1</v>
      </c>
      <c r="Q554" s="9">
        <v>0</v>
      </c>
      <c r="R554" s="9">
        <v>0</v>
      </c>
      <c r="S554" s="8">
        <v>7892</v>
      </c>
      <c r="T554" s="9">
        <v>4</v>
      </c>
      <c r="U554" s="9">
        <f t="shared" si="131"/>
        <v>7887</v>
      </c>
      <c r="V554" s="9">
        <f t="shared" si="132"/>
        <v>15</v>
      </c>
      <c r="W554" s="7">
        <v>8.6</v>
      </c>
      <c r="X554" s="7">
        <v>22.2</v>
      </c>
      <c r="Y554" s="9">
        <v>1</v>
      </c>
      <c r="Z554" s="9">
        <v>0</v>
      </c>
      <c r="AA554" s="9">
        <v>1</v>
      </c>
      <c r="AB554" s="9">
        <v>0</v>
      </c>
      <c r="AC554" s="9">
        <v>0</v>
      </c>
      <c r="AD554" s="29">
        <v>0</v>
      </c>
      <c r="AE554" s="187">
        <v>0</v>
      </c>
      <c r="AF554" s="9">
        <v>1</v>
      </c>
      <c r="AG554" s="29">
        <v>0</v>
      </c>
      <c r="AH554" s="9">
        <v>0</v>
      </c>
      <c r="AI554" s="29">
        <v>1</v>
      </c>
      <c r="AJ554" s="20">
        <v>2004</v>
      </c>
      <c r="AK554" s="32">
        <v>3.4299999999999997E-2</v>
      </c>
      <c r="AL554" s="32">
        <v>0.37</v>
      </c>
      <c r="AM554" s="32">
        <v>0.47699999999999998</v>
      </c>
      <c r="AN554" s="42">
        <f t="shared" si="144"/>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s="17">
        <v>0</v>
      </c>
      <c r="BF554">
        <v>0</v>
      </c>
      <c r="BG554">
        <v>1</v>
      </c>
      <c r="BH554" s="17">
        <v>0</v>
      </c>
      <c r="BI554">
        <v>29</v>
      </c>
      <c r="BJ554">
        <v>37</v>
      </c>
      <c r="BK554" s="24">
        <f t="shared" si="143"/>
        <v>36.799999999999997</v>
      </c>
      <c r="BL554">
        <v>1</v>
      </c>
      <c r="BM554">
        <v>0</v>
      </c>
      <c r="BN554">
        <v>0</v>
      </c>
      <c r="BO554">
        <v>0</v>
      </c>
      <c r="BP554">
        <v>0</v>
      </c>
      <c r="BQ554">
        <v>0</v>
      </c>
      <c r="BR554">
        <v>0</v>
      </c>
      <c r="BS554" s="17">
        <v>0</v>
      </c>
      <c r="BT554">
        <v>0</v>
      </c>
      <c r="BU554">
        <v>0</v>
      </c>
      <c r="BV554">
        <v>1</v>
      </c>
      <c r="BW554" s="17">
        <v>0</v>
      </c>
      <c r="BX554">
        <v>0</v>
      </c>
      <c r="BY554">
        <v>0</v>
      </c>
      <c r="BZ554">
        <v>0</v>
      </c>
      <c r="CA554">
        <v>0</v>
      </c>
      <c r="CB554" s="17">
        <v>0</v>
      </c>
      <c r="CC554">
        <v>0</v>
      </c>
      <c r="CD554">
        <v>0</v>
      </c>
      <c r="CE554">
        <v>1</v>
      </c>
      <c r="CF554">
        <v>1</v>
      </c>
      <c r="CG554">
        <v>0</v>
      </c>
      <c r="CH554">
        <v>0</v>
      </c>
      <c r="CI554">
        <v>0</v>
      </c>
      <c r="CJ554">
        <v>0</v>
      </c>
      <c r="CK554">
        <v>0</v>
      </c>
      <c r="CL554">
        <v>0</v>
      </c>
      <c r="CM554" s="17">
        <v>1</v>
      </c>
      <c r="CN554">
        <v>3.1E-2</v>
      </c>
      <c r="CO554">
        <v>46</v>
      </c>
      <c r="CP554">
        <v>1</v>
      </c>
      <c r="CQ554">
        <v>0</v>
      </c>
      <c r="CR554">
        <v>17</v>
      </c>
      <c r="CX554" s="33" t="s">
        <v>85</v>
      </c>
    </row>
    <row r="555" spans="1:102" x14ac:dyDescent="0.25">
      <c r="A555">
        <v>554</v>
      </c>
      <c r="B555">
        <v>37</v>
      </c>
      <c r="C555" s="24" t="s">
        <v>14</v>
      </c>
      <c r="D555" s="12">
        <v>12.1</v>
      </c>
      <c r="E555" s="13">
        <v>0.3</v>
      </c>
      <c r="F555" s="7">
        <f t="shared" si="140"/>
        <v>40.333333333333336</v>
      </c>
      <c r="G555" s="7">
        <f t="shared" si="126"/>
        <v>11.799999999999999</v>
      </c>
      <c r="H555" s="15">
        <f t="shared" si="127"/>
        <v>12.4</v>
      </c>
      <c r="I555" s="11">
        <f t="shared" si="128"/>
        <v>0.4135115210077786</v>
      </c>
      <c r="J555" s="32">
        <f t="shared" si="129"/>
        <v>1.0252351760523436E-2</v>
      </c>
      <c r="K555" s="32">
        <f t="shared" si="130"/>
        <v>97.53859634922874</v>
      </c>
      <c r="L555" s="8">
        <v>0</v>
      </c>
      <c r="M555" s="9">
        <v>1</v>
      </c>
      <c r="N555" s="8">
        <v>0</v>
      </c>
      <c r="O555" s="9">
        <v>0</v>
      </c>
      <c r="P555" s="9">
        <v>1</v>
      </c>
      <c r="Q555" s="9">
        <v>0</v>
      </c>
      <c r="R555" s="9">
        <v>0</v>
      </c>
      <c r="S555" s="8">
        <v>7892</v>
      </c>
      <c r="T555" s="9">
        <v>4</v>
      </c>
      <c r="U555" s="9">
        <f t="shared" si="131"/>
        <v>7887</v>
      </c>
      <c r="V555" s="9">
        <f t="shared" si="132"/>
        <v>15</v>
      </c>
      <c r="W555" s="7">
        <v>8.6</v>
      </c>
      <c r="X555" s="7">
        <v>22.2</v>
      </c>
      <c r="Y555" s="9">
        <v>1</v>
      </c>
      <c r="Z555" s="9">
        <v>0</v>
      </c>
      <c r="AA555" s="9">
        <v>1</v>
      </c>
      <c r="AB555" s="9">
        <v>0</v>
      </c>
      <c r="AC555" s="9">
        <v>0</v>
      </c>
      <c r="AD555" s="29">
        <v>0</v>
      </c>
      <c r="AE555" s="187">
        <v>0</v>
      </c>
      <c r="AF555" s="9">
        <v>1</v>
      </c>
      <c r="AG555" s="29">
        <v>0</v>
      </c>
      <c r="AH555" s="9">
        <v>0</v>
      </c>
      <c r="AI555" s="29">
        <v>1</v>
      </c>
      <c r="AJ555" s="20">
        <v>2004</v>
      </c>
      <c r="AK555" s="32">
        <v>3.4299999999999997E-2</v>
      </c>
      <c r="AL555" s="32">
        <v>0.37</v>
      </c>
      <c r="AM555" s="32">
        <v>0.47699999999999998</v>
      </c>
      <c r="AN555" s="42">
        <f t="shared" si="144"/>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s="17">
        <v>0</v>
      </c>
      <c r="BF555">
        <v>0</v>
      </c>
      <c r="BG555">
        <v>1</v>
      </c>
      <c r="BH555" s="17">
        <v>0</v>
      </c>
      <c r="BI555">
        <v>29</v>
      </c>
      <c r="BJ555">
        <v>37</v>
      </c>
      <c r="BK555" s="24">
        <f t="shared" si="143"/>
        <v>36.799999999999997</v>
      </c>
      <c r="BL555">
        <v>1</v>
      </c>
      <c r="BM555">
        <v>0</v>
      </c>
      <c r="BN555">
        <v>0</v>
      </c>
      <c r="BO555">
        <v>0</v>
      </c>
      <c r="BP555">
        <v>0</v>
      </c>
      <c r="BQ555">
        <v>0</v>
      </c>
      <c r="BR555">
        <v>0</v>
      </c>
      <c r="BS555" s="17">
        <v>0</v>
      </c>
      <c r="BT555">
        <v>0</v>
      </c>
      <c r="BU555">
        <v>0</v>
      </c>
      <c r="BV555">
        <v>1</v>
      </c>
      <c r="BW555" s="17">
        <v>0</v>
      </c>
      <c r="BX555">
        <v>0</v>
      </c>
      <c r="BY555">
        <v>0</v>
      </c>
      <c r="BZ555">
        <v>0</v>
      </c>
      <c r="CA555">
        <v>0</v>
      </c>
      <c r="CB555" s="17">
        <v>0</v>
      </c>
      <c r="CC555">
        <v>0</v>
      </c>
      <c r="CD555">
        <v>0</v>
      </c>
      <c r="CE555">
        <v>1</v>
      </c>
      <c r="CF555">
        <v>1</v>
      </c>
      <c r="CG555">
        <v>0</v>
      </c>
      <c r="CH555">
        <v>0</v>
      </c>
      <c r="CI555">
        <v>0</v>
      </c>
      <c r="CJ555">
        <v>0</v>
      </c>
      <c r="CK555">
        <v>0</v>
      </c>
      <c r="CL555">
        <v>0</v>
      </c>
      <c r="CM555" s="17">
        <v>1</v>
      </c>
      <c r="CN555">
        <v>3.1E-2</v>
      </c>
      <c r="CO555">
        <v>46</v>
      </c>
      <c r="CP555">
        <v>1</v>
      </c>
      <c r="CQ555">
        <v>0</v>
      </c>
      <c r="CR555">
        <v>17</v>
      </c>
      <c r="CX555" s="33" t="s">
        <v>85</v>
      </c>
    </row>
    <row r="556" spans="1:102" x14ac:dyDescent="0.25">
      <c r="A556">
        <v>555</v>
      </c>
      <c r="B556">
        <v>37</v>
      </c>
      <c r="C556" s="24" t="s">
        <v>14</v>
      </c>
      <c r="D556" s="12">
        <v>11.4</v>
      </c>
      <c r="E556" s="13">
        <v>0.3</v>
      </c>
      <c r="F556" s="7">
        <f t="shared" si="140"/>
        <v>38</v>
      </c>
      <c r="G556" s="7">
        <f t="shared" si="126"/>
        <v>11.1</v>
      </c>
      <c r="H556" s="15">
        <f t="shared" si="127"/>
        <v>11.700000000000001</v>
      </c>
      <c r="I556" s="11">
        <f t="shared" si="128"/>
        <v>0.39338654521701061</v>
      </c>
      <c r="J556" s="32">
        <f t="shared" si="129"/>
        <v>1.0352277505710807E-2</v>
      </c>
      <c r="K556" s="32">
        <f t="shared" si="130"/>
        <v>96.597101405787527</v>
      </c>
      <c r="L556" s="8">
        <v>0</v>
      </c>
      <c r="M556" s="9">
        <v>1</v>
      </c>
      <c r="N556" s="8">
        <v>0</v>
      </c>
      <c r="O556" s="9">
        <v>0</v>
      </c>
      <c r="P556" s="9">
        <v>1</v>
      </c>
      <c r="Q556" s="9">
        <v>0</v>
      </c>
      <c r="R556" s="9">
        <v>0</v>
      </c>
      <c r="S556" s="8">
        <v>7892</v>
      </c>
      <c r="T556" s="9">
        <v>4</v>
      </c>
      <c r="U556" s="9">
        <f t="shared" si="131"/>
        <v>7887</v>
      </c>
      <c r="V556" s="9">
        <f t="shared" si="132"/>
        <v>15</v>
      </c>
      <c r="W556" s="7">
        <v>8.6</v>
      </c>
      <c r="X556" s="7">
        <v>22.2</v>
      </c>
      <c r="Y556" s="9">
        <v>1</v>
      </c>
      <c r="Z556" s="9">
        <v>0</v>
      </c>
      <c r="AA556" s="9">
        <v>1</v>
      </c>
      <c r="AB556" s="9">
        <v>0</v>
      </c>
      <c r="AC556" s="9">
        <v>0</v>
      </c>
      <c r="AD556" s="29">
        <v>0</v>
      </c>
      <c r="AE556" s="187">
        <v>0</v>
      </c>
      <c r="AF556" s="9">
        <v>1</v>
      </c>
      <c r="AG556" s="29">
        <v>0</v>
      </c>
      <c r="AH556" s="9">
        <v>0</v>
      </c>
      <c r="AI556" s="29">
        <v>1</v>
      </c>
      <c r="AJ556" s="20">
        <v>2004</v>
      </c>
      <c r="AK556" s="32">
        <v>3.4299999999999997E-2</v>
      </c>
      <c r="AL556" s="32">
        <v>0.37</v>
      </c>
      <c r="AM556" s="32">
        <v>0.47699999999999998</v>
      </c>
      <c r="AN556" s="42">
        <f t="shared" si="144"/>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s="17">
        <v>0</v>
      </c>
      <c r="BF556">
        <v>0</v>
      </c>
      <c r="BG556">
        <v>1</v>
      </c>
      <c r="BH556" s="17">
        <v>0</v>
      </c>
      <c r="BI556">
        <v>29</v>
      </c>
      <c r="BJ556">
        <v>37</v>
      </c>
      <c r="BK556" s="24">
        <f t="shared" si="143"/>
        <v>36.799999999999997</v>
      </c>
      <c r="BL556">
        <v>1</v>
      </c>
      <c r="BM556">
        <v>0</v>
      </c>
      <c r="BN556">
        <v>0</v>
      </c>
      <c r="BO556">
        <v>0</v>
      </c>
      <c r="BP556">
        <v>0</v>
      </c>
      <c r="BQ556">
        <v>0</v>
      </c>
      <c r="BR556">
        <v>0</v>
      </c>
      <c r="BS556" s="17">
        <v>0</v>
      </c>
      <c r="BT556">
        <v>0</v>
      </c>
      <c r="BU556">
        <v>0</v>
      </c>
      <c r="BV556">
        <v>1</v>
      </c>
      <c r="BW556" s="17">
        <v>0</v>
      </c>
      <c r="BX556">
        <v>0</v>
      </c>
      <c r="BY556">
        <v>0</v>
      </c>
      <c r="BZ556">
        <v>0</v>
      </c>
      <c r="CA556">
        <v>0</v>
      </c>
      <c r="CB556" s="17">
        <v>0</v>
      </c>
      <c r="CC556">
        <v>0</v>
      </c>
      <c r="CD556">
        <v>0</v>
      </c>
      <c r="CE556">
        <v>1</v>
      </c>
      <c r="CF556">
        <v>1</v>
      </c>
      <c r="CG556">
        <v>0</v>
      </c>
      <c r="CH556">
        <v>0</v>
      </c>
      <c r="CI556">
        <v>0</v>
      </c>
      <c r="CJ556">
        <v>0</v>
      </c>
      <c r="CK556">
        <v>0</v>
      </c>
      <c r="CL556">
        <v>0</v>
      </c>
      <c r="CM556" s="17">
        <v>1</v>
      </c>
      <c r="CN556">
        <v>3.1E-2</v>
      </c>
      <c r="CO556">
        <v>46</v>
      </c>
      <c r="CP556">
        <v>1</v>
      </c>
      <c r="CQ556">
        <v>0</v>
      </c>
      <c r="CR556">
        <v>17</v>
      </c>
      <c r="CX556" s="33" t="s">
        <v>85</v>
      </c>
    </row>
    <row r="557" spans="1:102" x14ac:dyDescent="0.25">
      <c r="A557">
        <v>556</v>
      </c>
      <c r="B557">
        <v>37</v>
      </c>
      <c r="C557" s="24" t="s">
        <v>14</v>
      </c>
      <c r="D557" s="12">
        <v>9.6</v>
      </c>
      <c r="E557" s="13">
        <v>0.5</v>
      </c>
      <c r="F557" s="7">
        <f t="shared" si="140"/>
        <v>19.2</v>
      </c>
      <c r="G557" s="7">
        <f t="shared" si="126"/>
        <v>9.1</v>
      </c>
      <c r="H557" s="15">
        <f t="shared" si="127"/>
        <v>10.1</v>
      </c>
      <c r="I557" s="11">
        <f t="shared" si="128"/>
        <v>0.21131282467937684</v>
      </c>
      <c r="J557" s="32">
        <f t="shared" si="129"/>
        <v>1.1005876285384211E-2</v>
      </c>
      <c r="K557" s="32">
        <f t="shared" si="130"/>
        <v>90.860552496669314</v>
      </c>
      <c r="L557" s="8">
        <v>0</v>
      </c>
      <c r="M557" s="9">
        <v>1</v>
      </c>
      <c r="N557" s="8">
        <v>0</v>
      </c>
      <c r="O557" s="9">
        <v>0</v>
      </c>
      <c r="P557" s="9">
        <v>1</v>
      </c>
      <c r="Q557" s="9">
        <v>0</v>
      </c>
      <c r="R557" s="9">
        <v>0</v>
      </c>
      <c r="S557" s="8">
        <v>7892</v>
      </c>
      <c r="T557" s="9">
        <v>4</v>
      </c>
      <c r="U557" s="9">
        <f t="shared" si="131"/>
        <v>7887</v>
      </c>
      <c r="V557" s="9">
        <f t="shared" si="132"/>
        <v>15</v>
      </c>
      <c r="W557" s="7">
        <v>8.6</v>
      </c>
      <c r="X557" s="7">
        <v>22.2</v>
      </c>
      <c r="Y557" s="9">
        <v>1</v>
      </c>
      <c r="Z557" s="9">
        <v>0</v>
      </c>
      <c r="AA557" s="9">
        <v>1</v>
      </c>
      <c r="AB557" s="9">
        <v>0</v>
      </c>
      <c r="AC557" s="9">
        <v>0</v>
      </c>
      <c r="AD557" s="29">
        <v>0</v>
      </c>
      <c r="AE557" s="187">
        <v>0</v>
      </c>
      <c r="AF557" s="9">
        <v>1</v>
      </c>
      <c r="AG557" s="29">
        <v>0</v>
      </c>
      <c r="AH557" s="9">
        <v>0</v>
      </c>
      <c r="AI557" s="29">
        <v>1</v>
      </c>
      <c r="AJ557" s="20">
        <v>2004</v>
      </c>
      <c r="AK557" s="32">
        <v>3.4299999999999997E-2</v>
      </c>
      <c r="AL557" s="32">
        <v>0.37</v>
      </c>
      <c r="AM557" s="32">
        <v>0.47699999999999998</v>
      </c>
      <c r="AN557" s="42">
        <f t="shared" si="144"/>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s="17">
        <v>0</v>
      </c>
      <c r="BF557">
        <v>0</v>
      </c>
      <c r="BG557">
        <v>1</v>
      </c>
      <c r="BH557" s="17">
        <v>0</v>
      </c>
      <c r="BI557">
        <v>29</v>
      </c>
      <c r="BJ557">
        <v>37</v>
      </c>
      <c r="BK557" s="24">
        <f t="shared" si="143"/>
        <v>36.799999999999997</v>
      </c>
      <c r="BL557">
        <v>1</v>
      </c>
      <c r="BM557">
        <v>0</v>
      </c>
      <c r="BN557">
        <v>0</v>
      </c>
      <c r="BO557">
        <v>0</v>
      </c>
      <c r="BP557">
        <v>0</v>
      </c>
      <c r="BQ557">
        <v>0</v>
      </c>
      <c r="BR557">
        <v>0</v>
      </c>
      <c r="BS557" s="17">
        <v>0</v>
      </c>
      <c r="BT557">
        <v>0</v>
      </c>
      <c r="BU557">
        <v>0</v>
      </c>
      <c r="BV557">
        <v>1</v>
      </c>
      <c r="BW557" s="17">
        <v>0</v>
      </c>
      <c r="BX557">
        <v>0</v>
      </c>
      <c r="BY557">
        <v>0</v>
      </c>
      <c r="BZ557">
        <v>0</v>
      </c>
      <c r="CA557">
        <v>0</v>
      </c>
      <c r="CB557" s="17">
        <v>0</v>
      </c>
      <c r="CC557">
        <v>0</v>
      </c>
      <c r="CD557">
        <v>0</v>
      </c>
      <c r="CE557">
        <v>1</v>
      </c>
      <c r="CF557">
        <v>1</v>
      </c>
      <c r="CG557">
        <v>0</v>
      </c>
      <c r="CH557">
        <v>0</v>
      </c>
      <c r="CI557">
        <v>0</v>
      </c>
      <c r="CJ557">
        <v>0</v>
      </c>
      <c r="CK557">
        <v>0</v>
      </c>
      <c r="CL557">
        <v>0</v>
      </c>
      <c r="CM557" s="17">
        <v>1</v>
      </c>
      <c r="CN557">
        <v>3.1E-2</v>
      </c>
      <c r="CO557">
        <v>46</v>
      </c>
      <c r="CP557">
        <v>1</v>
      </c>
      <c r="CQ557">
        <v>0</v>
      </c>
      <c r="CR557">
        <v>17</v>
      </c>
      <c r="CX557" s="33" t="s">
        <v>85</v>
      </c>
    </row>
    <row r="558" spans="1:102" x14ac:dyDescent="0.25">
      <c r="A558">
        <v>557</v>
      </c>
      <c r="B558">
        <v>37</v>
      </c>
      <c r="C558" s="24" t="s">
        <v>14</v>
      </c>
      <c r="D558" s="12">
        <v>12.5</v>
      </c>
      <c r="E558" s="13">
        <v>0.4</v>
      </c>
      <c r="F558" s="7">
        <f t="shared" si="140"/>
        <v>31.25</v>
      </c>
      <c r="G558" s="7">
        <f t="shared" si="126"/>
        <v>12.1</v>
      </c>
      <c r="H558" s="15">
        <f t="shared" si="127"/>
        <v>12.9</v>
      </c>
      <c r="I558" s="11">
        <f t="shared" si="128"/>
        <v>0.33192951088238148</v>
      </c>
      <c r="J558" s="32">
        <f t="shared" si="129"/>
        <v>1.0621744348236208E-2</v>
      </c>
      <c r="K558" s="32">
        <f t="shared" si="130"/>
        <v>94.146494889613379</v>
      </c>
      <c r="L558" s="8">
        <v>0</v>
      </c>
      <c r="M558" s="9">
        <v>1</v>
      </c>
      <c r="N558" s="8">
        <v>0</v>
      </c>
      <c r="O558" s="9">
        <v>0</v>
      </c>
      <c r="P558" s="9">
        <v>1</v>
      </c>
      <c r="Q558" s="9">
        <v>0</v>
      </c>
      <c r="R558" s="9">
        <v>0</v>
      </c>
      <c r="S558" s="8">
        <v>7892</v>
      </c>
      <c r="T558" s="9">
        <v>4</v>
      </c>
      <c r="U558" s="9">
        <f t="shared" si="131"/>
        <v>7887</v>
      </c>
      <c r="V558" s="9">
        <f t="shared" si="132"/>
        <v>15</v>
      </c>
      <c r="W558" s="7">
        <v>8.6</v>
      </c>
      <c r="X558" s="7">
        <v>22.2</v>
      </c>
      <c r="Y558" s="9">
        <v>1</v>
      </c>
      <c r="Z558" s="9">
        <v>0</v>
      </c>
      <c r="AA558" s="9">
        <v>1</v>
      </c>
      <c r="AB558" s="9">
        <v>0</v>
      </c>
      <c r="AC558" s="9">
        <v>0</v>
      </c>
      <c r="AD558" s="29">
        <v>0</v>
      </c>
      <c r="AE558" s="187">
        <v>0</v>
      </c>
      <c r="AF558" s="9">
        <v>1</v>
      </c>
      <c r="AG558" s="29">
        <v>0</v>
      </c>
      <c r="AH558" s="9">
        <v>0</v>
      </c>
      <c r="AI558" s="29">
        <v>1</v>
      </c>
      <c r="AJ558" s="20">
        <v>2007</v>
      </c>
      <c r="AK558" s="32">
        <v>3.4299999999999997E-2</v>
      </c>
      <c r="AL558" s="32">
        <v>0.37</v>
      </c>
      <c r="AM558" s="32">
        <v>0.47699999999999998</v>
      </c>
      <c r="AN558" s="42">
        <f t="shared" si="144"/>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s="17">
        <v>0</v>
      </c>
      <c r="BF558">
        <v>0</v>
      </c>
      <c r="BG558">
        <v>1</v>
      </c>
      <c r="BH558" s="17">
        <v>0</v>
      </c>
      <c r="BI558">
        <v>29</v>
      </c>
      <c r="BJ558">
        <v>37</v>
      </c>
      <c r="BK558" s="24">
        <f t="shared" si="143"/>
        <v>36.799999999999997</v>
      </c>
      <c r="BL558">
        <v>1</v>
      </c>
      <c r="BM558">
        <v>0</v>
      </c>
      <c r="BN558">
        <v>0</v>
      </c>
      <c r="BO558">
        <v>0</v>
      </c>
      <c r="BP558">
        <v>0</v>
      </c>
      <c r="BQ558">
        <v>0</v>
      </c>
      <c r="BR558">
        <v>0</v>
      </c>
      <c r="BS558" s="17">
        <v>0</v>
      </c>
      <c r="BT558">
        <v>0</v>
      </c>
      <c r="BU558">
        <v>0</v>
      </c>
      <c r="BV558">
        <v>1</v>
      </c>
      <c r="BW558" s="17">
        <v>0</v>
      </c>
      <c r="BX558">
        <v>0</v>
      </c>
      <c r="BY558">
        <v>0</v>
      </c>
      <c r="BZ558">
        <v>0</v>
      </c>
      <c r="CA558">
        <v>0</v>
      </c>
      <c r="CB558" s="17">
        <v>0</v>
      </c>
      <c r="CC558">
        <v>0</v>
      </c>
      <c r="CD558">
        <v>0</v>
      </c>
      <c r="CE558">
        <v>1</v>
      </c>
      <c r="CF558">
        <v>1</v>
      </c>
      <c r="CG558">
        <v>0</v>
      </c>
      <c r="CH558">
        <v>0</v>
      </c>
      <c r="CI558">
        <v>0</v>
      </c>
      <c r="CJ558">
        <v>0</v>
      </c>
      <c r="CK558">
        <v>0</v>
      </c>
      <c r="CL558">
        <v>0</v>
      </c>
      <c r="CM558" s="17">
        <v>1</v>
      </c>
      <c r="CN558">
        <v>3.1E-2</v>
      </c>
      <c r="CO558">
        <v>46</v>
      </c>
      <c r="CP558">
        <v>1</v>
      </c>
      <c r="CQ558">
        <v>0</v>
      </c>
      <c r="CR558">
        <v>17</v>
      </c>
      <c r="CX558" s="33" t="s">
        <v>85</v>
      </c>
    </row>
    <row r="559" spans="1:102" x14ac:dyDescent="0.25">
      <c r="A559">
        <v>558</v>
      </c>
      <c r="B559">
        <v>37</v>
      </c>
      <c r="C559" s="24" t="s">
        <v>14</v>
      </c>
      <c r="D559" s="12">
        <v>6.1</v>
      </c>
      <c r="E559" s="13">
        <v>1</v>
      </c>
      <c r="F559" s="7">
        <f t="shared" si="140"/>
        <v>6.1</v>
      </c>
      <c r="G559" s="7">
        <f t="shared" si="126"/>
        <v>5.0999999999999996</v>
      </c>
      <c r="H559" s="15">
        <f t="shared" si="127"/>
        <v>7.1</v>
      </c>
      <c r="I559" s="11">
        <f t="shared" si="128"/>
        <v>0.1290529211438062</v>
      </c>
      <c r="J559" s="32">
        <f t="shared" si="129"/>
        <v>2.1156216580951834E-2</v>
      </c>
      <c r="K559" s="32">
        <f t="shared" si="130"/>
        <v>47.267430647328403</v>
      </c>
      <c r="L559" s="8">
        <v>0</v>
      </c>
      <c r="M559" s="9">
        <v>1</v>
      </c>
      <c r="N559" s="8">
        <v>0</v>
      </c>
      <c r="O559" s="9">
        <v>0</v>
      </c>
      <c r="P559" s="9">
        <v>1</v>
      </c>
      <c r="Q559" s="9">
        <v>0</v>
      </c>
      <c r="R559" s="9">
        <v>0</v>
      </c>
      <c r="S559" s="8">
        <v>2202</v>
      </c>
      <c r="T559" s="9">
        <v>4</v>
      </c>
      <c r="U559" s="9">
        <f t="shared" si="131"/>
        <v>2197</v>
      </c>
      <c r="V559" s="9">
        <f t="shared" si="132"/>
        <v>15</v>
      </c>
      <c r="W559" s="7">
        <v>8.6</v>
      </c>
      <c r="X559" s="7">
        <v>22.2</v>
      </c>
      <c r="Y559" s="9">
        <v>1</v>
      </c>
      <c r="Z559" s="9">
        <v>0</v>
      </c>
      <c r="AA559" s="9">
        <v>1</v>
      </c>
      <c r="AB559" s="9">
        <v>0</v>
      </c>
      <c r="AC559" s="9">
        <v>0</v>
      </c>
      <c r="AD559" s="29">
        <v>0</v>
      </c>
      <c r="AE559" s="187">
        <v>0</v>
      </c>
      <c r="AF559" s="9">
        <v>1</v>
      </c>
      <c r="AG559" s="29">
        <v>0</v>
      </c>
      <c r="AH559" s="9">
        <v>0</v>
      </c>
      <c r="AI559" s="29">
        <v>1</v>
      </c>
      <c r="AJ559" s="20">
        <v>2000</v>
      </c>
      <c r="AK559" s="32">
        <v>3.4299999999999997E-2</v>
      </c>
      <c r="AL559" s="32">
        <v>0.37</v>
      </c>
      <c r="AM559" s="32">
        <v>0.47699999999999998</v>
      </c>
      <c r="AN559" s="42">
        <f t="shared" si="144"/>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s="17">
        <v>0</v>
      </c>
      <c r="BF559">
        <v>0</v>
      </c>
      <c r="BG559">
        <v>1</v>
      </c>
      <c r="BH559" s="17">
        <v>0</v>
      </c>
      <c r="BI559">
        <v>29</v>
      </c>
      <c r="BJ559">
        <v>37</v>
      </c>
      <c r="BK559" s="24">
        <f t="shared" si="143"/>
        <v>36.799999999999997</v>
      </c>
      <c r="BL559">
        <v>1</v>
      </c>
      <c r="BM559">
        <v>0</v>
      </c>
      <c r="BN559">
        <v>0</v>
      </c>
      <c r="BO559">
        <v>0</v>
      </c>
      <c r="BP559">
        <v>0</v>
      </c>
      <c r="BQ559">
        <v>0</v>
      </c>
      <c r="BR559">
        <v>0</v>
      </c>
      <c r="BS559" s="17">
        <v>0</v>
      </c>
      <c r="BT559">
        <v>0</v>
      </c>
      <c r="BU559">
        <v>0</v>
      </c>
      <c r="BV559">
        <v>1</v>
      </c>
      <c r="BW559" s="17">
        <v>0</v>
      </c>
      <c r="BX559">
        <v>0</v>
      </c>
      <c r="BY559">
        <v>0</v>
      </c>
      <c r="BZ559">
        <v>0</v>
      </c>
      <c r="CA559">
        <v>0</v>
      </c>
      <c r="CB559" s="17">
        <v>0</v>
      </c>
      <c r="CC559">
        <v>0</v>
      </c>
      <c r="CD559">
        <v>0</v>
      </c>
      <c r="CE559">
        <v>1</v>
      </c>
      <c r="CF559">
        <v>1</v>
      </c>
      <c r="CG559">
        <v>0</v>
      </c>
      <c r="CH559">
        <v>0</v>
      </c>
      <c r="CI559">
        <v>0</v>
      </c>
      <c r="CJ559">
        <v>0</v>
      </c>
      <c r="CK559">
        <v>0</v>
      </c>
      <c r="CL559">
        <v>0</v>
      </c>
      <c r="CM559" s="17">
        <v>1</v>
      </c>
      <c r="CN559">
        <v>3.1E-2</v>
      </c>
      <c r="CO559">
        <v>46</v>
      </c>
      <c r="CP559">
        <v>1</v>
      </c>
      <c r="CQ559">
        <v>0</v>
      </c>
      <c r="CR559">
        <v>17</v>
      </c>
      <c r="CX559" s="33" t="s">
        <v>85</v>
      </c>
    </row>
    <row r="560" spans="1:102" x14ac:dyDescent="0.25">
      <c r="A560">
        <v>559</v>
      </c>
      <c r="B560">
        <v>37</v>
      </c>
      <c r="C560" s="24" t="s">
        <v>14</v>
      </c>
      <c r="D560" s="12">
        <v>13</v>
      </c>
      <c r="E560" s="13">
        <v>0.5</v>
      </c>
      <c r="F560" s="7">
        <f t="shared" si="140"/>
        <v>26</v>
      </c>
      <c r="G560" s="7">
        <f t="shared" si="126"/>
        <v>12.5</v>
      </c>
      <c r="H560" s="15">
        <f t="shared" si="127"/>
        <v>13.5</v>
      </c>
      <c r="I560" s="11">
        <f t="shared" si="128"/>
        <v>0.40839935366624441</v>
      </c>
      <c r="J560" s="32">
        <f t="shared" si="129"/>
        <v>1.5707667448701706E-2</v>
      </c>
      <c r="K560" s="32">
        <f t="shared" si="130"/>
        <v>63.663176169588027</v>
      </c>
      <c r="L560" s="8">
        <v>0</v>
      </c>
      <c r="M560" s="9">
        <v>1</v>
      </c>
      <c r="N560" s="8">
        <v>0</v>
      </c>
      <c r="O560" s="9">
        <v>0</v>
      </c>
      <c r="P560" s="9">
        <v>1</v>
      </c>
      <c r="Q560" s="9">
        <v>0</v>
      </c>
      <c r="R560" s="9">
        <v>0</v>
      </c>
      <c r="S560" s="8">
        <v>3382</v>
      </c>
      <c r="T560" s="9">
        <v>4</v>
      </c>
      <c r="U560" s="9">
        <f t="shared" si="131"/>
        <v>3377</v>
      </c>
      <c r="V560" s="9">
        <f t="shared" si="132"/>
        <v>15</v>
      </c>
      <c r="W560" s="7">
        <v>8.6</v>
      </c>
      <c r="X560" s="7">
        <v>22.2</v>
      </c>
      <c r="Y560" s="9">
        <v>1</v>
      </c>
      <c r="Z560" s="9">
        <v>0</v>
      </c>
      <c r="AA560" s="9">
        <v>1</v>
      </c>
      <c r="AB560" s="9">
        <v>0</v>
      </c>
      <c r="AC560" s="9">
        <v>0</v>
      </c>
      <c r="AD560" s="29">
        <v>0</v>
      </c>
      <c r="AE560" s="187">
        <v>0</v>
      </c>
      <c r="AF560" s="9">
        <v>1</v>
      </c>
      <c r="AG560" s="29">
        <v>0</v>
      </c>
      <c r="AH560" s="9">
        <v>0</v>
      </c>
      <c r="AI560" s="29">
        <v>1</v>
      </c>
      <c r="AJ560" s="20">
        <v>2000</v>
      </c>
      <c r="AK560" s="32">
        <v>3.4299999999999997E-2</v>
      </c>
      <c r="AL560" s="32">
        <v>0.37</v>
      </c>
      <c r="AM560" s="32">
        <v>0.47699999999999998</v>
      </c>
      <c r="AN560" s="42">
        <f t="shared" si="144"/>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s="17">
        <v>0</v>
      </c>
      <c r="BF560">
        <v>0</v>
      </c>
      <c r="BG560">
        <v>1</v>
      </c>
      <c r="BH560" s="17">
        <v>0</v>
      </c>
      <c r="BI560">
        <v>29</v>
      </c>
      <c r="BJ560">
        <v>37</v>
      </c>
      <c r="BK560" s="24">
        <f t="shared" si="143"/>
        <v>36.799999999999997</v>
      </c>
      <c r="BL560">
        <v>1</v>
      </c>
      <c r="BM560">
        <v>0</v>
      </c>
      <c r="BN560">
        <v>0</v>
      </c>
      <c r="BO560">
        <v>0</v>
      </c>
      <c r="BP560">
        <v>0</v>
      </c>
      <c r="BQ560">
        <v>0</v>
      </c>
      <c r="BR560">
        <v>0</v>
      </c>
      <c r="BS560" s="17">
        <v>0</v>
      </c>
      <c r="BT560">
        <v>0</v>
      </c>
      <c r="BU560">
        <v>0</v>
      </c>
      <c r="BV560">
        <v>1</v>
      </c>
      <c r="BW560" s="17">
        <v>0</v>
      </c>
      <c r="BX560">
        <v>0</v>
      </c>
      <c r="BY560">
        <v>0</v>
      </c>
      <c r="BZ560">
        <v>0</v>
      </c>
      <c r="CA560">
        <v>0</v>
      </c>
      <c r="CB560" s="17">
        <v>0</v>
      </c>
      <c r="CC560">
        <v>0</v>
      </c>
      <c r="CD560">
        <v>0</v>
      </c>
      <c r="CE560">
        <v>1</v>
      </c>
      <c r="CF560">
        <v>1</v>
      </c>
      <c r="CG560">
        <v>0</v>
      </c>
      <c r="CH560">
        <v>0</v>
      </c>
      <c r="CI560">
        <v>0</v>
      </c>
      <c r="CJ560">
        <v>0</v>
      </c>
      <c r="CK560">
        <v>0</v>
      </c>
      <c r="CL560">
        <v>0</v>
      </c>
      <c r="CM560" s="17">
        <v>1</v>
      </c>
      <c r="CN560">
        <v>3.1E-2</v>
      </c>
      <c r="CO560">
        <v>46</v>
      </c>
      <c r="CP560">
        <v>1</v>
      </c>
      <c r="CQ560">
        <v>0</v>
      </c>
      <c r="CR560">
        <v>17</v>
      </c>
      <c r="CX560" s="33" t="s">
        <v>85</v>
      </c>
    </row>
    <row r="561" spans="1:102" x14ac:dyDescent="0.25">
      <c r="A561">
        <v>560</v>
      </c>
      <c r="B561">
        <v>37</v>
      </c>
      <c r="C561" s="24" t="s">
        <v>14</v>
      </c>
      <c r="D561" s="12">
        <v>9.3000000000000007</v>
      </c>
      <c r="E561" s="13">
        <v>1.2</v>
      </c>
      <c r="F561" s="7">
        <f t="shared" si="140"/>
        <v>7.7500000000000009</v>
      </c>
      <c r="G561" s="7">
        <f t="shared" si="126"/>
        <v>8.1000000000000014</v>
      </c>
      <c r="H561" s="15">
        <f t="shared" si="127"/>
        <v>10.5</v>
      </c>
      <c r="I561" s="11">
        <f t="shared" si="128"/>
        <v>0.3500869861115416</v>
      </c>
      <c r="J561" s="32">
        <f t="shared" si="129"/>
        <v>4.5172514336973099E-2</v>
      </c>
      <c r="K561" s="32">
        <f t="shared" si="130"/>
        <v>22.137355307262879</v>
      </c>
      <c r="L561" s="8">
        <v>0</v>
      </c>
      <c r="M561" s="9">
        <v>1</v>
      </c>
      <c r="N561" s="8">
        <v>0</v>
      </c>
      <c r="O561" s="9">
        <v>0</v>
      </c>
      <c r="P561" s="9">
        <v>1</v>
      </c>
      <c r="Q561" s="9">
        <v>0</v>
      </c>
      <c r="R561" s="9">
        <v>0</v>
      </c>
      <c r="S561" s="8">
        <v>435</v>
      </c>
      <c r="T561" s="9">
        <v>4</v>
      </c>
      <c r="U561" s="9">
        <f t="shared" si="131"/>
        <v>430</v>
      </c>
      <c r="V561" s="9">
        <f t="shared" si="132"/>
        <v>15</v>
      </c>
      <c r="W561" s="7">
        <v>8.6</v>
      </c>
      <c r="X561" s="7">
        <v>22.2</v>
      </c>
      <c r="Y561" s="9">
        <v>1</v>
      </c>
      <c r="Z561" s="9">
        <v>0</v>
      </c>
      <c r="AA561" s="9">
        <v>1</v>
      </c>
      <c r="AB561" s="9">
        <v>0</v>
      </c>
      <c r="AC561" s="9">
        <v>0</v>
      </c>
      <c r="AD561" s="29">
        <v>0</v>
      </c>
      <c r="AE561" s="187">
        <v>0</v>
      </c>
      <c r="AF561" s="9">
        <v>1</v>
      </c>
      <c r="AG561" s="29">
        <v>0</v>
      </c>
      <c r="AH561" s="9">
        <v>0</v>
      </c>
      <c r="AI561" s="29">
        <v>1</v>
      </c>
      <c r="AJ561" s="20">
        <v>2000</v>
      </c>
      <c r="AK561" s="32">
        <v>3.4299999999999997E-2</v>
      </c>
      <c r="AL561" s="32">
        <v>0.37</v>
      </c>
      <c r="AM561" s="32">
        <v>0.47699999999999998</v>
      </c>
      <c r="AN561" s="42">
        <f t="shared" si="144"/>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s="17">
        <v>0</v>
      </c>
      <c r="BF561">
        <v>0</v>
      </c>
      <c r="BG561">
        <v>1</v>
      </c>
      <c r="BH561" s="17">
        <v>0</v>
      </c>
      <c r="BI561">
        <v>29</v>
      </c>
      <c r="BJ561">
        <v>37</v>
      </c>
      <c r="BK561" s="24">
        <f t="shared" si="143"/>
        <v>36.799999999999997</v>
      </c>
      <c r="BL561">
        <v>1</v>
      </c>
      <c r="BM561">
        <v>0</v>
      </c>
      <c r="BN561">
        <v>0</v>
      </c>
      <c r="BO561">
        <v>0</v>
      </c>
      <c r="BP561">
        <v>0</v>
      </c>
      <c r="BQ561">
        <v>0</v>
      </c>
      <c r="BR561">
        <v>0</v>
      </c>
      <c r="BS561" s="17">
        <v>0</v>
      </c>
      <c r="BT561">
        <v>0</v>
      </c>
      <c r="BU561">
        <v>0</v>
      </c>
      <c r="BV561">
        <v>1</v>
      </c>
      <c r="BW561" s="17">
        <v>0</v>
      </c>
      <c r="BX561">
        <v>0</v>
      </c>
      <c r="BY561">
        <v>0</v>
      </c>
      <c r="BZ561">
        <v>0</v>
      </c>
      <c r="CA561">
        <v>0</v>
      </c>
      <c r="CB561" s="17">
        <v>0</v>
      </c>
      <c r="CC561">
        <v>0</v>
      </c>
      <c r="CD561">
        <v>0</v>
      </c>
      <c r="CE561">
        <v>1</v>
      </c>
      <c r="CF561">
        <v>1</v>
      </c>
      <c r="CG561">
        <v>0</v>
      </c>
      <c r="CH561">
        <v>0</v>
      </c>
      <c r="CI561">
        <v>0</v>
      </c>
      <c r="CJ561">
        <v>0</v>
      </c>
      <c r="CK561">
        <v>0</v>
      </c>
      <c r="CL561">
        <v>0</v>
      </c>
      <c r="CM561" s="17">
        <v>1</v>
      </c>
      <c r="CN561">
        <v>3.1E-2</v>
      </c>
      <c r="CO561">
        <v>46</v>
      </c>
      <c r="CP561">
        <v>1</v>
      </c>
      <c r="CQ561">
        <v>0</v>
      </c>
      <c r="CR561">
        <v>17</v>
      </c>
      <c r="CX561" s="33" t="s">
        <v>85</v>
      </c>
    </row>
    <row r="562" spans="1:102" x14ac:dyDescent="0.25">
      <c r="A562">
        <v>561</v>
      </c>
      <c r="B562">
        <v>37</v>
      </c>
      <c r="C562" s="24" t="s">
        <v>14</v>
      </c>
      <c r="D562" s="12">
        <v>8.4</v>
      </c>
      <c r="E562" s="13">
        <v>1.5</v>
      </c>
      <c r="F562" s="7">
        <f t="shared" si="140"/>
        <v>5.6000000000000005</v>
      </c>
      <c r="G562" s="7">
        <f t="shared" si="126"/>
        <v>6.9</v>
      </c>
      <c r="H562" s="15">
        <f t="shared" si="127"/>
        <v>9.9</v>
      </c>
      <c r="I562" s="11">
        <f t="shared" si="128"/>
        <v>0.26043413082715794</v>
      </c>
      <c r="J562" s="32">
        <f t="shared" si="129"/>
        <v>4.6506094790563918E-2</v>
      </c>
      <c r="K562" s="32">
        <f t="shared" si="130"/>
        <v>21.50255798736513</v>
      </c>
      <c r="L562" s="8">
        <v>0</v>
      </c>
      <c r="M562" s="9">
        <v>1</v>
      </c>
      <c r="N562" s="8">
        <v>0</v>
      </c>
      <c r="O562" s="9">
        <v>0</v>
      </c>
      <c r="P562" s="9">
        <v>1</v>
      </c>
      <c r="Q562" s="9">
        <v>0</v>
      </c>
      <c r="R562" s="9">
        <v>0</v>
      </c>
      <c r="S562" s="8">
        <v>436</v>
      </c>
      <c r="T562" s="9">
        <v>4</v>
      </c>
      <c r="U562" s="9">
        <f t="shared" si="131"/>
        <v>431</v>
      </c>
      <c r="V562" s="9">
        <f t="shared" si="132"/>
        <v>15</v>
      </c>
      <c r="W562" s="7">
        <v>8.6</v>
      </c>
      <c r="X562" s="7">
        <v>22.2</v>
      </c>
      <c r="Y562" s="9">
        <v>1</v>
      </c>
      <c r="Z562" s="9">
        <v>0</v>
      </c>
      <c r="AA562" s="9">
        <v>1</v>
      </c>
      <c r="AB562" s="9">
        <v>0</v>
      </c>
      <c r="AC562" s="9">
        <v>0</v>
      </c>
      <c r="AD562" s="29">
        <v>0</v>
      </c>
      <c r="AE562" s="187">
        <v>0</v>
      </c>
      <c r="AF562" s="9">
        <v>1</v>
      </c>
      <c r="AG562" s="29">
        <v>0</v>
      </c>
      <c r="AH562" s="9">
        <v>0</v>
      </c>
      <c r="AI562" s="29">
        <v>1</v>
      </c>
      <c r="AJ562" s="20">
        <v>2007</v>
      </c>
      <c r="AK562" s="32">
        <v>3.4299999999999997E-2</v>
      </c>
      <c r="AL562" s="32">
        <v>0.37</v>
      </c>
      <c r="AM562" s="32">
        <v>0.47699999999999998</v>
      </c>
      <c r="AN562" s="42">
        <f t="shared" si="144"/>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s="17">
        <v>0</v>
      </c>
      <c r="BF562">
        <v>0</v>
      </c>
      <c r="BG562">
        <v>1</v>
      </c>
      <c r="BH562" s="17">
        <v>0</v>
      </c>
      <c r="BI562">
        <v>29</v>
      </c>
      <c r="BJ562">
        <v>37</v>
      </c>
      <c r="BK562" s="24">
        <f t="shared" si="143"/>
        <v>36.799999999999997</v>
      </c>
      <c r="BL562">
        <v>1</v>
      </c>
      <c r="BM562">
        <v>0</v>
      </c>
      <c r="BN562">
        <v>0</v>
      </c>
      <c r="BO562">
        <v>0</v>
      </c>
      <c r="BP562">
        <v>0</v>
      </c>
      <c r="BQ562">
        <v>0</v>
      </c>
      <c r="BR562">
        <v>0</v>
      </c>
      <c r="BS562" s="17">
        <v>0</v>
      </c>
      <c r="BT562">
        <v>0</v>
      </c>
      <c r="BU562">
        <v>0</v>
      </c>
      <c r="BV562">
        <v>1</v>
      </c>
      <c r="BW562" s="17">
        <v>0</v>
      </c>
      <c r="BX562">
        <v>0</v>
      </c>
      <c r="BY562">
        <v>0</v>
      </c>
      <c r="BZ562">
        <v>0</v>
      </c>
      <c r="CA562">
        <v>0</v>
      </c>
      <c r="CB562" s="17">
        <v>0</v>
      </c>
      <c r="CC562">
        <v>0</v>
      </c>
      <c r="CD562">
        <v>0</v>
      </c>
      <c r="CE562">
        <v>1</v>
      </c>
      <c r="CF562">
        <v>1</v>
      </c>
      <c r="CG562">
        <v>0</v>
      </c>
      <c r="CH562">
        <v>0</v>
      </c>
      <c r="CI562">
        <v>0</v>
      </c>
      <c r="CJ562">
        <v>0</v>
      </c>
      <c r="CK562">
        <v>0</v>
      </c>
      <c r="CL562">
        <v>0</v>
      </c>
      <c r="CM562" s="17">
        <v>1</v>
      </c>
      <c r="CN562">
        <v>3.1E-2</v>
      </c>
      <c r="CO562">
        <v>46</v>
      </c>
      <c r="CP562">
        <v>1</v>
      </c>
      <c r="CQ562">
        <v>0</v>
      </c>
      <c r="CR562">
        <v>17</v>
      </c>
      <c r="CX562" s="33" t="s">
        <v>85</v>
      </c>
    </row>
    <row r="563" spans="1:102" x14ac:dyDescent="0.25">
      <c r="A563">
        <v>562</v>
      </c>
      <c r="B563">
        <v>37</v>
      </c>
      <c r="C563" s="24" t="s">
        <v>14</v>
      </c>
      <c r="D563" s="12">
        <v>11.2</v>
      </c>
      <c r="E563" s="13">
        <v>0.8</v>
      </c>
      <c r="F563" s="7">
        <f t="shared" si="140"/>
        <v>13.999999999999998</v>
      </c>
      <c r="G563" s="7">
        <f t="shared" si="126"/>
        <v>10.399999999999999</v>
      </c>
      <c r="H563" s="15">
        <f t="shared" si="127"/>
        <v>12</v>
      </c>
      <c r="I563" s="11">
        <f t="shared" si="128"/>
        <v>0.49039861087284109</v>
      </c>
      <c r="J563" s="32">
        <f t="shared" si="129"/>
        <v>3.5028472205202943E-2</v>
      </c>
      <c r="K563" s="32">
        <f t="shared" si="130"/>
        <v>28.548204847240392</v>
      </c>
      <c r="L563" s="8">
        <v>0</v>
      </c>
      <c r="M563" s="9">
        <v>1</v>
      </c>
      <c r="N563" s="8">
        <v>0</v>
      </c>
      <c r="O563" s="9">
        <v>0</v>
      </c>
      <c r="P563" s="9">
        <v>1</v>
      </c>
      <c r="Q563" s="9">
        <v>0</v>
      </c>
      <c r="R563" s="9">
        <v>0</v>
      </c>
      <c r="S563" s="8">
        <v>624</v>
      </c>
      <c r="T563" s="9">
        <v>4</v>
      </c>
      <c r="U563" s="9">
        <f t="shared" si="131"/>
        <v>619</v>
      </c>
      <c r="V563" s="9">
        <f t="shared" si="132"/>
        <v>15</v>
      </c>
      <c r="W563" s="7">
        <v>8.6</v>
      </c>
      <c r="X563" s="7">
        <v>22.2</v>
      </c>
      <c r="Y563" s="9">
        <v>1</v>
      </c>
      <c r="Z563" s="9">
        <v>0</v>
      </c>
      <c r="AA563" s="9">
        <v>1</v>
      </c>
      <c r="AB563" s="9">
        <v>0</v>
      </c>
      <c r="AC563" s="9">
        <v>0</v>
      </c>
      <c r="AD563" s="29">
        <v>0</v>
      </c>
      <c r="AE563" s="187">
        <v>0</v>
      </c>
      <c r="AF563" s="9">
        <v>1</v>
      </c>
      <c r="AG563" s="29">
        <v>0</v>
      </c>
      <c r="AH563" s="9">
        <v>0</v>
      </c>
      <c r="AI563" s="29">
        <v>1</v>
      </c>
      <c r="AJ563" s="20">
        <v>2000</v>
      </c>
      <c r="AK563" s="32">
        <v>3.4299999999999997E-2</v>
      </c>
      <c r="AL563" s="32">
        <v>0.37</v>
      </c>
      <c r="AM563" s="32">
        <v>0.47699999999999998</v>
      </c>
      <c r="AN563" s="42">
        <f t="shared" si="144"/>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s="17">
        <v>0</v>
      </c>
      <c r="BF563">
        <v>0</v>
      </c>
      <c r="BG563">
        <v>1</v>
      </c>
      <c r="BH563" s="17">
        <v>0</v>
      </c>
      <c r="BI563">
        <v>29</v>
      </c>
      <c r="BJ563">
        <v>37</v>
      </c>
      <c r="BK563" s="24">
        <f t="shared" si="143"/>
        <v>36.799999999999997</v>
      </c>
      <c r="BL563">
        <v>1</v>
      </c>
      <c r="BM563">
        <v>0</v>
      </c>
      <c r="BN563">
        <v>0</v>
      </c>
      <c r="BO563">
        <v>0</v>
      </c>
      <c r="BP563">
        <v>0</v>
      </c>
      <c r="BQ563">
        <v>0</v>
      </c>
      <c r="BR563">
        <v>0</v>
      </c>
      <c r="BS563" s="17">
        <v>0</v>
      </c>
      <c r="BT563">
        <v>0</v>
      </c>
      <c r="BU563">
        <v>0</v>
      </c>
      <c r="BV563">
        <v>1</v>
      </c>
      <c r="BW563" s="17">
        <v>0</v>
      </c>
      <c r="BX563">
        <v>0</v>
      </c>
      <c r="BY563">
        <v>0</v>
      </c>
      <c r="BZ563">
        <v>0</v>
      </c>
      <c r="CA563">
        <v>0</v>
      </c>
      <c r="CB563" s="17">
        <v>0</v>
      </c>
      <c r="CC563">
        <v>0</v>
      </c>
      <c r="CD563">
        <v>0</v>
      </c>
      <c r="CE563">
        <v>1</v>
      </c>
      <c r="CF563">
        <v>1</v>
      </c>
      <c r="CG563">
        <v>0</v>
      </c>
      <c r="CH563">
        <v>0</v>
      </c>
      <c r="CI563">
        <v>0</v>
      </c>
      <c r="CJ563">
        <v>0</v>
      </c>
      <c r="CK563">
        <v>0</v>
      </c>
      <c r="CL563">
        <v>0</v>
      </c>
      <c r="CM563" s="17">
        <v>1</v>
      </c>
      <c r="CN563">
        <v>3.1E-2</v>
      </c>
      <c r="CO563">
        <v>46</v>
      </c>
      <c r="CP563">
        <v>1</v>
      </c>
      <c r="CQ563">
        <v>0</v>
      </c>
      <c r="CR563">
        <v>17</v>
      </c>
      <c r="CX563" s="33" t="s">
        <v>85</v>
      </c>
    </row>
    <row r="564" spans="1:102" s="143" customFormat="1" x14ac:dyDescent="0.25">
      <c r="A564" s="143">
        <v>563</v>
      </c>
      <c r="B564" s="143">
        <v>37</v>
      </c>
      <c r="C564" s="144" t="s">
        <v>14</v>
      </c>
      <c r="D564" s="145">
        <v>5.8</v>
      </c>
      <c r="E564" s="146">
        <v>1.7</v>
      </c>
      <c r="F564" s="147">
        <f t="shared" si="140"/>
        <v>3.4117647058823528</v>
      </c>
      <c r="G564" s="147">
        <f t="shared" si="126"/>
        <v>4.0999999999999996</v>
      </c>
      <c r="H564" s="148">
        <f t="shared" si="127"/>
        <v>7.5</v>
      </c>
      <c r="I564" s="149">
        <f t="shared" si="128"/>
        <v>0.13840629564487972</v>
      </c>
      <c r="J564" s="150">
        <f t="shared" si="129"/>
        <v>4.056736251660268E-2</v>
      </c>
      <c r="K564" s="150">
        <f t="shared" si="130"/>
        <v>24.650357774448313</v>
      </c>
      <c r="L564" s="151">
        <v>0</v>
      </c>
      <c r="M564" s="152">
        <v>1</v>
      </c>
      <c r="N564" s="151">
        <v>0</v>
      </c>
      <c r="O564" s="152">
        <v>0</v>
      </c>
      <c r="P564" s="152">
        <v>1</v>
      </c>
      <c r="Q564" s="152">
        <v>0</v>
      </c>
      <c r="R564" s="152">
        <v>0</v>
      </c>
      <c r="S564" s="151">
        <v>601</v>
      </c>
      <c r="T564" s="152">
        <v>4</v>
      </c>
      <c r="U564" s="152">
        <f t="shared" si="131"/>
        <v>596</v>
      </c>
      <c r="V564" s="152">
        <f t="shared" si="132"/>
        <v>15</v>
      </c>
      <c r="W564" s="147">
        <v>8.6</v>
      </c>
      <c r="X564" s="147">
        <v>22.2</v>
      </c>
      <c r="Y564" s="152">
        <v>1</v>
      </c>
      <c r="Z564" s="152">
        <v>0</v>
      </c>
      <c r="AA564" s="152">
        <v>1</v>
      </c>
      <c r="AB564" s="152">
        <v>0</v>
      </c>
      <c r="AC564" s="152">
        <v>0</v>
      </c>
      <c r="AD564" s="153">
        <v>0</v>
      </c>
      <c r="AE564" s="152">
        <v>0</v>
      </c>
      <c r="AF564" s="152">
        <v>1</v>
      </c>
      <c r="AG564" s="153">
        <v>0</v>
      </c>
      <c r="AH564" s="152">
        <v>0</v>
      </c>
      <c r="AI564" s="153">
        <v>1</v>
      </c>
      <c r="AJ564" s="154">
        <v>2007</v>
      </c>
      <c r="AK564" s="150">
        <v>3.4299999999999997E-2</v>
      </c>
      <c r="AL564" s="150">
        <v>0.37</v>
      </c>
      <c r="AM564" s="150">
        <v>0.47699999999999998</v>
      </c>
      <c r="AN564" s="155">
        <f t="shared" si="144"/>
        <v>0.11870000000000003</v>
      </c>
      <c r="AO564" s="156">
        <v>60.5</v>
      </c>
      <c r="AP564" s="157">
        <v>39.5</v>
      </c>
      <c r="AQ564" s="143">
        <v>1</v>
      </c>
      <c r="AR564" s="158">
        <v>0</v>
      </c>
      <c r="AS564" s="143" t="s">
        <v>98</v>
      </c>
      <c r="AT564" s="158" t="s">
        <v>98</v>
      </c>
      <c r="AU564">
        <v>0</v>
      </c>
      <c r="AV564" s="157">
        <v>1</v>
      </c>
      <c r="AW564" s="143" t="s">
        <v>98</v>
      </c>
      <c r="AX564" s="157" t="s">
        <v>98</v>
      </c>
      <c r="AY564" s="157" t="s">
        <v>13</v>
      </c>
      <c r="AZ564">
        <v>0</v>
      </c>
      <c r="BA564">
        <v>1</v>
      </c>
      <c r="BB564">
        <v>0</v>
      </c>
      <c r="BC564">
        <v>0</v>
      </c>
      <c r="BD564">
        <v>0</v>
      </c>
      <c r="BE564" s="157">
        <v>0</v>
      </c>
      <c r="BF564">
        <v>0</v>
      </c>
      <c r="BG564">
        <v>1</v>
      </c>
      <c r="BH564" s="157">
        <v>0</v>
      </c>
      <c r="BI564">
        <v>29</v>
      </c>
      <c r="BJ564">
        <v>37</v>
      </c>
      <c r="BK564" s="144">
        <f t="shared" si="143"/>
        <v>36.799999999999997</v>
      </c>
      <c r="BL564" s="143">
        <v>1</v>
      </c>
      <c r="BM564" s="143">
        <v>0</v>
      </c>
      <c r="BN564" s="143">
        <v>0</v>
      </c>
      <c r="BO564" s="143">
        <v>0</v>
      </c>
      <c r="BP564" s="143">
        <v>0</v>
      </c>
      <c r="BQ564" s="143">
        <v>0</v>
      </c>
      <c r="BR564" s="143">
        <v>0</v>
      </c>
      <c r="BS564" s="157">
        <v>0</v>
      </c>
      <c r="BT564" s="143">
        <v>0</v>
      </c>
      <c r="BU564" s="143">
        <v>0</v>
      </c>
      <c r="BV564" s="143">
        <v>1</v>
      </c>
      <c r="BW564" s="157">
        <v>0</v>
      </c>
      <c r="BX564" s="143">
        <v>0</v>
      </c>
      <c r="BY564" s="143">
        <v>0</v>
      </c>
      <c r="BZ564" s="143">
        <v>0</v>
      </c>
      <c r="CA564" s="143">
        <v>0</v>
      </c>
      <c r="CB564" s="157">
        <v>0</v>
      </c>
      <c r="CC564" s="143">
        <v>0</v>
      </c>
      <c r="CD564" s="143">
        <v>0</v>
      </c>
      <c r="CE564" s="143">
        <v>1</v>
      </c>
      <c r="CF564" s="143">
        <v>1</v>
      </c>
      <c r="CG564" s="143">
        <v>0</v>
      </c>
      <c r="CH564" s="143">
        <v>0</v>
      </c>
      <c r="CI564" s="143">
        <v>0</v>
      </c>
      <c r="CJ564" s="143">
        <v>0</v>
      </c>
      <c r="CK564" s="143">
        <v>0</v>
      </c>
      <c r="CL564" s="143">
        <v>0</v>
      </c>
      <c r="CM564" s="157">
        <v>1</v>
      </c>
      <c r="CN564">
        <v>3.1E-2</v>
      </c>
      <c r="CO564">
        <v>46</v>
      </c>
      <c r="CP564">
        <v>1</v>
      </c>
      <c r="CQ564" s="143">
        <v>0</v>
      </c>
      <c r="CR564" s="143">
        <v>17</v>
      </c>
      <c r="CS564" s="159"/>
      <c r="CX564" s="33" t="s">
        <v>85</v>
      </c>
    </row>
    <row r="565" spans="1:102" x14ac:dyDescent="0.25">
      <c r="A565">
        <v>564</v>
      </c>
      <c r="B565">
        <v>38</v>
      </c>
      <c r="C565" s="24" t="s">
        <v>328</v>
      </c>
      <c r="D565" s="12">
        <v>10.9</v>
      </c>
      <c r="E565" s="13">
        <v>0.2</v>
      </c>
      <c r="F565" s="7">
        <f t="shared" si="140"/>
        <v>54.5</v>
      </c>
      <c r="G565" s="7">
        <f t="shared" si="126"/>
        <v>10.700000000000001</v>
      </c>
      <c r="H565" s="15">
        <f t="shared" si="127"/>
        <v>11.1</v>
      </c>
      <c r="I565" s="11">
        <f t="shared" si="128"/>
        <v>0.47861830766356356</v>
      </c>
      <c r="J565" s="32">
        <f t="shared" si="129"/>
        <v>8.7819872965791499E-3</v>
      </c>
      <c r="K565" s="32">
        <f t="shared" si="130"/>
        <v>113.86944278426938</v>
      </c>
      <c r="L565" s="8">
        <v>0</v>
      </c>
      <c r="M565" s="9">
        <v>1</v>
      </c>
      <c r="N565" s="8">
        <v>0</v>
      </c>
      <c r="O565" s="9">
        <v>0</v>
      </c>
      <c r="P565" s="9">
        <v>0</v>
      </c>
      <c r="Q565" s="9">
        <v>1</v>
      </c>
      <c r="R565" s="9">
        <v>0</v>
      </c>
      <c r="S565" s="8">
        <v>10001</v>
      </c>
      <c r="T565" s="9">
        <v>4</v>
      </c>
      <c r="U565" s="9">
        <f t="shared" si="131"/>
        <v>9996</v>
      </c>
      <c r="V565" s="9">
        <f t="shared" si="132"/>
        <v>50</v>
      </c>
      <c r="W565" s="7">
        <f t="shared" ref="W565:W614" si="145">(AK565*0+AL565*6+AM565*11+14*AN565)</f>
        <v>9.4307999999999996</v>
      </c>
      <c r="X565" s="7">
        <f t="shared" ref="X565:X596" si="146">BK565-W565-6</f>
        <v>23.669200000000004</v>
      </c>
      <c r="Y565" s="9">
        <v>1</v>
      </c>
      <c r="Z565" s="9">
        <v>0</v>
      </c>
      <c r="AA565" s="9">
        <v>1</v>
      </c>
      <c r="AB565" s="9">
        <v>0</v>
      </c>
      <c r="AC565" s="9">
        <v>0</v>
      </c>
      <c r="AD565" s="29">
        <v>0</v>
      </c>
      <c r="AE565" s="187">
        <v>1</v>
      </c>
      <c r="AF565" s="9">
        <v>0</v>
      </c>
      <c r="AG565" s="29">
        <v>0</v>
      </c>
      <c r="AH565" s="9">
        <v>0</v>
      </c>
      <c r="AI565" s="29">
        <v>1</v>
      </c>
      <c r="AJ565" s="20">
        <v>2001</v>
      </c>
      <c r="AK565" s="32">
        <v>0.13719999999999999</v>
      </c>
      <c r="AL565" s="32">
        <f t="shared" ref="AL565:AL614" si="147">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s="17">
        <v>0</v>
      </c>
      <c r="BF565">
        <v>1</v>
      </c>
      <c r="BG565">
        <v>0</v>
      </c>
      <c r="BH565" s="17">
        <v>0</v>
      </c>
      <c r="BI565">
        <v>1847.333333333333</v>
      </c>
      <c r="BJ565">
        <v>883.19999999999993</v>
      </c>
      <c r="BK565" s="24">
        <v>39.1</v>
      </c>
      <c r="BL565">
        <v>1</v>
      </c>
      <c r="BM565">
        <v>0</v>
      </c>
      <c r="BN565">
        <v>0</v>
      </c>
      <c r="BO565">
        <v>0</v>
      </c>
      <c r="BP565">
        <v>0</v>
      </c>
      <c r="BQ565">
        <v>0</v>
      </c>
      <c r="BR565">
        <v>0</v>
      </c>
      <c r="BS565" s="17">
        <v>0</v>
      </c>
      <c r="BT565">
        <v>0</v>
      </c>
      <c r="BU565">
        <v>0</v>
      </c>
      <c r="BV565">
        <v>1</v>
      </c>
      <c r="BW565" s="17">
        <v>0</v>
      </c>
      <c r="BX565">
        <v>0</v>
      </c>
      <c r="BY565">
        <v>0</v>
      </c>
      <c r="BZ565">
        <v>0</v>
      </c>
      <c r="CA565">
        <v>0</v>
      </c>
      <c r="CB565" s="17">
        <v>0</v>
      </c>
      <c r="CC565">
        <v>1</v>
      </c>
      <c r="CD565">
        <v>1</v>
      </c>
      <c r="CE565">
        <v>0</v>
      </c>
      <c r="CF565">
        <v>0</v>
      </c>
      <c r="CG565">
        <v>0</v>
      </c>
      <c r="CH565">
        <v>0</v>
      </c>
      <c r="CI565">
        <v>0</v>
      </c>
      <c r="CJ565">
        <v>0</v>
      </c>
      <c r="CK565">
        <v>0</v>
      </c>
      <c r="CL565">
        <v>0</v>
      </c>
      <c r="CM565" s="17">
        <v>1</v>
      </c>
      <c r="CN565">
        <v>0</v>
      </c>
      <c r="CO565">
        <v>43</v>
      </c>
      <c r="CP565">
        <v>0</v>
      </c>
      <c r="CQ565">
        <v>1</v>
      </c>
      <c r="CR565">
        <v>6</v>
      </c>
      <c r="CX565" s="33" t="s">
        <v>85</v>
      </c>
    </row>
    <row r="566" spans="1:102" x14ac:dyDescent="0.25">
      <c r="A566">
        <v>565</v>
      </c>
      <c r="B566">
        <v>38</v>
      </c>
      <c r="C566" s="24" t="s">
        <v>328</v>
      </c>
      <c r="D566" s="12">
        <v>10.9</v>
      </c>
      <c r="E566" s="13">
        <v>0.2</v>
      </c>
      <c r="F566" s="7">
        <f t="shared" si="140"/>
        <v>54.5</v>
      </c>
      <c r="G566" s="7">
        <f t="shared" si="126"/>
        <v>10.700000000000001</v>
      </c>
      <c r="H566" s="15">
        <f t="shared" si="127"/>
        <v>11.1</v>
      </c>
      <c r="I566" s="11">
        <f t="shared" si="128"/>
        <v>0.4871657385763617</v>
      </c>
      <c r="J566" s="32">
        <f t="shared" si="129"/>
        <v>8.9388208913093892E-3</v>
      </c>
      <c r="K566" s="32">
        <f t="shared" si="130"/>
        <v>111.87157815995981</v>
      </c>
      <c r="L566" s="8">
        <v>0</v>
      </c>
      <c r="M566" s="9">
        <v>1</v>
      </c>
      <c r="N566" s="8">
        <v>0</v>
      </c>
      <c r="O566" s="9">
        <v>0</v>
      </c>
      <c r="P566" s="9">
        <v>0</v>
      </c>
      <c r="Q566" s="9">
        <v>1</v>
      </c>
      <c r="R566" s="9">
        <v>0</v>
      </c>
      <c r="S566" s="8">
        <v>9550</v>
      </c>
      <c r="T566" s="9">
        <v>4</v>
      </c>
      <c r="U566" s="9">
        <f t="shared" si="131"/>
        <v>9545</v>
      </c>
      <c r="V566" s="9">
        <f t="shared" si="132"/>
        <v>50</v>
      </c>
      <c r="W566" s="7">
        <f t="shared" si="145"/>
        <v>9.4307999999999996</v>
      </c>
      <c r="X566" s="7">
        <f t="shared" si="146"/>
        <v>23.669200000000004</v>
      </c>
      <c r="Y566" s="9">
        <v>1</v>
      </c>
      <c r="Z566" s="9">
        <v>0</v>
      </c>
      <c r="AA566" s="9">
        <v>1</v>
      </c>
      <c r="AB566" s="9">
        <v>0</v>
      </c>
      <c r="AC566" s="9">
        <v>0</v>
      </c>
      <c r="AD566" s="29">
        <v>0</v>
      </c>
      <c r="AE566" s="187">
        <v>1</v>
      </c>
      <c r="AF566" s="9">
        <v>0</v>
      </c>
      <c r="AG566" s="29">
        <v>0</v>
      </c>
      <c r="AH566" s="9">
        <v>0</v>
      </c>
      <c r="AI566" s="29">
        <v>1</v>
      </c>
      <c r="AJ566" s="20">
        <v>2001</v>
      </c>
      <c r="AK566" s="32">
        <v>0.13719999999999999</v>
      </c>
      <c r="AL566" s="32">
        <f t="shared" si="147"/>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s="17">
        <v>0</v>
      </c>
      <c r="BF566">
        <v>1</v>
      </c>
      <c r="BG566">
        <v>0</v>
      </c>
      <c r="BH566" s="17">
        <v>0</v>
      </c>
      <c r="BI566">
        <v>1847.333333333333</v>
      </c>
      <c r="BJ566">
        <v>883.19999999999993</v>
      </c>
      <c r="BK566" s="24">
        <v>39.1</v>
      </c>
      <c r="BL566">
        <v>1</v>
      </c>
      <c r="BM566">
        <v>0</v>
      </c>
      <c r="BN566">
        <v>0</v>
      </c>
      <c r="BO566">
        <v>0</v>
      </c>
      <c r="BP566">
        <v>0</v>
      </c>
      <c r="BQ566">
        <v>0</v>
      </c>
      <c r="BR566">
        <v>0</v>
      </c>
      <c r="BS566" s="17">
        <v>0</v>
      </c>
      <c r="BT566">
        <v>0</v>
      </c>
      <c r="BU566">
        <v>0</v>
      </c>
      <c r="BV566">
        <v>1</v>
      </c>
      <c r="BW566" s="17">
        <v>0</v>
      </c>
      <c r="BX566">
        <v>0</v>
      </c>
      <c r="BY566">
        <v>0</v>
      </c>
      <c r="BZ566">
        <v>0</v>
      </c>
      <c r="CA566">
        <v>0</v>
      </c>
      <c r="CB566" s="17">
        <v>0</v>
      </c>
      <c r="CC566">
        <v>1</v>
      </c>
      <c r="CD566">
        <v>1</v>
      </c>
      <c r="CE566">
        <v>0</v>
      </c>
      <c r="CF566">
        <v>0</v>
      </c>
      <c r="CG566">
        <v>0</v>
      </c>
      <c r="CH566">
        <v>0</v>
      </c>
      <c r="CI566">
        <v>0</v>
      </c>
      <c r="CJ566">
        <v>0</v>
      </c>
      <c r="CK566">
        <v>0</v>
      </c>
      <c r="CL566">
        <v>0</v>
      </c>
      <c r="CM566" s="17">
        <v>1</v>
      </c>
      <c r="CN566">
        <v>0</v>
      </c>
      <c r="CO566">
        <v>43</v>
      </c>
      <c r="CP566">
        <v>0</v>
      </c>
      <c r="CQ566">
        <v>1</v>
      </c>
      <c r="CR566">
        <v>6</v>
      </c>
      <c r="CX566" s="33" t="s">
        <v>85</v>
      </c>
    </row>
    <row r="567" spans="1:102" x14ac:dyDescent="0.25">
      <c r="A567">
        <v>566</v>
      </c>
      <c r="B567">
        <v>38</v>
      </c>
      <c r="C567" s="24" t="s">
        <v>328</v>
      </c>
      <c r="D567" s="12">
        <v>10.3</v>
      </c>
      <c r="E567" s="13">
        <v>0.2</v>
      </c>
      <c r="F567" s="7">
        <f t="shared" si="140"/>
        <v>51.5</v>
      </c>
      <c r="G567" s="7">
        <f t="shared" si="126"/>
        <v>10.100000000000001</v>
      </c>
      <c r="H567" s="15">
        <f t="shared" si="127"/>
        <v>10.5</v>
      </c>
      <c r="I567" s="11">
        <f t="shared" si="128"/>
        <v>0.457922526787234</v>
      </c>
      <c r="J567" s="32">
        <f t="shared" si="129"/>
        <v>8.8916995492666785E-3</v>
      </c>
      <c r="K567" s="32">
        <f t="shared" si="130"/>
        <v>112.46443882401229</v>
      </c>
      <c r="L567" s="8">
        <v>0</v>
      </c>
      <c r="M567" s="9">
        <v>1</v>
      </c>
      <c r="N567" s="8">
        <v>0</v>
      </c>
      <c r="O567" s="9">
        <v>0</v>
      </c>
      <c r="P567" s="9">
        <v>0</v>
      </c>
      <c r="Q567" s="9">
        <v>1</v>
      </c>
      <c r="R567" s="9">
        <v>0</v>
      </c>
      <c r="S567" s="8">
        <v>10001</v>
      </c>
      <c r="T567" s="9">
        <v>4</v>
      </c>
      <c r="U567" s="9">
        <f t="shared" si="131"/>
        <v>9996</v>
      </c>
      <c r="V567" s="9">
        <f t="shared" si="132"/>
        <v>50</v>
      </c>
      <c r="W567" s="7">
        <f t="shared" si="145"/>
        <v>9.4307999999999996</v>
      </c>
      <c r="X567" s="7">
        <f t="shared" si="146"/>
        <v>23.669200000000004</v>
      </c>
      <c r="Y567" s="9">
        <v>1</v>
      </c>
      <c r="Z567" s="9">
        <v>0</v>
      </c>
      <c r="AA567" s="9">
        <v>1</v>
      </c>
      <c r="AB567" s="9">
        <v>0</v>
      </c>
      <c r="AC567" s="9">
        <v>0</v>
      </c>
      <c r="AD567" s="29">
        <v>0</v>
      </c>
      <c r="AE567" s="187">
        <v>1</v>
      </c>
      <c r="AF567" s="9">
        <v>0</v>
      </c>
      <c r="AG567" s="29">
        <v>0</v>
      </c>
      <c r="AH567" s="9">
        <v>0</v>
      </c>
      <c r="AI567" s="29">
        <v>1</v>
      </c>
      <c r="AJ567" s="20">
        <v>2001</v>
      </c>
      <c r="AK567" s="32">
        <v>0.13719999999999999</v>
      </c>
      <c r="AL567" s="32">
        <f t="shared" si="147"/>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s="17">
        <v>0</v>
      </c>
      <c r="BF567">
        <v>1</v>
      </c>
      <c r="BG567">
        <v>0</v>
      </c>
      <c r="BH567" s="17">
        <v>0</v>
      </c>
      <c r="BI567">
        <v>1847.333333333333</v>
      </c>
      <c r="BJ567">
        <v>883.19999999999993</v>
      </c>
      <c r="BK567" s="24">
        <v>39.1</v>
      </c>
      <c r="BL567">
        <v>0</v>
      </c>
      <c r="BM567">
        <v>0</v>
      </c>
      <c r="BN567">
        <v>0</v>
      </c>
      <c r="BO567">
        <v>0</v>
      </c>
      <c r="BP567">
        <v>0</v>
      </c>
      <c r="BQ567">
        <v>1</v>
      </c>
      <c r="BR567">
        <v>0</v>
      </c>
      <c r="BS567" s="17">
        <v>0</v>
      </c>
      <c r="BT567">
        <v>0</v>
      </c>
      <c r="BU567">
        <v>0</v>
      </c>
      <c r="BV567">
        <v>1</v>
      </c>
      <c r="BW567" s="17">
        <v>0</v>
      </c>
      <c r="BX567">
        <v>0</v>
      </c>
      <c r="BY567">
        <v>0</v>
      </c>
      <c r="BZ567">
        <v>0</v>
      </c>
      <c r="CA567">
        <v>0</v>
      </c>
      <c r="CB567" s="17">
        <v>0</v>
      </c>
      <c r="CC567">
        <v>1</v>
      </c>
      <c r="CD567">
        <v>1</v>
      </c>
      <c r="CE567">
        <v>0</v>
      </c>
      <c r="CF567">
        <v>0</v>
      </c>
      <c r="CG567">
        <v>0</v>
      </c>
      <c r="CH567">
        <v>0</v>
      </c>
      <c r="CI567">
        <v>0</v>
      </c>
      <c r="CJ567">
        <v>0</v>
      </c>
      <c r="CK567">
        <v>0</v>
      </c>
      <c r="CL567">
        <v>0</v>
      </c>
      <c r="CM567" s="17">
        <v>1</v>
      </c>
      <c r="CN567">
        <v>0</v>
      </c>
      <c r="CO567">
        <v>43</v>
      </c>
      <c r="CP567">
        <v>0</v>
      </c>
      <c r="CQ567">
        <v>1</v>
      </c>
      <c r="CR567">
        <v>6</v>
      </c>
      <c r="CX567" s="33" t="s">
        <v>85</v>
      </c>
    </row>
    <row r="568" spans="1:102" x14ac:dyDescent="0.25">
      <c r="A568">
        <v>567</v>
      </c>
      <c r="B568">
        <v>38</v>
      </c>
      <c r="C568" s="24" t="s">
        <v>328</v>
      </c>
      <c r="D568" s="12">
        <v>10.199999999999999</v>
      </c>
      <c r="E568" s="13">
        <v>0.3</v>
      </c>
      <c r="F568" s="7">
        <f t="shared" si="140"/>
        <v>34</v>
      </c>
      <c r="G568" s="7">
        <f t="shared" si="126"/>
        <v>9.8999999999999986</v>
      </c>
      <c r="H568" s="15">
        <f t="shared" si="127"/>
        <v>10.5</v>
      </c>
      <c r="I568" s="11">
        <f t="shared" si="128"/>
        <v>0.32867504798725355</v>
      </c>
      <c r="J568" s="32">
        <f t="shared" si="129"/>
        <v>9.6669131760956928E-3</v>
      </c>
      <c r="K568" s="32">
        <f t="shared" si="130"/>
        <v>103.4456378974</v>
      </c>
      <c r="L568" s="8">
        <v>0</v>
      </c>
      <c r="M568" s="9">
        <v>1</v>
      </c>
      <c r="N568" s="8">
        <v>0</v>
      </c>
      <c r="O568" s="9">
        <v>0</v>
      </c>
      <c r="P568" s="9">
        <v>0</v>
      </c>
      <c r="Q568" s="9">
        <v>1</v>
      </c>
      <c r="R568" s="9">
        <v>0</v>
      </c>
      <c r="S568" s="8">
        <v>9550</v>
      </c>
      <c r="T568" s="9">
        <v>4</v>
      </c>
      <c r="U568" s="9">
        <f t="shared" si="131"/>
        <v>9545</v>
      </c>
      <c r="V568" s="9">
        <f t="shared" si="132"/>
        <v>50</v>
      </c>
      <c r="W568" s="7">
        <f t="shared" si="145"/>
        <v>9.4307999999999996</v>
      </c>
      <c r="X568" s="7">
        <f t="shared" si="146"/>
        <v>23.669200000000004</v>
      </c>
      <c r="Y568" s="9">
        <v>1</v>
      </c>
      <c r="Z568" s="9">
        <v>0</v>
      </c>
      <c r="AA568" s="9">
        <v>1</v>
      </c>
      <c r="AB568" s="9">
        <v>0</v>
      </c>
      <c r="AC568" s="9">
        <v>0</v>
      </c>
      <c r="AD568" s="29">
        <v>0</v>
      </c>
      <c r="AE568" s="187">
        <v>1</v>
      </c>
      <c r="AF568" s="9">
        <v>0</v>
      </c>
      <c r="AG568" s="29">
        <v>0</v>
      </c>
      <c r="AH568" s="9">
        <v>0</v>
      </c>
      <c r="AI568" s="29">
        <v>1</v>
      </c>
      <c r="AJ568" s="20">
        <v>2001</v>
      </c>
      <c r="AK568" s="32">
        <v>0.13719999999999999</v>
      </c>
      <c r="AL568" s="32">
        <f t="shared" si="147"/>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s="17">
        <v>0</v>
      </c>
      <c r="BF568">
        <v>1</v>
      </c>
      <c r="BG568">
        <v>0</v>
      </c>
      <c r="BH568" s="17">
        <v>0</v>
      </c>
      <c r="BI568">
        <v>1847.333333333333</v>
      </c>
      <c r="BJ568">
        <v>883.19999999999993</v>
      </c>
      <c r="BK568" s="24">
        <v>39.1</v>
      </c>
      <c r="BL568">
        <v>0</v>
      </c>
      <c r="BM568">
        <v>0</v>
      </c>
      <c r="BN568">
        <v>0</v>
      </c>
      <c r="BO568">
        <v>0</v>
      </c>
      <c r="BP568">
        <v>0</v>
      </c>
      <c r="BQ568">
        <v>1</v>
      </c>
      <c r="BR568">
        <v>0</v>
      </c>
      <c r="BS568" s="17">
        <v>0</v>
      </c>
      <c r="BT568">
        <v>0</v>
      </c>
      <c r="BU568">
        <v>0</v>
      </c>
      <c r="BV568">
        <v>1</v>
      </c>
      <c r="BW568" s="17">
        <v>0</v>
      </c>
      <c r="BX568">
        <v>0</v>
      </c>
      <c r="BY568">
        <v>0</v>
      </c>
      <c r="BZ568">
        <v>0</v>
      </c>
      <c r="CA568">
        <v>0</v>
      </c>
      <c r="CB568" s="17">
        <v>0</v>
      </c>
      <c r="CC568">
        <v>1</v>
      </c>
      <c r="CD568">
        <v>1</v>
      </c>
      <c r="CE568">
        <v>0</v>
      </c>
      <c r="CF568">
        <v>0</v>
      </c>
      <c r="CG568">
        <v>0</v>
      </c>
      <c r="CH568">
        <v>0</v>
      </c>
      <c r="CI568">
        <v>0</v>
      </c>
      <c r="CJ568">
        <v>0</v>
      </c>
      <c r="CK568">
        <v>0</v>
      </c>
      <c r="CL568">
        <v>0</v>
      </c>
      <c r="CM568" s="17">
        <v>1</v>
      </c>
      <c r="CN568">
        <v>0</v>
      </c>
      <c r="CO568">
        <v>43</v>
      </c>
      <c r="CP568">
        <v>0</v>
      </c>
      <c r="CQ568">
        <v>1</v>
      </c>
      <c r="CR568">
        <v>6</v>
      </c>
      <c r="CX568" s="33" t="s">
        <v>85</v>
      </c>
    </row>
    <row r="569" spans="1:102" x14ac:dyDescent="0.25">
      <c r="A569">
        <v>568</v>
      </c>
      <c r="B569">
        <v>38</v>
      </c>
      <c r="C569" s="24" t="s">
        <v>328</v>
      </c>
      <c r="D569" s="12">
        <v>6.41</v>
      </c>
      <c r="E569" s="13">
        <v>0.2</v>
      </c>
      <c r="F569" s="7">
        <f t="shared" si="140"/>
        <v>32.049999999999997</v>
      </c>
      <c r="G569" s="7">
        <f t="shared" si="126"/>
        <v>6.21</v>
      </c>
      <c r="H569" s="15">
        <f t="shared" si="127"/>
        <v>6.61</v>
      </c>
      <c r="I569" s="11">
        <f t="shared" si="128"/>
        <v>0.30538767488256086</v>
      </c>
      <c r="J569" s="32">
        <f t="shared" si="129"/>
        <v>9.5284765953997149E-3</v>
      </c>
      <c r="K569" s="32">
        <f t="shared" si="130"/>
        <v>104.94857073824302</v>
      </c>
      <c r="L569" s="8">
        <v>0</v>
      </c>
      <c r="M569" s="9">
        <v>1</v>
      </c>
      <c r="N569" s="8">
        <v>0</v>
      </c>
      <c r="O569" s="9">
        <v>0</v>
      </c>
      <c r="P569" s="9">
        <v>0</v>
      </c>
      <c r="Q569" s="9">
        <v>1</v>
      </c>
      <c r="R569" s="9">
        <v>0</v>
      </c>
      <c r="S569" s="8">
        <v>10001</v>
      </c>
      <c r="T569" s="9">
        <v>13</v>
      </c>
      <c r="U569" s="9">
        <f t="shared" si="131"/>
        <v>9987</v>
      </c>
      <c r="V569" s="9">
        <f t="shared" si="132"/>
        <v>50</v>
      </c>
      <c r="W569" s="7">
        <f t="shared" si="145"/>
        <v>9.4307999999999996</v>
      </c>
      <c r="X569" s="7">
        <f t="shared" si="146"/>
        <v>23.669200000000004</v>
      </c>
      <c r="Y569" s="9">
        <v>1</v>
      </c>
      <c r="Z569" s="9">
        <v>0</v>
      </c>
      <c r="AA569" s="9">
        <v>1</v>
      </c>
      <c r="AB569" s="9">
        <v>0</v>
      </c>
      <c r="AC569" s="9">
        <v>0</v>
      </c>
      <c r="AD569" s="29">
        <v>0</v>
      </c>
      <c r="AE569" s="187">
        <v>1</v>
      </c>
      <c r="AF569" s="9">
        <v>0</v>
      </c>
      <c r="AG569" s="29">
        <v>0</v>
      </c>
      <c r="AH569" s="9">
        <v>0</v>
      </c>
      <c r="AI569" s="29">
        <v>1</v>
      </c>
      <c r="AJ569" s="20">
        <v>2001</v>
      </c>
      <c r="AK569" s="32">
        <v>0.13719999999999999</v>
      </c>
      <c r="AL569" s="32">
        <f t="shared" si="147"/>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s="17">
        <v>0</v>
      </c>
      <c r="BF569">
        <v>1</v>
      </c>
      <c r="BG569">
        <v>0</v>
      </c>
      <c r="BH569" s="17">
        <v>0</v>
      </c>
      <c r="BI569">
        <v>1847.333333333333</v>
      </c>
      <c r="BJ569">
        <v>883.19999999999993</v>
      </c>
      <c r="BK569" s="24">
        <v>39.1</v>
      </c>
      <c r="BL569">
        <v>1</v>
      </c>
      <c r="BM569">
        <v>0</v>
      </c>
      <c r="BN569">
        <v>0</v>
      </c>
      <c r="BO569">
        <v>0</v>
      </c>
      <c r="BP569">
        <v>0</v>
      </c>
      <c r="BQ569">
        <v>0</v>
      </c>
      <c r="BR569">
        <v>0</v>
      </c>
      <c r="BS569" s="17">
        <v>0</v>
      </c>
      <c r="BT569">
        <v>0</v>
      </c>
      <c r="BU569">
        <v>0</v>
      </c>
      <c r="BV569">
        <v>1</v>
      </c>
      <c r="BW569" s="17">
        <v>0</v>
      </c>
      <c r="BX569">
        <v>0</v>
      </c>
      <c r="BY569">
        <v>0</v>
      </c>
      <c r="BZ569">
        <v>0</v>
      </c>
      <c r="CA569">
        <v>0</v>
      </c>
      <c r="CB569" s="17">
        <v>1</v>
      </c>
      <c r="CC569">
        <v>1</v>
      </c>
      <c r="CD569">
        <v>1</v>
      </c>
      <c r="CE569">
        <v>0</v>
      </c>
      <c r="CF569">
        <v>0</v>
      </c>
      <c r="CG569">
        <v>0</v>
      </c>
      <c r="CH569">
        <v>0</v>
      </c>
      <c r="CI569">
        <v>0</v>
      </c>
      <c r="CJ569">
        <v>0</v>
      </c>
      <c r="CK569">
        <v>0</v>
      </c>
      <c r="CL569">
        <v>0</v>
      </c>
      <c r="CM569" s="17">
        <v>1</v>
      </c>
      <c r="CN569">
        <v>0</v>
      </c>
      <c r="CO569">
        <v>43</v>
      </c>
      <c r="CP569">
        <v>0</v>
      </c>
      <c r="CQ569">
        <v>1</v>
      </c>
      <c r="CR569">
        <v>6</v>
      </c>
      <c r="CX569" s="33" t="s">
        <v>85</v>
      </c>
    </row>
    <row r="570" spans="1:102" x14ac:dyDescent="0.25">
      <c r="A570">
        <v>569</v>
      </c>
      <c r="B570">
        <v>38</v>
      </c>
      <c r="C570" s="24" t="s">
        <v>328</v>
      </c>
      <c r="D570" s="12">
        <v>10.27</v>
      </c>
      <c r="E570" s="13">
        <v>0.2</v>
      </c>
      <c r="F570" s="7">
        <f t="shared" si="140"/>
        <v>51.349999999999994</v>
      </c>
      <c r="G570" s="7">
        <f t="shared" si="126"/>
        <v>10.07</v>
      </c>
      <c r="H570" s="15">
        <f t="shared" si="127"/>
        <v>10.469999999999999</v>
      </c>
      <c r="I570" s="11">
        <f t="shared" si="128"/>
        <v>0.46541974434467898</v>
      </c>
      <c r="J570" s="32">
        <f t="shared" si="129"/>
        <v>9.0636756444922879E-3</v>
      </c>
      <c r="K570" s="32">
        <f t="shared" si="130"/>
        <v>110.3305148179777</v>
      </c>
      <c r="L570" s="8">
        <v>0</v>
      </c>
      <c r="M570" s="9">
        <v>1</v>
      </c>
      <c r="N570" s="8">
        <v>0</v>
      </c>
      <c r="O570" s="9">
        <v>0</v>
      </c>
      <c r="P570" s="9">
        <v>0</v>
      </c>
      <c r="Q570" s="9">
        <v>1</v>
      </c>
      <c r="R570" s="9">
        <v>0</v>
      </c>
      <c r="S570" s="8">
        <v>9550</v>
      </c>
      <c r="T570" s="9">
        <v>13</v>
      </c>
      <c r="U570" s="9">
        <f t="shared" si="131"/>
        <v>9536</v>
      </c>
      <c r="V570" s="9">
        <f t="shared" si="132"/>
        <v>50</v>
      </c>
      <c r="W570" s="7">
        <f t="shared" si="145"/>
        <v>9.4307999999999996</v>
      </c>
      <c r="X570" s="7">
        <f t="shared" si="146"/>
        <v>23.669200000000004</v>
      </c>
      <c r="Y570" s="9">
        <v>1</v>
      </c>
      <c r="Z570" s="9">
        <v>0</v>
      </c>
      <c r="AA570" s="9">
        <v>1</v>
      </c>
      <c r="AB570" s="9">
        <v>0</v>
      </c>
      <c r="AC570" s="9">
        <v>0</v>
      </c>
      <c r="AD570" s="29">
        <v>0</v>
      </c>
      <c r="AE570" s="187">
        <v>1</v>
      </c>
      <c r="AF570" s="9">
        <v>0</v>
      </c>
      <c r="AG570" s="29">
        <v>0</v>
      </c>
      <c r="AH570" s="9">
        <v>0</v>
      </c>
      <c r="AI570" s="29">
        <v>1</v>
      </c>
      <c r="AJ570" s="20">
        <v>2001</v>
      </c>
      <c r="AK570" s="32">
        <v>0.13719999999999999</v>
      </c>
      <c r="AL570" s="32">
        <f t="shared" si="147"/>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s="17">
        <v>0</v>
      </c>
      <c r="BF570">
        <v>1</v>
      </c>
      <c r="BG570">
        <v>0</v>
      </c>
      <c r="BH570" s="17">
        <v>0</v>
      </c>
      <c r="BI570">
        <v>1847.333333333333</v>
      </c>
      <c r="BJ570">
        <v>883.19999999999993</v>
      </c>
      <c r="BK570" s="24">
        <v>39.1</v>
      </c>
      <c r="BL570">
        <v>1</v>
      </c>
      <c r="BM570">
        <v>0</v>
      </c>
      <c r="BN570">
        <v>0</v>
      </c>
      <c r="BO570">
        <v>0</v>
      </c>
      <c r="BP570">
        <v>0</v>
      </c>
      <c r="BQ570">
        <v>0</v>
      </c>
      <c r="BR570">
        <v>0</v>
      </c>
      <c r="BS570" s="17">
        <v>0</v>
      </c>
      <c r="BT570">
        <v>0</v>
      </c>
      <c r="BU570">
        <v>0</v>
      </c>
      <c r="BV570">
        <v>1</v>
      </c>
      <c r="BW570" s="17">
        <v>0</v>
      </c>
      <c r="BX570">
        <v>0</v>
      </c>
      <c r="BY570">
        <v>0</v>
      </c>
      <c r="BZ570">
        <v>0</v>
      </c>
      <c r="CA570">
        <v>0</v>
      </c>
      <c r="CB570" s="17">
        <v>1</v>
      </c>
      <c r="CC570">
        <v>1</v>
      </c>
      <c r="CD570">
        <v>1</v>
      </c>
      <c r="CE570">
        <v>0</v>
      </c>
      <c r="CF570">
        <v>0</v>
      </c>
      <c r="CG570">
        <v>0</v>
      </c>
      <c r="CH570">
        <v>0</v>
      </c>
      <c r="CI570">
        <v>0</v>
      </c>
      <c r="CJ570">
        <v>0</v>
      </c>
      <c r="CK570">
        <v>0</v>
      </c>
      <c r="CL570">
        <v>0</v>
      </c>
      <c r="CM570" s="17">
        <v>1</v>
      </c>
      <c r="CN570">
        <v>0</v>
      </c>
      <c r="CO570">
        <v>43</v>
      </c>
      <c r="CP570">
        <v>0</v>
      </c>
      <c r="CQ570">
        <v>1</v>
      </c>
      <c r="CR570">
        <v>6</v>
      </c>
      <c r="CX570" s="33" t="s">
        <v>85</v>
      </c>
    </row>
    <row r="571" spans="1:102" x14ac:dyDescent="0.25">
      <c r="A571">
        <v>570</v>
      </c>
      <c r="B571">
        <v>38</v>
      </c>
      <c r="C571" s="24" t="s">
        <v>328</v>
      </c>
      <c r="D571" s="12">
        <v>6.91</v>
      </c>
      <c r="E571" s="13">
        <v>0.3</v>
      </c>
      <c r="F571" s="7">
        <f t="shared" si="140"/>
        <v>23.033333333333335</v>
      </c>
      <c r="G571" s="7">
        <f t="shared" si="126"/>
        <v>6.61</v>
      </c>
      <c r="H571" s="15">
        <f t="shared" si="127"/>
        <v>7.21</v>
      </c>
      <c r="I571" s="11">
        <f t="shared" si="128"/>
        <v>0.22459486425879843</v>
      </c>
      <c r="J571" s="32">
        <f t="shared" si="129"/>
        <v>9.7508624135513068E-3</v>
      </c>
      <c r="K571" s="32">
        <f t="shared" si="130"/>
        <v>102.55503129756454</v>
      </c>
      <c r="L571" s="8">
        <v>0</v>
      </c>
      <c r="M571" s="9">
        <v>1</v>
      </c>
      <c r="N571" s="8">
        <v>0</v>
      </c>
      <c r="O571" s="9">
        <v>0</v>
      </c>
      <c r="P571" s="9">
        <v>0</v>
      </c>
      <c r="Q571" s="9">
        <v>1</v>
      </c>
      <c r="R571" s="9">
        <v>0</v>
      </c>
      <c r="S571" s="8">
        <v>10001</v>
      </c>
      <c r="T571" s="9">
        <v>13</v>
      </c>
      <c r="U571" s="9">
        <f t="shared" si="131"/>
        <v>9987</v>
      </c>
      <c r="V571" s="9">
        <f t="shared" si="132"/>
        <v>50</v>
      </c>
      <c r="W571" s="7">
        <f t="shared" si="145"/>
        <v>9.4307999999999996</v>
      </c>
      <c r="X571" s="7">
        <f t="shared" si="146"/>
        <v>23.669200000000004</v>
      </c>
      <c r="Y571" s="9">
        <v>1</v>
      </c>
      <c r="Z571" s="9">
        <v>0</v>
      </c>
      <c r="AA571" s="9">
        <v>1</v>
      </c>
      <c r="AB571" s="9">
        <v>0</v>
      </c>
      <c r="AC571" s="9">
        <v>0</v>
      </c>
      <c r="AD571" s="29">
        <v>0</v>
      </c>
      <c r="AE571" s="187">
        <v>1</v>
      </c>
      <c r="AF571" s="9">
        <v>0</v>
      </c>
      <c r="AG571" s="29">
        <v>0</v>
      </c>
      <c r="AH571" s="9">
        <v>0</v>
      </c>
      <c r="AI571" s="29">
        <v>1</v>
      </c>
      <c r="AJ571" s="20">
        <v>2001</v>
      </c>
      <c r="AK571" s="32">
        <v>0.13719999999999999</v>
      </c>
      <c r="AL571" s="32">
        <f t="shared" si="147"/>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s="17">
        <v>0</v>
      </c>
      <c r="BF571">
        <v>1</v>
      </c>
      <c r="BG571">
        <v>0</v>
      </c>
      <c r="BH571" s="17">
        <v>0</v>
      </c>
      <c r="BI571">
        <v>1847.333333333333</v>
      </c>
      <c r="BJ571">
        <v>883.19999999999993</v>
      </c>
      <c r="BK571" s="24">
        <v>39.1</v>
      </c>
      <c r="BL571">
        <v>1</v>
      </c>
      <c r="BM571">
        <v>0</v>
      </c>
      <c r="BN571">
        <v>0</v>
      </c>
      <c r="BO571">
        <v>0</v>
      </c>
      <c r="BP571">
        <v>0</v>
      </c>
      <c r="BQ571">
        <v>0</v>
      </c>
      <c r="BR571">
        <v>0</v>
      </c>
      <c r="BS571" s="17">
        <v>0</v>
      </c>
      <c r="BT571">
        <v>0</v>
      </c>
      <c r="BU571">
        <v>0</v>
      </c>
      <c r="BV571">
        <v>1</v>
      </c>
      <c r="BW571" s="17">
        <v>0</v>
      </c>
      <c r="BX571">
        <v>0</v>
      </c>
      <c r="BY571">
        <v>0</v>
      </c>
      <c r="BZ571">
        <v>0</v>
      </c>
      <c r="CA571">
        <v>0</v>
      </c>
      <c r="CB571" s="17">
        <v>1</v>
      </c>
      <c r="CC571">
        <v>1</v>
      </c>
      <c r="CD571">
        <v>1</v>
      </c>
      <c r="CE571">
        <v>0</v>
      </c>
      <c r="CF571">
        <v>0</v>
      </c>
      <c r="CG571">
        <v>0</v>
      </c>
      <c r="CH571">
        <v>0</v>
      </c>
      <c r="CI571">
        <v>0</v>
      </c>
      <c r="CJ571">
        <v>0</v>
      </c>
      <c r="CK571">
        <v>0</v>
      </c>
      <c r="CL571">
        <v>0</v>
      </c>
      <c r="CM571" s="17">
        <v>1</v>
      </c>
      <c r="CN571">
        <v>0</v>
      </c>
      <c r="CO571">
        <v>43</v>
      </c>
      <c r="CP571">
        <v>0</v>
      </c>
      <c r="CQ571">
        <v>1</v>
      </c>
      <c r="CR571">
        <v>6</v>
      </c>
      <c r="CX571" s="33" t="s">
        <v>85</v>
      </c>
    </row>
    <row r="572" spans="1:102" x14ac:dyDescent="0.25">
      <c r="A572">
        <v>571</v>
      </c>
      <c r="B572">
        <v>38</v>
      </c>
      <c r="C572" s="24" t="s">
        <v>328</v>
      </c>
      <c r="D572" s="12">
        <v>10.32</v>
      </c>
      <c r="E572" s="13">
        <v>0.2</v>
      </c>
      <c r="F572" s="7">
        <f t="shared" si="140"/>
        <v>51.6</v>
      </c>
      <c r="G572" s="7">
        <f t="shared" si="126"/>
        <v>10.120000000000001</v>
      </c>
      <c r="H572" s="15">
        <f t="shared" si="127"/>
        <v>10.52</v>
      </c>
      <c r="I572" s="11">
        <f t="shared" si="128"/>
        <v>0.46719202238124941</v>
      </c>
      <c r="J572" s="32">
        <f t="shared" si="129"/>
        <v>9.0541089608769266E-3</v>
      </c>
      <c r="K572" s="32">
        <f t="shared" si="130"/>
        <v>110.44709140579484</v>
      </c>
      <c r="L572" s="8">
        <v>0</v>
      </c>
      <c r="M572" s="9">
        <v>1</v>
      </c>
      <c r="N572" s="8">
        <v>0</v>
      </c>
      <c r="O572" s="9">
        <v>0</v>
      </c>
      <c r="P572" s="9">
        <v>0</v>
      </c>
      <c r="Q572" s="9">
        <v>1</v>
      </c>
      <c r="R572" s="9">
        <v>0</v>
      </c>
      <c r="S572" s="8">
        <v>9550</v>
      </c>
      <c r="T572" s="9">
        <v>13</v>
      </c>
      <c r="U572" s="9">
        <f t="shared" si="131"/>
        <v>9536</v>
      </c>
      <c r="V572" s="9">
        <f t="shared" si="132"/>
        <v>50</v>
      </c>
      <c r="W572" s="7">
        <f t="shared" si="145"/>
        <v>9.4307999999999996</v>
      </c>
      <c r="X572" s="7">
        <f t="shared" si="146"/>
        <v>23.669200000000004</v>
      </c>
      <c r="Y572" s="9">
        <v>1</v>
      </c>
      <c r="Z572" s="9">
        <v>0</v>
      </c>
      <c r="AA572" s="9">
        <v>1</v>
      </c>
      <c r="AB572" s="9">
        <v>0</v>
      </c>
      <c r="AC572" s="9">
        <v>0</v>
      </c>
      <c r="AD572" s="29">
        <v>0</v>
      </c>
      <c r="AE572" s="187">
        <v>1</v>
      </c>
      <c r="AF572" s="9">
        <v>0</v>
      </c>
      <c r="AG572" s="29">
        <v>0</v>
      </c>
      <c r="AH572" s="9">
        <v>0</v>
      </c>
      <c r="AI572" s="29">
        <v>1</v>
      </c>
      <c r="AJ572" s="20">
        <v>2001</v>
      </c>
      <c r="AK572" s="32">
        <v>0.13719999999999999</v>
      </c>
      <c r="AL572" s="32">
        <f t="shared" si="147"/>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s="17">
        <v>0</v>
      </c>
      <c r="BF572">
        <v>1</v>
      </c>
      <c r="BG572">
        <v>0</v>
      </c>
      <c r="BH572" s="17">
        <v>0</v>
      </c>
      <c r="BI572">
        <v>1847.333333333333</v>
      </c>
      <c r="BJ572">
        <v>883.19999999999993</v>
      </c>
      <c r="BK572" s="24">
        <v>39.1</v>
      </c>
      <c r="BL572">
        <v>1</v>
      </c>
      <c r="BM572">
        <v>0</v>
      </c>
      <c r="BN572">
        <v>0</v>
      </c>
      <c r="BO572">
        <v>0</v>
      </c>
      <c r="BP572">
        <v>0</v>
      </c>
      <c r="BQ572">
        <v>0</v>
      </c>
      <c r="BR572">
        <v>0</v>
      </c>
      <c r="BS572" s="17">
        <v>0</v>
      </c>
      <c r="BT572">
        <v>0</v>
      </c>
      <c r="BU572">
        <v>0</v>
      </c>
      <c r="BV572">
        <v>1</v>
      </c>
      <c r="BW572" s="17">
        <v>0</v>
      </c>
      <c r="BX572">
        <v>0</v>
      </c>
      <c r="BY572">
        <v>0</v>
      </c>
      <c r="BZ572">
        <v>0</v>
      </c>
      <c r="CA572">
        <v>0</v>
      </c>
      <c r="CB572" s="17">
        <v>1</v>
      </c>
      <c r="CC572">
        <v>1</v>
      </c>
      <c r="CD572">
        <v>1</v>
      </c>
      <c r="CE572">
        <v>0</v>
      </c>
      <c r="CF572">
        <v>0</v>
      </c>
      <c r="CG572">
        <v>0</v>
      </c>
      <c r="CH572">
        <v>0</v>
      </c>
      <c r="CI572">
        <v>0</v>
      </c>
      <c r="CJ572">
        <v>0</v>
      </c>
      <c r="CK572">
        <v>0</v>
      </c>
      <c r="CL572">
        <v>0</v>
      </c>
      <c r="CM572" s="17">
        <v>1</v>
      </c>
      <c r="CN572">
        <v>0</v>
      </c>
      <c r="CO572">
        <v>43</v>
      </c>
      <c r="CP572">
        <v>0</v>
      </c>
      <c r="CQ572">
        <v>1</v>
      </c>
      <c r="CR572">
        <v>6</v>
      </c>
      <c r="CX572" s="33" t="s">
        <v>85</v>
      </c>
    </row>
    <row r="573" spans="1:102" x14ac:dyDescent="0.25">
      <c r="A573">
        <v>572</v>
      </c>
      <c r="B573">
        <v>38</v>
      </c>
      <c r="C573" s="24" t="s">
        <v>328</v>
      </c>
      <c r="D573" s="12">
        <v>5.14</v>
      </c>
      <c r="E573" s="13">
        <v>0.8</v>
      </c>
      <c r="F573" s="7">
        <f t="shared" si="140"/>
        <v>6.4249999999999989</v>
      </c>
      <c r="G573" s="7">
        <f t="shared" si="126"/>
        <v>4.34</v>
      </c>
      <c r="H573" s="15">
        <f t="shared" si="127"/>
        <v>5.9399999999999995</v>
      </c>
      <c r="I573" s="11">
        <f t="shared" si="128"/>
        <v>0.15383847057732292</v>
      </c>
      <c r="J573" s="32">
        <f t="shared" si="129"/>
        <v>2.3943730829155321E-2</v>
      </c>
      <c r="K573" s="32">
        <f t="shared" si="130"/>
        <v>41.76458577551081</v>
      </c>
      <c r="L573" s="8">
        <v>0</v>
      </c>
      <c r="M573" s="9">
        <v>1</v>
      </c>
      <c r="N573" s="8">
        <v>0</v>
      </c>
      <c r="O573" s="9">
        <v>0</v>
      </c>
      <c r="P573" s="9">
        <v>0</v>
      </c>
      <c r="Q573" s="9">
        <v>1</v>
      </c>
      <c r="R573" s="9">
        <v>0</v>
      </c>
      <c r="S573" s="8">
        <v>1717</v>
      </c>
      <c r="T573" s="9">
        <v>13</v>
      </c>
      <c r="U573" s="9">
        <f t="shared" si="131"/>
        <v>1703</v>
      </c>
      <c r="V573" s="9">
        <f t="shared" si="132"/>
        <v>50</v>
      </c>
      <c r="W573" s="7">
        <f t="shared" si="145"/>
        <v>9.4307999999999996</v>
      </c>
      <c r="X573" s="7">
        <f t="shared" si="146"/>
        <v>23.669200000000004</v>
      </c>
      <c r="Y573" s="9">
        <v>1</v>
      </c>
      <c r="Z573" s="9">
        <v>0</v>
      </c>
      <c r="AA573" s="9">
        <v>1</v>
      </c>
      <c r="AB573" s="9">
        <v>0</v>
      </c>
      <c r="AC573" s="9">
        <v>0</v>
      </c>
      <c r="AD573" s="29">
        <v>0</v>
      </c>
      <c r="AE573" s="187">
        <v>1</v>
      </c>
      <c r="AF573" s="9">
        <v>0</v>
      </c>
      <c r="AG573" s="29">
        <v>0</v>
      </c>
      <c r="AH573" s="9">
        <v>0</v>
      </c>
      <c r="AI573" s="29">
        <v>1</v>
      </c>
      <c r="AJ573" s="20">
        <v>2001</v>
      </c>
      <c r="AK573" s="32">
        <v>0.13719999999999999</v>
      </c>
      <c r="AL573" s="32">
        <f t="shared" si="147"/>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s="17">
        <v>0</v>
      </c>
      <c r="BF573">
        <v>1</v>
      </c>
      <c r="BG573">
        <v>0</v>
      </c>
      <c r="BH573" s="17">
        <v>0</v>
      </c>
      <c r="BI573">
        <v>1847.333333333333</v>
      </c>
      <c r="BJ573">
        <v>883.19999999999993</v>
      </c>
      <c r="BK573" s="24">
        <v>39.1</v>
      </c>
      <c r="BL573">
        <v>0</v>
      </c>
      <c r="BM573">
        <v>0</v>
      </c>
      <c r="BN573">
        <v>0</v>
      </c>
      <c r="BO573">
        <v>0</v>
      </c>
      <c r="BP573">
        <v>0</v>
      </c>
      <c r="BQ573">
        <v>1</v>
      </c>
      <c r="BR573">
        <v>0</v>
      </c>
      <c r="BS573" s="17">
        <v>0</v>
      </c>
      <c r="BT573">
        <v>0</v>
      </c>
      <c r="BU573">
        <v>1</v>
      </c>
      <c r="BV573">
        <v>0</v>
      </c>
      <c r="BW573" s="17">
        <v>0</v>
      </c>
      <c r="BX573">
        <v>0</v>
      </c>
      <c r="BY573">
        <v>0</v>
      </c>
      <c r="BZ573">
        <v>0</v>
      </c>
      <c r="CA573">
        <v>0</v>
      </c>
      <c r="CB573" s="17">
        <v>1</v>
      </c>
      <c r="CC573">
        <v>1</v>
      </c>
      <c r="CD573">
        <v>1</v>
      </c>
      <c r="CE573">
        <v>0</v>
      </c>
      <c r="CF573">
        <v>0</v>
      </c>
      <c r="CG573">
        <v>0</v>
      </c>
      <c r="CH573">
        <v>0</v>
      </c>
      <c r="CI573">
        <v>0</v>
      </c>
      <c r="CJ573">
        <v>0</v>
      </c>
      <c r="CK573">
        <v>0</v>
      </c>
      <c r="CL573">
        <v>0</v>
      </c>
      <c r="CM573" s="17">
        <v>1</v>
      </c>
      <c r="CN573">
        <v>0</v>
      </c>
      <c r="CO573">
        <v>43</v>
      </c>
      <c r="CP573">
        <v>0</v>
      </c>
      <c r="CQ573">
        <v>1</v>
      </c>
      <c r="CR573">
        <v>6</v>
      </c>
      <c r="CX573" s="33" t="s">
        <v>85</v>
      </c>
    </row>
    <row r="574" spans="1:102" x14ac:dyDescent="0.25">
      <c r="A574">
        <v>573</v>
      </c>
      <c r="B574">
        <v>38</v>
      </c>
      <c r="C574" s="24" t="s">
        <v>328</v>
      </c>
      <c r="D574" s="12">
        <v>7.63</v>
      </c>
      <c r="E574" s="13">
        <v>1.5</v>
      </c>
      <c r="F574" s="7">
        <f t="shared" si="140"/>
        <v>5.0866666666666669</v>
      </c>
      <c r="G574" s="7">
        <f t="shared" si="126"/>
        <v>6.13</v>
      </c>
      <c r="H574" s="15">
        <f t="shared" si="127"/>
        <v>9.129999999999999</v>
      </c>
      <c r="I574" s="11">
        <f t="shared" si="128"/>
        <v>0.21215187684075204</v>
      </c>
      <c r="J574" s="32">
        <f t="shared" si="129"/>
        <v>4.1707446298968283E-2</v>
      </c>
      <c r="K574" s="32">
        <f t="shared" si="130"/>
        <v>23.976533898330214</v>
      </c>
      <c r="L574" s="8">
        <v>0</v>
      </c>
      <c r="M574" s="9">
        <v>1</v>
      </c>
      <c r="N574" s="8">
        <v>0</v>
      </c>
      <c r="O574" s="9">
        <v>0</v>
      </c>
      <c r="P574" s="9">
        <v>0</v>
      </c>
      <c r="Q574" s="9">
        <v>1</v>
      </c>
      <c r="R574" s="9">
        <v>0</v>
      </c>
      <c r="S574" s="8">
        <v>563</v>
      </c>
      <c r="T574" s="9">
        <v>13</v>
      </c>
      <c r="U574" s="9">
        <f t="shared" si="131"/>
        <v>549</v>
      </c>
      <c r="V574" s="9">
        <f t="shared" si="132"/>
        <v>50</v>
      </c>
      <c r="W574" s="7">
        <f t="shared" si="145"/>
        <v>9.4307999999999996</v>
      </c>
      <c r="X574" s="7">
        <f t="shared" si="146"/>
        <v>23.669200000000004</v>
      </c>
      <c r="Y574" s="9">
        <v>1</v>
      </c>
      <c r="Z574" s="9">
        <v>0</v>
      </c>
      <c r="AA574" s="9">
        <v>1</v>
      </c>
      <c r="AB574" s="9">
        <v>0</v>
      </c>
      <c r="AC574" s="9">
        <v>0</v>
      </c>
      <c r="AD574" s="29">
        <v>0</v>
      </c>
      <c r="AE574" s="187">
        <v>1</v>
      </c>
      <c r="AF574" s="9">
        <v>0</v>
      </c>
      <c r="AG574" s="29">
        <v>0</v>
      </c>
      <c r="AH574" s="9">
        <v>0</v>
      </c>
      <c r="AI574" s="29">
        <v>1</v>
      </c>
      <c r="AJ574" s="20">
        <v>2001</v>
      </c>
      <c r="AK574" s="32">
        <v>0.13719999999999999</v>
      </c>
      <c r="AL574" s="32">
        <f t="shared" si="147"/>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s="17">
        <v>0</v>
      </c>
      <c r="BF574">
        <v>1</v>
      </c>
      <c r="BG574">
        <v>0</v>
      </c>
      <c r="BH574" s="17">
        <v>0</v>
      </c>
      <c r="BI574">
        <v>1847.333333333333</v>
      </c>
      <c r="BJ574">
        <v>883.19999999999993</v>
      </c>
      <c r="BK574" s="24">
        <v>39.1</v>
      </c>
      <c r="BL574">
        <v>0</v>
      </c>
      <c r="BM574">
        <v>0</v>
      </c>
      <c r="BN574">
        <v>0</v>
      </c>
      <c r="BO574">
        <v>0</v>
      </c>
      <c r="BP574">
        <v>0</v>
      </c>
      <c r="BQ574">
        <v>1</v>
      </c>
      <c r="BR574">
        <v>0</v>
      </c>
      <c r="BS574" s="17">
        <v>0</v>
      </c>
      <c r="BT574">
        <v>0</v>
      </c>
      <c r="BU574">
        <v>1</v>
      </c>
      <c r="BV574">
        <v>0</v>
      </c>
      <c r="BW574" s="17">
        <v>0</v>
      </c>
      <c r="BX574">
        <v>0</v>
      </c>
      <c r="BY574">
        <v>0</v>
      </c>
      <c r="BZ574">
        <v>0</v>
      </c>
      <c r="CA574">
        <v>0</v>
      </c>
      <c r="CB574" s="17">
        <v>1</v>
      </c>
      <c r="CC574">
        <v>1</v>
      </c>
      <c r="CD574">
        <v>1</v>
      </c>
      <c r="CE574">
        <v>0</v>
      </c>
      <c r="CF574">
        <v>0</v>
      </c>
      <c r="CG574">
        <v>0</v>
      </c>
      <c r="CH574">
        <v>0</v>
      </c>
      <c r="CI574">
        <v>0</v>
      </c>
      <c r="CJ574">
        <v>0</v>
      </c>
      <c r="CK574">
        <v>0</v>
      </c>
      <c r="CL574">
        <v>0</v>
      </c>
      <c r="CM574" s="17">
        <v>1</v>
      </c>
      <c r="CN574">
        <v>0</v>
      </c>
      <c r="CO574">
        <v>43</v>
      </c>
      <c r="CP574">
        <v>0</v>
      </c>
      <c r="CQ574">
        <v>1</v>
      </c>
      <c r="CR574">
        <v>6</v>
      </c>
      <c r="CX574" s="33" t="s">
        <v>85</v>
      </c>
    </row>
    <row r="575" spans="1:102" x14ac:dyDescent="0.25">
      <c r="A575">
        <v>574</v>
      </c>
      <c r="B575">
        <v>38</v>
      </c>
      <c r="C575" s="24" t="s">
        <v>328</v>
      </c>
      <c r="D575" s="12">
        <v>5.52</v>
      </c>
      <c r="E575" s="13">
        <v>2.2000000000000002</v>
      </c>
      <c r="F575" s="7">
        <f t="shared" si="140"/>
        <v>2.5090909090909088</v>
      </c>
      <c r="G575" s="7">
        <f t="shared" si="126"/>
        <v>3.3199999999999994</v>
      </c>
      <c r="H575" s="15">
        <f t="shared" si="127"/>
        <v>7.72</v>
      </c>
      <c r="I575" s="11">
        <f t="shared" si="128"/>
        <v>6.0688697608351397E-2</v>
      </c>
      <c r="J575" s="32">
        <f t="shared" si="129"/>
        <v>2.4187524409125558E-2</v>
      </c>
      <c r="K575" s="32">
        <f t="shared" si="130"/>
        <v>41.34362752819451</v>
      </c>
      <c r="L575" s="8">
        <v>0</v>
      </c>
      <c r="M575" s="9">
        <v>1</v>
      </c>
      <c r="N575" s="8">
        <v>0</v>
      </c>
      <c r="O575" s="9">
        <v>0</v>
      </c>
      <c r="P575" s="9">
        <v>0</v>
      </c>
      <c r="Q575" s="9">
        <v>1</v>
      </c>
      <c r="R575" s="9">
        <v>0</v>
      </c>
      <c r="S575" s="8">
        <v>1717</v>
      </c>
      <c r="T575" s="9">
        <v>13</v>
      </c>
      <c r="U575" s="9">
        <f t="shared" si="131"/>
        <v>1703</v>
      </c>
      <c r="V575" s="9">
        <f t="shared" si="132"/>
        <v>50</v>
      </c>
      <c r="W575" s="7">
        <f t="shared" si="145"/>
        <v>9.4307999999999996</v>
      </c>
      <c r="X575" s="7">
        <f t="shared" si="146"/>
        <v>23.669200000000004</v>
      </c>
      <c r="Y575" s="9">
        <v>1</v>
      </c>
      <c r="Z575" s="9">
        <v>0</v>
      </c>
      <c r="AA575" s="9">
        <v>1</v>
      </c>
      <c r="AB575" s="9">
        <v>0</v>
      </c>
      <c r="AC575" s="9">
        <v>0</v>
      </c>
      <c r="AD575" s="29">
        <v>0</v>
      </c>
      <c r="AE575" s="187">
        <v>1</v>
      </c>
      <c r="AF575" s="9">
        <v>0</v>
      </c>
      <c r="AG575" s="29">
        <v>0</v>
      </c>
      <c r="AH575" s="9">
        <v>0</v>
      </c>
      <c r="AI575" s="29">
        <v>1</v>
      </c>
      <c r="AJ575" s="20">
        <v>2001</v>
      </c>
      <c r="AK575" s="32">
        <v>0.13719999999999999</v>
      </c>
      <c r="AL575" s="32">
        <f t="shared" si="147"/>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s="17">
        <v>0</v>
      </c>
      <c r="BF575">
        <v>1</v>
      </c>
      <c r="BG575">
        <v>0</v>
      </c>
      <c r="BH575" s="17">
        <v>0</v>
      </c>
      <c r="BI575">
        <v>1847.333333333333</v>
      </c>
      <c r="BJ575">
        <v>883.19999999999993</v>
      </c>
      <c r="BK575" s="24">
        <v>39.1</v>
      </c>
      <c r="BL575">
        <v>0</v>
      </c>
      <c r="BM575">
        <v>0</v>
      </c>
      <c r="BN575">
        <v>0</v>
      </c>
      <c r="BO575">
        <v>0</v>
      </c>
      <c r="BP575">
        <v>0</v>
      </c>
      <c r="BQ575">
        <v>1</v>
      </c>
      <c r="BR575">
        <v>0</v>
      </c>
      <c r="BS575" s="17">
        <v>0</v>
      </c>
      <c r="BT575">
        <v>0</v>
      </c>
      <c r="BU575">
        <v>1</v>
      </c>
      <c r="BV575">
        <v>0</v>
      </c>
      <c r="BW575" s="17">
        <v>0</v>
      </c>
      <c r="BX575">
        <v>0</v>
      </c>
      <c r="BY575">
        <v>0</v>
      </c>
      <c r="BZ575">
        <v>0</v>
      </c>
      <c r="CA575">
        <v>0</v>
      </c>
      <c r="CB575" s="17">
        <v>1</v>
      </c>
      <c r="CC575">
        <v>1</v>
      </c>
      <c r="CD575">
        <v>1</v>
      </c>
      <c r="CE575">
        <v>0</v>
      </c>
      <c r="CF575">
        <v>0</v>
      </c>
      <c r="CG575">
        <v>0</v>
      </c>
      <c r="CH575">
        <v>0</v>
      </c>
      <c r="CI575">
        <v>0</v>
      </c>
      <c r="CJ575">
        <v>0</v>
      </c>
      <c r="CK575">
        <v>0</v>
      </c>
      <c r="CL575">
        <v>0</v>
      </c>
      <c r="CM575" s="17">
        <v>1</v>
      </c>
      <c r="CN575">
        <v>0</v>
      </c>
      <c r="CO575">
        <v>43</v>
      </c>
      <c r="CP575">
        <v>0</v>
      </c>
      <c r="CQ575">
        <v>1</v>
      </c>
      <c r="CR575">
        <v>6</v>
      </c>
      <c r="CX575" s="33" t="s">
        <v>85</v>
      </c>
    </row>
    <row r="576" spans="1:102" x14ac:dyDescent="0.25">
      <c r="A576">
        <v>575</v>
      </c>
      <c r="B576">
        <v>38</v>
      </c>
      <c r="C576" s="24" t="s">
        <v>328</v>
      </c>
      <c r="D576" s="12">
        <v>7.84</v>
      </c>
      <c r="E576" s="13">
        <v>6.6</v>
      </c>
      <c r="F576" s="7">
        <f t="shared" si="140"/>
        <v>1.187878787878788</v>
      </c>
      <c r="G576" s="7">
        <f t="shared" si="126"/>
        <v>1.2400000000000002</v>
      </c>
      <c r="H576" s="15">
        <f t="shared" si="127"/>
        <v>14.44</v>
      </c>
      <c r="I576" s="11">
        <f t="shared" si="128"/>
        <v>5.0632404551922874E-2</v>
      </c>
      <c r="J576" s="32">
        <f t="shared" si="129"/>
        <v>4.2624218117690169E-2</v>
      </c>
      <c r="K576" s="32">
        <f t="shared" si="130"/>
        <v>23.460840905958431</v>
      </c>
      <c r="L576" s="8">
        <v>0</v>
      </c>
      <c r="M576" s="9">
        <v>1</v>
      </c>
      <c r="N576" s="8">
        <v>0</v>
      </c>
      <c r="O576" s="9">
        <v>0</v>
      </c>
      <c r="P576" s="9">
        <v>0</v>
      </c>
      <c r="Q576" s="9">
        <v>1</v>
      </c>
      <c r="R576" s="9">
        <v>0</v>
      </c>
      <c r="S576" s="8">
        <v>563</v>
      </c>
      <c r="T576" s="9">
        <v>13</v>
      </c>
      <c r="U576" s="9">
        <f t="shared" si="131"/>
        <v>549</v>
      </c>
      <c r="V576" s="9">
        <f t="shared" si="132"/>
        <v>50</v>
      </c>
      <c r="W576" s="7">
        <f t="shared" si="145"/>
        <v>9.4307999999999996</v>
      </c>
      <c r="X576" s="7">
        <f t="shared" si="146"/>
        <v>23.669200000000004</v>
      </c>
      <c r="Y576" s="9">
        <v>1</v>
      </c>
      <c r="Z576" s="9">
        <v>0</v>
      </c>
      <c r="AA576" s="9">
        <v>1</v>
      </c>
      <c r="AB576" s="9">
        <v>0</v>
      </c>
      <c r="AC576" s="9">
        <v>0</v>
      </c>
      <c r="AD576" s="29">
        <v>0</v>
      </c>
      <c r="AE576" s="187">
        <v>1</v>
      </c>
      <c r="AF576" s="9">
        <v>0</v>
      </c>
      <c r="AG576" s="29">
        <v>0</v>
      </c>
      <c r="AH576" s="9">
        <v>0</v>
      </c>
      <c r="AI576" s="29">
        <v>1</v>
      </c>
      <c r="AJ576" s="20">
        <v>2001</v>
      </c>
      <c r="AK576" s="32">
        <v>0.13719999999999999</v>
      </c>
      <c r="AL576" s="32">
        <f t="shared" si="147"/>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s="17">
        <v>0</v>
      </c>
      <c r="BF576">
        <v>1</v>
      </c>
      <c r="BG576">
        <v>0</v>
      </c>
      <c r="BH576" s="17">
        <v>0</v>
      </c>
      <c r="BI576">
        <v>1847.333333333333</v>
      </c>
      <c r="BJ576">
        <v>883.19999999999993</v>
      </c>
      <c r="BK576" s="24">
        <v>39.1</v>
      </c>
      <c r="BL576">
        <v>0</v>
      </c>
      <c r="BM576">
        <v>0</v>
      </c>
      <c r="BN576">
        <v>0</v>
      </c>
      <c r="BO576">
        <v>0</v>
      </c>
      <c r="BP576">
        <v>0</v>
      </c>
      <c r="BQ576">
        <v>1</v>
      </c>
      <c r="BR576">
        <v>0</v>
      </c>
      <c r="BS576" s="17">
        <v>0</v>
      </c>
      <c r="BT576">
        <v>0</v>
      </c>
      <c r="BU576">
        <v>1</v>
      </c>
      <c r="BV576">
        <v>0</v>
      </c>
      <c r="BW576" s="17">
        <v>0</v>
      </c>
      <c r="BX576">
        <v>0</v>
      </c>
      <c r="BY576">
        <v>0</v>
      </c>
      <c r="BZ576">
        <v>0</v>
      </c>
      <c r="CA576">
        <v>0</v>
      </c>
      <c r="CB576" s="17">
        <v>1</v>
      </c>
      <c r="CC576">
        <v>1</v>
      </c>
      <c r="CD576">
        <v>1</v>
      </c>
      <c r="CE576">
        <v>0</v>
      </c>
      <c r="CF576">
        <v>0</v>
      </c>
      <c r="CG576">
        <v>0</v>
      </c>
      <c r="CH576">
        <v>0</v>
      </c>
      <c r="CI576">
        <v>0</v>
      </c>
      <c r="CJ576">
        <v>0</v>
      </c>
      <c r="CK576">
        <v>0</v>
      </c>
      <c r="CL576">
        <v>0</v>
      </c>
      <c r="CM576" s="17">
        <v>1</v>
      </c>
      <c r="CN576">
        <v>0</v>
      </c>
      <c r="CO576">
        <v>43</v>
      </c>
      <c r="CP576">
        <v>0</v>
      </c>
      <c r="CQ576">
        <v>1</v>
      </c>
      <c r="CR576">
        <v>6</v>
      </c>
      <c r="CX576" s="33" t="s">
        <v>85</v>
      </c>
    </row>
    <row r="577" spans="1:102" x14ac:dyDescent="0.25">
      <c r="A577">
        <v>576</v>
      </c>
      <c r="B577">
        <v>38</v>
      </c>
      <c r="C577" s="24" t="s">
        <v>328</v>
      </c>
      <c r="D577" s="12">
        <v>10.7</v>
      </c>
      <c r="E577" s="13">
        <v>0.7</v>
      </c>
      <c r="F577" s="7">
        <f t="shared" si="140"/>
        <v>15.285714285714286</v>
      </c>
      <c r="G577" s="7">
        <f t="shared" si="126"/>
        <v>10</v>
      </c>
      <c r="H577" s="15">
        <f t="shared" si="127"/>
        <v>11.399999999999999</v>
      </c>
      <c r="I577" s="11">
        <f t="shared" si="128"/>
        <v>0.26231557764971181</v>
      </c>
      <c r="J577" s="32">
        <f t="shared" si="129"/>
        <v>1.7160832182691425E-2</v>
      </c>
      <c r="K577" s="32">
        <f t="shared" si="130"/>
        <v>58.272232334315888</v>
      </c>
      <c r="L577" s="8">
        <v>0</v>
      </c>
      <c r="M577" s="9">
        <v>1</v>
      </c>
      <c r="N577" s="8">
        <v>0</v>
      </c>
      <c r="O577" s="9">
        <v>0</v>
      </c>
      <c r="P577" s="9">
        <v>0</v>
      </c>
      <c r="Q577" s="9">
        <v>1</v>
      </c>
      <c r="R577" s="9">
        <v>0</v>
      </c>
      <c r="S577" s="8">
        <v>3169</v>
      </c>
      <c r="T577" s="9">
        <v>6</v>
      </c>
      <c r="U577" s="9">
        <f t="shared" si="131"/>
        <v>3162</v>
      </c>
      <c r="V577" s="9">
        <f t="shared" si="132"/>
        <v>50</v>
      </c>
      <c r="W577" s="7">
        <f t="shared" si="145"/>
        <v>9.4307999999999996</v>
      </c>
      <c r="X577" s="7">
        <f t="shared" si="146"/>
        <v>23.669200000000004</v>
      </c>
      <c r="Y577" s="9">
        <v>1</v>
      </c>
      <c r="Z577" s="9">
        <v>0</v>
      </c>
      <c r="AA577" s="9">
        <v>1</v>
      </c>
      <c r="AB577" s="9">
        <v>0</v>
      </c>
      <c r="AC577" s="9">
        <v>0</v>
      </c>
      <c r="AD577" s="29">
        <v>0</v>
      </c>
      <c r="AE577" s="187">
        <v>1</v>
      </c>
      <c r="AF577" s="9">
        <v>0</v>
      </c>
      <c r="AG577" s="29">
        <v>0</v>
      </c>
      <c r="AH577" s="9">
        <v>0</v>
      </c>
      <c r="AI577" s="29">
        <v>1</v>
      </c>
      <c r="AJ577" s="20">
        <v>2001</v>
      </c>
      <c r="AK577" s="32">
        <v>0.13719999999999999</v>
      </c>
      <c r="AL577" s="32">
        <f t="shared" si="147"/>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s="17">
        <v>0</v>
      </c>
      <c r="BF577">
        <v>1</v>
      </c>
      <c r="BG577">
        <v>0</v>
      </c>
      <c r="BH577" s="17">
        <v>0</v>
      </c>
      <c r="BI577">
        <v>1847.333333333333</v>
      </c>
      <c r="BJ577">
        <v>883.19999999999993</v>
      </c>
      <c r="BK577" s="24">
        <v>39.1</v>
      </c>
      <c r="BL577">
        <v>1</v>
      </c>
      <c r="BM577">
        <v>0</v>
      </c>
      <c r="BN577">
        <v>0</v>
      </c>
      <c r="BO577">
        <v>0</v>
      </c>
      <c r="BP577">
        <v>0</v>
      </c>
      <c r="BQ577">
        <v>0</v>
      </c>
      <c r="BR577">
        <v>0</v>
      </c>
      <c r="BS577" s="17">
        <v>0</v>
      </c>
      <c r="BT577">
        <v>1</v>
      </c>
      <c r="BU577">
        <v>0</v>
      </c>
      <c r="BV577">
        <v>0</v>
      </c>
      <c r="BW577" s="17">
        <v>0</v>
      </c>
      <c r="BX577">
        <v>0</v>
      </c>
      <c r="BY577">
        <v>0</v>
      </c>
      <c r="BZ577">
        <v>0</v>
      </c>
      <c r="CA577">
        <v>0</v>
      </c>
      <c r="CB577" s="17">
        <v>0</v>
      </c>
      <c r="CC577">
        <v>1</v>
      </c>
      <c r="CD577">
        <v>1</v>
      </c>
      <c r="CE577">
        <v>0</v>
      </c>
      <c r="CF577">
        <v>0</v>
      </c>
      <c r="CG577">
        <v>0</v>
      </c>
      <c r="CH577">
        <v>0</v>
      </c>
      <c r="CI577">
        <v>0</v>
      </c>
      <c r="CJ577">
        <v>0</v>
      </c>
      <c r="CK577">
        <v>0</v>
      </c>
      <c r="CL577">
        <v>0</v>
      </c>
      <c r="CM577" s="17">
        <v>0</v>
      </c>
      <c r="CN577">
        <v>0</v>
      </c>
      <c r="CO577">
        <v>43</v>
      </c>
      <c r="CP577">
        <v>0</v>
      </c>
      <c r="CQ577">
        <v>1</v>
      </c>
      <c r="CR577">
        <v>6</v>
      </c>
      <c r="CX577" s="33" t="s">
        <v>85</v>
      </c>
    </row>
    <row r="578" spans="1:102" x14ac:dyDescent="0.25">
      <c r="A578">
        <v>577</v>
      </c>
      <c r="B578">
        <v>38</v>
      </c>
      <c r="C578" s="24" t="s">
        <v>328</v>
      </c>
      <c r="D578" s="12">
        <v>6.1</v>
      </c>
      <c r="E578" s="13">
        <v>0.6</v>
      </c>
      <c r="F578" s="7">
        <f t="shared" si="140"/>
        <v>10.166666666666666</v>
      </c>
      <c r="G578" s="7">
        <f t="shared" ref="G578:G641" si="148">D578-E578</f>
        <v>5.5</v>
      </c>
      <c r="H578" s="15">
        <f t="shared" ref="H578:H641" si="149">D578+E578</f>
        <v>6.6999999999999993</v>
      </c>
      <c r="I578" s="11">
        <f t="shared" ref="I578:I641" si="150">IFERROR(F578/SQRT(F578^2+U578), "X")</f>
        <v>0.22306045616761169</v>
      </c>
      <c r="J578" s="32">
        <f t="shared" ref="J578:J641" si="151">IFERROR(SQRT((1-I578^2)/U578), "X")</f>
        <v>2.1940372737797871E-2</v>
      </c>
      <c r="K578" s="32">
        <f t="shared" ref="K578:K641" si="152">IFERROR(1/J578, "X")</f>
        <v>45.578077088783715</v>
      </c>
      <c r="L578" s="8">
        <v>0</v>
      </c>
      <c r="M578" s="9">
        <v>1</v>
      </c>
      <c r="N578" s="8">
        <v>0</v>
      </c>
      <c r="O578" s="9">
        <v>0</v>
      </c>
      <c r="P578" s="9">
        <v>0</v>
      </c>
      <c r="Q578" s="9">
        <v>1</v>
      </c>
      <c r="R578" s="9">
        <v>0</v>
      </c>
      <c r="S578" s="8">
        <v>1981</v>
      </c>
      <c r="T578" s="9">
        <v>6</v>
      </c>
      <c r="U578" s="9">
        <f t="shared" ref="U578:U641" si="153">S578-T578-1</f>
        <v>1974</v>
      </c>
      <c r="V578" s="9">
        <f t="shared" ref="V578:V641" si="154">COUNTIF(B:B,B578)</f>
        <v>50</v>
      </c>
      <c r="W578" s="7">
        <f t="shared" si="145"/>
        <v>9.4307999999999996</v>
      </c>
      <c r="X578" s="7">
        <f t="shared" si="146"/>
        <v>23.669200000000004</v>
      </c>
      <c r="Y578" s="9">
        <v>1</v>
      </c>
      <c r="Z578" s="9">
        <v>0</v>
      </c>
      <c r="AA578" s="9">
        <v>1</v>
      </c>
      <c r="AB578" s="9">
        <v>0</v>
      </c>
      <c r="AC578" s="9">
        <v>0</v>
      </c>
      <c r="AD578" s="29">
        <v>0</v>
      </c>
      <c r="AE578" s="187">
        <v>1</v>
      </c>
      <c r="AF578" s="9">
        <v>0</v>
      </c>
      <c r="AG578" s="29">
        <v>0</v>
      </c>
      <c r="AH578" s="9">
        <v>0</v>
      </c>
      <c r="AI578" s="29">
        <v>1</v>
      </c>
      <c r="AJ578" s="20">
        <v>2001</v>
      </c>
      <c r="AK578" s="32">
        <v>0.13719999999999999</v>
      </c>
      <c r="AL578" s="32">
        <f t="shared" si="147"/>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s="17">
        <v>0</v>
      </c>
      <c r="BF578">
        <v>1</v>
      </c>
      <c r="BG578">
        <v>0</v>
      </c>
      <c r="BH578" s="17">
        <v>0</v>
      </c>
      <c r="BI578">
        <v>1847.333333333333</v>
      </c>
      <c r="BJ578">
        <v>883.19999999999993</v>
      </c>
      <c r="BK578" s="24">
        <v>39.1</v>
      </c>
      <c r="BL578">
        <v>1</v>
      </c>
      <c r="BM578">
        <v>0</v>
      </c>
      <c r="BN578">
        <v>0</v>
      </c>
      <c r="BO578">
        <v>0</v>
      </c>
      <c r="BP578">
        <v>0</v>
      </c>
      <c r="BQ578">
        <v>0</v>
      </c>
      <c r="BR578">
        <v>0</v>
      </c>
      <c r="BS578" s="17">
        <v>0</v>
      </c>
      <c r="BT578">
        <v>1</v>
      </c>
      <c r="BU578">
        <v>0</v>
      </c>
      <c r="BV578">
        <v>0</v>
      </c>
      <c r="BW578" s="17">
        <v>0</v>
      </c>
      <c r="BX578">
        <v>0</v>
      </c>
      <c r="BY578">
        <v>0</v>
      </c>
      <c r="BZ578">
        <v>0</v>
      </c>
      <c r="CA578">
        <v>0</v>
      </c>
      <c r="CB578" s="17">
        <v>0</v>
      </c>
      <c r="CC578">
        <v>1</v>
      </c>
      <c r="CD578">
        <v>1</v>
      </c>
      <c r="CE578">
        <v>0</v>
      </c>
      <c r="CF578">
        <v>0</v>
      </c>
      <c r="CG578">
        <v>0</v>
      </c>
      <c r="CH578">
        <v>0</v>
      </c>
      <c r="CI578">
        <v>0</v>
      </c>
      <c r="CJ578">
        <v>0</v>
      </c>
      <c r="CK578">
        <v>0</v>
      </c>
      <c r="CL578">
        <v>0</v>
      </c>
      <c r="CM578" s="17">
        <v>0</v>
      </c>
      <c r="CN578">
        <v>0</v>
      </c>
      <c r="CO578">
        <v>43</v>
      </c>
      <c r="CP578">
        <v>0</v>
      </c>
      <c r="CQ578">
        <v>1</v>
      </c>
      <c r="CR578">
        <v>6</v>
      </c>
      <c r="CX578" s="33" t="s">
        <v>85</v>
      </c>
    </row>
    <row r="579" spans="1:102" x14ac:dyDescent="0.25">
      <c r="A579">
        <v>578</v>
      </c>
      <c r="B579">
        <v>38</v>
      </c>
      <c r="C579" s="24" t="s">
        <v>328</v>
      </c>
      <c r="D579" s="12">
        <v>10.7</v>
      </c>
      <c r="E579" s="13">
        <v>0.7</v>
      </c>
      <c r="F579" s="7">
        <f t="shared" si="140"/>
        <v>15.285714285714286</v>
      </c>
      <c r="G579" s="7">
        <f t="shared" si="148"/>
        <v>10</v>
      </c>
      <c r="H579" s="15">
        <f t="shared" si="149"/>
        <v>11.399999999999999</v>
      </c>
      <c r="I579" s="11">
        <f t="shared" si="150"/>
        <v>0.26231557764971181</v>
      </c>
      <c r="J579" s="32">
        <f t="shared" si="151"/>
        <v>1.7160832182691425E-2</v>
      </c>
      <c r="K579" s="32">
        <f t="shared" si="152"/>
        <v>58.272232334315888</v>
      </c>
      <c r="L579" s="8">
        <v>0</v>
      </c>
      <c r="M579" s="9">
        <v>1</v>
      </c>
      <c r="N579" s="8">
        <v>0</v>
      </c>
      <c r="O579" s="9">
        <v>0</v>
      </c>
      <c r="P579" s="9">
        <v>0</v>
      </c>
      <c r="Q579" s="9">
        <v>1</v>
      </c>
      <c r="R579" s="9">
        <v>0</v>
      </c>
      <c r="S579" s="8">
        <v>3169</v>
      </c>
      <c r="T579" s="9">
        <v>6</v>
      </c>
      <c r="U579" s="9">
        <f t="shared" si="153"/>
        <v>3162</v>
      </c>
      <c r="V579" s="9">
        <f t="shared" si="154"/>
        <v>50</v>
      </c>
      <c r="W579" s="7">
        <f t="shared" si="145"/>
        <v>9.4307999999999996</v>
      </c>
      <c r="X579" s="7">
        <f t="shared" si="146"/>
        <v>23.669200000000004</v>
      </c>
      <c r="Y579" s="9">
        <v>1</v>
      </c>
      <c r="Z579" s="9">
        <v>0</v>
      </c>
      <c r="AA579" s="9">
        <v>1</v>
      </c>
      <c r="AB579" s="9">
        <v>0</v>
      </c>
      <c r="AC579" s="9">
        <v>0</v>
      </c>
      <c r="AD579" s="29">
        <v>0</v>
      </c>
      <c r="AE579" s="187">
        <v>1</v>
      </c>
      <c r="AF579" s="9">
        <v>0</v>
      </c>
      <c r="AG579" s="29">
        <v>0</v>
      </c>
      <c r="AH579" s="9">
        <v>0</v>
      </c>
      <c r="AI579" s="29">
        <v>1</v>
      </c>
      <c r="AJ579" s="20">
        <v>2001</v>
      </c>
      <c r="AK579" s="32">
        <v>0.13719999999999999</v>
      </c>
      <c r="AL579" s="32">
        <f t="shared" si="147"/>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s="17">
        <v>0</v>
      </c>
      <c r="BF579">
        <v>1</v>
      </c>
      <c r="BG579">
        <v>0</v>
      </c>
      <c r="BH579" s="17">
        <v>0</v>
      </c>
      <c r="BI579">
        <v>1847.333333333333</v>
      </c>
      <c r="BJ579">
        <v>883.19999999999993</v>
      </c>
      <c r="BK579" s="24">
        <v>39.1</v>
      </c>
      <c r="BL579">
        <v>1</v>
      </c>
      <c r="BM579">
        <v>0</v>
      </c>
      <c r="BN579">
        <v>0</v>
      </c>
      <c r="BO579">
        <v>0</v>
      </c>
      <c r="BP579">
        <v>0</v>
      </c>
      <c r="BQ579">
        <v>0</v>
      </c>
      <c r="BR579">
        <v>0</v>
      </c>
      <c r="BS579" s="17">
        <v>0</v>
      </c>
      <c r="BT579">
        <v>1</v>
      </c>
      <c r="BU579">
        <v>0</v>
      </c>
      <c r="BV579">
        <v>0</v>
      </c>
      <c r="BW579" s="17">
        <v>0</v>
      </c>
      <c r="BX579">
        <v>0</v>
      </c>
      <c r="BY579">
        <v>0</v>
      </c>
      <c r="BZ579">
        <v>0</v>
      </c>
      <c r="CA579">
        <v>0</v>
      </c>
      <c r="CB579" s="17">
        <v>0</v>
      </c>
      <c r="CC579">
        <v>1</v>
      </c>
      <c r="CD579">
        <v>1</v>
      </c>
      <c r="CE579">
        <v>0</v>
      </c>
      <c r="CF579">
        <v>0</v>
      </c>
      <c r="CG579">
        <v>0</v>
      </c>
      <c r="CH579">
        <v>0</v>
      </c>
      <c r="CI579">
        <v>0</v>
      </c>
      <c r="CJ579">
        <v>0</v>
      </c>
      <c r="CK579">
        <v>0</v>
      </c>
      <c r="CL579">
        <v>0</v>
      </c>
      <c r="CM579" s="17">
        <v>0</v>
      </c>
      <c r="CN579">
        <v>0</v>
      </c>
      <c r="CO579">
        <v>43</v>
      </c>
      <c r="CP579">
        <v>0</v>
      </c>
      <c r="CQ579">
        <v>1</v>
      </c>
      <c r="CR579">
        <v>6</v>
      </c>
      <c r="CX579" s="33" t="s">
        <v>85</v>
      </c>
    </row>
    <row r="580" spans="1:102" x14ac:dyDescent="0.25">
      <c r="A580">
        <v>579</v>
      </c>
      <c r="B580">
        <v>38</v>
      </c>
      <c r="C580" s="24" t="s">
        <v>328</v>
      </c>
      <c r="D580" s="12">
        <v>6.1</v>
      </c>
      <c r="E580" s="13">
        <v>0.6</v>
      </c>
      <c r="F580" s="7">
        <f t="shared" si="140"/>
        <v>10.166666666666666</v>
      </c>
      <c r="G580" s="7">
        <f t="shared" si="148"/>
        <v>5.5</v>
      </c>
      <c r="H580" s="15">
        <f t="shared" si="149"/>
        <v>6.6999999999999993</v>
      </c>
      <c r="I580" s="11">
        <f t="shared" si="150"/>
        <v>0.22306045616761169</v>
      </c>
      <c r="J580" s="32">
        <f t="shared" si="151"/>
        <v>2.1940372737797871E-2</v>
      </c>
      <c r="K580" s="32">
        <f t="shared" si="152"/>
        <v>45.578077088783715</v>
      </c>
      <c r="L580" s="8">
        <v>0</v>
      </c>
      <c r="M580" s="9">
        <v>1</v>
      </c>
      <c r="N580" s="8">
        <v>0</v>
      </c>
      <c r="O580" s="9">
        <v>0</v>
      </c>
      <c r="P580" s="9">
        <v>0</v>
      </c>
      <c r="Q580" s="9">
        <v>1</v>
      </c>
      <c r="R580" s="9">
        <v>0</v>
      </c>
      <c r="S580" s="8">
        <v>1981</v>
      </c>
      <c r="T580" s="9">
        <v>6</v>
      </c>
      <c r="U580" s="9">
        <f t="shared" si="153"/>
        <v>1974</v>
      </c>
      <c r="V580" s="9">
        <f t="shared" si="154"/>
        <v>50</v>
      </c>
      <c r="W580" s="7">
        <f t="shared" si="145"/>
        <v>9.4307999999999996</v>
      </c>
      <c r="X580" s="7">
        <f t="shared" si="146"/>
        <v>23.669200000000004</v>
      </c>
      <c r="Y580" s="9">
        <v>1</v>
      </c>
      <c r="Z580" s="9">
        <v>0</v>
      </c>
      <c r="AA580" s="9">
        <v>1</v>
      </c>
      <c r="AB580" s="9">
        <v>0</v>
      </c>
      <c r="AC580" s="9">
        <v>0</v>
      </c>
      <c r="AD580" s="29">
        <v>0</v>
      </c>
      <c r="AE580" s="187">
        <v>1</v>
      </c>
      <c r="AF580" s="9">
        <v>0</v>
      </c>
      <c r="AG580" s="29">
        <v>0</v>
      </c>
      <c r="AH580" s="9">
        <v>0</v>
      </c>
      <c r="AI580" s="29">
        <v>1</v>
      </c>
      <c r="AJ580" s="20">
        <v>2001</v>
      </c>
      <c r="AK580" s="32">
        <v>0.13719999999999999</v>
      </c>
      <c r="AL580" s="32">
        <f t="shared" si="147"/>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s="17">
        <v>0</v>
      </c>
      <c r="BF580">
        <v>1</v>
      </c>
      <c r="BG580">
        <v>0</v>
      </c>
      <c r="BH580" s="17">
        <v>0</v>
      </c>
      <c r="BI580">
        <v>1847.333333333333</v>
      </c>
      <c r="BJ580">
        <v>883.19999999999993</v>
      </c>
      <c r="BK580" s="24">
        <v>39.1</v>
      </c>
      <c r="BL580">
        <v>1</v>
      </c>
      <c r="BM580">
        <v>0</v>
      </c>
      <c r="BN580">
        <v>0</v>
      </c>
      <c r="BO580">
        <v>0</v>
      </c>
      <c r="BP580">
        <v>0</v>
      </c>
      <c r="BQ580">
        <v>0</v>
      </c>
      <c r="BR580">
        <v>0</v>
      </c>
      <c r="BS580" s="17">
        <v>0</v>
      </c>
      <c r="BT580">
        <v>1</v>
      </c>
      <c r="BU580">
        <v>0</v>
      </c>
      <c r="BV580">
        <v>0</v>
      </c>
      <c r="BW580" s="17">
        <v>0</v>
      </c>
      <c r="BX580">
        <v>0</v>
      </c>
      <c r="BY580">
        <v>0</v>
      </c>
      <c r="BZ580">
        <v>0</v>
      </c>
      <c r="CA580">
        <v>0</v>
      </c>
      <c r="CB580" s="17">
        <v>0</v>
      </c>
      <c r="CC580">
        <v>1</v>
      </c>
      <c r="CD580">
        <v>1</v>
      </c>
      <c r="CE580">
        <v>0</v>
      </c>
      <c r="CF580">
        <v>0</v>
      </c>
      <c r="CG580">
        <v>0</v>
      </c>
      <c r="CH580">
        <v>0</v>
      </c>
      <c r="CI580">
        <v>0</v>
      </c>
      <c r="CJ580">
        <v>0</v>
      </c>
      <c r="CK580">
        <v>0</v>
      </c>
      <c r="CL580">
        <v>0</v>
      </c>
      <c r="CM580" s="17">
        <v>0</v>
      </c>
      <c r="CN580">
        <v>0</v>
      </c>
      <c r="CO580">
        <v>43</v>
      </c>
      <c r="CP580">
        <v>0</v>
      </c>
      <c r="CQ580">
        <v>1</v>
      </c>
      <c r="CR580">
        <v>6</v>
      </c>
      <c r="CX580" s="33" t="s">
        <v>85</v>
      </c>
    </row>
    <row r="581" spans="1:102" x14ac:dyDescent="0.25">
      <c r="A581">
        <v>580</v>
      </c>
      <c r="B581">
        <v>38</v>
      </c>
      <c r="C581" s="24" t="s">
        <v>328</v>
      </c>
      <c r="D581" s="12">
        <v>10.7</v>
      </c>
      <c r="E581" s="13">
        <v>0.7</v>
      </c>
      <c r="F581" s="7">
        <f t="shared" si="140"/>
        <v>15.285714285714286</v>
      </c>
      <c r="G581" s="7">
        <f t="shared" si="148"/>
        <v>10</v>
      </c>
      <c r="H581" s="15">
        <f t="shared" si="149"/>
        <v>11.399999999999999</v>
      </c>
      <c r="I581" s="11">
        <f t="shared" si="150"/>
        <v>0.26231557764971181</v>
      </c>
      <c r="J581" s="32">
        <f t="shared" si="151"/>
        <v>1.7160832182691425E-2</v>
      </c>
      <c r="K581" s="32">
        <f t="shared" si="152"/>
        <v>58.272232334315888</v>
      </c>
      <c r="L581" s="8">
        <v>0</v>
      </c>
      <c r="M581" s="9">
        <v>1</v>
      </c>
      <c r="N581" s="8">
        <v>0</v>
      </c>
      <c r="O581" s="9">
        <v>0</v>
      </c>
      <c r="P581" s="9">
        <v>0</v>
      </c>
      <c r="Q581" s="9">
        <v>1</v>
      </c>
      <c r="R581" s="9">
        <v>0</v>
      </c>
      <c r="S581" s="8">
        <v>3169</v>
      </c>
      <c r="T581" s="9">
        <v>6</v>
      </c>
      <c r="U581" s="9">
        <f t="shared" si="153"/>
        <v>3162</v>
      </c>
      <c r="V581" s="9">
        <f t="shared" si="154"/>
        <v>50</v>
      </c>
      <c r="W581" s="7">
        <f t="shared" si="145"/>
        <v>9.4307999999999996</v>
      </c>
      <c r="X581" s="7">
        <f t="shared" si="146"/>
        <v>23.669200000000004</v>
      </c>
      <c r="Y581" s="9">
        <v>1</v>
      </c>
      <c r="Z581" s="9">
        <v>0</v>
      </c>
      <c r="AA581" s="9">
        <v>1</v>
      </c>
      <c r="AB581" s="9">
        <v>0</v>
      </c>
      <c r="AC581" s="9">
        <v>0</v>
      </c>
      <c r="AD581" s="29">
        <v>0</v>
      </c>
      <c r="AE581" s="187">
        <v>1</v>
      </c>
      <c r="AF581" s="9">
        <v>0</v>
      </c>
      <c r="AG581" s="29">
        <v>0</v>
      </c>
      <c r="AH581" s="9">
        <v>0</v>
      </c>
      <c r="AI581" s="29">
        <v>1</v>
      </c>
      <c r="AJ581" s="20">
        <v>2001</v>
      </c>
      <c r="AK581" s="32">
        <v>0.13719999999999999</v>
      </c>
      <c r="AL581" s="32">
        <f t="shared" si="147"/>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s="17">
        <v>0</v>
      </c>
      <c r="BF581">
        <v>1</v>
      </c>
      <c r="BG581">
        <v>0</v>
      </c>
      <c r="BH581" s="17">
        <v>0</v>
      </c>
      <c r="BI581">
        <v>1847.333333333333</v>
      </c>
      <c r="BJ581">
        <v>883.19999999999993</v>
      </c>
      <c r="BK581" s="24">
        <v>39.1</v>
      </c>
      <c r="BL581">
        <v>1</v>
      </c>
      <c r="BM581">
        <v>0</v>
      </c>
      <c r="BN581">
        <v>0</v>
      </c>
      <c r="BO581">
        <v>0</v>
      </c>
      <c r="BP581">
        <v>0</v>
      </c>
      <c r="BQ581">
        <v>0</v>
      </c>
      <c r="BR581">
        <v>0</v>
      </c>
      <c r="BS581" s="17">
        <v>0</v>
      </c>
      <c r="BT581">
        <v>1</v>
      </c>
      <c r="BU581">
        <v>0</v>
      </c>
      <c r="BV581">
        <v>0</v>
      </c>
      <c r="BW581" s="17">
        <v>0</v>
      </c>
      <c r="BX581">
        <v>0</v>
      </c>
      <c r="BY581">
        <v>0</v>
      </c>
      <c r="BZ581">
        <v>0</v>
      </c>
      <c r="CA581">
        <v>0</v>
      </c>
      <c r="CB581" s="17">
        <v>0</v>
      </c>
      <c r="CC581">
        <v>1</v>
      </c>
      <c r="CD581">
        <v>1</v>
      </c>
      <c r="CE581">
        <v>0</v>
      </c>
      <c r="CF581">
        <v>0</v>
      </c>
      <c r="CG581">
        <v>0</v>
      </c>
      <c r="CH581">
        <v>0</v>
      </c>
      <c r="CI581">
        <v>0</v>
      </c>
      <c r="CJ581">
        <v>0</v>
      </c>
      <c r="CK581">
        <v>0</v>
      </c>
      <c r="CL581">
        <v>0</v>
      </c>
      <c r="CM581" s="17">
        <v>0</v>
      </c>
      <c r="CN581">
        <v>0</v>
      </c>
      <c r="CO581">
        <v>43</v>
      </c>
      <c r="CP581">
        <v>0</v>
      </c>
      <c r="CQ581">
        <v>1</v>
      </c>
      <c r="CR581">
        <v>6</v>
      </c>
      <c r="CX581" s="33" t="s">
        <v>85</v>
      </c>
    </row>
    <row r="582" spans="1:102" x14ac:dyDescent="0.25">
      <c r="A582">
        <v>581</v>
      </c>
      <c r="B582">
        <v>38</v>
      </c>
      <c r="C582" s="24" t="s">
        <v>328</v>
      </c>
      <c r="D582" s="12">
        <v>6.1</v>
      </c>
      <c r="E582" s="13">
        <v>0.6</v>
      </c>
      <c r="F582" s="7">
        <f t="shared" si="140"/>
        <v>10.166666666666666</v>
      </c>
      <c r="G582" s="7">
        <f t="shared" si="148"/>
        <v>5.5</v>
      </c>
      <c r="H582" s="15">
        <f t="shared" si="149"/>
        <v>6.6999999999999993</v>
      </c>
      <c r="I582" s="11">
        <f t="shared" si="150"/>
        <v>0.22306045616761169</v>
      </c>
      <c r="J582" s="32">
        <f t="shared" si="151"/>
        <v>2.1940372737797871E-2</v>
      </c>
      <c r="K582" s="32">
        <f t="shared" si="152"/>
        <v>45.578077088783715</v>
      </c>
      <c r="L582" s="8">
        <v>0</v>
      </c>
      <c r="M582" s="9">
        <v>1</v>
      </c>
      <c r="N582" s="8">
        <v>0</v>
      </c>
      <c r="O582" s="9">
        <v>0</v>
      </c>
      <c r="P582" s="9">
        <v>0</v>
      </c>
      <c r="Q582" s="9">
        <v>1</v>
      </c>
      <c r="R582" s="9">
        <v>0</v>
      </c>
      <c r="S582" s="8">
        <v>1981</v>
      </c>
      <c r="T582" s="9">
        <v>6</v>
      </c>
      <c r="U582" s="9">
        <f t="shared" si="153"/>
        <v>1974</v>
      </c>
      <c r="V582" s="9">
        <f t="shared" si="154"/>
        <v>50</v>
      </c>
      <c r="W582" s="7">
        <f t="shared" si="145"/>
        <v>9.4307999999999996</v>
      </c>
      <c r="X582" s="7">
        <f t="shared" si="146"/>
        <v>23.669200000000004</v>
      </c>
      <c r="Y582" s="9">
        <v>1</v>
      </c>
      <c r="Z582" s="9">
        <v>0</v>
      </c>
      <c r="AA582" s="9">
        <v>1</v>
      </c>
      <c r="AB582" s="9">
        <v>0</v>
      </c>
      <c r="AC582" s="9">
        <v>0</v>
      </c>
      <c r="AD582" s="29">
        <v>0</v>
      </c>
      <c r="AE582" s="187">
        <v>1</v>
      </c>
      <c r="AF582" s="9">
        <v>0</v>
      </c>
      <c r="AG582" s="29">
        <v>0</v>
      </c>
      <c r="AH582" s="9">
        <v>0</v>
      </c>
      <c r="AI582" s="29">
        <v>1</v>
      </c>
      <c r="AJ582" s="20">
        <v>2001</v>
      </c>
      <c r="AK582" s="32">
        <v>0.13719999999999999</v>
      </c>
      <c r="AL582" s="32">
        <f t="shared" si="147"/>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s="17">
        <v>0</v>
      </c>
      <c r="BF582">
        <v>1</v>
      </c>
      <c r="BG582">
        <v>0</v>
      </c>
      <c r="BH582" s="17">
        <v>0</v>
      </c>
      <c r="BI582">
        <v>1847.333333333333</v>
      </c>
      <c r="BJ582">
        <v>883.19999999999993</v>
      </c>
      <c r="BK582" s="24">
        <v>39.1</v>
      </c>
      <c r="BL582">
        <v>1</v>
      </c>
      <c r="BM582">
        <v>0</v>
      </c>
      <c r="BN582">
        <v>0</v>
      </c>
      <c r="BO582">
        <v>0</v>
      </c>
      <c r="BP582">
        <v>0</v>
      </c>
      <c r="BQ582">
        <v>0</v>
      </c>
      <c r="BR582">
        <v>0</v>
      </c>
      <c r="BS582" s="17">
        <v>0</v>
      </c>
      <c r="BT582">
        <v>1</v>
      </c>
      <c r="BU582">
        <v>0</v>
      </c>
      <c r="BV582">
        <v>0</v>
      </c>
      <c r="BW582" s="17">
        <v>0</v>
      </c>
      <c r="BX582">
        <v>0</v>
      </c>
      <c r="BY582">
        <v>0</v>
      </c>
      <c r="BZ582">
        <v>0</v>
      </c>
      <c r="CA582">
        <v>0</v>
      </c>
      <c r="CB582" s="17">
        <v>0</v>
      </c>
      <c r="CC582">
        <v>1</v>
      </c>
      <c r="CD582">
        <v>1</v>
      </c>
      <c r="CE582">
        <v>0</v>
      </c>
      <c r="CF582">
        <v>0</v>
      </c>
      <c r="CG582">
        <v>0</v>
      </c>
      <c r="CH582">
        <v>0</v>
      </c>
      <c r="CI582">
        <v>0</v>
      </c>
      <c r="CJ582">
        <v>0</v>
      </c>
      <c r="CK582">
        <v>0</v>
      </c>
      <c r="CL582">
        <v>0</v>
      </c>
      <c r="CM582" s="17">
        <v>0</v>
      </c>
      <c r="CN582">
        <v>0</v>
      </c>
      <c r="CO582">
        <v>43</v>
      </c>
      <c r="CP582">
        <v>0</v>
      </c>
      <c r="CQ582">
        <v>1</v>
      </c>
      <c r="CR582">
        <v>6</v>
      </c>
      <c r="CX582" s="33" t="s">
        <v>85</v>
      </c>
    </row>
    <row r="583" spans="1:102" x14ac:dyDescent="0.25">
      <c r="A583">
        <v>582</v>
      </c>
      <c r="B583">
        <v>38</v>
      </c>
      <c r="C583" s="24" t="s">
        <v>328</v>
      </c>
      <c r="D583" s="12">
        <v>10.6</v>
      </c>
      <c r="E583" s="13">
        <v>1.4</v>
      </c>
      <c r="F583" s="7">
        <f t="shared" si="140"/>
        <v>7.5714285714285721</v>
      </c>
      <c r="G583" s="7">
        <f t="shared" si="148"/>
        <v>9.1999999999999993</v>
      </c>
      <c r="H583" s="15">
        <f t="shared" si="149"/>
        <v>12</v>
      </c>
      <c r="I583" s="11">
        <f t="shared" si="150"/>
        <v>0.13344285198072434</v>
      </c>
      <c r="J583" s="32">
        <f t="shared" si="151"/>
        <v>1.7624527620095667E-2</v>
      </c>
      <c r="K583" s="32">
        <f t="shared" si="152"/>
        <v>56.739109356882267</v>
      </c>
      <c r="L583" s="8">
        <v>0</v>
      </c>
      <c r="M583" s="9">
        <v>1</v>
      </c>
      <c r="N583" s="8">
        <v>0</v>
      </c>
      <c r="O583" s="9">
        <v>0</v>
      </c>
      <c r="P583" s="9">
        <v>0</v>
      </c>
      <c r="Q583" s="9">
        <v>1</v>
      </c>
      <c r="R583" s="9">
        <v>0</v>
      </c>
      <c r="S583" s="8">
        <v>3169</v>
      </c>
      <c r="T583" s="9">
        <v>6</v>
      </c>
      <c r="U583" s="9">
        <f t="shared" si="153"/>
        <v>3162</v>
      </c>
      <c r="V583" s="9">
        <f t="shared" si="154"/>
        <v>50</v>
      </c>
      <c r="W583" s="7">
        <f t="shared" si="145"/>
        <v>9.4307999999999996</v>
      </c>
      <c r="X583" s="7">
        <f t="shared" si="146"/>
        <v>23.669200000000004</v>
      </c>
      <c r="Y583" s="9">
        <v>1</v>
      </c>
      <c r="Z583" s="9">
        <v>0</v>
      </c>
      <c r="AA583" s="9">
        <v>1</v>
      </c>
      <c r="AB583" s="9">
        <v>0</v>
      </c>
      <c r="AC583" s="9">
        <v>0</v>
      </c>
      <c r="AD583" s="29">
        <v>0</v>
      </c>
      <c r="AE583" s="187">
        <v>1</v>
      </c>
      <c r="AF583" s="9">
        <v>0</v>
      </c>
      <c r="AG583" s="29">
        <v>0</v>
      </c>
      <c r="AH583" s="9">
        <v>0</v>
      </c>
      <c r="AI583" s="29">
        <v>1</v>
      </c>
      <c r="AJ583" s="20">
        <v>2001</v>
      </c>
      <c r="AK583" s="32">
        <v>0.13719999999999999</v>
      </c>
      <c r="AL583" s="32">
        <f t="shared" si="147"/>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s="17">
        <v>0</v>
      </c>
      <c r="BF583">
        <v>1</v>
      </c>
      <c r="BG583">
        <v>0</v>
      </c>
      <c r="BH583" s="17">
        <v>0</v>
      </c>
      <c r="BI583">
        <v>1847.333333333333</v>
      </c>
      <c r="BJ583">
        <v>883.19999999999993</v>
      </c>
      <c r="BK583" s="24">
        <v>39.1</v>
      </c>
      <c r="BL583">
        <v>1</v>
      </c>
      <c r="BM583">
        <v>0</v>
      </c>
      <c r="BN583">
        <v>0</v>
      </c>
      <c r="BO583">
        <v>0</v>
      </c>
      <c r="BP583">
        <v>0</v>
      </c>
      <c r="BQ583">
        <v>0</v>
      </c>
      <c r="BR583">
        <v>0</v>
      </c>
      <c r="BS583" s="17">
        <v>0</v>
      </c>
      <c r="BT583">
        <v>1</v>
      </c>
      <c r="BU583">
        <v>0</v>
      </c>
      <c r="BV583">
        <v>0</v>
      </c>
      <c r="BW583" s="17">
        <v>0</v>
      </c>
      <c r="BX583">
        <v>0</v>
      </c>
      <c r="BY583">
        <v>0</v>
      </c>
      <c r="BZ583">
        <v>0</v>
      </c>
      <c r="CA583">
        <v>0</v>
      </c>
      <c r="CB583" s="17">
        <v>0</v>
      </c>
      <c r="CC583">
        <v>1</v>
      </c>
      <c r="CD583">
        <v>1</v>
      </c>
      <c r="CE583">
        <v>0</v>
      </c>
      <c r="CF583">
        <v>0</v>
      </c>
      <c r="CG583">
        <v>0</v>
      </c>
      <c r="CH583">
        <v>0</v>
      </c>
      <c r="CI583">
        <v>0</v>
      </c>
      <c r="CJ583">
        <v>0</v>
      </c>
      <c r="CK583">
        <v>0</v>
      </c>
      <c r="CL583">
        <v>0</v>
      </c>
      <c r="CM583" s="17">
        <v>0</v>
      </c>
      <c r="CN583">
        <v>0</v>
      </c>
      <c r="CO583">
        <v>43</v>
      </c>
      <c r="CP583">
        <v>0</v>
      </c>
      <c r="CQ583">
        <v>1</v>
      </c>
      <c r="CR583">
        <v>6</v>
      </c>
      <c r="CX583" s="33" t="s">
        <v>85</v>
      </c>
    </row>
    <row r="584" spans="1:102" x14ac:dyDescent="0.25">
      <c r="A584">
        <v>583</v>
      </c>
      <c r="B584">
        <v>38</v>
      </c>
      <c r="C584" s="24" t="s">
        <v>328</v>
      </c>
      <c r="D584" s="12">
        <v>8.9</v>
      </c>
      <c r="E584" s="13">
        <v>0.9</v>
      </c>
      <c r="F584" s="7">
        <f t="shared" si="140"/>
        <v>9.8888888888888893</v>
      </c>
      <c r="G584" s="7">
        <f t="shared" si="148"/>
        <v>8</v>
      </c>
      <c r="H584" s="15">
        <f t="shared" si="149"/>
        <v>9.8000000000000007</v>
      </c>
      <c r="I584" s="11">
        <f t="shared" si="150"/>
        <v>0.21725742008147989</v>
      </c>
      <c r="J584" s="32">
        <f t="shared" si="151"/>
        <v>2.1969851468913698E-2</v>
      </c>
      <c r="K584" s="32">
        <f t="shared" si="152"/>
        <v>45.516921287108055</v>
      </c>
      <c r="L584" s="8">
        <v>0</v>
      </c>
      <c r="M584" s="9">
        <v>1</v>
      </c>
      <c r="N584" s="8">
        <v>0</v>
      </c>
      <c r="O584" s="9">
        <v>0</v>
      </c>
      <c r="P584" s="9">
        <v>0</v>
      </c>
      <c r="Q584" s="9">
        <v>1</v>
      </c>
      <c r="R584" s="9">
        <v>0</v>
      </c>
      <c r="S584" s="8">
        <v>1981</v>
      </c>
      <c r="T584" s="9">
        <v>6</v>
      </c>
      <c r="U584" s="9">
        <f t="shared" si="153"/>
        <v>1974</v>
      </c>
      <c r="V584" s="9">
        <f t="shared" si="154"/>
        <v>50</v>
      </c>
      <c r="W584" s="7">
        <f t="shared" si="145"/>
        <v>9.4307999999999996</v>
      </c>
      <c r="X584" s="7">
        <f t="shared" si="146"/>
        <v>23.669200000000004</v>
      </c>
      <c r="Y584" s="9">
        <v>1</v>
      </c>
      <c r="Z584" s="9">
        <v>0</v>
      </c>
      <c r="AA584" s="9">
        <v>1</v>
      </c>
      <c r="AB584" s="9">
        <v>0</v>
      </c>
      <c r="AC584" s="9">
        <v>0</v>
      </c>
      <c r="AD584" s="29">
        <v>0</v>
      </c>
      <c r="AE584" s="187">
        <v>1</v>
      </c>
      <c r="AF584" s="9">
        <v>0</v>
      </c>
      <c r="AG584" s="29">
        <v>0</v>
      </c>
      <c r="AH584" s="9">
        <v>0</v>
      </c>
      <c r="AI584" s="29">
        <v>1</v>
      </c>
      <c r="AJ584" s="20">
        <v>2001</v>
      </c>
      <c r="AK584" s="32">
        <v>0.13719999999999999</v>
      </c>
      <c r="AL584" s="32">
        <f t="shared" si="147"/>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s="17">
        <v>0</v>
      </c>
      <c r="BF584">
        <v>1</v>
      </c>
      <c r="BG584">
        <v>0</v>
      </c>
      <c r="BH584" s="17">
        <v>0</v>
      </c>
      <c r="BI584">
        <v>1847.333333333333</v>
      </c>
      <c r="BJ584">
        <v>883.19999999999993</v>
      </c>
      <c r="BK584" s="24">
        <v>39.1</v>
      </c>
      <c r="BL584">
        <v>1</v>
      </c>
      <c r="BM584">
        <v>0</v>
      </c>
      <c r="BN584">
        <v>0</v>
      </c>
      <c r="BO584">
        <v>0</v>
      </c>
      <c r="BP584">
        <v>0</v>
      </c>
      <c r="BQ584">
        <v>0</v>
      </c>
      <c r="BR584">
        <v>0</v>
      </c>
      <c r="BS584" s="17">
        <v>0</v>
      </c>
      <c r="BT584">
        <v>1</v>
      </c>
      <c r="BU584">
        <v>0</v>
      </c>
      <c r="BV584">
        <v>0</v>
      </c>
      <c r="BW584" s="17">
        <v>0</v>
      </c>
      <c r="BX584">
        <v>0</v>
      </c>
      <c r="BY584">
        <v>0</v>
      </c>
      <c r="BZ584">
        <v>0</v>
      </c>
      <c r="CA584">
        <v>0</v>
      </c>
      <c r="CB584" s="17">
        <v>0</v>
      </c>
      <c r="CC584">
        <v>1</v>
      </c>
      <c r="CD584">
        <v>1</v>
      </c>
      <c r="CE584">
        <v>0</v>
      </c>
      <c r="CF584">
        <v>0</v>
      </c>
      <c r="CG584">
        <v>0</v>
      </c>
      <c r="CH584">
        <v>0</v>
      </c>
      <c r="CI584">
        <v>0</v>
      </c>
      <c r="CJ584">
        <v>0</v>
      </c>
      <c r="CK584">
        <v>0</v>
      </c>
      <c r="CL584">
        <v>0</v>
      </c>
      <c r="CM584" s="17">
        <v>0</v>
      </c>
      <c r="CN584">
        <v>0</v>
      </c>
      <c r="CO584">
        <v>43</v>
      </c>
      <c r="CP584">
        <v>0</v>
      </c>
      <c r="CQ584">
        <v>1</v>
      </c>
      <c r="CR584">
        <v>6</v>
      </c>
      <c r="CX584" s="33" t="s">
        <v>85</v>
      </c>
    </row>
    <row r="585" spans="1:102" x14ac:dyDescent="0.25">
      <c r="A585">
        <v>584</v>
      </c>
      <c r="B585">
        <v>38</v>
      </c>
      <c r="C585" s="24" t="s">
        <v>328</v>
      </c>
      <c r="D585" s="12">
        <v>10</v>
      </c>
      <c r="E585" s="13">
        <v>0.8</v>
      </c>
      <c r="F585" s="7">
        <f t="shared" si="140"/>
        <v>12.5</v>
      </c>
      <c r="G585" s="7">
        <f t="shared" si="148"/>
        <v>9.1999999999999993</v>
      </c>
      <c r="H585" s="15">
        <f t="shared" si="149"/>
        <v>10.8</v>
      </c>
      <c r="I585" s="11">
        <f t="shared" si="150"/>
        <v>0.21699786527230083</v>
      </c>
      <c r="J585" s="32">
        <f t="shared" si="151"/>
        <v>1.7359829221784067E-2</v>
      </c>
      <c r="K585" s="32">
        <f t="shared" si="152"/>
        <v>57.604253315184984</v>
      </c>
      <c r="L585" s="8">
        <v>0</v>
      </c>
      <c r="M585" s="9">
        <v>1</v>
      </c>
      <c r="N585" s="8">
        <v>0</v>
      </c>
      <c r="O585" s="9">
        <v>0</v>
      </c>
      <c r="P585" s="9">
        <v>0</v>
      </c>
      <c r="Q585" s="9">
        <v>1</v>
      </c>
      <c r="R585" s="9">
        <v>0</v>
      </c>
      <c r="S585" s="8">
        <v>3169</v>
      </c>
      <c r="T585" s="9">
        <v>6</v>
      </c>
      <c r="U585" s="9">
        <f t="shared" si="153"/>
        <v>3162</v>
      </c>
      <c r="V585" s="9">
        <f t="shared" si="154"/>
        <v>50</v>
      </c>
      <c r="W585" s="7">
        <f t="shared" si="145"/>
        <v>9.4307999999999996</v>
      </c>
      <c r="X585" s="7">
        <f t="shared" si="146"/>
        <v>23.669200000000004</v>
      </c>
      <c r="Y585" s="9">
        <v>1</v>
      </c>
      <c r="Z585" s="9">
        <v>0</v>
      </c>
      <c r="AA585" s="9">
        <v>1</v>
      </c>
      <c r="AB585" s="9">
        <v>0</v>
      </c>
      <c r="AC585" s="9">
        <v>0</v>
      </c>
      <c r="AD585" s="29">
        <v>0</v>
      </c>
      <c r="AE585" s="187">
        <v>1</v>
      </c>
      <c r="AF585" s="9">
        <v>0</v>
      </c>
      <c r="AG585" s="29">
        <v>0</v>
      </c>
      <c r="AH585" s="9">
        <v>0</v>
      </c>
      <c r="AI585" s="29">
        <v>1</v>
      </c>
      <c r="AJ585" s="20">
        <v>2001</v>
      </c>
      <c r="AK585" s="32">
        <v>0.13719999999999999</v>
      </c>
      <c r="AL585" s="32">
        <f t="shared" si="147"/>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s="17">
        <v>0</v>
      </c>
      <c r="BF585">
        <v>1</v>
      </c>
      <c r="BG585">
        <v>0</v>
      </c>
      <c r="BH585" s="17">
        <v>0</v>
      </c>
      <c r="BI585">
        <v>1847.333333333333</v>
      </c>
      <c r="BJ585">
        <v>883.19999999999993</v>
      </c>
      <c r="BK585" s="24">
        <v>39.1</v>
      </c>
      <c r="BL585">
        <v>1</v>
      </c>
      <c r="BM585">
        <v>0</v>
      </c>
      <c r="BN585">
        <v>0</v>
      </c>
      <c r="BO585">
        <v>0</v>
      </c>
      <c r="BP585">
        <v>0</v>
      </c>
      <c r="BQ585">
        <v>0</v>
      </c>
      <c r="BR585">
        <v>0</v>
      </c>
      <c r="BS585" s="17">
        <v>0</v>
      </c>
      <c r="BT585">
        <v>1</v>
      </c>
      <c r="BU585">
        <v>0</v>
      </c>
      <c r="BV585">
        <v>0</v>
      </c>
      <c r="BW585" s="17">
        <v>0</v>
      </c>
      <c r="BX585">
        <v>0</v>
      </c>
      <c r="BY585">
        <v>0</v>
      </c>
      <c r="BZ585">
        <v>0</v>
      </c>
      <c r="CA585">
        <v>0</v>
      </c>
      <c r="CB585" s="17">
        <v>0</v>
      </c>
      <c r="CC585">
        <v>1</v>
      </c>
      <c r="CD585">
        <v>1</v>
      </c>
      <c r="CE585">
        <v>0</v>
      </c>
      <c r="CF585">
        <v>0</v>
      </c>
      <c r="CG585">
        <v>0</v>
      </c>
      <c r="CH585">
        <v>0</v>
      </c>
      <c r="CI585">
        <v>0</v>
      </c>
      <c r="CJ585">
        <v>0</v>
      </c>
      <c r="CK585">
        <v>0</v>
      </c>
      <c r="CL585">
        <v>0</v>
      </c>
      <c r="CM585" s="17">
        <v>0</v>
      </c>
      <c r="CN585">
        <v>0</v>
      </c>
      <c r="CO585">
        <v>43</v>
      </c>
      <c r="CP585">
        <v>0</v>
      </c>
      <c r="CQ585">
        <v>1</v>
      </c>
      <c r="CR585">
        <v>6</v>
      </c>
      <c r="CX585" s="33" t="s">
        <v>85</v>
      </c>
    </row>
    <row r="586" spans="1:102" x14ac:dyDescent="0.25">
      <c r="A586">
        <v>585</v>
      </c>
      <c r="B586">
        <v>38</v>
      </c>
      <c r="C586" s="24" t="s">
        <v>328</v>
      </c>
      <c r="D586" s="12">
        <v>5.0999999999999996</v>
      </c>
      <c r="E586" s="13">
        <v>0.6</v>
      </c>
      <c r="F586" s="7">
        <f t="shared" si="140"/>
        <v>8.5</v>
      </c>
      <c r="G586" s="7">
        <f t="shared" si="148"/>
        <v>4.5</v>
      </c>
      <c r="H586" s="15">
        <f t="shared" si="149"/>
        <v>5.6999999999999993</v>
      </c>
      <c r="I586" s="11">
        <f t="shared" si="150"/>
        <v>0.18790553781709984</v>
      </c>
      <c r="J586" s="32">
        <f t="shared" si="151"/>
        <v>2.2106533860835276E-2</v>
      </c>
      <c r="K586" s="32">
        <f t="shared" si="152"/>
        <v>45.235494912734183</v>
      </c>
      <c r="L586" s="8">
        <v>0</v>
      </c>
      <c r="M586" s="9">
        <v>1</v>
      </c>
      <c r="N586" s="8">
        <v>0</v>
      </c>
      <c r="O586" s="9">
        <v>0</v>
      </c>
      <c r="P586" s="9">
        <v>0</v>
      </c>
      <c r="Q586" s="9">
        <v>1</v>
      </c>
      <c r="R586" s="9">
        <v>0</v>
      </c>
      <c r="S586" s="8">
        <v>1981</v>
      </c>
      <c r="T586" s="9">
        <v>6</v>
      </c>
      <c r="U586" s="9">
        <f t="shared" si="153"/>
        <v>1974</v>
      </c>
      <c r="V586" s="9">
        <f t="shared" si="154"/>
        <v>50</v>
      </c>
      <c r="W586" s="7">
        <f t="shared" si="145"/>
        <v>9.4307999999999996</v>
      </c>
      <c r="X586" s="7">
        <f t="shared" si="146"/>
        <v>23.669200000000004</v>
      </c>
      <c r="Y586" s="9">
        <v>1</v>
      </c>
      <c r="Z586" s="9">
        <v>0</v>
      </c>
      <c r="AA586" s="9">
        <v>1</v>
      </c>
      <c r="AB586" s="9">
        <v>0</v>
      </c>
      <c r="AC586" s="9">
        <v>0</v>
      </c>
      <c r="AD586" s="29">
        <v>0</v>
      </c>
      <c r="AE586" s="187">
        <v>1</v>
      </c>
      <c r="AF586" s="9">
        <v>0</v>
      </c>
      <c r="AG586" s="29">
        <v>0</v>
      </c>
      <c r="AH586" s="9">
        <v>0</v>
      </c>
      <c r="AI586" s="29">
        <v>1</v>
      </c>
      <c r="AJ586" s="20">
        <v>2001</v>
      </c>
      <c r="AK586" s="32">
        <v>0.13719999999999999</v>
      </c>
      <c r="AL586" s="32">
        <f t="shared" si="147"/>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s="17">
        <v>0</v>
      </c>
      <c r="BF586">
        <v>1</v>
      </c>
      <c r="BG586">
        <v>0</v>
      </c>
      <c r="BH586" s="17">
        <v>0</v>
      </c>
      <c r="BI586">
        <v>1847.333333333333</v>
      </c>
      <c r="BJ586">
        <v>883.19999999999993</v>
      </c>
      <c r="BK586" s="24">
        <v>39.1</v>
      </c>
      <c r="BL586">
        <v>1</v>
      </c>
      <c r="BM586">
        <v>0</v>
      </c>
      <c r="BN586">
        <v>0</v>
      </c>
      <c r="BO586">
        <v>0</v>
      </c>
      <c r="BP586">
        <v>0</v>
      </c>
      <c r="BQ586">
        <v>0</v>
      </c>
      <c r="BR586">
        <v>0</v>
      </c>
      <c r="BS586" s="17">
        <v>0</v>
      </c>
      <c r="BT586">
        <v>1</v>
      </c>
      <c r="BU586">
        <v>0</v>
      </c>
      <c r="BV586">
        <v>0</v>
      </c>
      <c r="BW586" s="17">
        <v>0</v>
      </c>
      <c r="BX586">
        <v>0</v>
      </c>
      <c r="BY586">
        <v>0</v>
      </c>
      <c r="BZ586">
        <v>0</v>
      </c>
      <c r="CA586">
        <v>0</v>
      </c>
      <c r="CB586" s="17">
        <v>0</v>
      </c>
      <c r="CC586">
        <v>1</v>
      </c>
      <c r="CD586">
        <v>1</v>
      </c>
      <c r="CE586">
        <v>0</v>
      </c>
      <c r="CF586">
        <v>0</v>
      </c>
      <c r="CG586">
        <v>0</v>
      </c>
      <c r="CH586">
        <v>0</v>
      </c>
      <c r="CI586">
        <v>0</v>
      </c>
      <c r="CJ586">
        <v>0</v>
      </c>
      <c r="CK586">
        <v>0</v>
      </c>
      <c r="CL586">
        <v>0</v>
      </c>
      <c r="CM586" s="17">
        <v>0</v>
      </c>
      <c r="CN586">
        <v>0</v>
      </c>
      <c r="CO586">
        <v>43</v>
      </c>
      <c r="CP586">
        <v>0</v>
      </c>
      <c r="CQ586">
        <v>1</v>
      </c>
      <c r="CR586">
        <v>6</v>
      </c>
      <c r="CX586" s="33" t="s">
        <v>85</v>
      </c>
    </row>
    <row r="587" spans="1:102" x14ac:dyDescent="0.25">
      <c r="A587">
        <v>586</v>
      </c>
      <c r="B587">
        <v>38</v>
      </c>
      <c r="C587" s="24" t="s">
        <v>328</v>
      </c>
      <c r="D587" s="12">
        <v>8.1</v>
      </c>
      <c r="E587" s="13">
        <v>0.9</v>
      </c>
      <c r="F587" s="7">
        <f t="shared" si="140"/>
        <v>9</v>
      </c>
      <c r="G587" s="7">
        <f t="shared" si="148"/>
        <v>7.1999999999999993</v>
      </c>
      <c r="H587" s="15">
        <f t="shared" si="149"/>
        <v>9</v>
      </c>
      <c r="I587" s="11">
        <f t="shared" si="150"/>
        <v>0.15804073293140256</v>
      </c>
      <c r="J587" s="32">
        <f t="shared" si="151"/>
        <v>1.7560081436822507E-2</v>
      </c>
      <c r="K587" s="32">
        <f t="shared" si="152"/>
        <v>56.947344099615393</v>
      </c>
      <c r="L587" s="8">
        <v>0</v>
      </c>
      <c r="M587" s="9">
        <v>1</v>
      </c>
      <c r="N587" s="8">
        <v>0</v>
      </c>
      <c r="O587" s="9">
        <v>0</v>
      </c>
      <c r="P587" s="9">
        <v>0</v>
      </c>
      <c r="Q587" s="9">
        <v>1</v>
      </c>
      <c r="R587" s="9">
        <v>0</v>
      </c>
      <c r="S587" s="8">
        <v>3169</v>
      </c>
      <c r="T587" s="9">
        <v>6</v>
      </c>
      <c r="U587" s="9">
        <f t="shared" si="153"/>
        <v>3162</v>
      </c>
      <c r="V587" s="9">
        <f t="shared" si="154"/>
        <v>50</v>
      </c>
      <c r="W587" s="7">
        <f t="shared" si="145"/>
        <v>9.4307999999999996</v>
      </c>
      <c r="X587" s="7">
        <f t="shared" si="146"/>
        <v>23.669200000000004</v>
      </c>
      <c r="Y587" s="9">
        <v>1</v>
      </c>
      <c r="Z587" s="9">
        <v>0</v>
      </c>
      <c r="AA587" s="9">
        <v>1</v>
      </c>
      <c r="AB587" s="9">
        <v>0</v>
      </c>
      <c r="AC587" s="9">
        <v>0</v>
      </c>
      <c r="AD587" s="29">
        <v>0</v>
      </c>
      <c r="AE587" s="187">
        <v>1</v>
      </c>
      <c r="AF587" s="9">
        <v>0</v>
      </c>
      <c r="AG587" s="29">
        <v>0</v>
      </c>
      <c r="AH587" s="9">
        <v>0</v>
      </c>
      <c r="AI587" s="29">
        <v>1</v>
      </c>
      <c r="AJ587" s="20">
        <v>2001</v>
      </c>
      <c r="AK587" s="32">
        <v>0.13719999999999999</v>
      </c>
      <c r="AL587" s="32">
        <f t="shared" si="147"/>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s="17">
        <v>0</v>
      </c>
      <c r="BF587">
        <v>1</v>
      </c>
      <c r="BG587">
        <v>0</v>
      </c>
      <c r="BH587" s="17">
        <v>0</v>
      </c>
      <c r="BI587">
        <v>1847.333333333333</v>
      </c>
      <c r="BJ587">
        <v>883.19999999999993</v>
      </c>
      <c r="BK587" s="24">
        <v>39.1</v>
      </c>
      <c r="BL587">
        <v>1</v>
      </c>
      <c r="BM587">
        <v>0</v>
      </c>
      <c r="BN587">
        <v>0</v>
      </c>
      <c r="BO587">
        <v>0</v>
      </c>
      <c r="BP587">
        <v>0</v>
      </c>
      <c r="BQ587">
        <v>0</v>
      </c>
      <c r="BR587">
        <v>0</v>
      </c>
      <c r="BS587" s="17">
        <v>0</v>
      </c>
      <c r="BT587">
        <v>1</v>
      </c>
      <c r="BU587">
        <v>0</v>
      </c>
      <c r="BV587">
        <v>0</v>
      </c>
      <c r="BW587" s="17">
        <v>0</v>
      </c>
      <c r="BX587">
        <v>0</v>
      </c>
      <c r="BY587">
        <v>0</v>
      </c>
      <c r="BZ587">
        <v>0</v>
      </c>
      <c r="CA587">
        <v>0</v>
      </c>
      <c r="CB587" s="17">
        <v>0</v>
      </c>
      <c r="CC587">
        <v>1</v>
      </c>
      <c r="CD587">
        <v>1</v>
      </c>
      <c r="CE587">
        <v>0</v>
      </c>
      <c r="CF587">
        <v>0</v>
      </c>
      <c r="CG587">
        <v>0</v>
      </c>
      <c r="CH587">
        <v>0</v>
      </c>
      <c r="CI587">
        <v>0</v>
      </c>
      <c r="CJ587">
        <v>0</v>
      </c>
      <c r="CK587">
        <v>0</v>
      </c>
      <c r="CL587">
        <v>0</v>
      </c>
      <c r="CM587" s="17">
        <v>0</v>
      </c>
      <c r="CN587">
        <v>0</v>
      </c>
      <c r="CO587">
        <v>43</v>
      </c>
      <c r="CP587">
        <v>0</v>
      </c>
      <c r="CQ587">
        <v>1</v>
      </c>
      <c r="CR587">
        <v>6</v>
      </c>
      <c r="CX587" s="33" t="s">
        <v>85</v>
      </c>
    </row>
    <row r="588" spans="1:102" x14ac:dyDescent="0.25">
      <c r="A588">
        <v>587</v>
      </c>
      <c r="B588">
        <v>38</v>
      </c>
      <c r="C588" s="24" t="s">
        <v>328</v>
      </c>
      <c r="D588" s="12">
        <v>3.6</v>
      </c>
      <c r="E588" s="13">
        <v>0.7</v>
      </c>
      <c r="F588" s="7">
        <f t="shared" si="140"/>
        <v>5.1428571428571432</v>
      </c>
      <c r="G588" s="7">
        <f t="shared" si="148"/>
        <v>2.9000000000000004</v>
      </c>
      <c r="H588" s="15">
        <f t="shared" si="149"/>
        <v>4.3</v>
      </c>
      <c r="I588" s="11">
        <f t="shared" si="150"/>
        <v>0.11498487595858155</v>
      </c>
      <c r="J588" s="32">
        <f t="shared" si="151"/>
        <v>2.2358170325279741E-2</v>
      </c>
      <c r="K588" s="32">
        <f t="shared" si="152"/>
        <v>44.726379012746349</v>
      </c>
      <c r="L588" s="8">
        <v>0</v>
      </c>
      <c r="M588" s="9">
        <v>1</v>
      </c>
      <c r="N588" s="8">
        <v>0</v>
      </c>
      <c r="O588" s="9">
        <v>0</v>
      </c>
      <c r="P588" s="9">
        <v>0</v>
      </c>
      <c r="Q588" s="9">
        <v>1</v>
      </c>
      <c r="R588" s="9">
        <v>0</v>
      </c>
      <c r="S588" s="8">
        <v>1981</v>
      </c>
      <c r="T588" s="9">
        <v>6</v>
      </c>
      <c r="U588" s="9">
        <f t="shared" si="153"/>
        <v>1974</v>
      </c>
      <c r="V588" s="9">
        <f t="shared" si="154"/>
        <v>50</v>
      </c>
      <c r="W588" s="7">
        <f t="shared" si="145"/>
        <v>9.4307999999999996</v>
      </c>
      <c r="X588" s="7">
        <f t="shared" si="146"/>
        <v>23.669200000000004</v>
      </c>
      <c r="Y588" s="9">
        <v>1</v>
      </c>
      <c r="Z588" s="9">
        <v>0</v>
      </c>
      <c r="AA588" s="9">
        <v>1</v>
      </c>
      <c r="AB588" s="9">
        <v>0</v>
      </c>
      <c r="AC588" s="9">
        <v>0</v>
      </c>
      <c r="AD588" s="29">
        <v>0</v>
      </c>
      <c r="AE588" s="187">
        <v>1</v>
      </c>
      <c r="AF588" s="9">
        <v>0</v>
      </c>
      <c r="AG588" s="29">
        <v>0</v>
      </c>
      <c r="AH588" s="9">
        <v>0</v>
      </c>
      <c r="AI588" s="29">
        <v>1</v>
      </c>
      <c r="AJ588" s="20">
        <v>2001</v>
      </c>
      <c r="AK588" s="32">
        <v>0.13719999999999999</v>
      </c>
      <c r="AL588" s="32">
        <f t="shared" si="147"/>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s="17">
        <v>0</v>
      </c>
      <c r="BF588">
        <v>1</v>
      </c>
      <c r="BG588">
        <v>0</v>
      </c>
      <c r="BH588" s="17">
        <v>0</v>
      </c>
      <c r="BI588">
        <v>1847.333333333333</v>
      </c>
      <c r="BJ588">
        <v>883.19999999999993</v>
      </c>
      <c r="BK588" s="24">
        <v>39.1</v>
      </c>
      <c r="BL588">
        <v>1</v>
      </c>
      <c r="BM588">
        <v>0</v>
      </c>
      <c r="BN588">
        <v>0</v>
      </c>
      <c r="BO588">
        <v>0</v>
      </c>
      <c r="BP588">
        <v>0</v>
      </c>
      <c r="BQ588">
        <v>0</v>
      </c>
      <c r="BR588">
        <v>0</v>
      </c>
      <c r="BS588" s="17">
        <v>0</v>
      </c>
      <c r="BT588">
        <v>1</v>
      </c>
      <c r="BU588">
        <v>0</v>
      </c>
      <c r="BV588">
        <v>0</v>
      </c>
      <c r="BW588" s="17">
        <v>0</v>
      </c>
      <c r="BX588">
        <v>0</v>
      </c>
      <c r="BY588">
        <v>0</v>
      </c>
      <c r="BZ588">
        <v>0</v>
      </c>
      <c r="CA588">
        <v>0</v>
      </c>
      <c r="CB588" s="17">
        <v>0</v>
      </c>
      <c r="CC588">
        <v>1</v>
      </c>
      <c r="CD588">
        <v>1</v>
      </c>
      <c r="CE588">
        <v>0</v>
      </c>
      <c r="CF588">
        <v>0</v>
      </c>
      <c r="CG588">
        <v>0</v>
      </c>
      <c r="CH588">
        <v>0</v>
      </c>
      <c r="CI588">
        <v>0</v>
      </c>
      <c r="CJ588">
        <v>0</v>
      </c>
      <c r="CK588">
        <v>0</v>
      </c>
      <c r="CL588">
        <v>0</v>
      </c>
      <c r="CM588" s="17">
        <v>0</v>
      </c>
      <c r="CN588">
        <v>0</v>
      </c>
      <c r="CO588">
        <v>43</v>
      </c>
      <c r="CP588">
        <v>0</v>
      </c>
      <c r="CQ588">
        <v>1</v>
      </c>
      <c r="CR588">
        <v>6</v>
      </c>
      <c r="CX588" s="33" t="s">
        <v>85</v>
      </c>
    </row>
    <row r="589" spans="1:102" x14ac:dyDescent="0.25">
      <c r="A589">
        <v>588</v>
      </c>
      <c r="B589">
        <v>38</v>
      </c>
      <c r="C589" s="24" t="s">
        <v>328</v>
      </c>
      <c r="D589" s="12">
        <v>7.1</v>
      </c>
      <c r="E589" s="13">
        <v>0.9</v>
      </c>
      <c r="F589" s="7">
        <f t="shared" si="140"/>
        <v>7.8888888888888884</v>
      </c>
      <c r="G589" s="7">
        <f t="shared" si="148"/>
        <v>6.1999999999999993</v>
      </c>
      <c r="H589" s="15">
        <f t="shared" si="149"/>
        <v>8</v>
      </c>
      <c r="I589" s="11">
        <f t="shared" si="150"/>
        <v>0.13893207571861219</v>
      </c>
      <c r="J589" s="32">
        <f t="shared" si="151"/>
        <v>1.7611108189683235E-2</v>
      </c>
      <c r="K589" s="32">
        <f t="shared" si="152"/>
        <v>56.782343804225228</v>
      </c>
      <c r="L589" s="8">
        <v>0</v>
      </c>
      <c r="M589" s="9">
        <v>1</v>
      </c>
      <c r="N589" s="8">
        <v>0</v>
      </c>
      <c r="O589" s="9">
        <v>0</v>
      </c>
      <c r="P589" s="9">
        <v>0</v>
      </c>
      <c r="Q589" s="9">
        <v>1</v>
      </c>
      <c r="R589" s="9">
        <v>0</v>
      </c>
      <c r="S589" s="8">
        <v>3169</v>
      </c>
      <c r="T589" s="9">
        <v>6</v>
      </c>
      <c r="U589" s="9">
        <f t="shared" si="153"/>
        <v>3162</v>
      </c>
      <c r="V589" s="9">
        <f t="shared" si="154"/>
        <v>50</v>
      </c>
      <c r="W589" s="7">
        <f t="shared" si="145"/>
        <v>9.4307999999999996</v>
      </c>
      <c r="X589" s="7">
        <f t="shared" si="146"/>
        <v>23.669200000000004</v>
      </c>
      <c r="Y589" s="9">
        <v>1</v>
      </c>
      <c r="Z589" s="9">
        <v>0</v>
      </c>
      <c r="AA589" s="9">
        <v>1</v>
      </c>
      <c r="AB589" s="9">
        <v>0</v>
      </c>
      <c r="AC589" s="9">
        <v>0</v>
      </c>
      <c r="AD589" s="29">
        <v>0</v>
      </c>
      <c r="AE589" s="187">
        <v>1</v>
      </c>
      <c r="AF589" s="9">
        <v>0</v>
      </c>
      <c r="AG589" s="29">
        <v>0</v>
      </c>
      <c r="AH589" s="9">
        <v>0</v>
      </c>
      <c r="AI589" s="29">
        <v>1</v>
      </c>
      <c r="AJ589" s="20">
        <v>2001</v>
      </c>
      <c r="AK589" s="32">
        <v>0.13719999999999999</v>
      </c>
      <c r="AL589" s="32">
        <f t="shared" si="147"/>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s="17">
        <v>0</v>
      </c>
      <c r="BF589">
        <v>1</v>
      </c>
      <c r="BG589">
        <v>0</v>
      </c>
      <c r="BH589" s="17">
        <v>0</v>
      </c>
      <c r="BI589">
        <v>1847.333333333333</v>
      </c>
      <c r="BJ589">
        <v>883.19999999999993</v>
      </c>
      <c r="BK589" s="24">
        <v>39.1</v>
      </c>
      <c r="BL589">
        <v>1</v>
      </c>
      <c r="BM589">
        <v>0</v>
      </c>
      <c r="BN589">
        <v>0</v>
      </c>
      <c r="BO589">
        <v>0</v>
      </c>
      <c r="BP589">
        <v>0</v>
      </c>
      <c r="BQ589">
        <v>0</v>
      </c>
      <c r="BR589">
        <v>0</v>
      </c>
      <c r="BS589" s="17">
        <v>0</v>
      </c>
      <c r="BT589">
        <v>1</v>
      </c>
      <c r="BU589">
        <v>0</v>
      </c>
      <c r="BV589">
        <v>0</v>
      </c>
      <c r="BW589" s="17">
        <v>0</v>
      </c>
      <c r="BX589">
        <v>0</v>
      </c>
      <c r="BY589">
        <v>0</v>
      </c>
      <c r="BZ589">
        <v>0</v>
      </c>
      <c r="CA589">
        <v>0</v>
      </c>
      <c r="CB589" s="17">
        <v>0</v>
      </c>
      <c r="CC589">
        <v>1</v>
      </c>
      <c r="CD589">
        <v>1</v>
      </c>
      <c r="CE589">
        <v>0</v>
      </c>
      <c r="CF589">
        <v>0</v>
      </c>
      <c r="CG589">
        <v>0</v>
      </c>
      <c r="CH589">
        <v>0</v>
      </c>
      <c r="CI589">
        <v>0</v>
      </c>
      <c r="CJ589">
        <v>0</v>
      </c>
      <c r="CK589">
        <v>0</v>
      </c>
      <c r="CL589">
        <v>0</v>
      </c>
      <c r="CM589" s="17">
        <v>0</v>
      </c>
      <c r="CN589">
        <v>0</v>
      </c>
      <c r="CO589">
        <v>43</v>
      </c>
      <c r="CP589">
        <v>0</v>
      </c>
      <c r="CQ589">
        <v>1</v>
      </c>
      <c r="CR589">
        <v>6</v>
      </c>
      <c r="CX589" s="33" t="s">
        <v>85</v>
      </c>
    </row>
    <row r="590" spans="1:102" x14ac:dyDescent="0.25">
      <c r="A590">
        <v>589</v>
      </c>
      <c r="B590">
        <v>38</v>
      </c>
      <c r="C590" s="24" t="s">
        <v>328</v>
      </c>
      <c r="D590" s="12">
        <v>2.6</v>
      </c>
      <c r="E590" s="13">
        <v>0.7</v>
      </c>
      <c r="F590" s="7">
        <f t="shared" si="140"/>
        <v>3.7142857142857149</v>
      </c>
      <c r="G590" s="7">
        <f t="shared" si="148"/>
        <v>1.9000000000000001</v>
      </c>
      <c r="H590" s="15">
        <f t="shared" si="149"/>
        <v>3.3</v>
      </c>
      <c r="I590" s="11">
        <f t="shared" si="150"/>
        <v>8.3308518375353649E-2</v>
      </c>
      <c r="J590" s="32">
        <f t="shared" si="151"/>
        <v>2.2429216485672133E-2</v>
      </c>
      <c r="K590" s="32">
        <f t="shared" si="152"/>
        <v>44.584704982396673</v>
      </c>
      <c r="L590" s="8">
        <v>0</v>
      </c>
      <c r="M590" s="9">
        <v>1</v>
      </c>
      <c r="N590" s="8">
        <v>0</v>
      </c>
      <c r="O590" s="9">
        <v>0</v>
      </c>
      <c r="P590" s="9">
        <v>0</v>
      </c>
      <c r="Q590" s="9">
        <v>1</v>
      </c>
      <c r="R590" s="9">
        <v>0</v>
      </c>
      <c r="S590" s="8">
        <v>1981</v>
      </c>
      <c r="T590" s="9">
        <v>6</v>
      </c>
      <c r="U590" s="9">
        <f t="shared" si="153"/>
        <v>1974</v>
      </c>
      <c r="V590" s="9">
        <f t="shared" si="154"/>
        <v>50</v>
      </c>
      <c r="W590" s="7">
        <f t="shared" si="145"/>
        <v>9.4307999999999996</v>
      </c>
      <c r="X590" s="7">
        <f t="shared" si="146"/>
        <v>23.669200000000004</v>
      </c>
      <c r="Y590" s="9">
        <v>1</v>
      </c>
      <c r="Z590" s="9">
        <v>0</v>
      </c>
      <c r="AA590" s="9">
        <v>1</v>
      </c>
      <c r="AB590" s="9">
        <v>0</v>
      </c>
      <c r="AC590" s="9">
        <v>0</v>
      </c>
      <c r="AD590" s="29">
        <v>0</v>
      </c>
      <c r="AE590" s="187">
        <v>1</v>
      </c>
      <c r="AF590" s="9">
        <v>0</v>
      </c>
      <c r="AG590" s="29">
        <v>0</v>
      </c>
      <c r="AH590" s="9">
        <v>0</v>
      </c>
      <c r="AI590" s="29">
        <v>1</v>
      </c>
      <c r="AJ590" s="20">
        <v>2001</v>
      </c>
      <c r="AK590" s="32">
        <v>0.13719999999999999</v>
      </c>
      <c r="AL590" s="32">
        <f t="shared" si="147"/>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s="17">
        <v>0</v>
      </c>
      <c r="BF590">
        <v>1</v>
      </c>
      <c r="BG590">
        <v>0</v>
      </c>
      <c r="BH590" s="17">
        <v>0</v>
      </c>
      <c r="BI590">
        <v>1847.333333333333</v>
      </c>
      <c r="BJ590">
        <v>883.19999999999993</v>
      </c>
      <c r="BK590" s="24">
        <v>39.1</v>
      </c>
      <c r="BL590">
        <v>1</v>
      </c>
      <c r="BM590">
        <v>0</v>
      </c>
      <c r="BN590">
        <v>0</v>
      </c>
      <c r="BO590">
        <v>0</v>
      </c>
      <c r="BP590">
        <v>0</v>
      </c>
      <c r="BQ590">
        <v>0</v>
      </c>
      <c r="BR590">
        <v>0</v>
      </c>
      <c r="BS590" s="17">
        <v>0</v>
      </c>
      <c r="BT590">
        <v>1</v>
      </c>
      <c r="BU590">
        <v>0</v>
      </c>
      <c r="BV590">
        <v>0</v>
      </c>
      <c r="BW590" s="17">
        <v>0</v>
      </c>
      <c r="BX590">
        <v>0</v>
      </c>
      <c r="BY590">
        <v>0</v>
      </c>
      <c r="BZ590">
        <v>0</v>
      </c>
      <c r="CA590">
        <v>0</v>
      </c>
      <c r="CB590" s="17">
        <v>0</v>
      </c>
      <c r="CC590">
        <v>1</v>
      </c>
      <c r="CD590">
        <v>1</v>
      </c>
      <c r="CE590">
        <v>0</v>
      </c>
      <c r="CF590">
        <v>0</v>
      </c>
      <c r="CG590">
        <v>0</v>
      </c>
      <c r="CH590">
        <v>0</v>
      </c>
      <c r="CI590">
        <v>0</v>
      </c>
      <c r="CJ590">
        <v>0</v>
      </c>
      <c r="CK590">
        <v>0</v>
      </c>
      <c r="CL590">
        <v>0</v>
      </c>
      <c r="CM590" s="17">
        <v>0</v>
      </c>
      <c r="CN590">
        <v>0</v>
      </c>
      <c r="CO590">
        <v>43</v>
      </c>
      <c r="CP590">
        <v>0</v>
      </c>
      <c r="CQ590">
        <v>1</v>
      </c>
      <c r="CR590">
        <v>6</v>
      </c>
      <c r="CX590" s="33" t="s">
        <v>85</v>
      </c>
    </row>
    <row r="591" spans="1:102" x14ac:dyDescent="0.25">
      <c r="A591">
        <v>590</v>
      </c>
      <c r="B591">
        <v>38</v>
      </c>
      <c r="C591" s="24" t="s">
        <v>328</v>
      </c>
      <c r="D591" s="12">
        <v>7.7</v>
      </c>
      <c r="E591" s="13">
        <v>1.3</v>
      </c>
      <c r="F591" s="7">
        <f t="shared" si="140"/>
        <v>5.9230769230769234</v>
      </c>
      <c r="G591" s="7">
        <f t="shared" si="148"/>
        <v>6.4</v>
      </c>
      <c r="H591" s="15">
        <f t="shared" si="149"/>
        <v>9</v>
      </c>
      <c r="I591" s="11">
        <f t="shared" si="150"/>
        <v>0.10475395483515031</v>
      </c>
      <c r="J591" s="32">
        <f t="shared" si="151"/>
        <v>1.7685732634505895E-2</v>
      </c>
      <c r="K591" s="32">
        <f t="shared" si="152"/>
        <v>56.542752322792765</v>
      </c>
      <c r="L591" s="8">
        <v>0</v>
      </c>
      <c r="M591" s="9">
        <v>1</v>
      </c>
      <c r="N591" s="8">
        <v>0</v>
      </c>
      <c r="O591" s="9">
        <v>0</v>
      </c>
      <c r="P591" s="9">
        <v>0</v>
      </c>
      <c r="Q591" s="9">
        <v>1</v>
      </c>
      <c r="R591" s="9">
        <v>0</v>
      </c>
      <c r="S591" s="8">
        <v>3169</v>
      </c>
      <c r="T591" s="9">
        <v>6</v>
      </c>
      <c r="U591" s="9">
        <f t="shared" si="153"/>
        <v>3162</v>
      </c>
      <c r="V591" s="9">
        <f t="shared" si="154"/>
        <v>50</v>
      </c>
      <c r="W591" s="7">
        <f t="shared" si="145"/>
        <v>9.4307999999999996</v>
      </c>
      <c r="X591" s="7">
        <f t="shared" si="146"/>
        <v>23.669200000000004</v>
      </c>
      <c r="Y591" s="9">
        <v>1</v>
      </c>
      <c r="Z591" s="9">
        <v>0</v>
      </c>
      <c r="AA591" s="9">
        <v>1</v>
      </c>
      <c r="AB591" s="9">
        <v>0</v>
      </c>
      <c r="AC591" s="9">
        <v>0</v>
      </c>
      <c r="AD591" s="29">
        <v>0</v>
      </c>
      <c r="AE591" s="187">
        <v>1</v>
      </c>
      <c r="AF591" s="9">
        <v>0</v>
      </c>
      <c r="AG591" s="29">
        <v>0</v>
      </c>
      <c r="AH591" s="9">
        <v>0</v>
      </c>
      <c r="AI591" s="29">
        <v>1</v>
      </c>
      <c r="AJ591" s="20">
        <v>2001</v>
      </c>
      <c r="AK591" s="32">
        <v>0.13719999999999999</v>
      </c>
      <c r="AL591" s="32">
        <f t="shared" si="147"/>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s="17">
        <v>0</v>
      </c>
      <c r="BF591">
        <v>1</v>
      </c>
      <c r="BG591">
        <v>0</v>
      </c>
      <c r="BH591" s="17">
        <v>0</v>
      </c>
      <c r="BI591">
        <v>1847.333333333333</v>
      </c>
      <c r="BJ591">
        <v>883.19999999999993</v>
      </c>
      <c r="BK591" s="24">
        <v>39.1</v>
      </c>
      <c r="BL591">
        <v>1</v>
      </c>
      <c r="BM591">
        <v>0</v>
      </c>
      <c r="BN591">
        <v>0</v>
      </c>
      <c r="BO591">
        <v>0</v>
      </c>
      <c r="BP591">
        <v>0</v>
      </c>
      <c r="BQ591">
        <v>0</v>
      </c>
      <c r="BR591">
        <v>0</v>
      </c>
      <c r="BS591" s="17">
        <v>0</v>
      </c>
      <c r="BT591">
        <v>1</v>
      </c>
      <c r="BU591">
        <v>0</v>
      </c>
      <c r="BV591">
        <v>0</v>
      </c>
      <c r="BW591" s="17">
        <v>0</v>
      </c>
      <c r="BX591">
        <v>0</v>
      </c>
      <c r="BY591">
        <v>0</v>
      </c>
      <c r="BZ591">
        <v>0</v>
      </c>
      <c r="CA591">
        <v>0</v>
      </c>
      <c r="CB591" s="17">
        <v>0</v>
      </c>
      <c r="CC591">
        <v>1</v>
      </c>
      <c r="CD591">
        <v>1</v>
      </c>
      <c r="CE591">
        <v>0</v>
      </c>
      <c r="CF591">
        <v>0</v>
      </c>
      <c r="CG591">
        <v>0</v>
      </c>
      <c r="CH591">
        <v>0</v>
      </c>
      <c r="CI591">
        <v>0</v>
      </c>
      <c r="CJ591">
        <v>0</v>
      </c>
      <c r="CK591">
        <v>0</v>
      </c>
      <c r="CL591">
        <v>0</v>
      </c>
      <c r="CM591" s="17">
        <v>0</v>
      </c>
      <c r="CN591">
        <v>0</v>
      </c>
      <c r="CO591">
        <v>43</v>
      </c>
      <c r="CP591">
        <v>0</v>
      </c>
      <c r="CQ591">
        <v>1</v>
      </c>
      <c r="CR591">
        <v>6</v>
      </c>
      <c r="CX591" s="33" t="s">
        <v>85</v>
      </c>
    </row>
    <row r="592" spans="1:102" x14ac:dyDescent="0.25">
      <c r="A592">
        <v>591</v>
      </c>
      <c r="B592">
        <v>38</v>
      </c>
      <c r="C592" s="24" t="s">
        <v>328</v>
      </c>
      <c r="D592" s="12">
        <v>5.7</v>
      </c>
      <c r="E592" s="13">
        <v>0.9</v>
      </c>
      <c r="F592" s="7">
        <f t="shared" si="140"/>
        <v>6.333333333333333</v>
      </c>
      <c r="G592" s="7">
        <f t="shared" si="148"/>
        <v>4.8</v>
      </c>
      <c r="H592" s="15">
        <f t="shared" si="149"/>
        <v>6.6000000000000005</v>
      </c>
      <c r="I592" s="11">
        <f t="shared" si="150"/>
        <v>0.14112067126126332</v>
      </c>
      <c r="J592" s="32">
        <f t="shared" si="151"/>
        <v>2.2282211251778417E-2</v>
      </c>
      <c r="K592" s="32">
        <f t="shared" si="152"/>
        <v>44.878849262331926</v>
      </c>
      <c r="L592" s="8">
        <v>0</v>
      </c>
      <c r="M592" s="9">
        <v>1</v>
      </c>
      <c r="N592" s="8">
        <v>0</v>
      </c>
      <c r="O592" s="9">
        <v>0</v>
      </c>
      <c r="P592" s="9">
        <v>0</v>
      </c>
      <c r="Q592" s="9">
        <v>1</v>
      </c>
      <c r="R592" s="9">
        <v>0</v>
      </c>
      <c r="S592" s="8">
        <v>1981</v>
      </c>
      <c r="T592" s="9">
        <v>6</v>
      </c>
      <c r="U592" s="9">
        <f t="shared" si="153"/>
        <v>1974</v>
      </c>
      <c r="V592" s="9">
        <f t="shared" si="154"/>
        <v>50</v>
      </c>
      <c r="W592" s="7">
        <f t="shared" si="145"/>
        <v>9.4307999999999996</v>
      </c>
      <c r="X592" s="7">
        <f t="shared" si="146"/>
        <v>23.669200000000004</v>
      </c>
      <c r="Y592" s="9">
        <v>1</v>
      </c>
      <c r="Z592" s="9">
        <v>0</v>
      </c>
      <c r="AA592" s="9">
        <v>1</v>
      </c>
      <c r="AB592" s="9">
        <v>0</v>
      </c>
      <c r="AC592" s="9">
        <v>0</v>
      </c>
      <c r="AD592" s="29">
        <v>0</v>
      </c>
      <c r="AE592" s="187">
        <v>1</v>
      </c>
      <c r="AF592" s="9">
        <v>0</v>
      </c>
      <c r="AG592" s="29">
        <v>0</v>
      </c>
      <c r="AH592" s="9">
        <v>0</v>
      </c>
      <c r="AI592" s="29">
        <v>1</v>
      </c>
      <c r="AJ592" s="20">
        <v>2001</v>
      </c>
      <c r="AK592" s="32">
        <v>0.13719999999999999</v>
      </c>
      <c r="AL592" s="32">
        <f t="shared" si="147"/>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s="17">
        <v>0</v>
      </c>
      <c r="BF592">
        <v>1</v>
      </c>
      <c r="BG592">
        <v>0</v>
      </c>
      <c r="BH592" s="17">
        <v>0</v>
      </c>
      <c r="BI592">
        <v>1847.333333333333</v>
      </c>
      <c r="BJ592">
        <v>883.19999999999993</v>
      </c>
      <c r="BK592" s="24">
        <v>39.1</v>
      </c>
      <c r="BL592">
        <v>1</v>
      </c>
      <c r="BM592">
        <v>0</v>
      </c>
      <c r="BN592">
        <v>0</v>
      </c>
      <c r="BO592">
        <v>0</v>
      </c>
      <c r="BP592">
        <v>0</v>
      </c>
      <c r="BQ592">
        <v>0</v>
      </c>
      <c r="BR592">
        <v>0</v>
      </c>
      <c r="BS592" s="17">
        <v>0</v>
      </c>
      <c r="BT592">
        <v>1</v>
      </c>
      <c r="BU592">
        <v>0</v>
      </c>
      <c r="BV592">
        <v>0</v>
      </c>
      <c r="BW592" s="17">
        <v>0</v>
      </c>
      <c r="BX592">
        <v>0</v>
      </c>
      <c r="BY592">
        <v>0</v>
      </c>
      <c r="BZ592">
        <v>0</v>
      </c>
      <c r="CA592">
        <v>0</v>
      </c>
      <c r="CB592" s="17">
        <v>0</v>
      </c>
      <c r="CC592">
        <v>1</v>
      </c>
      <c r="CD592">
        <v>1</v>
      </c>
      <c r="CE592">
        <v>0</v>
      </c>
      <c r="CF592">
        <v>0</v>
      </c>
      <c r="CG592">
        <v>0</v>
      </c>
      <c r="CH592">
        <v>0</v>
      </c>
      <c r="CI592">
        <v>0</v>
      </c>
      <c r="CJ592">
        <v>0</v>
      </c>
      <c r="CK592">
        <v>0</v>
      </c>
      <c r="CL592">
        <v>0</v>
      </c>
      <c r="CM592" s="17">
        <v>0</v>
      </c>
      <c r="CN592">
        <v>0</v>
      </c>
      <c r="CO592">
        <v>43</v>
      </c>
      <c r="CP592">
        <v>0</v>
      </c>
      <c r="CQ592">
        <v>1</v>
      </c>
      <c r="CR592">
        <v>6</v>
      </c>
      <c r="CX592" s="33" t="s">
        <v>85</v>
      </c>
    </row>
    <row r="593" spans="1:102" x14ac:dyDescent="0.25">
      <c r="A593">
        <v>592</v>
      </c>
      <c r="B593">
        <v>38</v>
      </c>
      <c r="C593" s="24" t="s">
        <v>328</v>
      </c>
      <c r="D593" s="12">
        <v>6.4</v>
      </c>
      <c r="E593" s="13">
        <v>0.2</v>
      </c>
      <c r="F593" s="7">
        <f t="shared" si="140"/>
        <v>32</v>
      </c>
      <c r="G593" s="7">
        <f t="shared" si="148"/>
        <v>6.2</v>
      </c>
      <c r="H593" s="15">
        <f t="shared" si="149"/>
        <v>6.6000000000000005</v>
      </c>
      <c r="I593" s="11">
        <f t="shared" si="150"/>
        <v>0.25757916462010488</v>
      </c>
      <c r="J593" s="32">
        <f t="shared" si="151"/>
        <v>8.0493488943782776E-3</v>
      </c>
      <c r="K593" s="32">
        <f t="shared" si="152"/>
        <v>124.23365083583433</v>
      </c>
      <c r="L593" s="8">
        <v>0</v>
      </c>
      <c r="M593" s="9">
        <v>1</v>
      </c>
      <c r="N593" s="8">
        <v>0</v>
      </c>
      <c r="O593" s="9">
        <v>0</v>
      </c>
      <c r="P593" s="9">
        <v>0</v>
      </c>
      <c r="Q593" s="9">
        <v>1</v>
      </c>
      <c r="R593" s="9">
        <v>0</v>
      </c>
      <c r="S593" s="8">
        <v>14424</v>
      </c>
      <c r="T593" s="9">
        <v>13</v>
      </c>
      <c r="U593" s="9">
        <f t="shared" si="153"/>
        <v>14410</v>
      </c>
      <c r="V593" s="9">
        <f t="shared" si="154"/>
        <v>50</v>
      </c>
      <c r="W593" s="7">
        <f t="shared" si="145"/>
        <v>9.4307999999999996</v>
      </c>
      <c r="X593" s="7">
        <f t="shared" si="146"/>
        <v>23.669200000000004</v>
      </c>
      <c r="Y593" s="9">
        <v>1</v>
      </c>
      <c r="Z593" s="9">
        <v>0</v>
      </c>
      <c r="AA593" s="9">
        <v>1</v>
      </c>
      <c r="AB593" s="9">
        <v>0</v>
      </c>
      <c r="AC593" s="9">
        <v>0</v>
      </c>
      <c r="AD593" s="29">
        <v>0</v>
      </c>
      <c r="AE593" s="187">
        <v>1</v>
      </c>
      <c r="AF593" s="9">
        <v>0</v>
      </c>
      <c r="AG593" s="29">
        <v>0</v>
      </c>
      <c r="AH593" s="9">
        <v>0</v>
      </c>
      <c r="AI593" s="29">
        <v>1</v>
      </c>
      <c r="AJ593" s="20">
        <v>2001</v>
      </c>
      <c r="AK593" s="32">
        <v>0.13719999999999999</v>
      </c>
      <c r="AL593" s="32">
        <f t="shared" si="147"/>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s="17">
        <v>0</v>
      </c>
      <c r="BF593">
        <v>1</v>
      </c>
      <c r="BG593">
        <v>0</v>
      </c>
      <c r="BH593" s="17">
        <v>0</v>
      </c>
      <c r="BI593">
        <v>1847.333333333333</v>
      </c>
      <c r="BJ593">
        <v>883.19999999999993</v>
      </c>
      <c r="BK593" s="24">
        <v>39.1</v>
      </c>
      <c r="BL593">
        <v>1</v>
      </c>
      <c r="BM593">
        <v>0</v>
      </c>
      <c r="BN593">
        <v>0</v>
      </c>
      <c r="BO593">
        <v>0</v>
      </c>
      <c r="BP593">
        <v>0</v>
      </c>
      <c r="BQ593">
        <v>0</v>
      </c>
      <c r="BR593">
        <v>0</v>
      </c>
      <c r="BS593" s="17">
        <v>0</v>
      </c>
      <c r="BT593">
        <v>0</v>
      </c>
      <c r="BU593">
        <v>0</v>
      </c>
      <c r="BV593">
        <v>1</v>
      </c>
      <c r="BW593" s="17">
        <v>0</v>
      </c>
      <c r="BX593">
        <v>0</v>
      </c>
      <c r="BY593">
        <v>0</v>
      </c>
      <c r="BZ593">
        <v>0</v>
      </c>
      <c r="CA593">
        <v>0</v>
      </c>
      <c r="CB593" s="17">
        <v>1</v>
      </c>
      <c r="CC593">
        <v>1</v>
      </c>
      <c r="CD593">
        <v>1</v>
      </c>
      <c r="CE593">
        <v>0</v>
      </c>
      <c r="CF593">
        <v>0</v>
      </c>
      <c r="CG593">
        <v>0</v>
      </c>
      <c r="CH593">
        <v>1</v>
      </c>
      <c r="CI593">
        <v>0</v>
      </c>
      <c r="CJ593">
        <v>0</v>
      </c>
      <c r="CK593">
        <v>0</v>
      </c>
      <c r="CL593">
        <v>0</v>
      </c>
      <c r="CM593" s="17">
        <v>1</v>
      </c>
      <c r="CN593">
        <v>0</v>
      </c>
      <c r="CO593">
        <v>43</v>
      </c>
      <c r="CP593">
        <v>0</v>
      </c>
      <c r="CQ593">
        <v>1</v>
      </c>
      <c r="CR593">
        <v>6</v>
      </c>
      <c r="CX593" s="33" t="s">
        <v>85</v>
      </c>
    </row>
    <row r="594" spans="1:102" x14ac:dyDescent="0.25">
      <c r="A594">
        <v>593</v>
      </c>
      <c r="B594">
        <v>38</v>
      </c>
      <c r="C594" s="24" t="s">
        <v>328</v>
      </c>
      <c r="D594" s="12">
        <v>20.5</v>
      </c>
      <c r="E594" s="13">
        <v>1.2</v>
      </c>
      <c r="F594" s="7">
        <f t="shared" si="140"/>
        <v>17.083333333333336</v>
      </c>
      <c r="G594" s="7">
        <f t="shared" si="148"/>
        <v>19.3</v>
      </c>
      <c r="H594" s="15">
        <f t="shared" si="149"/>
        <v>21.7</v>
      </c>
      <c r="I594" s="11">
        <f t="shared" si="150"/>
        <v>0.14089213975768597</v>
      </c>
      <c r="J594" s="32">
        <f t="shared" si="151"/>
        <v>8.2473447663035677E-3</v>
      </c>
      <c r="K594" s="32">
        <f t="shared" si="152"/>
        <v>121.25114546996156</v>
      </c>
      <c r="L594" s="8">
        <v>0</v>
      </c>
      <c r="M594" s="9">
        <v>1</v>
      </c>
      <c r="N594" s="8">
        <v>0</v>
      </c>
      <c r="O594" s="9">
        <v>0</v>
      </c>
      <c r="P594" s="9">
        <v>0</v>
      </c>
      <c r="Q594" s="9">
        <v>1</v>
      </c>
      <c r="R594" s="9">
        <v>0</v>
      </c>
      <c r="S594" s="8">
        <v>14424</v>
      </c>
      <c r="T594" s="9">
        <v>13</v>
      </c>
      <c r="U594" s="9">
        <f t="shared" si="153"/>
        <v>14410</v>
      </c>
      <c r="V594" s="9">
        <f t="shared" si="154"/>
        <v>50</v>
      </c>
      <c r="W594" s="7">
        <f t="shared" si="145"/>
        <v>9.4307999999999996</v>
      </c>
      <c r="X594" s="7">
        <f t="shared" si="146"/>
        <v>23.669200000000004</v>
      </c>
      <c r="Y594" s="9">
        <v>1</v>
      </c>
      <c r="Z594" s="9">
        <v>0</v>
      </c>
      <c r="AA594" s="9">
        <v>1</v>
      </c>
      <c r="AB594" s="9">
        <v>0</v>
      </c>
      <c r="AC594" s="9">
        <v>0</v>
      </c>
      <c r="AD594" s="29">
        <v>0</v>
      </c>
      <c r="AE594" s="187">
        <v>1</v>
      </c>
      <c r="AF594" s="9">
        <v>0</v>
      </c>
      <c r="AG594" s="29">
        <v>0</v>
      </c>
      <c r="AH594" s="9">
        <v>0</v>
      </c>
      <c r="AI594" s="29">
        <v>1</v>
      </c>
      <c r="AJ594" s="20">
        <v>2001</v>
      </c>
      <c r="AK594" s="32">
        <v>0.13719999999999999</v>
      </c>
      <c r="AL594" s="32">
        <f t="shared" si="147"/>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s="17">
        <v>0</v>
      </c>
      <c r="BF594">
        <v>1</v>
      </c>
      <c r="BG594">
        <v>0</v>
      </c>
      <c r="BH594" s="17">
        <v>0</v>
      </c>
      <c r="BI594">
        <v>1847.333333333333</v>
      </c>
      <c r="BJ594">
        <v>883.19999999999993</v>
      </c>
      <c r="BK594" s="24">
        <v>39.1</v>
      </c>
      <c r="BL594">
        <v>0</v>
      </c>
      <c r="BM594">
        <v>0</v>
      </c>
      <c r="BN594">
        <v>0</v>
      </c>
      <c r="BO594">
        <v>0</v>
      </c>
      <c r="BP594">
        <v>0</v>
      </c>
      <c r="BQ594">
        <v>0</v>
      </c>
      <c r="BR594">
        <v>0</v>
      </c>
      <c r="BS594" s="17">
        <v>1</v>
      </c>
      <c r="BT594">
        <v>0</v>
      </c>
      <c r="BU594">
        <v>0</v>
      </c>
      <c r="BV594">
        <v>1</v>
      </c>
      <c r="BW594" s="17">
        <v>0</v>
      </c>
      <c r="BX594">
        <v>0</v>
      </c>
      <c r="BY594">
        <v>0</v>
      </c>
      <c r="BZ594">
        <v>0</v>
      </c>
      <c r="CA594">
        <v>0</v>
      </c>
      <c r="CB594" s="17">
        <v>1</v>
      </c>
      <c r="CC594">
        <v>1</v>
      </c>
      <c r="CD594">
        <v>1</v>
      </c>
      <c r="CE594">
        <v>0</v>
      </c>
      <c r="CF594">
        <v>0</v>
      </c>
      <c r="CG594">
        <v>0</v>
      </c>
      <c r="CH594">
        <v>1</v>
      </c>
      <c r="CI594">
        <v>0</v>
      </c>
      <c r="CJ594">
        <v>0</v>
      </c>
      <c r="CK594">
        <v>0</v>
      </c>
      <c r="CL594">
        <v>0</v>
      </c>
      <c r="CM594" s="17">
        <v>1</v>
      </c>
      <c r="CN594">
        <v>0</v>
      </c>
      <c r="CO594">
        <v>43</v>
      </c>
      <c r="CP594">
        <v>0</v>
      </c>
      <c r="CQ594">
        <v>1</v>
      </c>
      <c r="CR594">
        <v>6</v>
      </c>
      <c r="CX594" s="33" t="s">
        <v>85</v>
      </c>
    </row>
    <row r="595" spans="1:102" x14ac:dyDescent="0.25">
      <c r="A595">
        <v>594</v>
      </c>
      <c r="B595">
        <v>38</v>
      </c>
      <c r="C595" s="24" t="s">
        <v>328</v>
      </c>
      <c r="D595" s="12">
        <v>9.5</v>
      </c>
      <c r="E595" s="13">
        <v>0.7</v>
      </c>
      <c r="F595" s="7">
        <f t="shared" si="140"/>
        <v>13.571428571428573</v>
      </c>
      <c r="G595" s="7">
        <f t="shared" si="148"/>
        <v>8.8000000000000007</v>
      </c>
      <c r="H595" s="15">
        <f t="shared" si="149"/>
        <v>10.199999999999999</v>
      </c>
      <c r="I595" s="11">
        <f t="shared" si="150"/>
        <v>0.10093927473308457</v>
      </c>
      <c r="J595" s="32">
        <f t="shared" si="151"/>
        <v>7.4376307698062307E-3</v>
      </c>
      <c r="K595" s="32">
        <f t="shared" si="152"/>
        <v>134.45141752123473</v>
      </c>
      <c r="L595" s="8">
        <v>0</v>
      </c>
      <c r="M595" s="9">
        <v>1</v>
      </c>
      <c r="N595" s="8">
        <v>0</v>
      </c>
      <c r="O595" s="9">
        <v>0</v>
      </c>
      <c r="P595" s="9">
        <v>0</v>
      </c>
      <c r="Q595" s="9">
        <v>1</v>
      </c>
      <c r="R595" s="9">
        <v>0</v>
      </c>
      <c r="S595" s="8">
        <v>17907</v>
      </c>
      <c r="T595" s="9">
        <v>13</v>
      </c>
      <c r="U595" s="9">
        <f t="shared" si="153"/>
        <v>17893</v>
      </c>
      <c r="V595" s="9">
        <f t="shared" si="154"/>
        <v>50</v>
      </c>
      <c r="W595" s="7">
        <f t="shared" si="145"/>
        <v>9.4307999999999996</v>
      </c>
      <c r="X595" s="7">
        <f t="shared" si="146"/>
        <v>23.669200000000004</v>
      </c>
      <c r="Y595" s="9">
        <v>1</v>
      </c>
      <c r="Z595" s="9">
        <v>0</v>
      </c>
      <c r="AA595" s="9">
        <v>1</v>
      </c>
      <c r="AB595" s="9">
        <v>0</v>
      </c>
      <c r="AC595" s="9">
        <v>0</v>
      </c>
      <c r="AD595" s="29">
        <v>0</v>
      </c>
      <c r="AE595" s="187">
        <v>1</v>
      </c>
      <c r="AF595" s="9">
        <v>0</v>
      </c>
      <c r="AG595" s="29">
        <v>0</v>
      </c>
      <c r="AH595" s="9">
        <v>0</v>
      </c>
      <c r="AI595" s="29">
        <v>1</v>
      </c>
      <c r="AJ595" s="20">
        <v>2001</v>
      </c>
      <c r="AK595" s="32">
        <v>0.13719999999999999</v>
      </c>
      <c r="AL595" s="32">
        <f t="shared" si="147"/>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s="17">
        <v>0</v>
      </c>
      <c r="BF595">
        <v>1</v>
      </c>
      <c r="BG595">
        <v>0</v>
      </c>
      <c r="BH595" s="17">
        <v>0</v>
      </c>
      <c r="BI595">
        <v>1847.333333333333</v>
      </c>
      <c r="BJ595">
        <v>883.19999999999993</v>
      </c>
      <c r="BK595" s="24">
        <v>39.1</v>
      </c>
      <c r="BL595">
        <v>0</v>
      </c>
      <c r="BM595">
        <v>0</v>
      </c>
      <c r="BN595">
        <v>0</v>
      </c>
      <c r="BO595">
        <v>0</v>
      </c>
      <c r="BP595">
        <v>0</v>
      </c>
      <c r="BQ595">
        <v>0</v>
      </c>
      <c r="BR595">
        <v>0</v>
      </c>
      <c r="BS595" s="17">
        <v>1</v>
      </c>
      <c r="BT595">
        <v>0</v>
      </c>
      <c r="BU595">
        <v>0</v>
      </c>
      <c r="BV595">
        <v>1</v>
      </c>
      <c r="BW595" s="17">
        <v>0</v>
      </c>
      <c r="BX595">
        <v>0</v>
      </c>
      <c r="BY595">
        <v>0</v>
      </c>
      <c r="BZ595">
        <v>0</v>
      </c>
      <c r="CA595">
        <v>0</v>
      </c>
      <c r="CB595" s="17">
        <v>1</v>
      </c>
      <c r="CC595">
        <v>1</v>
      </c>
      <c r="CD595">
        <v>1</v>
      </c>
      <c r="CE595">
        <v>0</v>
      </c>
      <c r="CF595">
        <v>0</v>
      </c>
      <c r="CG595">
        <v>0</v>
      </c>
      <c r="CH595">
        <v>1</v>
      </c>
      <c r="CI595">
        <v>0</v>
      </c>
      <c r="CJ595">
        <v>0</v>
      </c>
      <c r="CK595">
        <v>0</v>
      </c>
      <c r="CL595">
        <v>0</v>
      </c>
      <c r="CM595" s="17">
        <v>1</v>
      </c>
      <c r="CN595">
        <v>0</v>
      </c>
      <c r="CO595">
        <v>43</v>
      </c>
      <c r="CP595">
        <v>0</v>
      </c>
      <c r="CQ595">
        <v>1</v>
      </c>
      <c r="CR595">
        <v>6</v>
      </c>
      <c r="CX595" s="33" t="s">
        <v>85</v>
      </c>
    </row>
    <row r="596" spans="1:102" x14ac:dyDescent="0.25">
      <c r="A596">
        <v>595</v>
      </c>
      <c r="B596">
        <v>38</v>
      </c>
      <c r="C596" s="24" t="s">
        <v>328</v>
      </c>
      <c r="D596" s="12">
        <v>6.4</v>
      </c>
      <c r="E596" s="13">
        <v>0.2</v>
      </c>
      <c r="F596" s="7">
        <f t="shared" si="140"/>
        <v>32</v>
      </c>
      <c r="G596" s="7">
        <f t="shared" si="148"/>
        <v>6.2</v>
      </c>
      <c r="H596" s="15">
        <f t="shared" si="149"/>
        <v>6.6000000000000005</v>
      </c>
      <c r="I596" s="11">
        <f t="shared" si="150"/>
        <v>0.33193163431017081</v>
      </c>
      <c r="J596" s="32">
        <f t="shared" si="151"/>
        <v>1.0372863572192838E-2</v>
      </c>
      <c r="K596" s="32">
        <f t="shared" si="152"/>
        <v>96.405394039960228</v>
      </c>
      <c r="L596" s="8">
        <v>0</v>
      </c>
      <c r="M596" s="9">
        <v>1</v>
      </c>
      <c r="N596" s="8">
        <v>0</v>
      </c>
      <c r="O596" s="9">
        <v>0</v>
      </c>
      <c r="P596" s="9">
        <v>0</v>
      </c>
      <c r="Q596" s="9">
        <v>1</v>
      </c>
      <c r="R596" s="9">
        <v>0</v>
      </c>
      <c r="S596" s="8">
        <v>8284</v>
      </c>
      <c r="T596" s="9">
        <v>13</v>
      </c>
      <c r="U596" s="9">
        <f t="shared" si="153"/>
        <v>8270</v>
      </c>
      <c r="V596" s="9">
        <f t="shared" si="154"/>
        <v>50</v>
      </c>
      <c r="W596" s="7">
        <f t="shared" si="145"/>
        <v>9.4307999999999996</v>
      </c>
      <c r="X596" s="7">
        <f t="shared" si="146"/>
        <v>23.669200000000004</v>
      </c>
      <c r="Y596" s="9">
        <v>1</v>
      </c>
      <c r="Z596" s="9">
        <v>0</v>
      </c>
      <c r="AA596" s="9">
        <v>1</v>
      </c>
      <c r="AB596" s="9">
        <v>0</v>
      </c>
      <c r="AC596" s="9">
        <v>0</v>
      </c>
      <c r="AD596" s="29">
        <v>0</v>
      </c>
      <c r="AE596" s="187">
        <v>1</v>
      </c>
      <c r="AF596" s="9">
        <v>0</v>
      </c>
      <c r="AG596" s="29">
        <v>0</v>
      </c>
      <c r="AH596" s="9">
        <v>0</v>
      </c>
      <c r="AI596" s="29">
        <v>1</v>
      </c>
      <c r="AJ596" s="20">
        <v>2001</v>
      </c>
      <c r="AK596" s="32">
        <v>0.13719999999999999</v>
      </c>
      <c r="AL596" s="32">
        <f t="shared" si="147"/>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s="17">
        <v>0</v>
      </c>
      <c r="BF596">
        <v>1</v>
      </c>
      <c r="BG596">
        <v>0</v>
      </c>
      <c r="BH596" s="17">
        <v>0</v>
      </c>
      <c r="BI596">
        <v>1847.333333333333</v>
      </c>
      <c r="BJ596">
        <v>883.19999999999993</v>
      </c>
      <c r="BK596" s="24">
        <v>39.1</v>
      </c>
      <c r="BL596">
        <v>1</v>
      </c>
      <c r="BM596">
        <v>0</v>
      </c>
      <c r="BN596">
        <v>0</v>
      </c>
      <c r="BO596">
        <v>0</v>
      </c>
      <c r="BP596">
        <v>0</v>
      </c>
      <c r="BQ596">
        <v>0</v>
      </c>
      <c r="BR596">
        <v>0</v>
      </c>
      <c r="BS596" s="17">
        <v>0</v>
      </c>
      <c r="BT596">
        <v>0</v>
      </c>
      <c r="BU596">
        <v>0</v>
      </c>
      <c r="BV596">
        <v>1</v>
      </c>
      <c r="BW596" s="17">
        <v>0</v>
      </c>
      <c r="BX596">
        <v>0</v>
      </c>
      <c r="BY596">
        <v>0</v>
      </c>
      <c r="BZ596">
        <v>0</v>
      </c>
      <c r="CA596">
        <v>0</v>
      </c>
      <c r="CB596" s="17">
        <v>1</v>
      </c>
      <c r="CC596">
        <v>1</v>
      </c>
      <c r="CD596">
        <v>1</v>
      </c>
      <c r="CE596">
        <v>0</v>
      </c>
      <c r="CF596">
        <v>0</v>
      </c>
      <c r="CG596">
        <v>0</v>
      </c>
      <c r="CH596">
        <v>1</v>
      </c>
      <c r="CI596">
        <v>0</v>
      </c>
      <c r="CJ596">
        <v>0</v>
      </c>
      <c r="CK596">
        <v>0</v>
      </c>
      <c r="CL596">
        <v>0</v>
      </c>
      <c r="CM596" s="17">
        <v>1</v>
      </c>
      <c r="CN596">
        <v>0</v>
      </c>
      <c r="CO596">
        <v>43</v>
      </c>
      <c r="CP596">
        <v>0</v>
      </c>
      <c r="CQ596">
        <v>1</v>
      </c>
      <c r="CR596">
        <v>6</v>
      </c>
      <c r="CX596" s="33" t="s">
        <v>85</v>
      </c>
    </row>
    <row r="597" spans="1:102" x14ac:dyDescent="0.25">
      <c r="A597">
        <v>596</v>
      </c>
      <c r="B597">
        <v>38</v>
      </c>
      <c r="C597" s="24" t="s">
        <v>328</v>
      </c>
      <c r="D597" s="12">
        <v>20.9</v>
      </c>
      <c r="E597" s="13">
        <v>1.4</v>
      </c>
      <c r="F597" s="7">
        <f t="shared" si="140"/>
        <v>14.928571428571429</v>
      </c>
      <c r="G597" s="7">
        <f t="shared" si="148"/>
        <v>19.5</v>
      </c>
      <c r="H597" s="15">
        <f t="shared" si="149"/>
        <v>22.299999999999997</v>
      </c>
      <c r="I597" s="11">
        <f t="shared" si="150"/>
        <v>0.1619911208929482</v>
      </c>
      <c r="J597" s="32">
        <f t="shared" si="151"/>
        <v>1.0851079868427153E-2</v>
      </c>
      <c r="K597" s="32">
        <f t="shared" si="152"/>
        <v>92.156726530937277</v>
      </c>
      <c r="L597" s="8">
        <v>0</v>
      </c>
      <c r="M597" s="9">
        <v>1</v>
      </c>
      <c r="N597" s="8">
        <v>0</v>
      </c>
      <c r="O597" s="9">
        <v>0</v>
      </c>
      <c r="P597" s="9">
        <v>0</v>
      </c>
      <c r="Q597" s="9">
        <v>1</v>
      </c>
      <c r="R597" s="9">
        <v>0</v>
      </c>
      <c r="S597" s="8">
        <v>8284</v>
      </c>
      <c r="T597" s="9">
        <v>13</v>
      </c>
      <c r="U597" s="9">
        <f t="shared" si="153"/>
        <v>8270</v>
      </c>
      <c r="V597" s="9">
        <f t="shared" si="154"/>
        <v>50</v>
      </c>
      <c r="W597" s="7">
        <f t="shared" si="145"/>
        <v>9.4307999999999996</v>
      </c>
      <c r="X597" s="7">
        <f t="shared" ref="X597:X614" si="155">BK597-W597-6</f>
        <v>23.669200000000004</v>
      </c>
      <c r="Y597" s="9">
        <v>1</v>
      </c>
      <c r="Z597" s="9">
        <v>0</v>
      </c>
      <c r="AA597" s="9">
        <v>1</v>
      </c>
      <c r="AB597" s="9">
        <v>0</v>
      </c>
      <c r="AC597" s="9">
        <v>0</v>
      </c>
      <c r="AD597" s="29">
        <v>0</v>
      </c>
      <c r="AE597" s="187">
        <v>1</v>
      </c>
      <c r="AF597" s="9">
        <v>0</v>
      </c>
      <c r="AG597" s="29">
        <v>0</v>
      </c>
      <c r="AH597" s="9">
        <v>0</v>
      </c>
      <c r="AI597" s="29">
        <v>1</v>
      </c>
      <c r="AJ597" s="20">
        <v>2001</v>
      </c>
      <c r="AK597" s="32">
        <v>0.13719999999999999</v>
      </c>
      <c r="AL597" s="32">
        <f t="shared" si="147"/>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s="17">
        <v>0</v>
      </c>
      <c r="BF597">
        <v>1</v>
      </c>
      <c r="BG597">
        <v>0</v>
      </c>
      <c r="BH597" s="17">
        <v>0</v>
      </c>
      <c r="BI597">
        <v>1847.333333333333</v>
      </c>
      <c r="BJ597">
        <v>883.19999999999993</v>
      </c>
      <c r="BK597" s="24">
        <v>39.1</v>
      </c>
      <c r="BL597">
        <v>0</v>
      </c>
      <c r="BM597">
        <v>0</v>
      </c>
      <c r="BN597">
        <v>0</v>
      </c>
      <c r="BO597">
        <v>0</v>
      </c>
      <c r="BP597">
        <v>0</v>
      </c>
      <c r="BQ597">
        <v>0</v>
      </c>
      <c r="BR597">
        <v>0</v>
      </c>
      <c r="BS597" s="17">
        <v>1</v>
      </c>
      <c r="BT597">
        <v>0</v>
      </c>
      <c r="BU597">
        <v>0</v>
      </c>
      <c r="BV597">
        <v>1</v>
      </c>
      <c r="BW597" s="17">
        <v>0</v>
      </c>
      <c r="BX597">
        <v>0</v>
      </c>
      <c r="BY597">
        <v>0</v>
      </c>
      <c r="BZ597">
        <v>0</v>
      </c>
      <c r="CA597">
        <v>0</v>
      </c>
      <c r="CB597" s="17">
        <v>1</v>
      </c>
      <c r="CC597">
        <v>1</v>
      </c>
      <c r="CD597">
        <v>1</v>
      </c>
      <c r="CE597">
        <v>0</v>
      </c>
      <c r="CF597">
        <v>0</v>
      </c>
      <c r="CG597">
        <v>0</v>
      </c>
      <c r="CH597">
        <v>1</v>
      </c>
      <c r="CI597">
        <v>0</v>
      </c>
      <c r="CJ597">
        <v>0</v>
      </c>
      <c r="CK597">
        <v>0</v>
      </c>
      <c r="CL597">
        <v>0</v>
      </c>
      <c r="CM597" s="17">
        <v>1</v>
      </c>
      <c r="CN597">
        <v>0</v>
      </c>
      <c r="CO597">
        <v>43</v>
      </c>
      <c r="CP597">
        <v>0</v>
      </c>
      <c r="CQ597">
        <v>1</v>
      </c>
      <c r="CR597">
        <v>6</v>
      </c>
      <c r="CX597" s="33" t="s">
        <v>85</v>
      </c>
    </row>
    <row r="598" spans="1:102" x14ac:dyDescent="0.25">
      <c r="A598">
        <v>597</v>
      </c>
      <c r="B598">
        <v>38</v>
      </c>
      <c r="C598" s="24" t="s">
        <v>328</v>
      </c>
      <c r="D598" s="12">
        <v>7.5</v>
      </c>
      <c r="E598" s="13">
        <v>0.5</v>
      </c>
      <c r="F598" s="7">
        <f t="shared" si="140"/>
        <v>15</v>
      </c>
      <c r="G598" s="7">
        <f t="shared" si="148"/>
        <v>7</v>
      </c>
      <c r="H598" s="15">
        <f t="shared" si="149"/>
        <v>8</v>
      </c>
      <c r="I598" s="11">
        <f t="shared" si="150"/>
        <v>0.25800784355766804</v>
      </c>
      <c r="J598" s="32">
        <f t="shared" si="151"/>
        <v>1.7200522903844537E-2</v>
      </c>
      <c r="K598" s="32">
        <f t="shared" si="152"/>
        <v>58.137767414994528</v>
      </c>
      <c r="L598" s="8">
        <v>0</v>
      </c>
      <c r="M598" s="9">
        <v>1</v>
      </c>
      <c r="N598" s="8">
        <v>0</v>
      </c>
      <c r="O598" s="9">
        <v>0</v>
      </c>
      <c r="P598" s="9">
        <v>0</v>
      </c>
      <c r="Q598" s="9">
        <v>1</v>
      </c>
      <c r="R598" s="9">
        <v>0</v>
      </c>
      <c r="S598" s="8">
        <v>3169</v>
      </c>
      <c r="T598" s="9">
        <v>13</v>
      </c>
      <c r="U598" s="9">
        <f t="shared" si="153"/>
        <v>3155</v>
      </c>
      <c r="V598" s="9">
        <f t="shared" si="154"/>
        <v>50</v>
      </c>
      <c r="W598" s="7">
        <f t="shared" si="145"/>
        <v>9.4307999999999996</v>
      </c>
      <c r="X598" s="7">
        <f t="shared" si="155"/>
        <v>23.669200000000004</v>
      </c>
      <c r="Y598" s="9">
        <v>1</v>
      </c>
      <c r="Z598" s="9">
        <v>0</v>
      </c>
      <c r="AA598" s="9">
        <v>1</v>
      </c>
      <c r="AB598" s="9">
        <v>0</v>
      </c>
      <c r="AC598" s="9">
        <v>0</v>
      </c>
      <c r="AD598" s="29">
        <v>0</v>
      </c>
      <c r="AE598" s="187">
        <v>1</v>
      </c>
      <c r="AF598" s="9">
        <v>0</v>
      </c>
      <c r="AG598" s="29">
        <v>0</v>
      </c>
      <c r="AH598" s="9">
        <v>0</v>
      </c>
      <c r="AI598" s="29">
        <v>1</v>
      </c>
      <c r="AJ598" s="20">
        <v>2001</v>
      </c>
      <c r="AK598" s="32">
        <v>0.13719999999999999</v>
      </c>
      <c r="AL598" s="32">
        <f t="shared" si="147"/>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s="17">
        <v>0</v>
      </c>
      <c r="BF598">
        <v>1</v>
      </c>
      <c r="BG598">
        <v>0</v>
      </c>
      <c r="BH598" s="17">
        <v>0</v>
      </c>
      <c r="BI598">
        <v>1847.333333333333</v>
      </c>
      <c r="BJ598">
        <v>883.19999999999993</v>
      </c>
      <c r="BK598" s="24">
        <v>39.1</v>
      </c>
      <c r="BL598">
        <v>1</v>
      </c>
      <c r="BM598">
        <v>0</v>
      </c>
      <c r="BN598">
        <v>0</v>
      </c>
      <c r="BO598">
        <v>0</v>
      </c>
      <c r="BP598">
        <v>0</v>
      </c>
      <c r="BQ598">
        <v>0</v>
      </c>
      <c r="BR598">
        <v>0</v>
      </c>
      <c r="BS598" s="17">
        <v>0</v>
      </c>
      <c r="BT598">
        <v>0</v>
      </c>
      <c r="BU598">
        <v>0</v>
      </c>
      <c r="BV598">
        <v>1</v>
      </c>
      <c r="BW598" s="17">
        <v>0</v>
      </c>
      <c r="BX598">
        <v>0</v>
      </c>
      <c r="BY598">
        <v>0</v>
      </c>
      <c r="BZ598">
        <v>0</v>
      </c>
      <c r="CA598">
        <v>0</v>
      </c>
      <c r="CB598" s="17">
        <v>1</v>
      </c>
      <c r="CC598">
        <v>1</v>
      </c>
      <c r="CD598">
        <v>1</v>
      </c>
      <c r="CE598">
        <v>0</v>
      </c>
      <c r="CF598">
        <v>0</v>
      </c>
      <c r="CG598">
        <v>0</v>
      </c>
      <c r="CH598">
        <v>1</v>
      </c>
      <c r="CI598">
        <v>0</v>
      </c>
      <c r="CJ598">
        <v>0</v>
      </c>
      <c r="CK598">
        <v>0</v>
      </c>
      <c r="CL598">
        <v>0</v>
      </c>
      <c r="CM598" s="17">
        <v>1</v>
      </c>
      <c r="CN598">
        <v>0</v>
      </c>
      <c r="CO598">
        <v>43</v>
      </c>
      <c r="CP598">
        <v>0</v>
      </c>
      <c r="CQ598">
        <v>1</v>
      </c>
      <c r="CR598">
        <v>6</v>
      </c>
      <c r="CX598" s="33" t="s">
        <v>85</v>
      </c>
    </row>
    <row r="599" spans="1:102" x14ac:dyDescent="0.25">
      <c r="A599">
        <v>598</v>
      </c>
      <c r="B599">
        <v>38</v>
      </c>
      <c r="C599" s="24" t="s">
        <v>328</v>
      </c>
      <c r="D599" s="12">
        <v>20.3</v>
      </c>
      <c r="E599" s="13">
        <v>2.9</v>
      </c>
      <c r="F599" s="7">
        <f t="shared" si="140"/>
        <v>7.0000000000000009</v>
      </c>
      <c r="G599" s="7">
        <f t="shared" si="148"/>
        <v>17.400000000000002</v>
      </c>
      <c r="H599" s="15">
        <f t="shared" si="149"/>
        <v>23.2</v>
      </c>
      <c r="I599" s="11">
        <f t="shared" si="150"/>
        <v>0.12382109909351439</v>
      </c>
      <c r="J599" s="32">
        <f t="shared" si="151"/>
        <v>1.7688728441930625E-2</v>
      </c>
      <c r="K599" s="32">
        <f t="shared" si="152"/>
        <v>56.53317610041028</v>
      </c>
      <c r="L599" s="8">
        <v>0</v>
      </c>
      <c r="M599" s="9">
        <v>1</v>
      </c>
      <c r="N599" s="8">
        <v>0</v>
      </c>
      <c r="O599" s="9">
        <v>0</v>
      </c>
      <c r="P599" s="9">
        <v>0</v>
      </c>
      <c r="Q599" s="9">
        <v>1</v>
      </c>
      <c r="R599" s="9">
        <v>0</v>
      </c>
      <c r="S599" s="8">
        <v>3161</v>
      </c>
      <c r="T599" s="9">
        <v>13</v>
      </c>
      <c r="U599" s="9">
        <f t="shared" si="153"/>
        <v>3147</v>
      </c>
      <c r="V599" s="9">
        <f t="shared" si="154"/>
        <v>50</v>
      </c>
      <c r="W599" s="7">
        <f t="shared" si="145"/>
        <v>9.4307999999999996</v>
      </c>
      <c r="X599" s="7">
        <f t="shared" si="155"/>
        <v>23.669200000000004</v>
      </c>
      <c r="Y599" s="9">
        <v>1</v>
      </c>
      <c r="Z599" s="9">
        <v>0</v>
      </c>
      <c r="AA599" s="9">
        <v>1</v>
      </c>
      <c r="AB599" s="9">
        <v>0</v>
      </c>
      <c r="AC599" s="9">
        <v>0</v>
      </c>
      <c r="AD599" s="29">
        <v>0</v>
      </c>
      <c r="AE599" s="187">
        <v>1</v>
      </c>
      <c r="AF599" s="9">
        <v>0</v>
      </c>
      <c r="AG599" s="29">
        <v>0</v>
      </c>
      <c r="AH599" s="9">
        <v>0</v>
      </c>
      <c r="AI599" s="29">
        <v>1</v>
      </c>
      <c r="AJ599" s="20">
        <v>2001</v>
      </c>
      <c r="AK599" s="32">
        <v>0.13719999999999999</v>
      </c>
      <c r="AL599" s="32">
        <f t="shared" si="147"/>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s="17">
        <v>0</v>
      </c>
      <c r="BF599">
        <v>1</v>
      </c>
      <c r="BG599">
        <v>0</v>
      </c>
      <c r="BH599" s="17">
        <v>0</v>
      </c>
      <c r="BI599">
        <v>1847.333333333333</v>
      </c>
      <c r="BJ599">
        <v>883.19999999999993</v>
      </c>
      <c r="BK599" s="24">
        <v>39.1</v>
      </c>
      <c r="BL599">
        <v>0</v>
      </c>
      <c r="BM599">
        <v>0</v>
      </c>
      <c r="BN599">
        <v>0</v>
      </c>
      <c r="BO599">
        <v>0</v>
      </c>
      <c r="BP599">
        <v>0</v>
      </c>
      <c r="BQ599">
        <v>0</v>
      </c>
      <c r="BR599">
        <v>0</v>
      </c>
      <c r="BS599" s="17">
        <v>1</v>
      </c>
      <c r="BT599">
        <v>0</v>
      </c>
      <c r="BU599">
        <v>0</v>
      </c>
      <c r="BV599">
        <v>1</v>
      </c>
      <c r="BW599" s="17">
        <v>0</v>
      </c>
      <c r="BX599">
        <v>0</v>
      </c>
      <c r="BY599">
        <v>0</v>
      </c>
      <c r="BZ599">
        <v>0</v>
      </c>
      <c r="CA599">
        <v>0</v>
      </c>
      <c r="CB599" s="17">
        <v>1</v>
      </c>
      <c r="CC599">
        <v>1</v>
      </c>
      <c r="CD599">
        <v>1</v>
      </c>
      <c r="CE599">
        <v>0</v>
      </c>
      <c r="CF599">
        <v>0</v>
      </c>
      <c r="CG599">
        <v>0</v>
      </c>
      <c r="CH599">
        <v>1</v>
      </c>
      <c r="CI599">
        <v>0</v>
      </c>
      <c r="CJ599">
        <v>0</v>
      </c>
      <c r="CK599">
        <v>0</v>
      </c>
      <c r="CL599">
        <v>0</v>
      </c>
      <c r="CM599" s="17">
        <v>1</v>
      </c>
      <c r="CN599">
        <v>0</v>
      </c>
      <c r="CO599">
        <v>43</v>
      </c>
      <c r="CP599">
        <v>0</v>
      </c>
      <c r="CQ599">
        <v>1</v>
      </c>
      <c r="CR599">
        <v>6</v>
      </c>
      <c r="CX599" s="33" t="s">
        <v>85</v>
      </c>
    </row>
    <row r="600" spans="1:102" x14ac:dyDescent="0.25">
      <c r="A600">
        <v>599</v>
      </c>
      <c r="B600">
        <v>38</v>
      </c>
      <c r="C600" s="24" t="s">
        <v>328</v>
      </c>
      <c r="D600" s="12">
        <v>8.4</v>
      </c>
      <c r="E600" s="13">
        <v>3</v>
      </c>
      <c r="F600" s="7">
        <f t="shared" si="140"/>
        <v>2.8000000000000003</v>
      </c>
      <c r="G600" s="7">
        <f t="shared" si="148"/>
        <v>5.4</v>
      </c>
      <c r="H600" s="15">
        <f t="shared" si="149"/>
        <v>11.4</v>
      </c>
      <c r="I600" s="11">
        <f t="shared" si="150"/>
        <v>5.6227166832005605E-2</v>
      </c>
      <c r="J600" s="32">
        <f t="shared" si="151"/>
        <v>2.008113101143057E-2</v>
      </c>
      <c r="K600" s="32">
        <f t="shared" si="152"/>
        <v>49.797991927385986</v>
      </c>
      <c r="L600" s="8">
        <v>0</v>
      </c>
      <c r="M600" s="9">
        <v>1</v>
      </c>
      <c r="N600" s="8">
        <v>0</v>
      </c>
      <c r="O600" s="9">
        <v>0</v>
      </c>
      <c r="P600" s="9">
        <v>0</v>
      </c>
      <c r="Q600" s="9">
        <v>1</v>
      </c>
      <c r="R600" s="9">
        <v>0</v>
      </c>
      <c r="S600" s="8">
        <v>2486</v>
      </c>
      <c r="T600" s="9">
        <v>13</v>
      </c>
      <c r="U600" s="9">
        <f t="shared" si="153"/>
        <v>2472</v>
      </c>
      <c r="V600" s="9">
        <f t="shared" si="154"/>
        <v>50</v>
      </c>
      <c r="W600" s="7">
        <f t="shared" si="145"/>
        <v>9.4307999999999996</v>
      </c>
      <c r="X600" s="7">
        <f t="shared" si="155"/>
        <v>23.669200000000004</v>
      </c>
      <c r="Y600" s="9">
        <v>1</v>
      </c>
      <c r="Z600" s="9">
        <v>0</v>
      </c>
      <c r="AA600" s="9">
        <v>1</v>
      </c>
      <c r="AB600" s="9">
        <v>0</v>
      </c>
      <c r="AC600" s="9">
        <v>0</v>
      </c>
      <c r="AD600" s="29">
        <v>0</v>
      </c>
      <c r="AE600" s="187">
        <v>1</v>
      </c>
      <c r="AF600" s="9">
        <v>0</v>
      </c>
      <c r="AG600" s="29">
        <v>0</v>
      </c>
      <c r="AH600" s="9">
        <v>0</v>
      </c>
      <c r="AI600" s="29">
        <v>1</v>
      </c>
      <c r="AJ600" s="20">
        <v>2001</v>
      </c>
      <c r="AK600" s="32">
        <v>0.13719999999999999</v>
      </c>
      <c r="AL600" s="32">
        <f t="shared" si="147"/>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s="17">
        <v>0</v>
      </c>
      <c r="BF600">
        <v>1</v>
      </c>
      <c r="BG600">
        <v>0</v>
      </c>
      <c r="BH600" s="17">
        <v>0</v>
      </c>
      <c r="BI600">
        <v>1847.333333333333</v>
      </c>
      <c r="BJ600">
        <v>883.19999999999993</v>
      </c>
      <c r="BK600" s="24">
        <v>39.1</v>
      </c>
      <c r="BL600">
        <v>0</v>
      </c>
      <c r="BM600">
        <v>0</v>
      </c>
      <c r="BN600">
        <v>0</v>
      </c>
      <c r="BO600">
        <v>0</v>
      </c>
      <c r="BP600">
        <v>0</v>
      </c>
      <c r="BQ600">
        <v>0</v>
      </c>
      <c r="BR600">
        <v>0</v>
      </c>
      <c r="BS600" s="17">
        <v>1</v>
      </c>
      <c r="BT600">
        <v>0</v>
      </c>
      <c r="BU600">
        <v>0</v>
      </c>
      <c r="BV600">
        <v>1</v>
      </c>
      <c r="BW600" s="17">
        <v>0</v>
      </c>
      <c r="BX600">
        <v>0</v>
      </c>
      <c r="BY600">
        <v>0</v>
      </c>
      <c r="BZ600">
        <v>0</v>
      </c>
      <c r="CA600">
        <v>0</v>
      </c>
      <c r="CB600" s="17">
        <v>1</v>
      </c>
      <c r="CC600">
        <v>1</v>
      </c>
      <c r="CD600">
        <v>1</v>
      </c>
      <c r="CE600">
        <v>0</v>
      </c>
      <c r="CF600">
        <v>0</v>
      </c>
      <c r="CG600">
        <v>0</v>
      </c>
      <c r="CH600">
        <v>1</v>
      </c>
      <c r="CI600">
        <v>0</v>
      </c>
      <c r="CJ600">
        <v>0</v>
      </c>
      <c r="CK600">
        <v>0</v>
      </c>
      <c r="CL600">
        <v>0</v>
      </c>
      <c r="CM600" s="17">
        <v>1</v>
      </c>
      <c r="CN600">
        <v>0</v>
      </c>
      <c r="CO600">
        <v>43</v>
      </c>
      <c r="CP600">
        <v>0</v>
      </c>
      <c r="CQ600">
        <v>1</v>
      </c>
      <c r="CR600">
        <v>6</v>
      </c>
      <c r="CX600" s="33" t="s">
        <v>85</v>
      </c>
    </row>
    <row r="601" spans="1:102" x14ac:dyDescent="0.25">
      <c r="A601">
        <v>600</v>
      </c>
      <c r="B601">
        <v>38</v>
      </c>
      <c r="C601" s="24" t="s">
        <v>328</v>
      </c>
      <c r="D601" s="12">
        <v>6.1</v>
      </c>
      <c r="E601" s="13">
        <v>0.6</v>
      </c>
      <c r="F601" s="7">
        <f t="shared" si="140"/>
        <v>10.166666666666666</v>
      </c>
      <c r="G601" s="7">
        <f t="shared" si="148"/>
        <v>5.5</v>
      </c>
      <c r="H601" s="15">
        <f t="shared" si="149"/>
        <v>6.6999999999999993</v>
      </c>
      <c r="I601" s="11">
        <f t="shared" si="150"/>
        <v>0.17810617536526374</v>
      </c>
      <c r="J601" s="32">
        <f t="shared" si="151"/>
        <v>1.7518640199862007E-2</v>
      </c>
      <c r="K601" s="32">
        <f t="shared" si="152"/>
        <v>57.082055946778155</v>
      </c>
      <c r="L601" s="8">
        <v>0</v>
      </c>
      <c r="M601" s="9">
        <v>1</v>
      </c>
      <c r="N601" s="8">
        <v>0</v>
      </c>
      <c r="O601" s="9">
        <v>0</v>
      </c>
      <c r="P601" s="9">
        <v>0</v>
      </c>
      <c r="Q601" s="9">
        <v>1</v>
      </c>
      <c r="R601" s="9">
        <v>0</v>
      </c>
      <c r="S601" s="8">
        <v>3169</v>
      </c>
      <c r="T601" s="9">
        <v>13</v>
      </c>
      <c r="U601" s="9">
        <f t="shared" si="153"/>
        <v>3155</v>
      </c>
      <c r="V601" s="9">
        <f t="shared" si="154"/>
        <v>50</v>
      </c>
      <c r="W601" s="7">
        <f t="shared" si="145"/>
        <v>9.4307999999999996</v>
      </c>
      <c r="X601" s="7">
        <f t="shared" si="155"/>
        <v>23.669200000000004</v>
      </c>
      <c r="Y601" s="9">
        <v>1</v>
      </c>
      <c r="Z601" s="9">
        <v>0</v>
      </c>
      <c r="AA601" s="9">
        <v>1</v>
      </c>
      <c r="AB601" s="9">
        <v>0</v>
      </c>
      <c r="AC601" s="9">
        <v>0</v>
      </c>
      <c r="AD601" s="29">
        <v>0</v>
      </c>
      <c r="AE601" s="187">
        <v>1</v>
      </c>
      <c r="AF601" s="9">
        <v>0</v>
      </c>
      <c r="AG601" s="29">
        <v>0</v>
      </c>
      <c r="AH601" s="9">
        <v>0</v>
      </c>
      <c r="AI601" s="29">
        <v>1</v>
      </c>
      <c r="AJ601" s="20">
        <v>2001</v>
      </c>
      <c r="AK601" s="32">
        <v>0.13719999999999999</v>
      </c>
      <c r="AL601" s="32">
        <f t="shared" si="147"/>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s="17">
        <v>0</v>
      </c>
      <c r="BF601">
        <v>1</v>
      </c>
      <c r="BG601">
        <v>0</v>
      </c>
      <c r="BH601" s="17">
        <v>0</v>
      </c>
      <c r="BI601">
        <v>1847.333333333333</v>
      </c>
      <c r="BJ601">
        <v>883.19999999999993</v>
      </c>
      <c r="BK601" s="24">
        <v>39.1</v>
      </c>
      <c r="BL601">
        <v>1</v>
      </c>
      <c r="BM601">
        <v>0</v>
      </c>
      <c r="BN601">
        <v>0</v>
      </c>
      <c r="BO601">
        <v>0</v>
      </c>
      <c r="BP601">
        <v>0</v>
      </c>
      <c r="BQ601">
        <v>0</v>
      </c>
      <c r="BR601">
        <v>0</v>
      </c>
      <c r="BS601" s="17">
        <v>0</v>
      </c>
      <c r="BT601">
        <v>0</v>
      </c>
      <c r="BU601">
        <v>0</v>
      </c>
      <c r="BV601">
        <v>1</v>
      </c>
      <c r="BW601" s="17">
        <v>0</v>
      </c>
      <c r="BX601">
        <v>0</v>
      </c>
      <c r="BY601">
        <v>0</v>
      </c>
      <c r="BZ601">
        <v>0</v>
      </c>
      <c r="CA601">
        <v>0</v>
      </c>
      <c r="CB601" s="17">
        <v>1</v>
      </c>
      <c r="CC601">
        <v>1</v>
      </c>
      <c r="CD601">
        <v>1</v>
      </c>
      <c r="CE601">
        <v>0</v>
      </c>
      <c r="CF601">
        <v>0</v>
      </c>
      <c r="CG601">
        <v>0</v>
      </c>
      <c r="CH601">
        <v>1</v>
      </c>
      <c r="CI601">
        <v>0</v>
      </c>
      <c r="CJ601">
        <v>0</v>
      </c>
      <c r="CK601">
        <v>0</v>
      </c>
      <c r="CL601">
        <v>0</v>
      </c>
      <c r="CM601" s="17">
        <v>1</v>
      </c>
      <c r="CN601">
        <v>0</v>
      </c>
      <c r="CO601">
        <v>43</v>
      </c>
      <c r="CP601">
        <v>0</v>
      </c>
      <c r="CQ601">
        <v>1</v>
      </c>
      <c r="CR601">
        <v>6</v>
      </c>
      <c r="CX601" s="33" t="s">
        <v>85</v>
      </c>
    </row>
    <row r="602" spans="1:102" x14ac:dyDescent="0.25">
      <c r="A602">
        <v>601</v>
      </c>
      <c r="B602">
        <v>38</v>
      </c>
      <c r="C602" s="24" t="s">
        <v>328</v>
      </c>
      <c r="D602" s="12">
        <v>19.100000000000001</v>
      </c>
      <c r="E602" s="13">
        <v>3.1</v>
      </c>
      <c r="F602" s="7">
        <f t="shared" si="140"/>
        <v>6.161290322580645</v>
      </c>
      <c r="G602" s="7">
        <f t="shared" si="148"/>
        <v>16</v>
      </c>
      <c r="H602" s="15">
        <f t="shared" si="149"/>
        <v>22.200000000000003</v>
      </c>
      <c r="I602" s="11">
        <f t="shared" si="150"/>
        <v>0.12750634932750621</v>
      </c>
      <c r="J602" s="32">
        <f t="shared" si="151"/>
        <v>2.0694747796610954E-2</v>
      </c>
      <c r="K602" s="32">
        <f t="shared" si="152"/>
        <v>48.321439324994508</v>
      </c>
      <c r="L602" s="8">
        <v>0</v>
      </c>
      <c r="M602" s="9">
        <v>1</v>
      </c>
      <c r="N602" s="8">
        <v>0</v>
      </c>
      <c r="O602" s="9">
        <v>0</v>
      </c>
      <c r="P602" s="9">
        <v>0</v>
      </c>
      <c r="Q602" s="9">
        <v>1</v>
      </c>
      <c r="R602" s="9">
        <v>0</v>
      </c>
      <c r="S602" s="8">
        <v>2311</v>
      </c>
      <c r="T602" s="9">
        <v>13</v>
      </c>
      <c r="U602" s="9">
        <f t="shared" si="153"/>
        <v>2297</v>
      </c>
      <c r="V602" s="9">
        <f t="shared" si="154"/>
        <v>50</v>
      </c>
      <c r="W602" s="7">
        <f t="shared" si="145"/>
        <v>9.4307999999999996</v>
      </c>
      <c r="X602" s="7">
        <f t="shared" si="155"/>
        <v>23.669200000000004</v>
      </c>
      <c r="Y602" s="9">
        <v>1</v>
      </c>
      <c r="Z602" s="9">
        <v>0</v>
      </c>
      <c r="AA602" s="9">
        <v>1</v>
      </c>
      <c r="AB602" s="9">
        <v>0</v>
      </c>
      <c r="AC602" s="9">
        <v>0</v>
      </c>
      <c r="AD602" s="29">
        <v>0</v>
      </c>
      <c r="AE602" s="187">
        <v>1</v>
      </c>
      <c r="AF602" s="9">
        <v>0</v>
      </c>
      <c r="AG602" s="29">
        <v>0</v>
      </c>
      <c r="AH602" s="9">
        <v>0</v>
      </c>
      <c r="AI602" s="29">
        <v>1</v>
      </c>
      <c r="AJ602" s="20">
        <v>2001</v>
      </c>
      <c r="AK602" s="32">
        <v>0.13719999999999999</v>
      </c>
      <c r="AL602" s="32">
        <f t="shared" si="147"/>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s="17">
        <v>0</v>
      </c>
      <c r="BF602">
        <v>1</v>
      </c>
      <c r="BG602">
        <v>0</v>
      </c>
      <c r="BH602" s="17">
        <v>0</v>
      </c>
      <c r="BI602">
        <v>1847.333333333333</v>
      </c>
      <c r="BJ602">
        <v>883.19999999999993</v>
      </c>
      <c r="BK602" s="24">
        <v>39.1</v>
      </c>
      <c r="BL602">
        <v>0</v>
      </c>
      <c r="BM602">
        <v>0</v>
      </c>
      <c r="BN602">
        <v>0</v>
      </c>
      <c r="BO602">
        <v>0</v>
      </c>
      <c r="BP602">
        <v>0</v>
      </c>
      <c r="BQ602">
        <v>0</v>
      </c>
      <c r="BR602">
        <v>0</v>
      </c>
      <c r="BS602" s="17">
        <v>1</v>
      </c>
      <c r="BT602">
        <v>0</v>
      </c>
      <c r="BU602">
        <v>0</v>
      </c>
      <c r="BV602">
        <v>1</v>
      </c>
      <c r="BW602" s="17">
        <v>0</v>
      </c>
      <c r="BX602">
        <v>0</v>
      </c>
      <c r="BY602">
        <v>0</v>
      </c>
      <c r="BZ602">
        <v>0</v>
      </c>
      <c r="CA602">
        <v>0</v>
      </c>
      <c r="CB602" s="17">
        <v>1</v>
      </c>
      <c r="CC602">
        <v>1</v>
      </c>
      <c r="CD602">
        <v>1</v>
      </c>
      <c r="CE602">
        <v>0</v>
      </c>
      <c r="CF602">
        <v>0</v>
      </c>
      <c r="CG602">
        <v>0</v>
      </c>
      <c r="CH602">
        <v>1</v>
      </c>
      <c r="CI602">
        <v>0</v>
      </c>
      <c r="CJ602">
        <v>0</v>
      </c>
      <c r="CK602">
        <v>0</v>
      </c>
      <c r="CL602">
        <v>0</v>
      </c>
      <c r="CM602" s="17">
        <v>1</v>
      </c>
      <c r="CN602">
        <v>0</v>
      </c>
      <c r="CO602">
        <v>43</v>
      </c>
      <c r="CP602">
        <v>0</v>
      </c>
      <c r="CQ602">
        <v>1</v>
      </c>
      <c r="CR602">
        <v>6</v>
      </c>
      <c r="CX602" s="33" t="s">
        <v>85</v>
      </c>
    </row>
    <row r="603" spans="1:102" x14ac:dyDescent="0.25">
      <c r="A603">
        <v>602</v>
      </c>
      <c r="B603">
        <v>38</v>
      </c>
      <c r="C603" s="24" t="s">
        <v>328</v>
      </c>
      <c r="D603" s="12">
        <v>8</v>
      </c>
      <c r="E603" s="13">
        <v>3.3</v>
      </c>
      <c r="F603" s="7">
        <f t="shared" si="140"/>
        <v>2.4242424242424243</v>
      </c>
      <c r="G603" s="7">
        <f t="shared" si="148"/>
        <v>4.7</v>
      </c>
      <c r="H603" s="15">
        <f t="shared" si="149"/>
        <v>11.3</v>
      </c>
      <c r="I603" s="11">
        <f t="shared" si="150"/>
        <v>5.4703978219744508E-2</v>
      </c>
      <c r="J603" s="32">
        <f t="shared" si="151"/>
        <v>2.2565391015644611E-2</v>
      </c>
      <c r="K603" s="32">
        <f t="shared" si="152"/>
        <v>44.31565131340728</v>
      </c>
      <c r="L603" s="8">
        <v>0</v>
      </c>
      <c r="M603" s="9">
        <v>1</v>
      </c>
      <c r="N603" s="8">
        <v>0</v>
      </c>
      <c r="O603" s="9">
        <v>0</v>
      </c>
      <c r="P603" s="9">
        <v>0</v>
      </c>
      <c r="Q603" s="9">
        <v>1</v>
      </c>
      <c r="R603" s="9">
        <v>0</v>
      </c>
      <c r="S603" s="8">
        <v>1972</v>
      </c>
      <c r="T603" s="9">
        <v>13</v>
      </c>
      <c r="U603" s="9">
        <f t="shared" si="153"/>
        <v>1958</v>
      </c>
      <c r="V603" s="9">
        <f t="shared" si="154"/>
        <v>50</v>
      </c>
      <c r="W603" s="7">
        <f t="shared" si="145"/>
        <v>9.4307999999999996</v>
      </c>
      <c r="X603" s="7">
        <f t="shared" si="155"/>
        <v>23.669200000000004</v>
      </c>
      <c r="Y603" s="9">
        <v>1</v>
      </c>
      <c r="Z603" s="9">
        <v>0</v>
      </c>
      <c r="AA603" s="9">
        <v>1</v>
      </c>
      <c r="AB603" s="9">
        <v>0</v>
      </c>
      <c r="AC603" s="9">
        <v>0</v>
      </c>
      <c r="AD603" s="29">
        <v>0</v>
      </c>
      <c r="AE603" s="187">
        <v>1</v>
      </c>
      <c r="AF603" s="9">
        <v>0</v>
      </c>
      <c r="AG603" s="29">
        <v>0</v>
      </c>
      <c r="AH603" s="9">
        <v>0</v>
      </c>
      <c r="AI603" s="29">
        <v>1</v>
      </c>
      <c r="AJ603" s="20">
        <v>2001</v>
      </c>
      <c r="AK603" s="32">
        <v>0.13719999999999999</v>
      </c>
      <c r="AL603" s="32">
        <f t="shared" si="147"/>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s="17">
        <v>0</v>
      </c>
      <c r="BF603">
        <v>1</v>
      </c>
      <c r="BG603">
        <v>0</v>
      </c>
      <c r="BH603" s="17">
        <v>0</v>
      </c>
      <c r="BI603">
        <v>1847.333333333333</v>
      </c>
      <c r="BJ603">
        <v>883.19999999999993</v>
      </c>
      <c r="BK603" s="24">
        <v>39.1</v>
      </c>
      <c r="BL603">
        <v>0</v>
      </c>
      <c r="BM603">
        <v>0</v>
      </c>
      <c r="BN603">
        <v>0</v>
      </c>
      <c r="BO603">
        <v>0</v>
      </c>
      <c r="BP603">
        <v>0</v>
      </c>
      <c r="BQ603">
        <v>0</v>
      </c>
      <c r="BR603">
        <v>0</v>
      </c>
      <c r="BS603" s="17">
        <v>1</v>
      </c>
      <c r="BT603">
        <v>0</v>
      </c>
      <c r="BU603">
        <v>0</v>
      </c>
      <c r="BV603">
        <v>1</v>
      </c>
      <c r="BW603" s="17">
        <v>0</v>
      </c>
      <c r="BX603">
        <v>0</v>
      </c>
      <c r="BY603">
        <v>0</v>
      </c>
      <c r="BZ603">
        <v>0</v>
      </c>
      <c r="CA603">
        <v>0</v>
      </c>
      <c r="CB603" s="17">
        <v>1</v>
      </c>
      <c r="CC603">
        <v>1</v>
      </c>
      <c r="CD603">
        <v>1</v>
      </c>
      <c r="CE603">
        <v>0</v>
      </c>
      <c r="CF603">
        <v>0</v>
      </c>
      <c r="CG603">
        <v>0</v>
      </c>
      <c r="CH603">
        <v>1</v>
      </c>
      <c r="CI603">
        <v>0</v>
      </c>
      <c r="CJ603">
        <v>0</v>
      </c>
      <c r="CK603">
        <v>0</v>
      </c>
      <c r="CL603">
        <v>0</v>
      </c>
      <c r="CM603" s="17">
        <v>1</v>
      </c>
      <c r="CN603">
        <v>0</v>
      </c>
      <c r="CO603">
        <v>43</v>
      </c>
      <c r="CP603">
        <v>0</v>
      </c>
      <c r="CQ603">
        <v>1</v>
      </c>
      <c r="CR603">
        <v>6</v>
      </c>
      <c r="CX603" s="33" t="s">
        <v>85</v>
      </c>
    </row>
    <row r="604" spans="1:102" x14ac:dyDescent="0.25">
      <c r="A604">
        <v>603</v>
      </c>
      <c r="B604">
        <v>38</v>
      </c>
      <c r="C604" s="24" t="s">
        <v>328</v>
      </c>
      <c r="D604" s="12">
        <v>9.1999999999999993</v>
      </c>
      <c r="E604" s="13">
        <v>0.2</v>
      </c>
      <c r="F604" s="7">
        <f t="shared" si="140"/>
        <v>45.999999999999993</v>
      </c>
      <c r="G604" s="7">
        <f t="shared" si="148"/>
        <v>9</v>
      </c>
      <c r="H604" s="15">
        <f t="shared" si="149"/>
        <v>9.3999999999999986</v>
      </c>
      <c r="I604" s="11">
        <f t="shared" si="150"/>
        <v>0.39071541861692216</v>
      </c>
      <c r="J604" s="32">
        <f t="shared" si="151"/>
        <v>8.4938134481939605E-3</v>
      </c>
      <c r="K604" s="32">
        <f t="shared" si="152"/>
        <v>117.7327482054165</v>
      </c>
      <c r="L604" s="8">
        <v>0</v>
      </c>
      <c r="M604" s="9">
        <v>1</v>
      </c>
      <c r="N604" s="8">
        <v>0</v>
      </c>
      <c r="O604" s="9">
        <v>0</v>
      </c>
      <c r="P604" s="9">
        <v>0</v>
      </c>
      <c r="Q604" s="9">
        <v>1</v>
      </c>
      <c r="R604" s="9">
        <v>0</v>
      </c>
      <c r="S604" s="8">
        <v>11759</v>
      </c>
      <c r="T604" s="9">
        <v>13</v>
      </c>
      <c r="U604" s="9">
        <f t="shared" si="153"/>
        <v>11745</v>
      </c>
      <c r="V604" s="9">
        <f t="shared" si="154"/>
        <v>50</v>
      </c>
      <c r="W604" s="7">
        <f t="shared" si="145"/>
        <v>9.4307999999999996</v>
      </c>
      <c r="X604" s="7">
        <f t="shared" si="155"/>
        <v>23.669200000000004</v>
      </c>
      <c r="Y604" s="9">
        <v>1</v>
      </c>
      <c r="Z604" s="9">
        <v>0</v>
      </c>
      <c r="AA604" s="9">
        <v>1</v>
      </c>
      <c r="AB604" s="9">
        <v>0</v>
      </c>
      <c r="AC604" s="9">
        <v>0</v>
      </c>
      <c r="AD604" s="29">
        <v>0</v>
      </c>
      <c r="AE604" s="187">
        <v>1</v>
      </c>
      <c r="AF604" s="9">
        <v>0</v>
      </c>
      <c r="AG604" s="29">
        <v>0</v>
      </c>
      <c r="AH604" s="9">
        <v>0</v>
      </c>
      <c r="AI604" s="29">
        <v>1</v>
      </c>
      <c r="AJ604" s="20">
        <v>2001</v>
      </c>
      <c r="AK604" s="32">
        <v>0.13719999999999999</v>
      </c>
      <c r="AL604" s="32">
        <f t="shared" si="147"/>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s="17">
        <v>0</v>
      </c>
      <c r="BF604">
        <v>1</v>
      </c>
      <c r="BG604">
        <v>0</v>
      </c>
      <c r="BH604" s="17">
        <v>0</v>
      </c>
      <c r="BI604">
        <v>1847.333333333333</v>
      </c>
      <c r="BJ604">
        <v>883.19999999999993</v>
      </c>
      <c r="BK604" s="24">
        <v>39.1</v>
      </c>
      <c r="BL604">
        <v>1</v>
      </c>
      <c r="BM604">
        <v>0</v>
      </c>
      <c r="BN604">
        <v>0</v>
      </c>
      <c r="BO604">
        <v>0</v>
      </c>
      <c r="BP604">
        <v>0</v>
      </c>
      <c r="BQ604">
        <v>0</v>
      </c>
      <c r="BR604">
        <v>0</v>
      </c>
      <c r="BS604" s="17">
        <v>0</v>
      </c>
      <c r="BT604">
        <v>0</v>
      </c>
      <c r="BU604">
        <v>0</v>
      </c>
      <c r="BV604">
        <v>1</v>
      </c>
      <c r="BW604" s="17">
        <v>0</v>
      </c>
      <c r="BX604">
        <v>0</v>
      </c>
      <c r="BY604">
        <v>0</v>
      </c>
      <c r="BZ604">
        <v>0</v>
      </c>
      <c r="CA604">
        <v>0</v>
      </c>
      <c r="CB604" s="17">
        <v>1</v>
      </c>
      <c r="CC604">
        <v>1</v>
      </c>
      <c r="CD604">
        <v>1</v>
      </c>
      <c r="CE604">
        <v>0</v>
      </c>
      <c r="CF604">
        <v>0</v>
      </c>
      <c r="CG604">
        <v>0</v>
      </c>
      <c r="CH604">
        <v>1</v>
      </c>
      <c r="CI604">
        <v>0</v>
      </c>
      <c r="CJ604">
        <v>0</v>
      </c>
      <c r="CK604">
        <v>0</v>
      </c>
      <c r="CL604">
        <v>0</v>
      </c>
      <c r="CM604" s="17">
        <v>1</v>
      </c>
      <c r="CN604">
        <v>0</v>
      </c>
      <c r="CO604">
        <v>43</v>
      </c>
      <c r="CP604">
        <v>0</v>
      </c>
      <c r="CQ604">
        <v>1</v>
      </c>
      <c r="CR604">
        <v>6</v>
      </c>
      <c r="CX604" s="33" t="s">
        <v>85</v>
      </c>
    </row>
    <row r="605" spans="1:102" x14ac:dyDescent="0.25">
      <c r="A605">
        <v>604</v>
      </c>
      <c r="B605">
        <v>38</v>
      </c>
      <c r="C605" s="24" t="s">
        <v>328</v>
      </c>
      <c r="D605" s="12">
        <v>16.3</v>
      </c>
      <c r="E605" s="13">
        <v>1.1000000000000001</v>
      </c>
      <c r="F605" s="7">
        <f t="shared" si="140"/>
        <v>14.818181818181818</v>
      </c>
      <c r="G605" s="7">
        <f t="shared" si="148"/>
        <v>15.200000000000001</v>
      </c>
      <c r="H605" s="15">
        <f t="shared" si="149"/>
        <v>17.400000000000002</v>
      </c>
      <c r="I605" s="11">
        <f t="shared" si="150"/>
        <v>0.13547096277416754</v>
      </c>
      <c r="J605" s="32">
        <f t="shared" si="151"/>
        <v>9.1422122117536374E-3</v>
      </c>
      <c r="K605" s="32">
        <f t="shared" si="152"/>
        <v>109.38271578451824</v>
      </c>
      <c r="L605" s="8">
        <v>0</v>
      </c>
      <c r="M605" s="9">
        <v>1</v>
      </c>
      <c r="N605" s="8">
        <v>0</v>
      </c>
      <c r="O605" s="9">
        <v>0</v>
      </c>
      <c r="P605" s="9">
        <v>0</v>
      </c>
      <c r="Q605" s="9">
        <v>1</v>
      </c>
      <c r="R605" s="9">
        <v>0</v>
      </c>
      <c r="S605" s="8">
        <v>11759</v>
      </c>
      <c r="T605" s="9">
        <v>13</v>
      </c>
      <c r="U605" s="9">
        <f t="shared" si="153"/>
        <v>11745</v>
      </c>
      <c r="V605" s="9">
        <f t="shared" si="154"/>
        <v>50</v>
      </c>
      <c r="W605" s="7">
        <f t="shared" si="145"/>
        <v>9.4307999999999996</v>
      </c>
      <c r="X605" s="7">
        <f t="shared" si="155"/>
        <v>23.669200000000004</v>
      </c>
      <c r="Y605" s="9">
        <v>1</v>
      </c>
      <c r="Z605" s="9">
        <v>0</v>
      </c>
      <c r="AA605" s="9">
        <v>1</v>
      </c>
      <c r="AB605" s="9">
        <v>0</v>
      </c>
      <c r="AC605" s="9">
        <v>0</v>
      </c>
      <c r="AD605" s="29">
        <v>0</v>
      </c>
      <c r="AE605" s="187">
        <v>1</v>
      </c>
      <c r="AF605" s="9">
        <v>0</v>
      </c>
      <c r="AG605" s="29">
        <v>0</v>
      </c>
      <c r="AH605" s="9">
        <v>0</v>
      </c>
      <c r="AI605" s="29">
        <v>1</v>
      </c>
      <c r="AJ605" s="20">
        <v>2001</v>
      </c>
      <c r="AK605" s="32">
        <v>0.13719999999999999</v>
      </c>
      <c r="AL605" s="32">
        <f t="shared" si="147"/>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s="17">
        <v>0</v>
      </c>
      <c r="BF605">
        <v>1</v>
      </c>
      <c r="BG605">
        <v>0</v>
      </c>
      <c r="BH605" s="17">
        <v>0</v>
      </c>
      <c r="BI605">
        <v>1847.333333333333</v>
      </c>
      <c r="BJ605">
        <v>883.19999999999993</v>
      </c>
      <c r="BK605" s="24">
        <v>39.1</v>
      </c>
      <c r="BL605">
        <v>0</v>
      </c>
      <c r="BM605">
        <v>0</v>
      </c>
      <c r="BN605">
        <v>0</v>
      </c>
      <c r="BO605">
        <v>0</v>
      </c>
      <c r="BP605">
        <v>0</v>
      </c>
      <c r="BQ605">
        <v>0</v>
      </c>
      <c r="BR605">
        <v>0</v>
      </c>
      <c r="BS605" s="17">
        <v>1</v>
      </c>
      <c r="BT605">
        <v>0</v>
      </c>
      <c r="BU605">
        <v>0</v>
      </c>
      <c r="BV605">
        <v>1</v>
      </c>
      <c r="BW605" s="17">
        <v>0</v>
      </c>
      <c r="BX605">
        <v>0</v>
      </c>
      <c r="BY605">
        <v>0</v>
      </c>
      <c r="BZ605">
        <v>0</v>
      </c>
      <c r="CA605">
        <v>0</v>
      </c>
      <c r="CB605" s="17">
        <v>1</v>
      </c>
      <c r="CC605">
        <v>1</v>
      </c>
      <c r="CD605">
        <v>1</v>
      </c>
      <c r="CE605">
        <v>0</v>
      </c>
      <c r="CF605">
        <v>0</v>
      </c>
      <c r="CG605">
        <v>0</v>
      </c>
      <c r="CH605">
        <v>1</v>
      </c>
      <c r="CI605">
        <v>0</v>
      </c>
      <c r="CJ605">
        <v>0</v>
      </c>
      <c r="CK605">
        <v>0</v>
      </c>
      <c r="CL605">
        <v>0</v>
      </c>
      <c r="CM605" s="17">
        <v>1</v>
      </c>
      <c r="CN605">
        <v>0</v>
      </c>
      <c r="CO605">
        <v>43</v>
      </c>
      <c r="CP605">
        <v>0</v>
      </c>
      <c r="CQ605">
        <v>1</v>
      </c>
      <c r="CR605">
        <v>6</v>
      </c>
      <c r="CX605" s="33" t="s">
        <v>85</v>
      </c>
    </row>
    <row r="606" spans="1:102" x14ac:dyDescent="0.25">
      <c r="A606">
        <v>605</v>
      </c>
      <c r="B606">
        <v>38</v>
      </c>
      <c r="C606" s="24" t="s">
        <v>328</v>
      </c>
      <c r="D606" s="12">
        <v>12.6</v>
      </c>
      <c r="E606" s="13">
        <v>0.8</v>
      </c>
      <c r="F606" s="7">
        <f t="shared" si="140"/>
        <v>15.749999999999998</v>
      </c>
      <c r="G606" s="7">
        <f t="shared" si="148"/>
        <v>11.799999999999999</v>
      </c>
      <c r="H606" s="15">
        <f t="shared" si="149"/>
        <v>13.4</v>
      </c>
      <c r="I606" s="11">
        <f t="shared" si="150"/>
        <v>0.11981062609680501</v>
      </c>
      <c r="J606" s="32">
        <f t="shared" si="151"/>
        <v>7.607023879162224E-3</v>
      </c>
      <c r="K606" s="32">
        <f t="shared" si="152"/>
        <v>131.45745509479482</v>
      </c>
      <c r="L606" s="8">
        <v>0</v>
      </c>
      <c r="M606" s="9">
        <v>1</v>
      </c>
      <c r="N606" s="8">
        <v>0</v>
      </c>
      <c r="O606" s="9">
        <v>0</v>
      </c>
      <c r="P606" s="9">
        <v>0</v>
      </c>
      <c r="Q606" s="9">
        <v>1</v>
      </c>
      <c r="R606" s="9">
        <v>0</v>
      </c>
      <c r="S606" s="8">
        <v>17047</v>
      </c>
      <c r="T606" s="9">
        <v>13</v>
      </c>
      <c r="U606" s="9">
        <f t="shared" si="153"/>
        <v>17033</v>
      </c>
      <c r="V606" s="9">
        <f t="shared" si="154"/>
        <v>50</v>
      </c>
      <c r="W606" s="7">
        <f t="shared" si="145"/>
        <v>9.4307999999999996</v>
      </c>
      <c r="X606" s="7">
        <f t="shared" si="155"/>
        <v>23.669200000000004</v>
      </c>
      <c r="Y606" s="9">
        <v>1</v>
      </c>
      <c r="Z606" s="9">
        <v>0</v>
      </c>
      <c r="AA606" s="9">
        <v>1</v>
      </c>
      <c r="AB606" s="9">
        <v>0</v>
      </c>
      <c r="AC606" s="9">
        <v>0</v>
      </c>
      <c r="AD606" s="29">
        <v>0</v>
      </c>
      <c r="AE606" s="187">
        <v>1</v>
      </c>
      <c r="AF606" s="9">
        <v>0</v>
      </c>
      <c r="AG606" s="29">
        <v>0</v>
      </c>
      <c r="AH606" s="9">
        <v>0</v>
      </c>
      <c r="AI606" s="29">
        <v>1</v>
      </c>
      <c r="AJ606" s="20">
        <v>2001</v>
      </c>
      <c r="AK606" s="32">
        <v>0.13719999999999999</v>
      </c>
      <c r="AL606" s="32">
        <f t="shared" si="147"/>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s="17">
        <v>0</v>
      </c>
      <c r="BF606">
        <v>1</v>
      </c>
      <c r="BG606">
        <v>0</v>
      </c>
      <c r="BH606" s="17">
        <v>0</v>
      </c>
      <c r="BI606">
        <v>1847.333333333333</v>
      </c>
      <c r="BJ606">
        <v>883.19999999999993</v>
      </c>
      <c r="BK606" s="24">
        <v>39.1</v>
      </c>
      <c r="BL606">
        <v>0</v>
      </c>
      <c r="BM606">
        <v>0</v>
      </c>
      <c r="BN606">
        <v>0</v>
      </c>
      <c r="BO606">
        <v>0</v>
      </c>
      <c r="BP606">
        <v>0</v>
      </c>
      <c r="BQ606">
        <v>0</v>
      </c>
      <c r="BR606">
        <v>0</v>
      </c>
      <c r="BS606" s="17">
        <v>1</v>
      </c>
      <c r="BT606">
        <v>0</v>
      </c>
      <c r="BU606">
        <v>0</v>
      </c>
      <c r="BV606">
        <v>1</v>
      </c>
      <c r="BW606" s="17">
        <v>0</v>
      </c>
      <c r="BX606">
        <v>0</v>
      </c>
      <c r="BY606">
        <v>0</v>
      </c>
      <c r="BZ606">
        <v>0</v>
      </c>
      <c r="CA606">
        <v>0</v>
      </c>
      <c r="CB606" s="17">
        <v>1</v>
      </c>
      <c r="CC606">
        <v>1</v>
      </c>
      <c r="CD606">
        <v>1</v>
      </c>
      <c r="CE606">
        <v>0</v>
      </c>
      <c r="CF606">
        <v>0</v>
      </c>
      <c r="CG606">
        <v>0</v>
      </c>
      <c r="CH606">
        <v>1</v>
      </c>
      <c r="CI606">
        <v>0</v>
      </c>
      <c r="CJ606">
        <v>0</v>
      </c>
      <c r="CK606">
        <v>0</v>
      </c>
      <c r="CL606">
        <v>0</v>
      </c>
      <c r="CM606" s="17">
        <v>1</v>
      </c>
      <c r="CN606">
        <v>0</v>
      </c>
      <c r="CO606">
        <v>43</v>
      </c>
      <c r="CP606">
        <v>0</v>
      </c>
      <c r="CQ606">
        <v>1</v>
      </c>
      <c r="CR606">
        <v>6</v>
      </c>
      <c r="CX606" s="33" t="s">
        <v>85</v>
      </c>
    </row>
    <row r="607" spans="1:102" x14ac:dyDescent="0.25">
      <c r="A607">
        <v>606</v>
      </c>
      <c r="B607">
        <v>38</v>
      </c>
      <c r="C607" s="24" t="s">
        <v>328</v>
      </c>
      <c r="D607" s="12">
        <v>10.3</v>
      </c>
      <c r="E607" s="13">
        <v>0.2</v>
      </c>
      <c r="F607" s="7">
        <f t="shared" si="140"/>
        <v>51.5</v>
      </c>
      <c r="G607" s="7">
        <f t="shared" si="148"/>
        <v>10.100000000000001</v>
      </c>
      <c r="H607" s="15">
        <f t="shared" si="149"/>
        <v>10.5</v>
      </c>
      <c r="I607" s="11">
        <f t="shared" si="150"/>
        <v>0.47764592668287958</v>
      </c>
      <c r="J607" s="32">
        <f t="shared" si="151"/>
        <v>9.2746781880170773E-3</v>
      </c>
      <c r="K607" s="32">
        <f t="shared" si="152"/>
        <v>107.82045260524555</v>
      </c>
      <c r="L607" s="8">
        <v>0</v>
      </c>
      <c r="M607" s="9">
        <v>1</v>
      </c>
      <c r="N607" s="8">
        <v>0</v>
      </c>
      <c r="O607" s="9">
        <v>0</v>
      </c>
      <c r="P607" s="9">
        <v>0</v>
      </c>
      <c r="Q607" s="9">
        <v>1</v>
      </c>
      <c r="R607" s="9">
        <v>0</v>
      </c>
      <c r="S607" s="8">
        <v>8987</v>
      </c>
      <c r="T607" s="9">
        <v>13</v>
      </c>
      <c r="U607" s="9">
        <f t="shared" si="153"/>
        <v>8973</v>
      </c>
      <c r="V607" s="9">
        <f t="shared" si="154"/>
        <v>50</v>
      </c>
      <c r="W607" s="7">
        <f t="shared" si="145"/>
        <v>9.4307999999999996</v>
      </c>
      <c r="X607" s="7">
        <f t="shared" si="155"/>
        <v>23.669200000000004</v>
      </c>
      <c r="Y607" s="9">
        <v>1</v>
      </c>
      <c r="Z607" s="9">
        <v>0</v>
      </c>
      <c r="AA607" s="9">
        <v>1</v>
      </c>
      <c r="AB607" s="9">
        <v>0</v>
      </c>
      <c r="AC607" s="9">
        <v>0</v>
      </c>
      <c r="AD607" s="29">
        <v>0</v>
      </c>
      <c r="AE607" s="187">
        <v>1</v>
      </c>
      <c r="AF607" s="9">
        <v>0</v>
      </c>
      <c r="AG607" s="29">
        <v>0</v>
      </c>
      <c r="AH607" s="9">
        <v>0</v>
      </c>
      <c r="AI607" s="29">
        <v>1</v>
      </c>
      <c r="AJ607" s="20">
        <v>2001</v>
      </c>
      <c r="AK607" s="32">
        <v>0.13719999999999999</v>
      </c>
      <c r="AL607" s="32">
        <f t="shared" si="147"/>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s="17">
        <v>0</v>
      </c>
      <c r="BF607">
        <v>1</v>
      </c>
      <c r="BG607">
        <v>0</v>
      </c>
      <c r="BH607" s="17">
        <v>0</v>
      </c>
      <c r="BI607">
        <v>1847.333333333333</v>
      </c>
      <c r="BJ607">
        <v>883.19999999999993</v>
      </c>
      <c r="BK607" s="24">
        <v>39.1</v>
      </c>
      <c r="BL607">
        <v>1</v>
      </c>
      <c r="BM607">
        <v>0</v>
      </c>
      <c r="BN607">
        <v>0</v>
      </c>
      <c r="BO607">
        <v>0</v>
      </c>
      <c r="BP607">
        <v>0</v>
      </c>
      <c r="BQ607">
        <v>0</v>
      </c>
      <c r="BR607">
        <v>0</v>
      </c>
      <c r="BS607" s="17">
        <v>0</v>
      </c>
      <c r="BT607">
        <v>0</v>
      </c>
      <c r="BU607">
        <v>0</v>
      </c>
      <c r="BV607">
        <v>1</v>
      </c>
      <c r="BW607" s="17">
        <v>0</v>
      </c>
      <c r="BX607">
        <v>0</v>
      </c>
      <c r="BY607">
        <v>0</v>
      </c>
      <c r="BZ607">
        <v>0</v>
      </c>
      <c r="CA607">
        <v>0</v>
      </c>
      <c r="CB607" s="17">
        <v>1</v>
      </c>
      <c r="CC607">
        <v>1</v>
      </c>
      <c r="CD607">
        <v>1</v>
      </c>
      <c r="CE607">
        <v>0</v>
      </c>
      <c r="CF607">
        <v>0</v>
      </c>
      <c r="CG607">
        <v>0</v>
      </c>
      <c r="CH607">
        <v>1</v>
      </c>
      <c r="CI607">
        <v>0</v>
      </c>
      <c r="CJ607">
        <v>0</v>
      </c>
      <c r="CK607">
        <v>0</v>
      </c>
      <c r="CL607">
        <v>0</v>
      </c>
      <c r="CM607" s="17">
        <v>1</v>
      </c>
      <c r="CN607">
        <v>0</v>
      </c>
      <c r="CO607">
        <v>43</v>
      </c>
      <c r="CP607">
        <v>0</v>
      </c>
      <c r="CQ607">
        <v>1</v>
      </c>
      <c r="CR607">
        <v>6</v>
      </c>
      <c r="CX607" s="33" t="s">
        <v>85</v>
      </c>
    </row>
    <row r="608" spans="1:102" x14ac:dyDescent="0.25">
      <c r="A608">
        <v>607</v>
      </c>
      <c r="B608">
        <v>38</v>
      </c>
      <c r="C608" s="24" t="s">
        <v>328</v>
      </c>
      <c r="D608" s="12">
        <v>16.8</v>
      </c>
      <c r="E608" s="13">
        <v>1.1000000000000001</v>
      </c>
      <c r="F608" s="7">
        <f t="shared" ref="F608:F646" si="156">D608/E608</f>
        <v>15.272727272727272</v>
      </c>
      <c r="G608" s="7">
        <f t="shared" si="148"/>
        <v>15.700000000000001</v>
      </c>
      <c r="H608" s="15">
        <f t="shared" si="149"/>
        <v>17.900000000000002</v>
      </c>
      <c r="I608" s="11">
        <f t="shared" si="150"/>
        <v>0.15917507687208587</v>
      </c>
      <c r="J608" s="32">
        <f t="shared" si="151"/>
        <v>1.0422177652338957E-2</v>
      </c>
      <c r="K608" s="32">
        <f t="shared" si="152"/>
        <v>95.949237612120243</v>
      </c>
      <c r="L608" s="8">
        <v>0</v>
      </c>
      <c r="M608" s="9">
        <v>1</v>
      </c>
      <c r="N608" s="8">
        <v>0</v>
      </c>
      <c r="O608" s="9">
        <v>0</v>
      </c>
      <c r="P608" s="9">
        <v>0</v>
      </c>
      <c r="Q608" s="9">
        <v>1</v>
      </c>
      <c r="R608" s="9">
        <v>0</v>
      </c>
      <c r="S608" s="8">
        <v>8987</v>
      </c>
      <c r="T608" s="9">
        <v>13</v>
      </c>
      <c r="U608" s="9">
        <f t="shared" si="153"/>
        <v>8973</v>
      </c>
      <c r="V608" s="9">
        <f t="shared" si="154"/>
        <v>50</v>
      </c>
      <c r="W608" s="7">
        <f t="shared" si="145"/>
        <v>9.4307999999999996</v>
      </c>
      <c r="X608" s="7">
        <f t="shared" si="155"/>
        <v>23.669200000000004</v>
      </c>
      <c r="Y608" s="9">
        <v>1</v>
      </c>
      <c r="Z608" s="9">
        <v>0</v>
      </c>
      <c r="AA608" s="9">
        <v>1</v>
      </c>
      <c r="AB608" s="9">
        <v>0</v>
      </c>
      <c r="AC608" s="9">
        <v>0</v>
      </c>
      <c r="AD608" s="29">
        <v>0</v>
      </c>
      <c r="AE608" s="187">
        <v>1</v>
      </c>
      <c r="AF608" s="9">
        <v>0</v>
      </c>
      <c r="AG608" s="29">
        <v>0</v>
      </c>
      <c r="AH608" s="9">
        <v>0</v>
      </c>
      <c r="AI608" s="29">
        <v>1</v>
      </c>
      <c r="AJ608" s="20">
        <v>2001</v>
      </c>
      <c r="AK608" s="32">
        <v>0.13719999999999999</v>
      </c>
      <c r="AL608" s="32">
        <f t="shared" si="147"/>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s="17">
        <v>0</v>
      </c>
      <c r="BF608">
        <v>1</v>
      </c>
      <c r="BG608">
        <v>0</v>
      </c>
      <c r="BH608" s="17">
        <v>0</v>
      </c>
      <c r="BI608">
        <v>1847.333333333333</v>
      </c>
      <c r="BJ608">
        <v>883.19999999999993</v>
      </c>
      <c r="BK608" s="24">
        <v>39.1</v>
      </c>
      <c r="BL608">
        <v>0</v>
      </c>
      <c r="BM608">
        <v>0</v>
      </c>
      <c r="BN608">
        <v>0</v>
      </c>
      <c r="BO608">
        <v>0</v>
      </c>
      <c r="BP608">
        <v>0</v>
      </c>
      <c r="BQ608">
        <v>0</v>
      </c>
      <c r="BR608">
        <v>0</v>
      </c>
      <c r="BS608" s="17">
        <v>1</v>
      </c>
      <c r="BT608">
        <v>0</v>
      </c>
      <c r="BU608">
        <v>0</v>
      </c>
      <c r="BV608">
        <v>1</v>
      </c>
      <c r="BW608" s="17">
        <v>0</v>
      </c>
      <c r="BX608">
        <v>0</v>
      </c>
      <c r="BY608">
        <v>0</v>
      </c>
      <c r="BZ608">
        <v>0</v>
      </c>
      <c r="CA608">
        <v>0</v>
      </c>
      <c r="CB608" s="17">
        <v>1</v>
      </c>
      <c r="CC608">
        <v>1</v>
      </c>
      <c r="CD608">
        <v>1</v>
      </c>
      <c r="CE608">
        <v>0</v>
      </c>
      <c r="CF608">
        <v>0</v>
      </c>
      <c r="CG608">
        <v>0</v>
      </c>
      <c r="CH608">
        <v>1</v>
      </c>
      <c r="CI608">
        <v>0</v>
      </c>
      <c r="CJ608">
        <v>0</v>
      </c>
      <c r="CK608">
        <v>0</v>
      </c>
      <c r="CL608">
        <v>0</v>
      </c>
      <c r="CM608" s="17">
        <v>1</v>
      </c>
      <c r="CN608">
        <v>0</v>
      </c>
      <c r="CO608">
        <v>43</v>
      </c>
      <c r="CP608">
        <v>0</v>
      </c>
      <c r="CQ608">
        <v>1</v>
      </c>
      <c r="CR608">
        <v>6</v>
      </c>
      <c r="CX608" s="33" t="s">
        <v>85</v>
      </c>
    </row>
    <row r="609" spans="1:102" x14ac:dyDescent="0.25">
      <c r="A609">
        <v>608</v>
      </c>
      <c r="B609">
        <v>38</v>
      </c>
      <c r="C609" s="24" t="s">
        <v>328</v>
      </c>
      <c r="D609" s="12">
        <v>12</v>
      </c>
      <c r="E609" s="13">
        <v>0.6</v>
      </c>
      <c r="F609" s="7">
        <f t="shared" si="156"/>
        <v>20</v>
      </c>
      <c r="G609" s="7">
        <f t="shared" si="148"/>
        <v>11.4</v>
      </c>
      <c r="H609" s="15">
        <f t="shared" si="149"/>
        <v>12.6</v>
      </c>
      <c r="I609" s="11">
        <f t="shared" si="150"/>
        <v>0.38454428462686413</v>
      </c>
      <c r="J609" s="32">
        <f t="shared" si="151"/>
        <v>1.9227214231343204E-2</v>
      </c>
      <c r="K609" s="32">
        <f t="shared" si="152"/>
        <v>52.009614495783381</v>
      </c>
      <c r="L609" s="8">
        <v>0</v>
      </c>
      <c r="M609" s="9">
        <v>1</v>
      </c>
      <c r="N609" s="8">
        <v>0</v>
      </c>
      <c r="O609" s="9">
        <v>0</v>
      </c>
      <c r="P609" s="9">
        <v>0</v>
      </c>
      <c r="Q609" s="9">
        <v>1</v>
      </c>
      <c r="R609" s="9">
        <v>0</v>
      </c>
      <c r="S609" s="8">
        <v>2319</v>
      </c>
      <c r="T609" s="9">
        <v>13</v>
      </c>
      <c r="U609" s="9">
        <f t="shared" si="153"/>
        <v>2305</v>
      </c>
      <c r="V609" s="9">
        <f t="shared" si="154"/>
        <v>50</v>
      </c>
      <c r="W609" s="7">
        <f t="shared" si="145"/>
        <v>9.4307999999999996</v>
      </c>
      <c r="X609" s="7">
        <f t="shared" si="155"/>
        <v>23.669200000000004</v>
      </c>
      <c r="Y609" s="9">
        <v>1</v>
      </c>
      <c r="Z609" s="9">
        <v>0</v>
      </c>
      <c r="AA609" s="9">
        <v>1</v>
      </c>
      <c r="AB609" s="9">
        <v>0</v>
      </c>
      <c r="AC609" s="9">
        <v>0</v>
      </c>
      <c r="AD609" s="29">
        <v>0</v>
      </c>
      <c r="AE609" s="187">
        <v>1</v>
      </c>
      <c r="AF609" s="9">
        <v>0</v>
      </c>
      <c r="AG609" s="29">
        <v>0</v>
      </c>
      <c r="AH609" s="9">
        <v>0</v>
      </c>
      <c r="AI609" s="29">
        <v>1</v>
      </c>
      <c r="AJ609" s="20">
        <v>2001</v>
      </c>
      <c r="AK609" s="32">
        <v>0.13719999999999999</v>
      </c>
      <c r="AL609" s="32">
        <f t="shared" si="147"/>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s="17">
        <v>0</v>
      </c>
      <c r="BF609">
        <v>1</v>
      </c>
      <c r="BG609">
        <v>0</v>
      </c>
      <c r="BH609" s="17">
        <v>0</v>
      </c>
      <c r="BI609">
        <v>1847.333333333333</v>
      </c>
      <c r="BJ609">
        <v>883.19999999999993</v>
      </c>
      <c r="BK609" s="24">
        <v>39.1</v>
      </c>
      <c r="BL609">
        <v>1</v>
      </c>
      <c r="BM609">
        <v>0</v>
      </c>
      <c r="BN609">
        <v>0</v>
      </c>
      <c r="BO609">
        <v>0</v>
      </c>
      <c r="BP609">
        <v>0</v>
      </c>
      <c r="BQ609">
        <v>0</v>
      </c>
      <c r="BR609">
        <v>0</v>
      </c>
      <c r="BS609" s="17">
        <v>0</v>
      </c>
      <c r="BT609">
        <v>0</v>
      </c>
      <c r="BU609">
        <v>0</v>
      </c>
      <c r="BV609">
        <v>1</v>
      </c>
      <c r="BW609" s="17">
        <v>0</v>
      </c>
      <c r="BX609">
        <v>0</v>
      </c>
      <c r="BY609">
        <v>0</v>
      </c>
      <c r="BZ609">
        <v>0</v>
      </c>
      <c r="CA609">
        <v>0</v>
      </c>
      <c r="CB609" s="17">
        <v>1</v>
      </c>
      <c r="CC609">
        <v>1</v>
      </c>
      <c r="CD609">
        <v>1</v>
      </c>
      <c r="CE609">
        <v>0</v>
      </c>
      <c r="CF609">
        <v>0</v>
      </c>
      <c r="CG609">
        <v>0</v>
      </c>
      <c r="CH609">
        <v>1</v>
      </c>
      <c r="CI609">
        <v>0</v>
      </c>
      <c r="CJ609">
        <v>0</v>
      </c>
      <c r="CK609">
        <v>0</v>
      </c>
      <c r="CL609">
        <v>0</v>
      </c>
      <c r="CM609" s="17">
        <v>1</v>
      </c>
      <c r="CN609">
        <v>0</v>
      </c>
      <c r="CO609">
        <v>43</v>
      </c>
      <c r="CP609">
        <v>0</v>
      </c>
      <c r="CQ609">
        <v>1</v>
      </c>
      <c r="CR609">
        <v>6</v>
      </c>
      <c r="CX609" s="33" t="s">
        <v>85</v>
      </c>
    </row>
    <row r="610" spans="1:102" x14ac:dyDescent="0.25">
      <c r="A610">
        <v>609</v>
      </c>
      <c r="B610">
        <v>38</v>
      </c>
      <c r="C610" s="24" t="s">
        <v>328</v>
      </c>
      <c r="D610" s="12">
        <v>24.1</v>
      </c>
      <c r="E610" s="13">
        <v>3</v>
      </c>
      <c r="F610" s="7">
        <f t="shared" si="156"/>
        <v>8.0333333333333332</v>
      </c>
      <c r="G610" s="7">
        <f t="shared" si="148"/>
        <v>21.1</v>
      </c>
      <c r="H610" s="15">
        <f t="shared" si="149"/>
        <v>27.1</v>
      </c>
      <c r="I610" s="11">
        <f t="shared" si="150"/>
        <v>0.15218210253381906</v>
      </c>
      <c r="J610" s="32">
        <f t="shared" si="151"/>
        <v>1.8943830190931835E-2</v>
      </c>
      <c r="K610" s="32">
        <f t="shared" si="152"/>
        <v>52.787635336738134</v>
      </c>
      <c r="L610" s="8">
        <v>0</v>
      </c>
      <c r="M610" s="9">
        <v>1</v>
      </c>
      <c r="N610" s="8">
        <v>0</v>
      </c>
      <c r="O610" s="9">
        <v>0</v>
      </c>
      <c r="P610" s="9">
        <v>0</v>
      </c>
      <c r="Q610" s="9">
        <v>1</v>
      </c>
      <c r="R610" s="9">
        <v>0</v>
      </c>
      <c r="S610" s="8">
        <v>2736</v>
      </c>
      <c r="T610" s="9">
        <v>13</v>
      </c>
      <c r="U610" s="9">
        <f t="shared" si="153"/>
        <v>2722</v>
      </c>
      <c r="V610" s="9">
        <f t="shared" si="154"/>
        <v>50</v>
      </c>
      <c r="W610" s="7">
        <f t="shared" si="145"/>
        <v>9.4307999999999996</v>
      </c>
      <c r="X610" s="7">
        <f t="shared" si="155"/>
        <v>23.669200000000004</v>
      </c>
      <c r="Y610" s="9">
        <v>1</v>
      </c>
      <c r="Z610" s="9">
        <v>0</v>
      </c>
      <c r="AA610" s="9">
        <v>1</v>
      </c>
      <c r="AB610" s="9">
        <v>0</v>
      </c>
      <c r="AC610" s="9">
        <v>0</v>
      </c>
      <c r="AD610" s="29">
        <v>0</v>
      </c>
      <c r="AE610" s="187">
        <v>1</v>
      </c>
      <c r="AF610" s="9">
        <v>0</v>
      </c>
      <c r="AG610" s="29">
        <v>0</v>
      </c>
      <c r="AH610" s="9">
        <v>0</v>
      </c>
      <c r="AI610" s="29">
        <v>1</v>
      </c>
      <c r="AJ610" s="20">
        <v>2001</v>
      </c>
      <c r="AK610" s="32">
        <v>0.13719999999999999</v>
      </c>
      <c r="AL610" s="32">
        <f t="shared" si="147"/>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s="17">
        <v>0</v>
      </c>
      <c r="BF610">
        <v>1</v>
      </c>
      <c r="BG610">
        <v>0</v>
      </c>
      <c r="BH610" s="17">
        <v>0</v>
      </c>
      <c r="BI610">
        <v>1847.333333333333</v>
      </c>
      <c r="BJ610">
        <v>883.19999999999993</v>
      </c>
      <c r="BK610" s="24">
        <v>39.1</v>
      </c>
      <c r="BL610">
        <v>0</v>
      </c>
      <c r="BM610">
        <v>0</v>
      </c>
      <c r="BN610">
        <v>0</v>
      </c>
      <c r="BO610">
        <v>0</v>
      </c>
      <c r="BP610">
        <v>0</v>
      </c>
      <c r="BQ610">
        <v>0</v>
      </c>
      <c r="BR610">
        <v>0</v>
      </c>
      <c r="BS610" s="17">
        <v>1</v>
      </c>
      <c r="BT610">
        <v>0</v>
      </c>
      <c r="BU610">
        <v>0</v>
      </c>
      <c r="BV610">
        <v>1</v>
      </c>
      <c r="BW610" s="17">
        <v>0</v>
      </c>
      <c r="BX610">
        <v>0</v>
      </c>
      <c r="BY610">
        <v>0</v>
      </c>
      <c r="BZ610">
        <v>0</v>
      </c>
      <c r="CA610">
        <v>0</v>
      </c>
      <c r="CB610" s="17">
        <v>1</v>
      </c>
      <c r="CC610">
        <v>1</v>
      </c>
      <c r="CD610">
        <v>1</v>
      </c>
      <c r="CE610">
        <v>0</v>
      </c>
      <c r="CF610">
        <v>0</v>
      </c>
      <c r="CG610">
        <v>0</v>
      </c>
      <c r="CH610">
        <v>1</v>
      </c>
      <c r="CI610">
        <v>0</v>
      </c>
      <c r="CJ610">
        <v>0</v>
      </c>
      <c r="CK610">
        <v>0</v>
      </c>
      <c r="CL610">
        <v>0</v>
      </c>
      <c r="CM610" s="17">
        <v>1</v>
      </c>
      <c r="CN610">
        <v>0</v>
      </c>
      <c r="CO610">
        <v>43</v>
      </c>
      <c r="CP610">
        <v>0</v>
      </c>
      <c r="CQ610">
        <v>1</v>
      </c>
      <c r="CR610">
        <v>6</v>
      </c>
      <c r="CX610" s="33" t="s">
        <v>85</v>
      </c>
    </row>
    <row r="611" spans="1:102" x14ac:dyDescent="0.25">
      <c r="A611">
        <v>610</v>
      </c>
      <c r="B611">
        <v>38</v>
      </c>
      <c r="C611" s="24" t="s">
        <v>328</v>
      </c>
      <c r="D611" s="12">
        <v>21.9</v>
      </c>
      <c r="E611" s="13">
        <v>2.5</v>
      </c>
      <c r="F611" s="7">
        <f t="shared" si="156"/>
        <v>8.76</v>
      </c>
      <c r="G611" s="7">
        <f t="shared" si="148"/>
        <v>19.399999999999999</v>
      </c>
      <c r="H611" s="15">
        <f t="shared" si="149"/>
        <v>24.4</v>
      </c>
      <c r="I611" s="11">
        <f t="shared" si="150"/>
        <v>0.18622549971585556</v>
      </c>
      <c r="J611" s="32">
        <f t="shared" si="151"/>
        <v>2.1258618689024608E-2</v>
      </c>
      <c r="K611" s="32">
        <f t="shared" si="152"/>
        <v>47.039744897267461</v>
      </c>
      <c r="L611" s="8">
        <v>0</v>
      </c>
      <c r="M611" s="9">
        <v>1</v>
      </c>
      <c r="N611" s="8">
        <v>0</v>
      </c>
      <c r="O611" s="9">
        <v>0</v>
      </c>
      <c r="P611" s="9">
        <v>0</v>
      </c>
      <c r="Q611" s="9">
        <v>1</v>
      </c>
      <c r="R611" s="9">
        <v>0</v>
      </c>
      <c r="S611" s="8">
        <v>2150</v>
      </c>
      <c r="T611" s="9">
        <v>13</v>
      </c>
      <c r="U611" s="9">
        <f t="shared" si="153"/>
        <v>2136</v>
      </c>
      <c r="V611" s="9">
        <f t="shared" si="154"/>
        <v>50</v>
      </c>
      <c r="W611" s="7">
        <f t="shared" si="145"/>
        <v>9.4307999999999996</v>
      </c>
      <c r="X611" s="7">
        <f t="shared" si="155"/>
        <v>23.669200000000004</v>
      </c>
      <c r="Y611" s="9">
        <v>1</v>
      </c>
      <c r="Z611" s="9">
        <v>0</v>
      </c>
      <c r="AA611" s="9">
        <v>1</v>
      </c>
      <c r="AB611" s="9">
        <v>0</v>
      </c>
      <c r="AC611" s="9">
        <v>0</v>
      </c>
      <c r="AD611" s="29">
        <v>0</v>
      </c>
      <c r="AE611" s="187">
        <v>1</v>
      </c>
      <c r="AF611" s="9">
        <v>0</v>
      </c>
      <c r="AG611" s="29">
        <v>0</v>
      </c>
      <c r="AH611" s="9">
        <v>0</v>
      </c>
      <c r="AI611" s="29">
        <v>1</v>
      </c>
      <c r="AJ611" s="20">
        <v>2001</v>
      </c>
      <c r="AK611" s="32">
        <v>0.13719999999999999</v>
      </c>
      <c r="AL611" s="32">
        <f t="shared" si="147"/>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s="17">
        <v>0</v>
      </c>
      <c r="BF611">
        <v>1</v>
      </c>
      <c r="BG611">
        <v>0</v>
      </c>
      <c r="BH611" s="17">
        <v>0</v>
      </c>
      <c r="BI611">
        <v>1847.333333333333</v>
      </c>
      <c r="BJ611">
        <v>883.19999999999993</v>
      </c>
      <c r="BK611" s="24">
        <v>39.1</v>
      </c>
      <c r="BL611">
        <v>0</v>
      </c>
      <c r="BM611">
        <v>0</v>
      </c>
      <c r="BN611">
        <v>0</v>
      </c>
      <c r="BO611">
        <v>0</v>
      </c>
      <c r="BP611">
        <v>0</v>
      </c>
      <c r="BQ611">
        <v>0</v>
      </c>
      <c r="BR611">
        <v>0</v>
      </c>
      <c r="BS611" s="17">
        <v>1</v>
      </c>
      <c r="BT611">
        <v>0</v>
      </c>
      <c r="BU611">
        <v>0</v>
      </c>
      <c r="BV611">
        <v>1</v>
      </c>
      <c r="BW611" s="17">
        <v>0</v>
      </c>
      <c r="BX611">
        <v>0</v>
      </c>
      <c r="BY611">
        <v>0</v>
      </c>
      <c r="BZ611">
        <v>0</v>
      </c>
      <c r="CA611">
        <v>0</v>
      </c>
      <c r="CB611" s="17">
        <v>1</v>
      </c>
      <c r="CC611">
        <v>1</v>
      </c>
      <c r="CD611">
        <v>1</v>
      </c>
      <c r="CE611">
        <v>0</v>
      </c>
      <c r="CF611">
        <v>0</v>
      </c>
      <c r="CG611">
        <v>0</v>
      </c>
      <c r="CH611">
        <v>1</v>
      </c>
      <c r="CI611">
        <v>0</v>
      </c>
      <c r="CJ611">
        <v>0</v>
      </c>
      <c r="CK611">
        <v>0</v>
      </c>
      <c r="CL611">
        <v>0</v>
      </c>
      <c r="CM611" s="17">
        <v>1</v>
      </c>
      <c r="CN611">
        <v>0</v>
      </c>
      <c r="CO611">
        <v>43</v>
      </c>
      <c r="CP611">
        <v>0</v>
      </c>
      <c r="CQ611">
        <v>1</v>
      </c>
      <c r="CR611">
        <v>6</v>
      </c>
      <c r="CX611" s="33" t="s">
        <v>85</v>
      </c>
    </row>
    <row r="612" spans="1:102" x14ac:dyDescent="0.25">
      <c r="A612">
        <v>611</v>
      </c>
      <c r="B612">
        <v>38</v>
      </c>
      <c r="C612" s="24" t="s">
        <v>328</v>
      </c>
      <c r="D612" s="12">
        <v>10.7</v>
      </c>
      <c r="E612" s="13">
        <v>0.7</v>
      </c>
      <c r="F612" s="7">
        <f t="shared" si="156"/>
        <v>15.285714285714286</v>
      </c>
      <c r="G612" s="7">
        <f t="shared" si="148"/>
        <v>10</v>
      </c>
      <c r="H612" s="15">
        <f t="shared" si="149"/>
        <v>11.399999999999999</v>
      </c>
      <c r="I612" s="11">
        <f t="shared" si="150"/>
        <v>0.32584416439046376</v>
      </c>
      <c r="J612" s="32">
        <f t="shared" si="151"/>
        <v>2.1316907950777998E-2</v>
      </c>
      <c r="K612" s="32">
        <f t="shared" si="152"/>
        <v>46.911118737720273</v>
      </c>
      <c r="L612" s="8">
        <v>0</v>
      </c>
      <c r="M612" s="9">
        <v>1</v>
      </c>
      <c r="N612" s="8">
        <v>0</v>
      </c>
      <c r="O612" s="9">
        <v>0</v>
      </c>
      <c r="P612" s="9">
        <v>0</v>
      </c>
      <c r="Q612" s="9">
        <v>1</v>
      </c>
      <c r="R612" s="9">
        <v>0</v>
      </c>
      <c r="S612" s="8">
        <v>1981</v>
      </c>
      <c r="T612" s="9">
        <v>13</v>
      </c>
      <c r="U612" s="9">
        <f t="shared" si="153"/>
        <v>1967</v>
      </c>
      <c r="V612" s="9">
        <f t="shared" si="154"/>
        <v>50</v>
      </c>
      <c r="W612" s="7">
        <f t="shared" si="145"/>
        <v>9.4307999999999996</v>
      </c>
      <c r="X612" s="7">
        <f t="shared" si="155"/>
        <v>23.669200000000004</v>
      </c>
      <c r="Y612" s="9">
        <v>1</v>
      </c>
      <c r="Z612" s="9">
        <v>0</v>
      </c>
      <c r="AA612" s="9">
        <v>1</v>
      </c>
      <c r="AB612" s="9">
        <v>0</v>
      </c>
      <c r="AC612" s="9">
        <v>0</v>
      </c>
      <c r="AD612" s="29">
        <v>0</v>
      </c>
      <c r="AE612" s="187">
        <v>1</v>
      </c>
      <c r="AF612" s="9">
        <v>0</v>
      </c>
      <c r="AG612" s="29">
        <v>0</v>
      </c>
      <c r="AH612" s="9">
        <v>0</v>
      </c>
      <c r="AI612" s="29">
        <v>1</v>
      </c>
      <c r="AJ612" s="20">
        <v>2001</v>
      </c>
      <c r="AK612" s="32">
        <v>0.13719999999999999</v>
      </c>
      <c r="AL612" s="32">
        <f t="shared" si="147"/>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s="17">
        <v>0</v>
      </c>
      <c r="BF612">
        <v>1</v>
      </c>
      <c r="BG612">
        <v>0</v>
      </c>
      <c r="BH612" s="17">
        <v>0</v>
      </c>
      <c r="BI612">
        <v>1847.333333333333</v>
      </c>
      <c r="BJ612">
        <v>883.19999999999993</v>
      </c>
      <c r="BK612" s="24">
        <v>39.1</v>
      </c>
      <c r="BL612">
        <v>1</v>
      </c>
      <c r="BM612">
        <v>0</v>
      </c>
      <c r="BN612">
        <v>0</v>
      </c>
      <c r="BO612">
        <v>0</v>
      </c>
      <c r="BP612">
        <v>0</v>
      </c>
      <c r="BQ612">
        <v>0</v>
      </c>
      <c r="BR612">
        <v>0</v>
      </c>
      <c r="BS612" s="17">
        <v>0</v>
      </c>
      <c r="BT612">
        <v>0</v>
      </c>
      <c r="BU612">
        <v>0</v>
      </c>
      <c r="BV612">
        <v>1</v>
      </c>
      <c r="BW612" s="17">
        <v>0</v>
      </c>
      <c r="BX612">
        <v>0</v>
      </c>
      <c r="BY612">
        <v>0</v>
      </c>
      <c r="BZ612">
        <v>0</v>
      </c>
      <c r="CA612">
        <v>0</v>
      </c>
      <c r="CB612" s="17">
        <v>1</v>
      </c>
      <c r="CC612">
        <v>1</v>
      </c>
      <c r="CD612">
        <v>1</v>
      </c>
      <c r="CE612">
        <v>0</v>
      </c>
      <c r="CF612">
        <v>0</v>
      </c>
      <c r="CG612">
        <v>0</v>
      </c>
      <c r="CH612">
        <v>1</v>
      </c>
      <c r="CI612">
        <v>0</v>
      </c>
      <c r="CJ612">
        <v>0</v>
      </c>
      <c r="CK612">
        <v>0</v>
      </c>
      <c r="CL612">
        <v>0</v>
      </c>
      <c r="CM612" s="17">
        <v>1</v>
      </c>
      <c r="CN612">
        <v>0</v>
      </c>
      <c r="CO612">
        <v>43</v>
      </c>
      <c r="CP612">
        <v>0</v>
      </c>
      <c r="CQ612">
        <v>1</v>
      </c>
      <c r="CR612">
        <v>6</v>
      </c>
      <c r="CX612" s="33" t="s">
        <v>85</v>
      </c>
    </row>
    <row r="613" spans="1:102" x14ac:dyDescent="0.25">
      <c r="A613">
        <v>612</v>
      </c>
      <c r="B613">
        <v>38</v>
      </c>
      <c r="C613" s="24" t="s">
        <v>328</v>
      </c>
      <c r="D613" s="12">
        <v>21.5</v>
      </c>
      <c r="E613" s="13">
        <v>4.3</v>
      </c>
      <c r="F613" s="7">
        <f t="shared" si="156"/>
        <v>5</v>
      </c>
      <c r="G613" s="7">
        <f t="shared" si="148"/>
        <v>17.2</v>
      </c>
      <c r="H613" s="15">
        <f t="shared" si="149"/>
        <v>25.8</v>
      </c>
      <c r="I613" s="11">
        <f t="shared" si="150"/>
        <v>0.11211213233271874</v>
      </c>
      <c r="J613" s="32">
        <f t="shared" si="151"/>
        <v>2.242242646654375E-2</v>
      </c>
      <c r="K613" s="32">
        <f t="shared" si="152"/>
        <v>44.598206241955516</v>
      </c>
      <c r="L613" s="8">
        <v>0</v>
      </c>
      <c r="M613" s="9">
        <v>1</v>
      </c>
      <c r="N613" s="8">
        <v>0</v>
      </c>
      <c r="O613" s="9">
        <v>0</v>
      </c>
      <c r="P613" s="9">
        <v>0</v>
      </c>
      <c r="Q613" s="9">
        <v>1</v>
      </c>
      <c r="R613" s="9">
        <v>0</v>
      </c>
      <c r="S613" s="8">
        <v>1978</v>
      </c>
      <c r="T613" s="9">
        <v>13</v>
      </c>
      <c r="U613" s="9">
        <f t="shared" si="153"/>
        <v>1964</v>
      </c>
      <c r="V613" s="9">
        <f t="shared" si="154"/>
        <v>50</v>
      </c>
      <c r="W613" s="7">
        <f t="shared" si="145"/>
        <v>9.4307999999999996</v>
      </c>
      <c r="X613" s="7">
        <f t="shared" si="155"/>
        <v>23.669200000000004</v>
      </c>
      <c r="Y613" s="9">
        <v>1</v>
      </c>
      <c r="Z613" s="9">
        <v>0</v>
      </c>
      <c r="AA613" s="9">
        <v>1</v>
      </c>
      <c r="AB613" s="9">
        <v>0</v>
      </c>
      <c r="AC613" s="9">
        <v>0</v>
      </c>
      <c r="AD613" s="29">
        <v>0</v>
      </c>
      <c r="AE613" s="187">
        <v>1</v>
      </c>
      <c r="AF613" s="9">
        <v>0</v>
      </c>
      <c r="AG613" s="29">
        <v>0</v>
      </c>
      <c r="AH613" s="9">
        <v>0</v>
      </c>
      <c r="AI613" s="29">
        <v>1</v>
      </c>
      <c r="AJ613" s="20">
        <v>2001</v>
      </c>
      <c r="AK613" s="32">
        <v>0.13719999999999999</v>
      </c>
      <c r="AL613" s="32">
        <f t="shared" si="147"/>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s="17">
        <v>0</v>
      </c>
      <c r="BF613">
        <v>1</v>
      </c>
      <c r="BG613">
        <v>0</v>
      </c>
      <c r="BH613" s="17">
        <v>0</v>
      </c>
      <c r="BI613">
        <v>1847.333333333333</v>
      </c>
      <c r="BJ613">
        <v>883.19999999999993</v>
      </c>
      <c r="BK613" s="24">
        <v>39.1</v>
      </c>
      <c r="BL613">
        <v>0</v>
      </c>
      <c r="BM613">
        <v>0</v>
      </c>
      <c r="BN613">
        <v>0</v>
      </c>
      <c r="BO613">
        <v>0</v>
      </c>
      <c r="BP613">
        <v>0</v>
      </c>
      <c r="BQ613">
        <v>0</v>
      </c>
      <c r="BR613">
        <v>0</v>
      </c>
      <c r="BS613" s="17">
        <v>1</v>
      </c>
      <c r="BT613">
        <v>0</v>
      </c>
      <c r="BU613">
        <v>0</v>
      </c>
      <c r="BV613">
        <v>1</v>
      </c>
      <c r="BW613" s="17">
        <v>0</v>
      </c>
      <c r="BX613">
        <v>0</v>
      </c>
      <c r="BY613">
        <v>0</v>
      </c>
      <c r="BZ613">
        <v>0</v>
      </c>
      <c r="CA613">
        <v>0</v>
      </c>
      <c r="CB613" s="17">
        <v>1</v>
      </c>
      <c r="CC613">
        <v>1</v>
      </c>
      <c r="CD613">
        <v>1</v>
      </c>
      <c r="CE613">
        <v>0</v>
      </c>
      <c r="CF613">
        <v>0</v>
      </c>
      <c r="CG613">
        <v>0</v>
      </c>
      <c r="CH613">
        <v>1</v>
      </c>
      <c r="CI613">
        <v>0</v>
      </c>
      <c r="CJ613">
        <v>0</v>
      </c>
      <c r="CK613">
        <v>0</v>
      </c>
      <c r="CL613">
        <v>0</v>
      </c>
      <c r="CM613" s="17">
        <v>1</v>
      </c>
      <c r="CN613">
        <v>0</v>
      </c>
      <c r="CO613">
        <v>43</v>
      </c>
      <c r="CP613">
        <v>0</v>
      </c>
      <c r="CQ613">
        <v>1</v>
      </c>
      <c r="CR613">
        <v>6</v>
      </c>
      <c r="CX613" s="33" t="s">
        <v>85</v>
      </c>
    </row>
    <row r="614" spans="1:102" s="143" customFormat="1" x14ac:dyDescent="0.25">
      <c r="A614" s="143">
        <v>613</v>
      </c>
      <c r="B614" s="143">
        <v>38</v>
      </c>
      <c r="C614" s="144" t="s">
        <v>328</v>
      </c>
      <c r="D614" s="145">
        <v>20.7</v>
      </c>
      <c r="E614" s="146">
        <v>3.2</v>
      </c>
      <c r="F614" s="147">
        <f t="shared" si="156"/>
        <v>6.4687499999999991</v>
      </c>
      <c r="G614" s="147">
        <f t="shared" si="148"/>
        <v>17.5</v>
      </c>
      <c r="H614" s="148">
        <f t="shared" si="149"/>
        <v>23.9</v>
      </c>
      <c r="I614" s="149">
        <f t="shared" si="150"/>
        <v>0.15598245363248828</v>
      </c>
      <c r="J614" s="150">
        <f t="shared" si="151"/>
        <v>2.4113229547051335E-2</v>
      </c>
      <c r="K614" s="150">
        <f t="shared" si="152"/>
        <v>41.471010676887289</v>
      </c>
      <c r="L614" s="151">
        <v>0</v>
      </c>
      <c r="M614" s="152">
        <v>1</v>
      </c>
      <c r="N614" s="151">
        <v>0</v>
      </c>
      <c r="O614" s="152">
        <v>0</v>
      </c>
      <c r="P614" s="152">
        <v>0</v>
      </c>
      <c r="Q614" s="152">
        <v>1</v>
      </c>
      <c r="R614" s="152">
        <v>0</v>
      </c>
      <c r="S614" s="151">
        <v>1692</v>
      </c>
      <c r="T614" s="152">
        <v>13</v>
      </c>
      <c r="U614" s="152">
        <f t="shared" si="153"/>
        <v>1678</v>
      </c>
      <c r="V614" s="152">
        <f t="shared" si="154"/>
        <v>50</v>
      </c>
      <c r="W614" s="147">
        <f t="shared" si="145"/>
        <v>9.4307999999999996</v>
      </c>
      <c r="X614" s="147">
        <f t="shared" si="155"/>
        <v>23.669200000000004</v>
      </c>
      <c r="Y614" s="152">
        <v>1</v>
      </c>
      <c r="Z614" s="152">
        <v>0</v>
      </c>
      <c r="AA614" s="152">
        <v>1</v>
      </c>
      <c r="AB614" s="152">
        <v>0</v>
      </c>
      <c r="AC614" s="152">
        <v>0</v>
      </c>
      <c r="AD614" s="153">
        <v>0</v>
      </c>
      <c r="AE614" s="152">
        <v>1</v>
      </c>
      <c r="AF614" s="152">
        <v>0</v>
      </c>
      <c r="AG614" s="153">
        <v>0</v>
      </c>
      <c r="AH614" s="152">
        <v>0</v>
      </c>
      <c r="AI614" s="153">
        <v>1</v>
      </c>
      <c r="AJ614" s="154">
        <v>2001</v>
      </c>
      <c r="AK614" s="150">
        <v>0.13719999999999999</v>
      </c>
      <c r="AL614" s="150">
        <f t="shared" si="147"/>
        <v>0.2238</v>
      </c>
      <c r="AM614" s="150">
        <v>0.28599999999999998</v>
      </c>
      <c r="AN614" s="155">
        <v>0.35299999999999998</v>
      </c>
      <c r="AO614" s="156">
        <v>0.56999999999999995</v>
      </c>
      <c r="AP614" s="157">
        <v>0.43</v>
      </c>
      <c r="AQ614" s="143">
        <v>0</v>
      </c>
      <c r="AR614" s="158">
        <v>1</v>
      </c>
      <c r="AS614" s="143" t="s">
        <v>98</v>
      </c>
      <c r="AT614" s="158" t="s">
        <v>98</v>
      </c>
      <c r="AU614">
        <v>1</v>
      </c>
      <c r="AV614" s="157">
        <v>0</v>
      </c>
      <c r="AW614" s="143" t="s">
        <v>98</v>
      </c>
      <c r="AX614" s="157" t="s">
        <v>98</v>
      </c>
      <c r="AY614" s="157" t="s">
        <v>329</v>
      </c>
      <c r="AZ614">
        <v>1</v>
      </c>
      <c r="BA614">
        <v>0</v>
      </c>
      <c r="BB614">
        <v>1</v>
      </c>
      <c r="BC614">
        <v>0</v>
      </c>
      <c r="BD614">
        <v>0</v>
      </c>
      <c r="BE614" s="157">
        <v>0</v>
      </c>
      <c r="BF614">
        <v>1</v>
      </c>
      <c r="BG614">
        <v>0</v>
      </c>
      <c r="BH614" s="157">
        <v>0</v>
      </c>
      <c r="BI614">
        <v>1847.333333333333</v>
      </c>
      <c r="BJ614">
        <v>883.19999999999993</v>
      </c>
      <c r="BK614" s="144">
        <v>39.1</v>
      </c>
      <c r="BL614" s="143">
        <v>0</v>
      </c>
      <c r="BM614" s="143">
        <v>0</v>
      </c>
      <c r="BN614" s="143">
        <v>0</v>
      </c>
      <c r="BO614" s="143">
        <v>0</v>
      </c>
      <c r="BP614" s="143">
        <v>0</v>
      </c>
      <c r="BQ614" s="143">
        <v>0</v>
      </c>
      <c r="BR614" s="143">
        <v>0</v>
      </c>
      <c r="BS614" s="157">
        <v>1</v>
      </c>
      <c r="BT614" s="143">
        <v>0</v>
      </c>
      <c r="BU614" s="143">
        <v>0</v>
      </c>
      <c r="BV614" s="143">
        <v>1</v>
      </c>
      <c r="BW614" s="157">
        <v>0</v>
      </c>
      <c r="BX614" s="143">
        <v>0</v>
      </c>
      <c r="BY614" s="143">
        <v>0</v>
      </c>
      <c r="BZ614" s="143">
        <v>0</v>
      </c>
      <c r="CA614" s="143">
        <v>0</v>
      </c>
      <c r="CB614" s="157">
        <v>1</v>
      </c>
      <c r="CC614" s="143">
        <v>1</v>
      </c>
      <c r="CD614" s="143">
        <v>1</v>
      </c>
      <c r="CE614" s="143">
        <v>0</v>
      </c>
      <c r="CF614" s="143">
        <v>0</v>
      </c>
      <c r="CG614" s="143">
        <v>0</v>
      </c>
      <c r="CH614" s="143">
        <v>1</v>
      </c>
      <c r="CI614" s="143">
        <v>0</v>
      </c>
      <c r="CJ614" s="143">
        <v>0</v>
      </c>
      <c r="CK614" s="143">
        <v>0</v>
      </c>
      <c r="CL614" s="143">
        <v>0</v>
      </c>
      <c r="CM614" s="157">
        <v>1</v>
      </c>
      <c r="CN614">
        <v>0</v>
      </c>
      <c r="CO614">
        <v>43</v>
      </c>
      <c r="CP614">
        <v>0</v>
      </c>
      <c r="CQ614" s="143">
        <v>1</v>
      </c>
      <c r="CR614" s="143">
        <v>6</v>
      </c>
      <c r="CS614" s="159"/>
      <c r="CX614" s="33" t="s">
        <v>85</v>
      </c>
    </row>
    <row r="615" spans="1:102" x14ac:dyDescent="0.25">
      <c r="A615">
        <v>614</v>
      </c>
      <c r="B615">
        <v>39</v>
      </c>
      <c r="C615" s="24" t="s">
        <v>330</v>
      </c>
      <c r="D615" s="12">
        <v>5.6</v>
      </c>
      <c r="E615" s="13">
        <v>0.08</v>
      </c>
      <c r="F615" s="7">
        <f t="shared" si="156"/>
        <v>70</v>
      </c>
      <c r="G615" s="7">
        <f t="shared" si="148"/>
        <v>5.52</v>
      </c>
      <c r="H615" s="15">
        <f t="shared" si="149"/>
        <v>5.68</v>
      </c>
      <c r="I615" s="11">
        <f t="shared" si="150"/>
        <v>0.45067594598575533</v>
      </c>
      <c r="J615" s="32">
        <f t="shared" si="151"/>
        <v>6.4382277997965046E-3</v>
      </c>
      <c r="K615" s="32">
        <f t="shared" si="152"/>
        <v>155.32224567009067</v>
      </c>
      <c r="L615" s="8">
        <v>0</v>
      </c>
      <c r="M615" s="9">
        <v>1</v>
      </c>
      <c r="N615" s="8">
        <v>0</v>
      </c>
      <c r="O615" s="9">
        <v>0</v>
      </c>
      <c r="P615" s="9">
        <v>1</v>
      </c>
      <c r="Q615" s="9">
        <v>0</v>
      </c>
      <c r="R615" s="9">
        <v>0</v>
      </c>
      <c r="S615" s="8">
        <v>19234</v>
      </c>
      <c r="T615" s="9">
        <v>8</v>
      </c>
      <c r="U615" s="9">
        <f t="shared" si="153"/>
        <v>19225</v>
      </c>
      <c r="V615" s="9">
        <f t="shared" si="154"/>
        <v>10</v>
      </c>
      <c r="W615" s="7">
        <f>AVERAGE($W$617:$W$624)</f>
        <v>9.5600000000000023</v>
      </c>
      <c r="X615" s="7">
        <v>17.440000000000001</v>
      </c>
      <c r="Y615" s="9">
        <v>1</v>
      </c>
      <c r="Z615" s="9">
        <v>0</v>
      </c>
      <c r="AA615" s="9">
        <v>0</v>
      </c>
      <c r="AB615" s="9">
        <v>0</v>
      </c>
      <c r="AC615" s="9">
        <v>1</v>
      </c>
      <c r="AD615" s="29">
        <v>0</v>
      </c>
      <c r="AE615" s="187">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7">1-AQ615</f>
        <v>0.35780000000000001</v>
      </c>
      <c r="AS615">
        <v>0</v>
      </c>
      <c r="AT615" s="39">
        <v>1</v>
      </c>
      <c r="AU615">
        <v>1</v>
      </c>
      <c r="AV615" s="17">
        <v>0</v>
      </c>
      <c r="AW615" t="s">
        <v>98</v>
      </c>
      <c r="AX615" s="17" t="s">
        <v>98</v>
      </c>
      <c r="AY615" s="17" t="s">
        <v>26</v>
      </c>
      <c r="AZ615">
        <v>1</v>
      </c>
      <c r="BA615">
        <v>0</v>
      </c>
      <c r="BB615">
        <v>0</v>
      </c>
      <c r="BC615">
        <v>0</v>
      </c>
      <c r="BD615">
        <v>0</v>
      </c>
      <c r="BE615" s="17">
        <v>0</v>
      </c>
      <c r="BF615">
        <v>1</v>
      </c>
      <c r="BG615">
        <v>0</v>
      </c>
      <c r="BH615" s="17">
        <v>0</v>
      </c>
      <c r="BI615">
        <v>1399.916666666667</v>
      </c>
      <c r="BJ615">
        <v>479</v>
      </c>
      <c r="BK615" s="92">
        <f t="shared" ref="BK615:BK641" si="158">6+W615+X615</f>
        <v>33</v>
      </c>
      <c r="BL615">
        <v>1</v>
      </c>
      <c r="BM615">
        <v>0</v>
      </c>
      <c r="BN615">
        <v>0</v>
      </c>
      <c r="BO615">
        <v>0</v>
      </c>
      <c r="BP615">
        <v>0</v>
      </c>
      <c r="BQ615">
        <v>0</v>
      </c>
      <c r="BR615">
        <v>0</v>
      </c>
      <c r="BS615" s="17">
        <v>0</v>
      </c>
      <c r="BT615">
        <v>0</v>
      </c>
      <c r="BU615">
        <v>0</v>
      </c>
      <c r="BV615">
        <v>0</v>
      </c>
      <c r="BW615" s="17">
        <v>1</v>
      </c>
      <c r="BX615">
        <v>0</v>
      </c>
      <c r="BY615">
        <v>0</v>
      </c>
      <c r="BZ615">
        <v>0</v>
      </c>
      <c r="CA615">
        <v>0</v>
      </c>
      <c r="CB615" s="17">
        <v>1</v>
      </c>
      <c r="CC615">
        <v>0</v>
      </c>
      <c r="CD615">
        <v>0</v>
      </c>
      <c r="CE615">
        <v>1</v>
      </c>
      <c r="CF615">
        <v>1</v>
      </c>
      <c r="CG615">
        <v>0</v>
      </c>
      <c r="CH615">
        <v>0</v>
      </c>
      <c r="CI615">
        <v>0</v>
      </c>
      <c r="CJ615">
        <v>0</v>
      </c>
      <c r="CK615">
        <v>0</v>
      </c>
      <c r="CL615">
        <v>0</v>
      </c>
      <c r="CM615" s="17">
        <v>0</v>
      </c>
      <c r="CN615">
        <v>0</v>
      </c>
      <c r="CO615">
        <v>0</v>
      </c>
      <c r="CP615">
        <v>0</v>
      </c>
      <c r="CQ615">
        <v>1</v>
      </c>
      <c r="CR615">
        <v>10</v>
      </c>
      <c r="CX615" s="33" t="s">
        <v>85</v>
      </c>
    </row>
    <row r="616" spans="1:102" x14ac:dyDescent="0.25">
      <c r="A616">
        <v>615</v>
      </c>
      <c r="B616">
        <v>39</v>
      </c>
      <c r="C616" s="24" t="s">
        <v>330</v>
      </c>
      <c r="D616" s="12">
        <v>6.8</v>
      </c>
      <c r="E616" s="13">
        <v>0.18</v>
      </c>
      <c r="F616" s="7">
        <f t="shared" si="156"/>
        <v>37.777777777777779</v>
      </c>
      <c r="G616" s="7">
        <f t="shared" si="148"/>
        <v>6.62</v>
      </c>
      <c r="H616" s="15">
        <f t="shared" si="149"/>
        <v>6.9799999999999995</v>
      </c>
      <c r="I616" s="11">
        <f t="shared" si="150"/>
        <v>0.26685477272919289</v>
      </c>
      <c r="J616" s="32">
        <f t="shared" si="151"/>
        <v>7.0638028075374589E-3</v>
      </c>
      <c r="K616" s="32">
        <f t="shared" si="152"/>
        <v>141.5668057626051</v>
      </c>
      <c r="L616" s="8">
        <v>0</v>
      </c>
      <c r="M616" s="9">
        <v>1</v>
      </c>
      <c r="N616" s="8">
        <v>0</v>
      </c>
      <c r="O616" s="9">
        <v>0</v>
      </c>
      <c r="P616" s="9">
        <v>1</v>
      </c>
      <c r="Q616" s="9">
        <v>0</v>
      </c>
      <c r="R616" s="9">
        <v>0</v>
      </c>
      <c r="S616" s="8">
        <v>18623</v>
      </c>
      <c r="T616" s="9">
        <v>8</v>
      </c>
      <c r="U616" s="9">
        <f t="shared" si="153"/>
        <v>18614</v>
      </c>
      <c r="V616" s="9">
        <f t="shared" si="154"/>
        <v>10</v>
      </c>
      <c r="W616" s="7">
        <f>AVERAGE($W$617:$W$624)</f>
        <v>9.5600000000000023</v>
      </c>
      <c r="X616" s="7">
        <v>17.440000000000001</v>
      </c>
      <c r="Y616" s="9">
        <v>1</v>
      </c>
      <c r="Z616" s="9">
        <v>0</v>
      </c>
      <c r="AA616" s="9">
        <v>0</v>
      </c>
      <c r="AB616" s="9">
        <v>0</v>
      </c>
      <c r="AC616" s="9">
        <v>1</v>
      </c>
      <c r="AD616" s="29">
        <v>0</v>
      </c>
      <c r="AE616" s="187">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7"/>
        <v>0.35780000000000001</v>
      </c>
      <c r="AS616">
        <v>0</v>
      </c>
      <c r="AT616" s="39">
        <v>1</v>
      </c>
      <c r="AU616">
        <v>1</v>
      </c>
      <c r="AV616" s="17">
        <v>0</v>
      </c>
      <c r="AW616" t="s">
        <v>98</v>
      </c>
      <c r="AX616" s="17" t="s">
        <v>98</v>
      </c>
      <c r="AY616" s="17" t="s">
        <v>26</v>
      </c>
      <c r="AZ616">
        <v>1</v>
      </c>
      <c r="BA616">
        <v>0</v>
      </c>
      <c r="BB616">
        <v>0</v>
      </c>
      <c r="BC616">
        <v>0</v>
      </c>
      <c r="BD616">
        <v>0</v>
      </c>
      <c r="BE616" s="17">
        <v>0</v>
      </c>
      <c r="BF616">
        <v>1</v>
      </c>
      <c r="BG616">
        <v>0</v>
      </c>
      <c r="BH616" s="17">
        <v>0</v>
      </c>
      <c r="BI616">
        <v>1399.916666666667</v>
      </c>
      <c r="BJ616">
        <v>479</v>
      </c>
      <c r="BK616" s="92">
        <f t="shared" si="158"/>
        <v>33</v>
      </c>
      <c r="BL616">
        <v>0</v>
      </c>
      <c r="BM616">
        <v>0</v>
      </c>
      <c r="BN616">
        <v>0</v>
      </c>
      <c r="BO616">
        <v>0</v>
      </c>
      <c r="BP616">
        <v>0</v>
      </c>
      <c r="BQ616">
        <v>0</v>
      </c>
      <c r="BR616">
        <v>0</v>
      </c>
      <c r="BS616" s="17">
        <v>1</v>
      </c>
      <c r="BT616">
        <v>0</v>
      </c>
      <c r="BU616">
        <v>0</v>
      </c>
      <c r="BV616">
        <v>0</v>
      </c>
      <c r="BW616" s="17">
        <v>1</v>
      </c>
      <c r="BX616">
        <v>0</v>
      </c>
      <c r="BY616">
        <v>0</v>
      </c>
      <c r="BZ616">
        <v>0</v>
      </c>
      <c r="CA616">
        <v>0</v>
      </c>
      <c r="CB616" s="17">
        <v>1</v>
      </c>
      <c r="CC616">
        <v>0</v>
      </c>
      <c r="CD616">
        <v>0</v>
      </c>
      <c r="CE616">
        <v>1</v>
      </c>
      <c r="CF616">
        <v>1</v>
      </c>
      <c r="CG616">
        <v>0</v>
      </c>
      <c r="CH616">
        <v>0</v>
      </c>
      <c r="CI616">
        <v>0</v>
      </c>
      <c r="CJ616">
        <v>0</v>
      </c>
      <c r="CK616">
        <v>0</v>
      </c>
      <c r="CL616">
        <v>0</v>
      </c>
      <c r="CM616" s="17">
        <v>0</v>
      </c>
      <c r="CN616">
        <v>0</v>
      </c>
      <c r="CO616">
        <v>0</v>
      </c>
      <c r="CP616">
        <v>0</v>
      </c>
      <c r="CQ616">
        <v>1</v>
      </c>
      <c r="CR616">
        <v>10</v>
      </c>
      <c r="CX616" s="33" t="s">
        <v>85</v>
      </c>
    </row>
    <row r="617" spans="1:102" x14ac:dyDescent="0.25">
      <c r="A617">
        <v>616</v>
      </c>
      <c r="B617">
        <v>39</v>
      </c>
      <c r="C617" s="24" t="s">
        <v>330</v>
      </c>
      <c r="D617" s="12">
        <v>4.54</v>
      </c>
      <c r="E617" s="13">
        <v>0.45</v>
      </c>
      <c r="F617" s="7">
        <f t="shared" si="156"/>
        <v>10.088888888888889</v>
      </c>
      <c r="G617" s="7">
        <f t="shared" si="148"/>
        <v>4.09</v>
      </c>
      <c r="H617" s="15">
        <f t="shared" si="149"/>
        <v>4.99</v>
      </c>
      <c r="I617" s="11">
        <f t="shared" si="150"/>
        <v>0.31287540391824742</v>
      </c>
      <c r="J617" s="32">
        <f t="shared" si="151"/>
        <v>3.101187924299809E-2</v>
      </c>
      <c r="K617" s="32">
        <f t="shared" si="152"/>
        <v>32.245707916129639</v>
      </c>
      <c r="L617" s="8">
        <v>0</v>
      </c>
      <c r="M617" s="9">
        <v>1</v>
      </c>
      <c r="N617" s="8">
        <v>0</v>
      </c>
      <c r="O617" s="9">
        <v>0</v>
      </c>
      <c r="P617" s="9">
        <v>1</v>
      </c>
      <c r="Q617" s="9">
        <v>0</v>
      </c>
      <c r="R617" s="9">
        <v>0</v>
      </c>
      <c r="S617" s="8">
        <v>947</v>
      </c>
      <c r="T617" s="9">
        <v>8</v>
      </c>
      <c r="U617" s="9">
        <f t="shared" si="153"/>
        <v>938</v>
      </c>
      <c r="V617" s="9">
        <f t="shared" si="154"/>
        <v>10</v>
      </c>
      <c r="W617" s="7">
        <v>8.49</v>
      </c>
      <c r="X617" s="7">
        <v>29.26</v>
      </c>
      <c r="Y617" s="9">
        <v>1</v>
      </c>
      <c r="Z617" s="9">
        <v>0</v>
      </c>
      <c r="AA617" s="9">
        <v>0</v>
      </c>
      <c r="AB617" s="9">
        <v>0</v>
      </c>
      <c r="AC617" s="9">
        <v>1</v>
      </c>
      <c r="AD617" s="29">
        <v>0</v>
      </c>
      <c r="AE617" s="187">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7"/>
        <v>0.35780000000000001</v>
      </c>
      <c r="AS617">
        <v>0</v>
      </c>
      <c r="AT617" s="39">
        <v>1</v>
      </c>
      <c r="AU617">
        <v>1</v>
      </c>
      <c r="AV617" s="17">
        <v>0</v>
      </c>
      <c r="AW617" t="s">
        <v>98</v>
      </c>
      <c r="AX617" s="17" t="s">
        <v>98</v>
      </c>
      <c r="AY617" s="17" t="s">
        <v>26</v>
      </c>
      <c r="AZ617">
        <v>1</v>
      </c>
      <c r="BA617">
        <v>0</v>
      </c>
      <c r="BB617">
        <v>0</v>
      </c>
      <c r="BC617">
        <v>0</v>
      </c>
      <c r="BD617">
        <v>0</v>
      </c>
      <c r="BE617" s="17">
        <v>0</v>
      </c>
      <c r="BF617">
        <v>1</v>
      </c>
      <c r="BG617">
        <v>0</v>
      </c>
      <c r="BH617" s="17">
        <v>0</v>
      </c>
      <c r="BI617">
        <v>1399.916666666667</v>
      </c>
      <c r="BJ617">
        <v>479</v>
      </c>
      <c r="BK617" s="92">
        <f t="shared" si="158"/>
        <v>43.75</v>
      </c>
      <c r="BL617">
        <v>1</v>
      </c>
      <c r="BM617">
        <v>0</v>
      </c>
      <c r="BN617">
        <v>0</v>
      </c>
      <c r="BO617">
        <v>0</v>
      </c>
      <c r="BP617">
        <v>0</v>
      </c>
      <c r="BQ617">
        <v>0</v>
      </c>
      <c r="BR617">
        <v>0</v>
      </c>
      <c r="BS617" s="17">
        <v>0</v>
      </c>
      <c r="BT617">
        <v>0</v>
      </c>
      <c r="BU617">
        <v>0</v>
      </c>
      <c r="BV617">
        <v>0</v>
      </c>
      <c r="BW617" s="17">
        <v>1</v>
      </c>
      <c r="BX617">
        <v>0</v>
      </c>
      <c r="BY617">
        <v>0</v>
      </c>
      <c r="BZ617">
        <v>0</v>
      </c>
      <c r="CA617">
        <v>0</v>
      </c>
      <c r="CB617" s="17">
        <v>1</v>
      </c>
      <c r="CC617">
        <v>0</v>
      </c>
      <c r="CD617">
        <v>0</v>
      </c>
      <c r="CE617">
        <v>1</v>
      </c>
      <c r="CF617">
        <v>1</v>
      </c>
      <c r="CG617">
        <v>0</v>
      </c>
      <c r="CH617">
        <v>0</v>
      </c>
      <c r="CI617">
        <v>0</v>
      </c>
      <c r="CJ617">
        <v>0</v>
      </c>
      <c r="CK617">
        <v>0</v>
      </c>
      <c r="CL617">
        <v>0</v>
      </c>
      <c r="CM617" s="17">
        <v>0</v>
      </c>
      <c r="CN617">
        <v>0</v>
      </c>
      <c r="CO617">
        <v>0</v>
      </c>
      <c r="CP617">
        <v>0</v>
      </c>
      <c r="CQ617">
        <v>1</v>
      </c>
      <c r="CR617">
        <v>10</v>
      </c>
      <c r="CX617" s="33" t="s">
        <v>85</v>
      </c>
    </row>
    <row r="618" spans="1:102" x14ac:dyDescent="0.25">
      <c r="A618">
        <v>617</v>
      </c>
      <c r="B618">
        <v>39</v>
      </c>
      <c r="C618" s="24" t="s">
        <v>330</v>
      </c>
      <c r="D618" s="12">
        <v>7.51</v>
      </c>
      <c r="E618" s="13">
        <v>1.1399999999999999</v>
      </c>
      <c r="F618" s="7">
        <f t="shared" si="156"/>
        <v>6.5877192982456148</v>
      </c>
      <c r="G618" s="7">
        <f t="shared" si="148"/>
        <v>6.37</v>
      </c>
      <c r="H618" s="15">
        <f t="shared" si="149"/>
        <v>8.65</v>
      </c>
      <c r="I618" s="11">
        <f t="shared" si="150"/>
        <v>0.21346458722465919</v>
      </c>
      <c r="J618" s="32">
        <f t="shared" si="151"/>
        <v>3.2403412707871032E-2</v>
      </c>
      <c r="K618" s="32">
        <f t="shared" si="152"/>
        <v>30.860946932206698</v>
      </c>
      <c r="L618" s="8">
        <v>0</v>
      </c>
      <c r="M618" s="9">
        <v>1</v>
      </c>
      <c r="N618" s="8">
        <v>0</v>
      </c>
      <c r="O618" s="9">
        <v>0</v>
      </c>
      <c r="P618" s="9">
        <v>1</v>
      </c>
      <c r="Q618" s="9">
        <v>0</v>
      </c>
      <c r="R618" s="9">
        <v>0</v>
      </c>
      <c r="S618" s="8">
        <v>918</v>
      </c>
      <c r="T618" s="9">
        <v>8</v>
      </c>
      <c r="U618" s="9">
        <f t="shared" si="153"/>
        <v>909</v>
      </c>
      <c r="V618" s="9">
        <f t="shared" si="154"/>
        <v>10</v>
      </c>
      <c r="W618" s="7">
        <v>8.49</v>
      </c>
      <c r="X618" s="7">
        <v>29.26</v>
      </c>
      <c r="Y618" s="9">
        <v>1</v>
      </c>
      <c r="Z618" s="9">
        <v>0</v>
      </c>
      <c r="AA618" s="9">
        <v>0</v>
      </c>
      <c r="AB618" s="9">
        <v>0</v>
      </c>
      <c r="AC618" s="9">
        <v>1</v>
      </c>
      <c r="AD618" s="29">
        <v>0</v>
      </c>
      <c r="AE618" s="187">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7"/>
        <v>0.35780000000000001</v>
      </c>
      <c r="AS618">
        <v>0</v>
      </c>
      <c r="AT618" s="39">
        <v>1</v>
      </c>
      <c r="AU618">
        <v>1</v>
      </c>
      <c r="AV618" s="17">
        <v>0</v>
      </c>
      <c r="AW618" t="s">
        <v>98</v>
      </c>
      <c r="AX618" s="17" t="s">
        <v>98</v>
      </c>
      <c r="AY618" s="17" t="s">
        <v>26</v>
      </c>
      <c r="AZ618">
        <v>1</v>
      </c>
      <c r="BA618">
        <v>0</v>
      </c>
      <c r="BB618">
        <v>0</v>
      </c>
      <c r="BC618">
        <v>0</v>
      </c>
      <c r="BD618">
        <v>0</v>
      </c>
      <c r="BE618" s="17">
        <v>0</v>
      </c>
      <c r="BF618">
        <v>1</v>
      </c>
      <c r="BG618">
        <v>0</v>
      </c>
      <c r="BH618" s="17">
        <v>0</v>
      </c>
      <c r="BI618">
        <v>1399.916666666667</v>
      </c>
      <c r="BJ618">
        <v>479</v>
      </c>
      <c r="BK618" s="92">
        <f t="shared" si="158"/>
        <v>43.75</v>
      </c>
      <c r="BL618">
        <v>0</v>
      </c>
      <c r="BM618">
        <v>0</v>
      </c>
      <c r="BN618">
        <v>0</v>
      </c>
      <c r="BO618">
        <v>0</v>
      </c>
      <c r="BP618">
        <v>0</v>
      </c>
      <c r="BQ618">
        <v>0</v>
      </c>
      <c r="BR618">
        <v>0</v>
      </c>
      <c r="BS618" s="17">
        <v>1</v>
      </c>
      <c r="BT618">
        <v>0</v>
      </c>
      <c r="BU618">
        <v>0</v>
      </c>
      <c r="BV618">
        <v>0</v>
      </c>
      <c r="BW618" s="17">
        <v>1</v>
      </c>
      <c r="BX618">
        <v>0</v>
      </c>
      <c r="BY618">
        <v>0</v>
      </c>
      <c r="BZ618">
        <v>0</v>
      </c>
      <c r="CA618">
        <v>0</v>
      </c>
      <c r="CB618" s="17">
        <v>1</v>
      </c>
      <c r="CC618">
        <v>0</v>
      </c>
      <c r="CD618">
        <v>0</v>
      </c>
      <c r="CE618">
        <v>1</v>
      </c>
      <c r="CF618">
        <v>1</v>
      </c>
      <c r="CG618">
        <v>0</v>
      </c>
      <c r="CH618">
        <v>0</v>
      </c>
      <c r="CI618">
        <v>0</v>
      </c>
      <c r="CJ618">
        <v>0</v>
      </c>
      <c r="CK618">
        <v>0</v>
      </c>
      <c r="CL618">
        <v>0</v>
      </c>
      <c r="CM618" s="17">
        <v>0</v>
      </c>
      <c r="CN618">
        <v>0</v>
      </c>
      <c r="CO618">
        <v>0</v>
      </c>
      <c r="CP618">
        <v>0</v>
      </c>
      <c r="CQ618">
        <v>1</v>
      </c>
      <c r="CR618">
        <v>10</v>
      </c>
      <c r="CX618" s="33" t="s">
        <v>85</v>
      </c>
    </row>
    <row r="619" spans="1:102" x14ac:dyDescent="0.25">
      <c r="A619">
        <v>618</v>
      </c>
      <c r="B619">
        <v>39</v>
      </c>
      <c r="C619" s="24" t="s">
        <v>330</v>
      </c>
      <c r="D619" s="12">
        <v>3.05</v>
      </c>
      <c r="E619" s="13">
        <v>3.6</v>
      </c>
      <c r="F619" s="7">
        <f t="shared" si="156"/>
        <v>0.8472222222222221</v>
      </c>
      <c r="G619" s="7">
        <f t="shared" si="148"/>
        <v>-0.55000000000000027</v>
      </c>
      <c r="H619" s="15">
        <f t="shared" si="149"/>
        <v>6.65</v>
      </c>
      <c r="I619" s="11">
        <f t="shared" si="150"/>
        <v>2.3582057357347679E-2</v>
      </c>
      <c r="J619" s="32">
        <f t="shared" si="151"/>
        <v>2.7834559503754644E-2</v>
      </c>
      <c r="K619" s="32">
        <f t="shared" si="152"/>
        <v>35.926561002882352</v>
      </c>
      <c r="L619" s="8">
        <v>0</v>
      </c>
      <c r="M619" s="9">
        <v>1</v>
      </c>
      <c r="N619" s="8">
        <v>0</v>
      </c>
      <c r="O619" s="9">
        <v>0</v>
      </c>
      <c r="P619" s="9">
        <v>1</v>
      </c>
      <c r="Q619" s="9">
        <v>0</v>
      </c>
      <c r="R619" s="9">
        <v>0</v>
      </c>
      <c r="S619" s="8">
        <v>1299</v>
      </c>
      <c r="T619" s="9">
        <v>8</v>
      </c>
      <c r="U619" s="9">
        <f t="shared" si="153"/>
        <v>1290</v>
      </c>
      <c r="V619" s="9">
        <f t="shared" si="154"/>
        <v>10</v>
      </c>
      <c r="W619" s="7">
        <v>10.44</v>
      </c>
      <c r="X619" s="7">
        <v>8.36</v>
      </c>
      <c r="Y619" s="9">
        <v>1</v>
      </c>
      <c r="Z619" s="9">
        <v>0</v>
      </c>
      <c r="AA619" s="9">
        <v>0</v>
      </c>
      <c r="AB619" s="9">
        <v>0</v>
      </c>
      <c r="AC619" s="9">
        <v>1</v>
      </c>
      <c r="AD619" s="29">
        <v>0</v>
      </c>
      <c r="AE619" s="187">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7"/>
        <v>0.35780000000000001</v>
      </c>
      <c r="AS619">
        <v>0</v>
      </c>
      <c r="AT619" s="39">
        <v>1</v>
      </c>
      <c r="AU619">
        <v>1</v>
      </c>
      <c r="AV619" s="17">
        <v>0</v>
      </c>
      <c r="AW619" t="s">
        <v>98</v>
      </c>
      <c r="AX619" s="17" t="s">
        <v>98</v>
      </c>
      <c r="AY619" s="17" t="s">
        <v>26</v>
      </c>
      <c r="AZ619">
        <v>1</v>
      </c>
      <c r="BA619">
        <v>0</v>
      </c>
      <c r="BB619">
        <v>0</v>
      </c>
      <c r="BC619">
        <v>0</v>
      </c>
      <c r="BD619">
        <v>0</v>
      </c>
      <c r="BE619" s="17">
        <v>0</v>
      </c>
      <c r="BF619">
        <v>1</v>
      </c>
      <c r="BG619">
        <v>0</v>
      </c>
      <c r="BH619" s="17">
        <v>0</v>
      </c>
      <c r="BI619">
        <v>1399.916666666667</v>
      </c>
      <c r="BJ619">
        <v>479</v>
      </c>
      <c r="BK619" s="92">
        <f t="shared" si="158"/>
        <v>24.799999999999997</v>
      </c>
      <c r="BL619">
        <v>1</v>
      </c>
      <c r="BM619">
        <v>0</v>
      </c>
      <c r="BN619">
        <v>0</v>
      </c>
      <c r="BO619">
        <v>0</v>
      </c>
      <c r="BP619">
        <v>0</v>
      </c>
      <c r="BQ619">
        <v>0</v>
      </c>
      <c r="BR619">
        <v>0</v>
      </c>
      <c r="BS619" s="17">
        <v>0</v>
      </c>
      <c r="BT619">
        <v>0</v>
      </c>
      <c r="BU619">
        <v>0</v>
      </c>
      <c r="BV619">
        <v>0</v>
      </c>
      <c r="BW619" s="17">
        <v>1</v>
      </c>
      <c r="BX619">
        <v>0</v>
      </c>
      <c r="BY619">
        <v>0</v>
      </c>
      <c r="BZ619">
        <v>0</v>
      </c>
      <c r="CA619">
        <v>0</v>
      </c>
      <c r="CB619" s="17">
        <v>1</v>
      </c>
      <c r="CC619">
        <v>0</v>
      </c>
      <c r="CD619">
        <v>0</v>
      </c>
      <c r="CE619">
        <v>1</v>
      </c>
      <c r="CF619">
        <v>1</v>
      </c>
      <c r="CG619">
        <v>0</v>
      </c>
      <c r="CH619">
        <v>0</v>
      </c>
      <c r="CI619">
        <v>0</v>
      </c>
      <c r="CJ619">
        <v>0</v>
      </c>
      <c r="CK619">
        <v>0</v>
      </c>
      <c r="CL619">
        <v>0</v>
      </c>
      <c r="CM619" s="17">
        <v>0</v>
      </c>
      <c r="CN619">
        <v>0</v>
      </c>
      <c r="CO619">
        <v>0</v>
      </c>
      <c r="CP619">
        <v>0</v>
      </c>
      <c r="CQ619">
        <v>1</v>
      </c>
      <c r="CR619">
        <v>10</v>
      </c>
      <c r="CX619" s="33" t="s">
        <v>85</v>
      </c>
    </row>
    <row r="620" spans="1:102" x14ac:dyDescent="0.25">
      <c r="A620">
        <v>619</v>
      </c>
      <c r="B620">
        <v>39</v>
      </c>
      <c r="C620" s="24" t="s">
        <v>330</v>
      </c>
      <c r="D620" s="12">
        <v>5.65</v>
      </c>
      <c r="E620" s="13">
        <v>1.1000000000000001</v>
      </c>
      <c r="F620" s="7">
        <f t="shared" si="156"/>
        <v>5.1363636363636367</v>
      </c>
      <c r="G620" s="7">
        <f t="shared" si="148"/>
        <v>4.5500000000000007</v>
      </c>
      <c r="H620" s="15">
        <f t="shared" si="149"/>
        <v>6.75</v>
      </c>
      <c r="I620" s="11">
        <f t="shared" si="150"/>
        <v>0.1445068320716868</v>
      </c>
      <c r="J620" s="32">
        <f t="shared" si="151"/>
        <v>2.8134073500682387E-2</v>
      </c>
      <c r="K620" s="32">
        <f t="shared" si="152"/>
        <v>35.544088557803235</v>
      </c>
      <c r="L620" s="8">
        <v>0</v>
      </c>
      <c r="M620" s="9">
        <v>1</v>
      </c>
      <c r="N620" s="8">
        <v>0</v>
      </c>
      <c r="O620" s="9">
        <v>0</v>
      </c>
      <c r="P620" s="9">
        <v>1</v>
      </c>
      <c r="Q620" s="9">
        <v>0</v>
      </c>
      <c r="R620" s="9">
        <v>0</v>
      </c>
      <c r="S620" s="8">
        <v>1246</v>
      </c>
      <c r="T620" s="9">
        <v>8</v>
      </c>
      <c r="U620" s="9">
        <f t="shared" si="153"/>
        <v>1237</v>
      </c>
      <c r="V620" s="9">
        <f t="shared" si="154"/>
        <v>10</v>
      </c>
      <c r="W620" s="7">
        <v>10.44</v>
      </c>
      <c r="X620" s="7">
        <v>8.36</v>
      </c>
      <c r="Y620" s="9">
        <v>1</v>
      </c>
      <c r="Z620" s="9">
        <v>0</v>
      </c>
      <c r="AA620" s="9">
        <v>0</v>
      </c>
      <c r="AB620" s="9">
        <v>0</v>
      </c>
      <c r="AC620" s="9">
        <v>1</v>
      </c>
      <c r="AD620" s="29">
        <v>0</v>
      </c>
      <c r="AE620" s="187">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7"/>
        <v>0.35780000000000001</v>
      </c>
      <c r="AS620">
        <v>0</v>
      </c>
      <c r="AT620" s="39">
        <v>1</v>
      </c>
      <c r="AU620">
        <v>1</v>
      </c>
      <c r="AV620" s="17">
        <v>0</v>
      </c>
      <c r="AW620" t="s">
        <v>98</v>
      </c>
      <c r="AX620" s="17" t="s">
        <v>98</v>
      </c>
      <c r="AY620" s="17" t="s">
        <v>26</v>
      </c>
      <c r="AZ620">
        <v>1</v>
      </c>
      <c r="BA620">
        <v>0</v>
      </c>
      <c r="BB620">
        <v>0</v>
      </c>
      <c r="BC620">
        <v>0</v>
      </c>
      <c r="BD620">
        <v>0</v>
      </c>
      <c r="BE620" s="17">
        <v>0</v>
      </c>
      <c r="BF620">
        <v>1</v>
      </c>
      <c r="BG620">
        <v>0</v>
      </c>
      <c r="BH620" s="17">
        <v>0</v>
      </c>
      <c r="BI620">
        <v>1399.916666666667</v>
      </c>
      <c r="BJ620">
        <v>479</v>
      </c>
      <c r="BK620" s="92">
        <f t="shared" si="158"/>
        <v>24.799999999999997</v>
      </c>
      <c r="BL620">
        <v>0</v>
      </c>
      <c r="BM620">
        <v>0</v>
      </c>
      <c r="BN620">
        <v>0</v>
      </c>
      <c r="BO620">
        <v>0</v>
      </c>
      <c r="BP620">
        <v>0</v>
      </c>
      <c r="BQ620">
        <v>0</v>
      </c>
      <c r="BR620">
        <v>0</v>
      </c>
      <c r="BS620" s="17">
        <v>1</v>
      </c>
      <c r="BT620">
        <v>0</v>
      </c>
      <c r="BU620">
        <v>0</v>
      </c>
      <c r="BV620">
        <v>0</v>
      </c>
      <c r="BW620" s="17">
        <v>1</v>
      </c>
      <c r="BX620">
        <v>0</v>
      </c>
      <c r="BY620">
        <v>0</v>
      </c>
      <c r="BZ620">
        <v>0</v>
      </c>
      <c r="CA620">
        <v>0</v>
      </c>
      <c r="CB620" s="17">
        <v>1</v>
      </c>
      <c r="CC620">
        <v>0</v>
      </c>
      <c r="CD620">
        <v>0</v>
      </c>
      <c r="CE620">
        <v>1</v>
      </c>
      <c r="CF620">
        <v>1</v>
      </c>
      <c r="CG620">
        <v>0</v>
      </c>
      <c r="CH620">
        <v>0</v>
      </c>
      <c r="CI620">
        <v>0</v>
      </c>
      <c r="CJ620">
        <v>0</v>
      </c>
      <c r="CK620">
        <v>0</v>
      </c>
      <c r="CL620">
        <v>0</v>
      </c>
      <c r="CM620" s="17">
        <v>0</v>
      </c>
      <c r="CN620">
        <v>0</v>
      </c>
      <c r="CO620">
        <v>0</v>
      </c>
      <c r="CP620">
        <v>0</v>
      </c>
      <c r="CQ620">
        <v>1</v>
      </c>
      <c r="CR620">
        <v>10</v>
      </c>
      <c r="CX620" s="33" t="s">
        <v>85</v>
      </c>
    </row>
    <row r="621" spans="1:102" x14ac:dyDescent="0.25">
      <c r="A621">
        <v>620</v>
      </c>
      <c r="B621">
        <v>39</v>
      </c>
      <c r="C621" s="24" t="s">
        <v>330</v>
      </c>
      <c r="D621" s="12">
        <v>4.4000000000000004</v>
      </c>
      <c r="E621" s="13">
        <v>0.37</v>
      </c>
      <c r="F621" s="7">
        <f t="shared" si="156"/>
        <v>11.891891891891893</v>
      </c>
      <c r="G621" s="7">
        <f t="shared" si="148"/>
        <v>4.03</v>
      </c>
      <c r="H621" s="15">
        <f t="shared" si="149"/>
        <v>4.7700000000000005</v>
      </c>
      <c r="I621" s="11">
        <f t="shared" si="150"/>
        <v>0.30417954748127174</v>
      </c>
      <c r="J621" s="32">
        <f t="shared" si="151"/>
        <v>2.5578734674561485E-2</v>
      </c>
      <c r="K621" s="32">
        <f t="shared" si="152"/>
        <v>39.09497528798866</v>
      </c>
      <c r="L621" s="8">
        <v>0</v>
      </c>
      <c r="M621" s="9">
        <v>1</v>
      </c>
      <c r="N621" s="8">
        <v>0</v>
      </c>
      <c r="O621" s="9">
        <v>0</v>
      </c>
      <c r="P621" s="9">
        <v>1</v>
      </c>
      <c r="Q621" s="9">
        <v>0</v>
      </c>
      <c r="R621" s="9">
        <v>0</v>
      </c>
      <c r="S621" s="8">
        <v>1396</v>
      </c>
      <c r="T621" s="9">
        <v>8</v>
      </c>
      <c r="U621" s="9">
        <f t="shared" si="153"/>
        <v>1387</v>
      </c>
      <c r="V621" s="9">
        <f t="shared" si="154"/>
        <v>10</v>
      </c>
      <c r="W621" s="7">
        <v>9.35</v>
      </c>
      <c r="X621" s="7">
        <v>19.510000000000002</v>
      </c>
      <c r="Y621" s="9">
        <v>1</v>
      </c>
      <c r="Z621" s="9">
        <v>0</v>
      </c>
      <c r="AA621" s="9">
        <v>0</v>
      </c>
      <c r="AB621" s="9">
        <v>0</v>
      </c>
      <c r="AC621" s="9">
        <v>1</v>
      </c>
      <c r="AD621" s="29">
        <v>0</v>
      </c>
      <c r="AE621" s="187">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s="17">
        <v>0</v>
      </c>
      <c r="BF621">
        <v>1</v>
      </c>
      <c r="BG621">
        <v>0</v>
      </c>
      <c r="BH621" s="17">
        <v>0</v>
      </c>
      <c r="BI621">
        <v>1399.916666666667</v>
      </c>
      <c r="BJ621">
        <v>479</v>
      </c>
      <c r="BK621" s="92">
        <f t="shared" si="158"/>
        <v>34.86</v>
      </c>
      <c r="BL621">
        <v>1</v>
      </c>
      <c r="BM621">
        <v>0</v>
      </c>
      <c r="BN621">
        <v>0</v>
      </c>
      <c r="BO621">
        <v>0</v>
      </c>
      <c r="BP621">
        <v>0</v>
      </c>
      <c r="BQ621">
        <v>0</v>
      </c>
      <c r="BR621">
        <v>0</v>
      </c>
      <c r="BS621" s="17">
        <v>0</v>
      </c>
      <c r="BT621">
        <v>0</v>
      </c>
      <c r="BU621">
        <v>0</v>
      </c>
      <c r="BV621">
        <v>0</v>
      </c>
      <c r="BW621" s="17">
        <v>1</v>
      </c>
      <c r="BX621">
        <v>0</v>
      </c>
      <c r="BY621">
        <v>0</v>
      </c>
      <c r="BZ621">
        <v>0</v>
      </c>
      <c r="CA621">
        <v>0</v>
      </c>
      <c r="CB621" s="17">
        <v>1</v>
      </c>
      <c r="CC621">
        <v>0</v>
      </c>
      <c r="CD621">
        <v>0</v>
      </c>
      <c r="CE621">
        <v>1</v>
      </c>
      <c r="CF621">
        <v>1</v>
      </c>
      <c r="CG621">
        <v>0</v>
      </c>
      <c r="CH621">
        <v>0</v>
      </c>
      <c r="CI621">
        <v>0</v>
      </c>
      <c r="CJ621">
        <v>0</v>
      </c>
      <c r="CK621">
        <v>0</v>
      </c>
      <c r="CL621">
        <v>0</v>
      </c>
      <c r="CM621" s="17">
        <v>0</v>
      </c>
      <c r="CN621">
        <v>0</v>
      </c>
      <c r="CO621">
        <v>0</v>
      </c>
      <c r="CP621">
        <v>0</v>
      </c>
      <c r="CQ621">
        <v>1</v>
      </c>
      <c r="CR621">
        <v>10</v>
      </c>
      <c r="CX621" s="33" t="s">
        <v>85</v>
      </c>
    </row>
    <row r="622" spans="1:102" x14ac:dyDescent="0.25">
      <c r="A622">
        <v>621</v>
      </c>
      <c r="B622">
        <v>39</v>
      </c>
      <c r="C622" s="24" t="s">
        <v>330</v>
      </c>
      <c r="D622" s="12">
        <v>8.39</v>
      </c>
      <c r="E622" s="13">
        <v>1.0900000000000001</v>
      </c>
      <c r="F622" s="7">
        <f t="shared" si="156"/>
        <v>7.6972477064220186</v>
      </c>
      <c r="G622" s="7">
        <f t="shared" si="148"/>
        <v>7.3000000000000007</v>
      </c>
      <c r="H622" s="15">
        <f t="shared" si="149"/>
        <v>9.48</v>
      </c>
      <c r="I622" s="11">
        <f t="shared" si="150"/>
        <v>0.20547940779494051</v>
      </c>
      <c r="J622" s="32">
        <f t="shared" si="151"/>
        <v>2.6695179320200848E-2</v>
      </c>
      <c r="K622" s="32">
        <f t="shared" si="152"/>
        <v>37.459946906716496</v>
      </c>
      <c r="L622" s="8">
        <v>0</v>
      </c>
      <c r="M622" s="9">
        <v>1</v>
      </c>
      <c r="N622" s="8">
        <v>0</v>
      </c>
      <c r="O622" s="9">
        <v>0</v>
      </c>
      <c r="P622" s="9">
        <v>1</v>
      </c>
      <c r="Q622" s="9">
        <v>0</v>
      </c>
      <c r="R622" s="9">
        <v>0</v>
      </c>
      <c r="S622" s="8">
        <v>1353</v>
      </c>
      <c r="T622" s="9">
        <v>8</v>
      </c>
      <c r="U622" s="9">
        <f t="shared" si="153"/>
        <v>1344</v>
      </c>
      <c r="V622" s="9">
        <f t="shared" si="154"/>
        <v>10</v>
      </c>
      <c r="W622" s="7">
        <v>9.35</v>
      </c>
      <c r="X622" s="7">
        <v>19.510000000000002</v>
      </c>
      <c r="Y622" s="9">
        <v>1</v>
      </c>
      <c r="Z622" s="9">
        <v>0</v>
      </c>
      <c r="AA622" s="9">
        <v>0</v>
      </c>
      <c r="AB622" s="9">
        <v>0</v>
      </c>
      <c r="AC622" s="9">
        <v>1</v>
      </c>
      <c r="AD622" s="29">
        <v>0</v>
      </c>
      <c r="AE622" s="187">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s="17">
        <v>0</v>
      </c>
      <c r="BF622">
        <v>1</v>
      </c>
      <c r="BG622">
        <v>0</v>
      </c>
      <c r="BH622" s="17">
        <v>0</v>
      </c>
      <c r="BI622">
        <v>1399.916666666667</v>
      </c>
      <c r="BJ622">
        <v>479</v>
      </c>
      <c r="BK622" s="92">
        <f t="shared" si="158"/>
        <v>34.86</v>
      </c>
      <c r="BL622">
        <v>0</v>
      </c>
      <c r="BM622">
        <v>0</v>
      </c>
      <c r="BN622">
        <v>0</v>
      </c>
      <c r="BO622">
        <v>0</v>
      </c>
      <c r="BP622">
        <v>0</v>
      </c>
      <c r="BQ622">
        <v>0</v>
      </c>
      <c r="BR622">
        <v>0</v>
      </c>
      <c r="BS622" s="17">
        <v>1</v>
      </c>
      <c r="BT622">
        <v>0</v>
      </c>
      <c r="BU622">
        <v>0</v>
      </c>
      <c r="BV622">
        <v>0</v>
      </c>
      <c r="BW622" s="17">
        <v>1</v>
      </c>
      <c r="BX622">
        <v>0</v>
      </c>
      <c r="BY622">
        <v>0</v>
      </c>
      <c r="BZ622">
        <v>0</v>
      </c>
      <c r="CA622">
        <v>0</v>
      </c>
      <c r="CB622" s="17">
        <v>1</v>
      </c>
      <c r="CC622">
        <v>0</v>
      </c>
      <c r="CD622">
        <v>0</v>
      </c>
      <c r="CE622">
        <v>1</v>
      </c>
      <c r="CF622">
        <v>1</v>
      </c>
      <c r="CG622">
        <v>0</v>
      </c>
      <c r="CH622">
        <v>0</v>
      </c>
      <c r="CI622">
        <v>0</v>
      </c>
      <c r="CJ622">
        <v>0</v>
      </c>
      <c r="CK622">
        <v>0</v>
      </c>
      <c r="CL622">
        <v>0</v>
      </c>
      <c r="CM622" s="17">
        <v>0</v>
      </c>
      <c r="CN622">
        <v>0</v>
      </c>
      <c r="CO622">
        <v>0</v>
      </c>
      <c r="CP622">
        <v>0</v>
      </c>
      <c r="CQ622">
        <v>1</v>
      </c>
      <c r="CR622">
        <v>10</v>
      </c>
      <c r="CX622" s="33" t="s">
        <v>85</v>
      </c>
    </row>
    <row r="623" spans="1:102" x14ac:dyDescent="0.25">
      <c r="A623">
        <v>622</v>
      </c>
      <c r="B623">
        <v>39</v>
      </c>
      <c r="C623" s="24" t="s">
        <v>330</v>
      </c>
      <c r="D623" s="12">
        <v>2.58</v>
      </c>
      <c r="E623" s="13">
        <v>0.39</v>
      </c>
      <c r="F623" s="7">
        <f t="shared" si="156"/>
        <v>6.615384615384615</v>
      </c>
      <c r="G623" s="7">
        <f t="shared" si="148"/>
        <v>2.19</v>
      </c>
      <c r="H623" s="15">
        <f t="shared" si="149"/>
        <v>2.97</v>
      </c>
      <c r="I623" s="11">
        <f t="shared" si="150"/>
        <v>0.21637359917513771</v>
      </c>
      <c r="J623" s="32">
        <f t="shared" si="151"/>
        <v>3.2707637084613848E-2</v>
      </c>
      <c r="K623" s="32">
        <f t="shared" si="152"/>
        <v>30.573899221549535</v>
      </c>
      <c r="L623" s="8">
        <v>0</v>
      </c>
      <c r="M623" s="9">
        <v>1</v>
      </c>
      <c r="N623" s="8">
        <v>0</v>
      </c>
      <c r="O623" s="9">
        <v>0</v>
      </c>
      <c r="P623" s="9">
        <v>1</v>
      </c>
      <c r="Q623" s="9">
        <v>0</v>
      </c>
      <c r="R623" s="9">
        <v>0</v>
      </c>
      <c r="S623" s="8">
        <v>900</v>
      </c>
      <c r="T623" s="9">
        <v>8</v>
      </c>
      <c r="U623" s="9">
        <f t="shared" si="153"/>
        <v>891</v>
      </c>
      <c r="V623" s="9">
        <f t="shared" si="154"/>
        <v>10</v>
      </c>
      <c r="W623" s="7">
        <v>9.9600000000000009</v>
      </c>
      <c r="X623" s="7">
        <v>14.21</v>
      </c>
      <c r="Y623" s="9">
        <v>1</v>
      </c>
      <c r="Z623" s="9">
        <v>0</v>
      </c>
      <c r="AA623" s="9">
        <v>0</v>
      </c>
      <c r="AB623" s="9">
        <v>0</v>
      </c>
      <c r="AC623" s="9">
        <v>1</v>
      </c>
      <c r="AD623" s="29">
        <v>0</v>
      </c>
      <c r="AE623" s="187">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s="17">
        <v>0</v>
      </c>
      <c r="BF623">
        <v>1</v>
      </c>
      <c r="BG623">
        <v>0</v>
      </c>
      <c r="BH623" s="17">
        <v>0</v>
      </c>
      <c r="BI623">
        <v>1399.916666666667</v>
      </c>
      <c r="BJ623">
        <v>479</v>
      </c>
      <c r="BK623" s="92">
        <f t="shared" si="158"/>
        <v>30.17</v>
      </c>
      <c r="BL623">
        <v>1</v>
      </c>
      <c r="BM623">
        <v>0</v>
      </c>
      <c r="BN623">
        <v>0</v>
      </c>
      <c r="BO623">
        <v>0</v>
      </c>
      <c r="BP623">
        <v>0</v>
      </c>
      <c r="BQ623">
        <v>0</v>
      </c>
      <c r="BR623">
        <v>0</v>
      </c>
      <c r="BS623" s="17">
        <v>0</v>
      </c>
      <c r="BT623">
        <v>0</v>
      </c>
      <c r="BU623">
        <v>0</v>
      </c>
      <c r="BV623">
        <v>0</v>
      </c>
      <c r="BW623" s="17">
        <v>1</v>
      </c>
      <c r="BX623">
        <v>0</v>
      </c>
      <c r="BY623">
        <v>0</v>
      </c>
      <c r="BZ623">
        <v>0</v>
      </c>
      <c r="CA623">
        <v>0</v>
      </c>
      <c r="CB623" s="17">
        <v>1</v>
      </c>
      <c r="CC623">
        <v>0</v>
      </c>
      <c r="CD623">
        <v>0</v>
      </c>
      <c r="CE623">
        <v>1</v>
      </c>
      <c r="CF623">
        <v>1</v>
      </c>
      <c r="CG623">
        <v>0</v>
      </c>
      <c r="CH623">
        <v>0</v>
      </c>
      <c r="CI623">
        <v>0</v>
      </c>
      <c r="CJ623">
        <v>0</v>
      </c>
      <c r="CK623">
        <v>0</v>
      </c>
      <c r="CL623">
        <v>0</v>
      </c>
      <c r="CM623" s="17">
        <v>0</v>
      </c>
      <c r="CN623">
        <v>0</v>
      </c>
      <c r="CO623">
        <v>0</v>
      </c>
      <c r="CP623">
        <v>0</v>
      </c>
      <c r="CQ623">
        <v>1</v>
      </c>
      <c r="CR623">
        <v>10</v>
      </c>
      <c r="CX623" s="33" t="s">
        <v>85</v>
      </c>
    </row>
    <row r="624" spans="1:102" s="143" customFormat="1" x14ac:dyDescent="0.25">
      <c r="A624" s="143">
        <v>623</v>
      </c>
      <c r="B624" s="143">
        <v>39</v>
      </c>
      <c r="C624" s="144" t="s">
        <v>330</v>
      </c>
      <c r="D624" s="145">
        <v>3.13</v>
      </c>
      <c r="E624" s="146">
        <v>1.03</v>
      </c>
      <c r="F624" s="147">
        <f t="shared" si="156"/>
        <v>3.0388349514563107</v>
      </c>
      <c r="G624" s="147">
        <f t="shared" si="148"/>
        <v>2.0999999999999996</v>
      </c>
      <c r="H624" s="148">
        <f t="shared" si="149"/>
        <v>4.16</v>
      </c>
      <c r="I624" s="149">
        <f t="shared" si="150"/>
        <v>0.10366955995013886</v>
      </c>
      <c r="J624" s="150">
        <f t="shared" si="151"/>
        <v>3.4114903114582436E-2</v>
      </c>
      <c r="K624" s="150">
        <f t="shared" si="152"/>
        <v>29.312702329573654</v>
      </c>
      <c r="L624" s="151">
        <v>0</v>
      </c>
      <c r="M624" s="152">
        <v>1</v>
      </c>
      <c r="N624" s="151">
        <v>0</v>
      </c>
      <c r="O624" s="152">
        <v>0</v>
      </c>
      <c r="P624" s="152">
        <v>1</v>
      </c>
      <c r="Q624" s="152">
        <v>0</v>
      </c>
      <c r="R624" s="152">
        <v>0</v>
      </c>
      <c r="S624" s="151">
        <v>859</v>
      </c>
      <c r="T624" s="152">
        <v>8</v>
      </c>
      <c r="U624" s="152">
        <f t="shared" si="153"/>
        <v>850</v>
      </c>
      <c r="V624" s="152">
        <f t="shared" si="154"/>
        <v>10</v>
      </c>
      <c r="W624" s="147">
        <v>9.9600000000000009</v>
      </c>
      <c r="X624" s="147">
        <v>14.21</v>
      </c>
      <c r="Y624" s="152">
        <v>1</v>
      </c>
      <c r="Z624" s="152">
        <v>0</v>
      </c>
      <c r="AA624" s="152">
        <v>0</v>
      </c>
      <c r="AB624" s="152">
        <v>0</v>
      </c>
      <c r="AC624" s="152">
        <v>1</v>
      </c>
      <c r="AD624" s="153">
        <v>0</v>
      </c>
      <c r="AE624" s="152">
        <v>0</v>
      </c>
      <c r="AF624" s="152">
        <v>1</v>
      </c>
      <c r="AG624" s="153">
        <v>0</v>
      </c>
      <c r="AH624" s="152">
        <v>0</v>
      </c>
      <c r="AI624" s="153">
        <v>1</v>
      </c>
      <c r="AJ624" s="154">
        <v>2001</v>
      </c>
      <c r="AK624" s="150" t="s">
        <v>98</v>
      </c>
      <c r="AL624" s="150" t="s">
        <v>98</v>
      </c>
      <c r="AM624" s="150" t="s">
        <v>98</v>
      </c>
      <c r="AN624" s="155" t="s">
        <v>98</v>
      </c>
      <c r="AO624" s="156">
        <v>1</v>
      </c>
      <c r="AP624" s="157">
        <v>0</v>
      </c>
      <c r="AQ624" s="143">
        <v>0</v>
      </c>
      <c r="AR624" s="158">
        <v>1</v>
      </c>
      <c r="AS624" s="143">
        <v>0</v>
      </c>
      <c r="AT624" s="158">
        <v>1</v>
      </c>
      <c r="AU624">
        <v>1</v>
      </c>
      <c r="AV624" s="157">
        <v>0</v>
      </c>
      <c r="AW624" s="143" t="s">
        <v>98</v>
      </c>
      <c r="AX624" s="157" t="s">
        <v>98</v>
      </c>
      <c r="AY624" s="157" t="s">
        <v>26</v>
      </c>
      <c r="AZ624">
        <v>1</v>
      </c>
      <c r="BA624">
        <v>0</v>
      </c>
      <c r="BB624">
        <v>0</v>
      </c>
      <c r="BC624">
        <v>0</v>
      </c>
      <c r="BD624">
        <v>0</v>
      </c>
      <c r="BE624" s="157">
        <v>0</v>
      </c>
      <c r="BF624">
        <v>1</v>
      </c>
      <c r="BG624">
        <v>0</v>
      </c>
      <c r="BH624" s="157">
        <v>0</v>
      </c>
      <c r="BI624">
        <v>1399.916666666667</v>
      </c>
      <c r="BJ624">
        <v>479</v>
      </c>
      <c r="BK624" s="173">
        <f t="shared" si="158"/>
        <v>30.17</v>
      </c>
      <c r="BL624" s="143">
        <v>0</v>
      </c>
      <c r="BM624" s="143">
        <v>0</v>
      </c>
      <c r="BN624" s="143">
        <v>0</v>
      </c>
      <c r="BO624" s="143">
        <v>0</v>
      </c>
      <c r="BP624" s="143">
        <v>0</v>
      </c>
      <c r="BQ624" s="143">
        <v>0</v>
      </c>
      <c r="BR624" s="143">
        <v>0</v>
      </c>
      <c r="BS624" s="157">
        <v>1</v>
      </c>
      <c r="BT624" s="143">
        <v>0</v>
      </c>
      <c r="BU624" s="143">
        <v>0</v>
      </c>
      <c r="BV624" s="143">
        <v>0</v>
      </c>
      <c r="BW624" s="157">
        <v>1</v>
      </c>
      <c r="BX624" s="143">
        <v>0</v>
      </c>
      <c r="BY624" s="143">
        <v>0</v>
      </c>
      <c r="BZ624" s="143">
        <v>0</v>
      </c>
      <c r="CA624" s="143">
        <v>0</v>
      </c>
      <c r="CB624" s="157">
        <v>1</v>
      </c>
      <c r="CC624" s="143">
        <v>0</v>
      </c>
      <c r="CD624" s="143">
        <v>0</v>
      </c>
      <c r="CE624" s="143">
        <v>1</v>
      </c>
      <c r="CF624" s="143">
        <v>1</v>
      </c>
      <c r="CG624" s="143">
        <v>0</v>
      </c>
      <c r="CH624" s="143">
        <v>0</v>
      </c>
      <c r="CI624" s="143">
        <v>0</v>
      </c>
      <c r="CJ624" s="143">
        <v>0</v>
      </c>
      <c r="CK624" s="143">
        <v>0</v>
      </c>
      <c r="CL624" s="143">
        <v>0</v>
      </c>
      <c r="CM624" s="157">
        <v>0</v>
      </c>
      <c r="CN624">
        <v>0</v>
      </c>
      <c r="CO624">
        <v>0</v>
      </c>
      <c r="CP624">
        <v>0</v>
      </c>
      <c r="CQ624">
        <v>1</v>
      </c>
      <c r="CR624">
        <v>10</v>
      </c>
      <c r="CS624" s="159"/>
      <c r="CX624" s="33" t="s">
        <v>85</v>
      </c>
    </row>
    <row r="625" spans="1:102" x14ac:dyDescent="0.25">
      <c r="A625">
        <v>624</v>
      </c>
      <c r="B625">
        <v>40</v>
      </c>
      <c r="C625" s="24" t="s">
        <v>333</v>
      </c>
      <c r="D625" s="12">
        <v>8.6</v>
      </c>
      <c r="E625" s="13">
        <v>0.3</v>
      </c>
      <c r="F625" s="7">
        <f t="shared" si="156"/>
        <v>28.666666666666668</v>
      </c>
      <c r="G625" s="7">
        <f t="shared" si="148"/>
        <v>8.2999999999999989</v>
      </c>
      <c r="H625" s="15">
        <f t="shared" si="149"/>
        <v>8.9</v>
      </c>
      <c r="I625" s="11">
        <f t="shared" si="150"/>
        <v>0.30072687606952542</v>
      </c>
      <c r="J625" s="32">
        <f t="shared" si="151"/>
        <v>1.0490472421029956E-2</v>
      </c>
      <c r="K625" s="32">
        <f t="shared" si="152"/>
        <v>95.324591673805656</v>
      </c>
      <c r="L625" s="8">
        <v>1</v>
      </c>
      <c r="M625" s="9">
        <v>0</v>
      </c>
      <c r="N625" s="8">
        <v>0</v>
      </c>
      <c r="O625" s="9">
        <v>0</v>
      </c>
      <c r="P625" s="9">
        <v>1</v>
      </c>
      <c r="Q625" s="9">
        <v>0</v>
      </c>
      <c r="R625" s="9">
        <v>0</v>
      </c>
      <c r="S625" s="8">
        <v>8270</v>
      </c>
      <c r="T625" s="9">
        <v>4</v>
      </c>
      <c r="U625" s="9">
        <f t="shared" si="153"/>
        <v>8265</v>
      </c>
      <c r="V625" s="9">
        <f t="shared" si="154"/>
        <v>17</v>
      </c>
      <c r="W625" s="7">
        <v>11.13</v>
      </c>
      <c r="X625" s="7">
        <v>20.260000000000002</v>
      </c>
      <c r="Y625" s="9">
        <v>1</v>
      </c>
      <c r="Z625" s="9">
        <v>0</v>
      </c>
      <c r="AA625" s="9">
        <v>1</v>
      </c>
      <c r="AB625" s="9">
        <v>0</v>
      </c>
      <c r="AC625" s="9">
        <v>0</v>
      </c>
      <c r="AD625" s="29">
        <v>0</v>
      </c>
      <c r="AE625" s="187">
        <v>1</v>
      </c>
      <c r="AF625" s="9">
        <v>0</v>
      </c>
      <c r="AG625" s="29">
        <v>0</v>
      </c>
      <c r="AH625" s="9">
        <v>1</v>
      </c>
      <c r="AI625" s="29">
        <v>0</v>
      </c>
      <c r="AJ625" s="20">
        <v>2002</v>
      </c>
      <c r="AK625" s="32">
        <f t="shared" ref="AK625:AK641" si="159">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s="17">
        <v>0</v>
      </c>
      <c r="BF625">
        <v>0</v>
      </c>
      <c r="BG625">
        <v>1</v>
      </c>
      <c r="BH625" s="17">
        <v>0</v>
      </c>
      <c r="BI625">
        <v>127.1666666666667</v>
      </c>
      <c r="BJ625">
        <v>27</v>
      </c>
      <c r="BK625" s="24">
        <f t="shared" si="158"/>
        <v>37.39</v>
      </c>
      <c r="BL625">
        <v>1</v>
      </c>
      <c r="BM625">
        <v>0</v>
      </c>
      <c r="BN625">
        <v>0</v>
      </c>
      <c r="BO625">
        <v>0</v>
      </c>
      <c r="BP625">
        <v>0</v>
      </c>
      <c r="BQ625">
        <v>0</v>
      </c>
      <c r="BR625">
        <v>0</v>
      </c>
      <c r="BS625" s="17">
        <v>0</v>
      </c>
      <c r="BT625">
        <v>0</v>
      </c>
      <c r="BU625">
        <v>0</v>
      </c>
      <c r="BV625">
        <v>1</v>
      </c>
      <c r="BW625" s="17">
        <v>0</v>
      </c>
      <c r="BX625">
        <v>0</v>
      </c>
      <c r="BY625">
        <v>0</v>
      </c>
      <c r="BZ625">
        <v>0</v>
      </c>
      <c r="CA625">
        <v>0</v>
      </c>
      <c r="CB625" s="17">
        <v>0</v>
      </c>
      <c r="CC625">
        <v>0</v>
      </c>
      <c r="CD625">
        <v>0</v>
      </c>
      <c r="CE625">
        <v>1</v>
      </c>
      <c r="CF625">
        <v>1</v>
      </c>
      <c r="CG625">
        <v>0</v>
      </c>
      <c r="CH625">
        <v>0</v>
      </c>
      <c r="CI625">
        <v>1</v>
      </c>
      <c r="CJ625">
        <v>0</v>
      </c>
      <c r="CK625">
        <v>0</v>
      </c>
      <c r="CL625">
        <v>0</v>
      </c>
      <c r="CM625" s="17">
        <v>0</v>
      </c>
      <c r="CN625">
        <v>0.17100000000000001</v>
      </c>
      <c r="CO625">
        <v>66</v>
      </c>
      <c r="CP625">
        <v>1</v>
      </c>
      <c r="CQ625">
        <v>0</v>
      </c>
      <c r="CR625">
        <v>15</v>
      </c>
      <c r="CX625" s="33" t="s">
        <v>85</v>
      </c>
    </row>
    <row r="626" spans="1:102" x14ac:dyDescent="0.25">
      <c r="A626">
        <v>625</v>
      </c>
      <c r="B626">
        <v>40</v>
      </c>
      <c r="C626" s="24" t="s">
        <v>333</v>
      </c>
      <c r="D626" s="12">
        <v>8.3000000000000007</v>
      </c>
      <c r="E626" s="13">
        <v>0.2</v>
      </c>
      <c r="F626" s="7">
        <f t="shared" si="156"/>
        <v>41.5</v>
      </c>
      <c r="G626" s="7">
        <f t="shared" si="148"/>
        <v>8.1000000000000014</v>
      </c>
      <c r="H626" s="15">
        <f t="shared" si="149"/>
        <v>8.5</v>
      </c>
      <c r="I626" s="11">
        <f t="shared" si="150"/>
        <v>0.41530640149835174</v>
      </c>
      <c r="J626" s="32">
        <f t="shared" si="151"/>
        <v>1.0007383168634981E-2</v>
      </c>
      <c r="K626" s="32">
        <f t="shared" si="152"/>
        <v>99.926222784612449</v>
      </c>
      <c r="L626" s="8">
        <v>1</v>
      </c>
      <c r="M626" s="9">
        <v>0</v>
      </c>
      <c r="N626" s="8">
        <v>0</v>
      </c>
      <c r="O626" s="9">
        <v>0</v>
      </c>
      <c r="P626" s="9">
        <v>1</v>
      </c>
      <c r="Q626" s="9">
        <v>0</v>
      </c>
      <c r="R626" s="9">
        <v>0</v>
      </c>
      <c r="S626" s="8">
        <v>8270</v>
      </c>
      <c r="T626" s="9">
        <v>6</v>
      </c>
      <c r="U626" s="9">
        <f t="shared" si="153"/>
        <v>8263</v>
      </c>
      <c r="V626" s="9">
        <f t="shared" si="154"/>
        <v>17</v>
      </c>
      <c r="W626" s="7">
        <v>11.13</v>
      </c>
      <c r="X626" s="7">
        <v>20.260000000000002</v>
      </c>
      <c r="Y626" s="9">
        <v>1</v>
      </c>
      <c r="Z626" s="9">
        <v>0</v>
      </c>
      <c r="AA626" s="9">
        <v>1</v>
      </c>
      <c r="AB626" s="9">
        <v>0</v>
      </c>
      <c r="AC626" s="9">
        <v>0</v>
      </c>
      <c r="AD626" s="29">
        <v>0</v>
      </c>
      <c r="AE626" s="187">
        <v>1</v>
      </c>
      <c r="AF626" s="9">
        <v>0</v>
      </c>
      <c r="AG626" s="29">
        <v>0</v>
      </c>
      <c r="AH626" s="9">
        <v>1</v>
      </c>
      <c r="AI626" s="29">
        <v>0</v>
      </c>
      <c r="AJ626" s="20">
        <v>2002</v>
      </c>
      <c r="AK626" s="32">
        <f t="shared" si="159"/>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s="17">
        <v>0</v>
      </c>
      <c r="BF626">
        <v>0</v>
      </c>
      <c r="BG626">
        <v>1</v>
      </c>
      <c r="BH626" s="17">
        <v>0</v>
      </c>
      <c r="BI626">
        <v>127.1666666666667</v>
      </c>
      <c r="BJ626">
        <v>27</v>
      </c>
      <c r="BK626" s="24">
        <f t="shared" si="158"/>
        <v>37.39</v>
      </c>
      <c r="BL626">
        <v>1</v>
      </c>
      <c r="BM626">
        <v>0</v>
      </c>
      <c r="BN626">
        <v>0</v>
      </c>
      <c r="BO626">
        <v>0</v>
      </c>
      <c r="BP626">
        <v>0</v>
      </c>
      <c r="BQ626">
        <v>0</v>
      </c>
      <c r="BR626">
        <v>0</v>
      </c>
      <c r="BS626" s="17">
        <v>0</v>
      </c>
      <c r="BT626">
        <v>0</v>
      </c>
      <c r="BU626">
        <v>0</v>
      </c>
      <c r="BV626">
        <v>1</v>
      </c>
      <c r="BW626" s="17">
        <v>0</v>
      </c>
      <c r="BX626">
        <v>0</v>
      </c>
      <c r="BY626">
        <v>0</v>
      </c>
      <c r="BZ626">
        <v>0</v>
      </c>
      <c r="CA626">
        <v>0</v>
      </c>
      <c r="CB626" s="17">
        <v>0</v>
      </c>
      <c r="CC626">
        <v>0</v>
      </c>
      <c r="CD626">
        <v>0</v>
      </c>
      <c r="CE626">
        <v>1</v>
      </c>
      <c r="CF626">
        <v>1</v>
      </c>
      <c r="CG626">
        <v>1</v>
      </c>
      <c r="CH626">
        <v>0</v>
      </c>
      <c r="CI626">
        <v>1</v>
      </c>
      <c r="CJ626">
        <v>0</v>
      </c>
      <c r="CK626">
        <v>0</v>
      </c>
      <c r="CL626">
        <v>0</v>
      </c>
      <c r="CM626" s="17">
        <v>1</v>
      </c>
      <c r="CN626">
        <v>0.17100000000000001</v>
      </c>
      <c r="CO626">
        <v>66</v>
      </c>
      <c r="CP626">
        <v>1</v>
      </c>
      <c r="CQ626">
        <v>0</v>
      </c>
      <c r="CR626">
        <v>15</v>
      </c>
      <c r="CX626" s="33" t="s">
        <v>85</v>
      </c>
    </row>
    <row r="627" spans="1:102" x14ac:dyDescent="0.25">
      <c r="A627">
        <v>626</v>
      </c>
      <c r="B627">
        <v>40</v>
      </c>
      <c r="C627" s="24" t="s">
        <v>333</v>
      </c>
      <c r="D627" s="12">
        <v>6.6</v>
      </c>
      <c r="E627" s="13">
        <v>0.2</v>
      </c>
      <c r="F627" s="7">
        <f t="shared" si="156"/>
        <v>32.999999999999993</v>
      </c>
      <c r="G627" s="7">
        <f t="shared" si="148"/>
        <v>6.3999999999999995</v>
      </c>
      <c r="H627" s="15">
        <f t="shared" si="149"/>
        <v>6.8</v>
      </c>
      <c r="I627" s="11">
        <f t="shared" si="150"/>
        <v>0.34124138094380424</v>
      </c>
      <c r="J627" s="32">
        <f t="shared" si="151"/>
        <v>1.034064790738801E-2</v>
      </c>
      <c r="K627" s="32">
        <f t="shared" si="152"/>
        <v>96.705739229892643</v>
      </c>
      <c r="L627" s="8">
        <v>1</v>
      </c>
      <c r="M627" s="9">
        <v>0</v>
      </c>
      <c r="N627" s="8">
        <v>0</v>
      </c>
      <c r="O627" s="9">
        <v>0</v>
      </c>
      <c r="P627" s="9">
        <v>1</v>
      </c>
      <c r="Q627" s="9">
        <v>0</v>
      </c>
      <c r="R627" s="9">
        <v>0</v>
      </c>
      <c r="S627" s="8">
        <v>8270</v>
      </c>
      <c r="T627" s="9">
        <v>6</v>
      </c>
      <c r="U627" s="9">
        <f t="shared" si="153"/>
        <v>8263</v>
      </c>
      <c r="V627" s="9">
        <f t="shared" si="154"/>
        <v>17</v>
      </c>
      <c r="W627" s="7">
        <v>11.13</v>
      </c>
      <c r="X627" s="7">
        <v>20.260000000000002</v>
      </c>
      <c r="Y627" s="9">
        <v>1</v>
      </c>
      <c r="Z627" s="9">
        <v>0</v>
      </c>
      <c r="AA627" s="9">
        <v>1</v>
      </c>
      <c r="AB627" s="9">
        <v>0</v>
      </c>
      <c r="AC627" s="9">
        <v>0</v>
      </c>
      <c r="AD627" s="29">
        <v>0</v>
      </c>
      <c r="AE627" s="187">
        <v>1</v>
      </c>
      <c r="AF627" s="9">
        <v>0</v>
      </c>
      <c r="AG627" s="29">
        <v>0</v>
      </c>
      <c r="AH627" s="9">
        <v>1</v>
      </c>
      <c r="AI627" s="29">
        <v>0</v>
      </c>
      <c r="AJ627" s="20">
        <v>2002</v>
      </c>
      <c r="AK627" s="32">
        <f t="shared" si="159"/>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s="17">
        <v>0</v>
      </c>
      <c r="BF627">
        <v>0</v>
      </c>
      <c r="BG627">
        <v>1</v>
      </c>
      <c r="BH627" s="17">
        <v>0</v>
      </c>
      <c r="BI627">
        <v>127.1666666666667</v>
      </c>
      <c r="BJ627">
        <v>27</v>
      </c>
      <c r="BK627" s="24">
        <f t="shared" si="158"/>
        <v>37.39</v>
      </c>
      <c r="BL627">
        <v>1</v>
      </c>
      <c r="BM627">
        <v>0</v>
      </c>
      <c r="BN627">
        <v>0</v>
      </c>
      <c r="BO627">
        <v>0</v>
      </c>
      <c r="BP627">
        <v>0</v>
      </c>
      <c r="BQ627">
        <v>0</v>
      </c>
      <c r="BR627">
        <v>0</v>
      </c>
      <c r="BS627" s="17">
        <v>0</v>
      </c>
      <c r="BT627">
        <v>0</v>
      </c>
      <c r="BU627">
        <v>0</v>
      </c>
      <c r="BV627">
        <v>1</v>
      </c>
      <c r="BW627" s="17">
        <v>0</v>
      </c>
      <c r="BX627">
        <v>0</v>
      </c>
      <c r="BY627">
        <v>0</v>
      </c>
      <c r="BZ627">
        <v>0</v>
      </c>
      <c r="CA627">
        <v>0</v>
      </c>
      <c r="CB627" s="17">
        <v>0</v>
      </c>
      <c r="CC627">
        <v>0</v>
      </c>
      <c r="CD627">
        <v>0</v>
      </c>
      <c r="CE627">
        <v>1</v>
      </c>
      <c r="CF627">
        <v>1</v>
      </c>
      <c r="CG627">
        <v>0</v>
      </c>
      <c r="CH627">
        <v>0</v>
      </c>
      <c r="CI627">
        <v>1</v>
      </c>
      <c r="CJ627">
        <v>0</v>
      </c>
      <c r="CK627">
        <v>1</v>
      </c>
      <c r="CL627">
        <v>0</v>
      </c>
      <c r="CM627" s="17">
        <v>0</v>
      </c>
      <c r="CN627">
        <v>0.17100000000000001</v>
      </c>
      <c r="CO627">
        <v>66</v>
      </c>
      <c r="CP627">
        <v>1</v>
      </c>
      <c r="CQ627">
        <v>0</v>
      </c>
      <c r="CR627">
        <v>15</v>
      </c>
      <c r="CX627" s="33" t="s">
        <v>85</v>
      </c>
    </row>
    <row r="628" spans="1:102" x14ac:dyDescent="0.25">
      <c r="A628">
        <v>627</v>
      </c>
      <c r="B628">
        <v>40</v>
      </c>
      <c r="C628" s="24" t="s">
        <v>333</v>
      </c>
      <c r="D628" s="12">
        <v>6.8</v>
      </c>
      <c r="E628" s="13">
        <v>0.3</v>
      </c>
      <c r="F628" s="7">
        <f t="shared" si="156"/>
        <v>22.666666666666668</v>
      </c>
      <c r="G628" s="7">
        <f t="shared" si="148"/>
        <v>6.5</v>
      </c>
      <c r="H628" s="15">
        <f t="shared" si="149"/>
        <v>7.1</v>
      </c>
      <c r="I628" s="11">
        <f t="shared" si="150"/>
        <v>0.24202966751607363</v>
      </c>
      <c r="J628" s="32">
        <f t="shared" si="151"/>
        <v>1.0677779449238542E-2</v>
      </c>
      <c r="K628" s="32">
        <f t="shared" si="152"/>
        <v>93.652430709393641</v>
      </c>
      <c r="L628" s="8">
        <v>1</v>
      </c>
      <c r="M628" s="9">
        <v>0</v>
      </c>
      <c r="N628" s="8">
        <v>0</v>
      </c>
      <c r="O628" s="9">
        <v>0</v>
      </c>
      <c r="P628" s="9">
        <v>1</v>
      </c>
      <c r="Q628" s="9">
        <v>0</v>
      </c>
      <c r="R628" s="9">
        <v>0</v>
      </c>
      <c r="S628" s="8">
        <v>8270</v>
      </c>
      <c r="T628" s="9">
        <v>12</v>
      </c>
      <c r="U628" s="9">
        <f t="shared" si="153"/>
        <v>8257</v>
      </c>
      <c r="V628" s="9">
        <f t="shared" si="154"/>
        <v>17</v>
      </c>
      <c r="W628" s="7">
        <v>11.13</v>
      </c>
      <c r="X628" s="7">
        <v>20.260000000000002</v>
      </c>
      <c r="Y628" s="9">
        <v>1</v>
      </c>
      <c r="Z628" s="9">
        <v>0</v>
      </c>
      <c r="AA628" s="9">
        <v>1</v>
      </c>
      <c r="AB628" s="9">
        <v>0</v>
      </c>
      <c r="AC628" s="9">
        <v>0</v>
      </c>
      <c r="AD628" s="29">
        <v>0</v>
      </c>
      <c r="AE628" s="187">
        <v>1</v>
      </c>
      <c r="AF628" s="9">
        <v>0</v>
      </c>
      <c r="AG628" s="29">
        <v>0</v>
      </c>
      <c r="AH628" s="9">
        <v>1</v>
      </c>
      <c r="AI628" s="29">
        <v>0</v>
      </c>
      <c r="AJ628" s="20">
        <v>2002</v>
      </c>
      <c r="AK628" s="32">
        <f t="shared" si="159"/>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s="17">
        <v>0</v>
      </c>
      <c r="BF628">
        <v>0</v>
      </c>
      <c r="BG628">
        <v>1</v>
      </c>
      <c r="BH628" s="17">
        <v>0</v>
      </c>
      <c r="BI628">
        <v>127.1666666666667</v>
      </c>
      <c r="BJ628">
        <v>27</v>
      </c>
      <c r="BK628" s="24">
        <f t="shared" si="158"/>
        <v>37.39</v>
      </c>
      <c r="BL628">
        <v>1</v>
      </c>
      <c r="BM628">
        <v>0</v>
      </c>
      <c r="BN628">
        <v>0</v>
      </c>
      <c r="BO628">
        <v>0</v>
      </c>
      <c r="BP628">
        <v>0</v>
      </c>
      <c r="BQ628">
        <v>0</v>
      </c>
      <c r="BR628">
        <v>0</v>
      </c>
      <c r="BS628" s="17">
        <v>0</v>
      </c>
      <c r="BT628">
        <v>0</v>
      </c>
      <c r="BU628">
        <v>0</v>
      </c>
      <c r="BV628">
        <v>1</v>
      </c>
      <c r="BW628" s="17">
        <v>0</v>
      </c>
      <c r="BX628">
        <v>0</v>
      </c>
      <c r="BY628">
        <v>0</v>
      </c>
      <c r="BZ628">
        <v>0</v>
      </c>
      <c r="CA628">
        <v>0</v>
      </c>
      <c r="CB628" s="17">
        <v>0</v>
      </c>
      <c r="CC628">
        <v>0</v>
      </c>
      <c r="CD628">
        <v>0</v>
      </c>
      <c r="CE628">
        <v>1</v>
      </c>
      <c r="CF628">
        <v>1</v>
      </c>
      <c r="CG628">
        <v>0</v>
      </c>
      <c r="CH628">
        <v>0</v>
      </c>
      <c r="CI628">
        <v>0</v>
      </c>
      <c r="CJ628">
        <v>0</v>
      </c>
      <c r="CK628">
        <v>0</v>
      </c>
      <c r="CL628">
        <v>0</v>
      </c>
      <c r="CM628" s="17">
        <v>0</v>
      </c>
      <c r="CN628">
        <v>0.17100000000000001</v>
      </c>
      <c r="CO628">
        <v>66</v>
      </c>
      <c r="CP628">
        <v>1</v>
      </c>
      <c r="CQ628">
        <v>0</v>
      </c>
      <c r="CR628">
        <v>15</v>
      </c>
      <c r="CX628" s="33" t="s">
        <v>85</v>
      </c>
    </row>
    <row r="629" spans="1:102" x14ac:dyDescent="0.25">
      <c r="A629">
        <v>628</v>
      </c>
      <c r="B629">
        <v>40</v>
      </c>
      <c r="C629" s="24" t="s">
        <v>333</v>
      </c>
      <c r="D629" s="12">
        <v>6.8</v>
      </c>
      <c r="E629" s="13">
        <v>0.3</v>
      </c>
      <c r="F629" s="7">
        <f t="shared" si="156"/>
        <v>22.666666666666668</v>
      </c>
      <c r="G629" s="7">
        <f t="shared" si="148"/>
        <v>6.5</v>
      </c>
      <c r="H629" s="15">
        <f t="shared" si="149"/>
        <v>7.1</v>
      </c>
      <c r="I629" s="11">
        <f t="shared" si="150"/>
        <v>0.24202966751607363</v>
      </c>
      <c r="J629" s="32">
        <f t="shared" si="151"/>
        <v>1.0677779449238542E-2</v>
      </c>
      <c r="K629" s="32">
        <f t="shared" si="152"/>
        <v>93.652430709393641</v>
      </c>
      <c r="L629" s="8">
        <v>1</v>
      </c>
      <c r="M629" s="9">
        <v>0</v>
      </c>
      <c r="N629" s="8">
        <v>0</v>
      </c>
      <c r="O629" s="9">
        <v>0</v>
      </c>
      <c r="P629" s="9">
        <v>1</v>
      </c>
      <c r="Q629" s="9">
        <v>0</v>
      </c>
      <c r="R629" s="9">
        <v>0</v>
      </c>
      <c r="S629" s="8">
        <v>8270</v>
      </c>
      <c r="T629" s="9">
        <v>12</v>
      </c>
      <c r="U629" s="9">
        <f t="shared" si="153"/>
        <v>8257</v>
      </c>
      <c r="V629" s="9">
        <f t="shared" si="154"/>
        <v>17</v>
      </c>
      <c r="W629" s="7">
        <v>11.13</v>
      </c>
      <c r="X629" s="7">
        <v>20.260000000000002</v>
      </c>
      <c r="Y629" s="9">
        <v>1</v>
      </c>
      <c r="Z629" s="9">
        <v>0</v>
      </c>
      <c r="AA629" s="9">
        <v>1</v>
      </c>
      <c r="AB629" s="9">
        <v>0</v>
      </c>
      <c r="AC629" s="9">
        <v>0</v>
      </c>
      <c r="AD629" s="29">
        <v>0</v>
      </c>
      <c r="AE629" s="187">
        <v>1</v>
      </c>
      <c r="AF629" s="9">
        <v>0</v>
      </c>
      <c r="AG629" s="29">
        <v>0</v>
      </c>
      <c r="AH629" s="9">
        <v>1</v>
      </c>
      <c r="AI629" s="29">
        <v>0</v>
      </c>
      <c r="AJ629" s="20">
        <v>2002</v>
      </c>
      <c r="AK629" s="32">
        <f t="shared" si="159"/>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s="17">
        <v>0</v>
      </c>
      <c r="BF629">
        <v>0</v>
      </c>
      <c r="BG629">
        <v>1</v>
      </c>
      <c r="BH629" s="17">
        <v>0</v>
      </c>
      <c r="BI629">
        <v>127.1666666666667</v>
      </c>
      <c r="BJ629">
        <v>27</v>
      </c>
      <c r="BK629" s="24">
        <f t="shared" si="158"/>
        <v>37.39</v>
      </c>
      <c r="BL629">
        <v>1</v>
      </c>
      <c r="BM629">
        <v>0</v>
      </c>
      <c r="BN629">
        <v>0</v>
      </c>
      <c r="BO629">
        <v>0</v>
      </c>
      <c r="BP629">
        <v>0</v>
      </c>
      <c r="BQ629">
        <v>0</v>
      </c>
      <c r="BR629">
        <v>0</v>
      </c>
      <c r="BS629" s="17">
        <v>0</v>
      </c>
      <c r="BT629">
        <v>0</v>
      </c>
      <c r="BU629">
        <v>0</v>
      </c>
      <c r="BV629">
        <v>1</v>
      </c>
      <c r="BW629" s="17">
        <v>0</v>
      </c>
      <c r="BX629">
        <v>0</v>
      </c>
      <c r="BY629">
        <v>0</v>
      </c>
      <c r="BZ629">
        <v>0</v>
      </c>
      <c r="CA629">
        <v>0</v>
      </c>
      <c r="CB629" s="17">
        <v>0</v>
      </c>
      <c r="CC629">
        <v>0</v>
      </c>
      <c r="CD629">
        <v>0</v>
      </c>
      <c r="CE629">
        <v>1</v>
      </c>
      <c r="CF629">
        <v>1</v>
      </c>
      <c r="CG629">
        <v>0</v>
      </c>
      <c r="CH629">
        <v>0</v>
      </c>
      <c r="CI629">
        <v>0</v>
      </c>
      <c r="CJ629">
        <v>0</v>
      </c>
      <c r="CK629">
        <v>0</v>
      </c>
      <c r="CL629">
        <v>0</v>
      </c>
      <c r="CM629" s="17">
        <v>0</v>
      </c>
      <c r="CN629">
        <v>0.17100000000000001</v>
      </c>
      <c r="CO629">
        <v>66</v>
      </c>
      <c r="CP629">
        <v>1</v>
      </c>
      <c r="CQ629">
        <v>0</v>
      </c>
      <c r="CR629">
        <v>15</v>
      </c>
      <c r="CX629" s="33" t="s">
        <v>85</v>
      </c>
    </row>
    <row r="630" spans="1:102" x14ac:dyDescent="0.25">
      <c r="A630">
        <v>629</v>
      </c>
      <c r="B630">
        <v>40</v>
      </c>
      <c r="C630" s="24" t="s">
        <v>333</v>
      </c>
      <c r="D630" s="12">
        <v>6</v>
      </c>
      <c r="E630" s="13">
        <v>0.4</v>
      </c>
      <c r="F630" s="7">
        <f t="shared" si="156"/>
        <v>15</v>
      </c>
      <c r="G630" s="7">
        <f t="shared" si="148"/>
        <v>5.6</v>
      </c>
      <c r="H630" s="15">
        <f t="shared" si="149"/>
        <v>6.4</v>
      </c>
      <c r="I630" s="11">
        <f t="shared" si="150"/>
        <v>0.16287038575505658</v>
      </c>
      <c r="J630" s="32">
        <f t="shared" si="151"/>
        <v>1.0858025717003773E-2</v>
      </c>
      <c r="K630" s="32">
        <f t="shared" si="152"/>
        <v>92.097774131626011</v>
      </c>
      <c r="L630" s="8">
        <v>1</v>
      </c>
      <c r="M630" s="9">
        <v>0</v>
      </c>
      <c r="N630" s="8">
        <v>0</v>
      </c>
      <c r="O630" s="9">
        <v>0</v>
      </c>
      <c r="P630" s="9">
        <v>1</v>
      </c>
      <c r="Q630" s="9">
        <v>0</v>
      </c>
      <c r="R630" s="9">
        <v>0</v>
      </c>
      <c r="S630" s="8">
        <v>8270</v>
      </c>
      <c r="T630" s="9">
        <v>12</v>
      </c>
      <c r="U630" s="9">
        <f t="shared" si="153"/>
        <v>8257</v>
      </c>
      <c r="V630" s="9">
        <f t="shared" si="154"/>
        <v>17</v>
      </c>
      <c r="W630" s="7">
        <v>11.13</v>
      </c>
      <c r="X630" s="7">
        <v>20.260000000000002</v>
      </c>
      <c r="Y630" s="9">
        <v>1</v>
      </c>
      <c r="Z630" s="9">
        <v>0</v>
      </c>
      <c r="AA630" s="9">
        <v>0</v>
      </c>
      <c r="AB630" s="9">
        <v>0</v>
      </c>
      <c r="AC630" s="9">
        <v>0</v>
      </c>
      <c r="AD630" s="29">
        <v>1</v>
      </c>
      <c r="AE630" s="187">
        <v>1</v>
      </c>
      <c r="AF630" s="9">
        <v>0</v>
      </c>
      <c r="AG630" s="29">
        <v>0</v>
      </c>
      <c r="AH630" s="9">
        <v>1</v>
      </c>
      <c r="AI630" s="29">
        <v>0</v>
      </c>
      <c r="AJ630" s="20">
        <v>2002</v>
      </c>
      <c r="AK630" s="32">
        <f t="shared" si="159"/>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s="17">
        <v>0</v>
      </c>
      <c r="BF630">
        <v>0</v>
      </c>
      <c r="BG630">
        <v>1</v>
      </c>
      <c r="BH630" s="17">
        <v>0</v>
      </c>
      <c r="BI630">
        <v>127.1666666666667</v>
      </c>
      <c r="BJ630">
        <v>27</v>
      </c>
      <c r="BK630" s="24">
        <f t="shared" si="158"/>
        <v>37.39</v>
      </c>
      <c r="BL630">
        <v>1</v>
      </c>
      <c r="BM630">
        <v>0</v>
      </c>
      <c r="BN630">
        <v>0</v>
      </c>
      <c r="BO630">
        <v>0</v>
      </c>
      <c r="BP630">
        <v>0</v>
      </c>
      <c r="BQ630">
        <v>0</v>
      </c>
      <c r="BR630">
        <v>0</v>
      </c>
      <c r="BS630" s="17">
        <v>0</v>
      </c>
      <c r="BT630">
        <v>0</v>
      </c>
      <c r="BU630">
        <v>0</v>
      </c>
      <c r="BV630">
        <v>1</v>
      </c>
      <c r="BW630" s="17">
        <v>0</v>
      </c>
      <c r="BX630">
        <v>0</v>
      </c>
      <c r="BY630">
        <v>0</v>
      </c>
      <c r="BZ630">
        <v>0</v>
      </c>
      <c r="CA630">
        <v>0</v>
      </c>
      <c r="CB630" s="17">
        <v>0</v>
      </c>
      <c r="CC630">
        <v>0</v>
      </c>
      <c r="CD630">
        <v>0</v>
      </c>
      <c r="CE630">
        <v>1</v>
      </c>
      <c r="CF630">
        <v>1</v>
      </c>
      <c r="CG630">
        <v>0</v>
      </c>
      <c r="CH630">
        <v>0</v>
      </c>
      <c r="CI630">
        <v>0</v>
      </c>
      <c r="CJ630">
        <v>0</v>
      </c>
      <c r="CK630">
        <v>0</v>
      </c>
      <c r="CL630">
        <v>0</v>
      </c>
      <c r="CM630" s="17">
        <v>0</v>
      </c>
      <c r="CN630">
        <v>0.17100000000000001</v>
      </c>
      <c r="CO630">
        <v>66</v>
      </c>
      <c r="CP630">
        <v>1</v>
      </c>
      <c r="CQ630">
        <v>0</v>
      </c>
      <c r="CR630">
        <v>15</v>
      </c>
      <c r="CX630" s="33" t="s">
        <v>85</v>
      </c>
    </row>
    <row r="631" spans="1:102" x14ac:dyDescent="0.25">
      <c r="A631">
        <v>630</v>
      </c>
      <c r="B631">
        <v>40</v>
      </c>
      <c r="C631" s="24" t="s">
        <v>333</v>
      </c>
      <c r="D631" s="12">
        <v>6</v>
      </c>
      <c r="E631" s="13">
        <v>0.4</v>
      </c>
      <c r="F631" s="7">
        <f t="shared" si="156"/>
        <v>15</v>
      </c>
      <c r="G631" s="7">
        <f t="shared" si="148"/>
        <v>5.6</v>
      </c>
      <c r="H631" s="15">
        <f t="shared" si="149"/>
        <v>6.4</v>
      </c>
      <c r="I631" s="11">
        <f t="shared" si="150"/>
        <v>0.16287038575505658</v>
      </c>
      <c r="J631" s="32">
        <f t="shared" si="151"/>
        <v>1.0858025717003773E-2</v>
      </c>
      <c r="K631" s="32">
        <f t="shared" si="152"/>
        <v>92.097774131626011</v>
      </c>
      <c r="L631" s="8">
        <v>1</v>
      </c>
      <c r="M631" s="9">
        <v>0</v>
      </c>
      <c r="N631" s="8">
        <v>0</v>
      </c>
      <c r="O631" s="9">
        <v>0</v>
      </c>
      <c r="P631" s="9">
        <v>1</v>
      </c>
      <c r="Q631" s="9">
        <v>0</v>
      </c>
      <c r="R631" s="9">
        <v>0</v>
      </c>
      <c r="S631" s="8">
        <v>8270</v>
      </c>
      <c r="T631" s="9">
        <v>12</v>
      </c>
      <c r="U631" s="9">
        <f t="shared" si="153"/>
        <v>8257</v>
      </c>
      <c r="V631" s="9">
        <f t="shared" si="154"/>
        <v>17</v>
      </c>
      <c r="W631" s="7">
        <v>11.13</v>
      </c>
      <c r="X631" s="7">
        <v>20.260000000000002</v>
      </c>
      <c r="Y631" s="9">
        <v>1</v>
      </c>
      <c r="Z631" s="9">
        <v>0</v>
      </c>
      <c r="AA631" s="9">
        <v>0</v>
      </c>
      <c r="AB631" s="9">
        <v>0</v>
      </c>
      <c r="AC631" s="9">
        <v>0</v>
      </c>
      <c r="AD631" s="29">
        <v>1</v>
      </c>
      <c r="AE631" s="187">
        <v>1</v>
      </c>
      <c r="AF631" s="9">
        <v>0</v>
      </c>
      <c r="AG631" s="29">
        <v>0</v>
      </c>
      <c r="AH631" s="9">
        <v>1</v>
      </c>
      <c r="AI631" s="29">
        <v>0</v>
      </c>
      <c r="AJ631" s="20">
        <v>2002</v>
      </c>
      <c r="AK631" s="32">
        <f t="shared" si="159"/>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s="17">
        <v>0</v>
      </c>
      <c r="BF631">
        <v>0</v>
      </c>
      <c r="BG631">
        <v>1</v>
      </c>
      <c r="BH631" s="17">
        <v>0</v>
      </c>
      <c r="BI631">
        <v>127.1666666666667</v>
      </c>
      <c r="BJ631">
        <v>27</v>
      </c>
      <c r="BK631" s="24">
        <f t="shared" si="158"/>
        <v>37.39</v>
      </c>
      <c r="BL631">
        <v>1</v>
      </c>
      <c r="BM631">
        <v>0</v>
      </c>
      <c r="BN631">
        <v>0</v>
      </c>
      <c r="BO631">
        <v>0</v>
      </c>
      <c r="BP631">
        <v>0</v>
      </c>
      <c r="BQ631">
        <v>0</v>
      </c>
      <c r="BR631">
        <v>0</v>
      </c>
      <c r="BS631" s="17">
        <v>0</v>
      </c>
      <c r="BT631">
        <v>0</v>
      </c>
      <c r="BU631">
        <v>0</v>
      </c>
      <c r="BV631">
        <v>1</v>
      </c>
      <c r="BW631" s="17">
        <v>0</v>
      </c>
      <c r="BX631">
        <v>0</v>
      </c>
      <c r="BY631">
        <v>0</v>
      </c>
      <c r="BZ631">
        <v>0</v>
      </c>
      <c r="CA631">
        <v>0</v>
      </c>
      <c r="CB631" s="17">
        <v>0</v>
      </c>
      <c r="CC631">
        <v>0</v>
      </c>
      <c r="CD631">
        <v>0</v>
      </c>
      <c r="CE631">
        <v>1</v>
      </c>
      <c r="CF631">
        <v>1</v>
      </c>
      <c r="CG631">
        <v>0</v>
      </c>
      <c r="CH631">
        <v>0</v>
      </c>
      <c r="CI631">
        <v>0</v>
      </c>
      <c r="CJ631">
        <v>0</v>
      </c>
      <c r="CK631">
        <v>0</v>
      </c>
      <c r="CL631">
        <v>0</v>
      </c>
      <c r="CM631" s="17">
        <v>0</v>
      </c>
      <c r="CN631">
        <v>0.17100000000000001</v>
      </c>
      <c r="CO631">
        <v>66</v>
      </c>
      <c r="CP631">
        <v>1</v>
      </c>
      <c r="CQ631">
        <v>0</v>
      </c>
      <c r="CR631">
        <v>15</v>
      </c>
      <c r="CX631" s="33" t="s">
        <v>85</v>
      </c>
    </row>
    <row r="632" spans="1:102" x14ac:dyDescent="0.25">
      <c r="A632">
        <v>631</v>
      </c>
      <c r="B632">
        <v>40</v>
      </c>
      <c r="C632" s="24" t="s">
        <v>333</v>
      </c>
      <c r="D632" s="12">
        <v>7.2</v>
      </c>
      <c r="E632" s="13">
        <v>0.4</v>
      </c>
      <c r="F632" s="7">
        <f t="shared" si="156"/>
        <v>18</v>
      </c>
      <c r="G632" s="7">
        <f t="shared" si="148"/>
        <v>6.8</v>
      </c>
      <c r="H632" s="15">
        <f t="shared" si="149"/>
        <v>7.6000000000000005</v>
      </c>
      <c r="I632" s="11">
        <f t="shared" si="150"/>
        <v>0.19431375937366141</v>
      </c>
      <c r="J632" s="32">
        <f t="shared" si="151"/>
        <v>1.0795208854092301E-2</v>
      </c>
      <c r="K632" s="32">
        <f t="shared" si="152"/>
        <v>92.633687176966021</v>
      </c>
      <c r="L632" s="8">
        <v>1</v>
      </c>
      <c r="M632" s="9">
        <v>0</v>
      </c>
      <c r="N632" s="8">
        <v>0</v>
      </c>
      <c r="O632" s="9">
        <v>0</v>
      </c>
      <c r="P632" s="9">
        <v>1</v>
      </c>
      <c r="Q632" s="9">
        <v>0</v>
      </c>
      <c r="R632" s="9">
        <v>0</v>
      </c>
      <c r="S632" s="8">
        <v>8270</v>
      </c>
      <c r="T632" s="9">
        <v>12</v>
      </c>
      <c r="U632" s="9">
        <f t="shared" si="153"/>
        <v>8257</v>
      </c>
      <c r="V632" s="9">
        <f t="shared" si="154"/>
        <v>17</v>
      </c>
      <c r="W632" s="7">
        <v>11.13</v>
      </c>
      <c r="X632" s="7">
        <v>20.260000000000002</v>
      </c>
      <c r="Y632" s="9">
        <v>1</v>
      </c>
      <c r="Z632" s="9">
        <v>0</v>
      </c>
      <c r="AA632" s="9">
        <v>1</v>
      </c>
      <c r="AB632" s="9">
        <v>0</v>
      </c>
      <c r="AC632" s="9">
        <v>0</v>
      </c>
      <c r="AD632" s="29">
        <v>0</v>
      </c>
      <c r="AE632" s="187">
        <v>1</v>
      </c>
      <c r="AF632" s="9">
        <v>0</v>
      </c>
      <c r="AG632" s="29">
        <v>0</v>
      </c>
      <c r="AH632" s="9">
        <v>1</v>
      </c>
      <c r="AI632" s="29">
        <v>0</v>
      </c>
      <c r="AJ632" s="20">
        <v>2002</v>
      </c>
      <c r="AK632" s="32">
        <f t="shared" si="159"/>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s="17">
        <v>0</v>
      </c>
      <c r="BF632">
        <v>0</v>
      </c>
      <c r="BG632">
        <v>1</v>
      </c>
      <c r="BH632" s="17">
        <v>0</v>
      </c>
      <c r="BI632">
        <v>127.1666666666667</v>
      </c>
      <c r="BJ632">
        <v>27</v>
      </c>
      <c r="BK632" s="24">
        <f t="shared" si="158"/>
        <v>37.39</v>
      </c>
      <c r="BL632">
        <v>0</v>
      </c>
      <c r="BM632">
        <v>0</v>
      </c>
      <c r="BN632">
        <v>1</v>
      </c>
      <c r="BO632">
        <v>0</v>
      </c>
      <c r="BP632">
        <v>0</v>
      </c>
      <c r="BQ632">
        <v>0</v>
      </c>
      <c r="BR632">
        <v>0</v>
      </c>
      <c r="BS632" s="17">
        <v>0</v>
      </c>
      <c r="BT632">
        <v>0</v>
      </c>
      <c r="BU632">
        <v>0</v>
      </c>
      <c r="BV632">
        <v>1</v>
      </c>
      <c r="BW632" s="17">
        <v>0</v>
      </c>
      <c r="BX632">
        <v>0</v>
      </c>
      <c r="BY632">
        <v>0</v>
      </c>
      <c r="BZ632">
        <v>0</v>
      </c>
      <c r="CA632">
        <v>0</v>
      </c>
      <c r="CB632" s="17">
        <v>0</v>
      </c>
      <c r="CC632">
        <v>0</v>
      </c>
      <c r="CD632">
        <v>0</v>
      </c>
      <c r="CE632">
        <v>1</v>
      </c>
      <c r="CF632">
        <v>1</v>
      </c>
      <c r="CG632">
        <v>0</v>
      </c>
      <c r="CH632">
        <v>0</v>
      </c>
      <c r="CI632">
        <v>0</v>
      </c>
      <c r="CJ632">
        <v>0</v>
      </c>
      <c r="CK632">
        <v>0</v>
      </c>
      <c r="CL632">
        <v>0</v>
      </c>
      <c r="CM632" s="17">
        <v>0</v>
      </c>
      <c r="CN632">
        <v>0.17100000000000001</v>
      </c>
      <c r="CO632">
        <v>66</v>
      </c>
      <c r="CP632">
        <v>1</v>
      </c>
      <c r="CQ632">
        <v>0</v>
      </c>
      <c r="CR632">
        <v>15</v>
      </c>
      <c r="CX632" s="33" t="s">
        <v>85</v>
      </c>
    </row>
    <row r="633" spans="1:102" x14ac:dyDescent="0.25">
      <c r="A633">
        <v>632</v>
      </c>
      <c r="B633">
        <v>40</v>
      </c>
      <c r="C633" s="24" t="s">
        <v>333</v>
      </c>
      <c r="D633" s="12">
        <v>7.2</v>
      </c>
      <c r="E633" s="13">
        <v>0.4</v>
      </c>
      <c r="F633" s="7">
        <f t="shared" si="156"/>
        <v>18</v>
      </c>
      <c r="G633" s="7">
        <f t="shared" si="148"/>
        <v>6.8</v>
      </c>
      <c r="H633" s="15">
        <f t="shared" si="149"/>
        <v>7.6000000000000005</v>
      </c>
      <c r="I633" s="11">
        <f t="shared" si="150"/>
        <v>0.19431375937366141</v>
      </c>
      <c r="J633" s="32">
        <f t="shared" si="151"/>
        <v>1.0795208854092301E-2</v>
      </c>
      <c r="K633" s="32">
        <f t="shared" si="152"/>
        <v>92.633687176966021</v>
      </c>
      <c r="L633" s="8">
        <v>1</v>
      </c>
      <c r="M633" s="9">
        <v>0</v>
      </c>
      <c r="N633" s="8">
        <v>0</v>
      </c>
      <c r="O633" s="9">
        <v>0</v>
      </c>
      <c r="P633" s="9">
        <v>1</v>
      </c>
      <c r="Q633" s="9">
        <v>0</v>
      </c>
      <c r="R633" s="9">
        <v>0</v>
      </c>
      <c r="S633" s="8">
        <v>8270</v>
      </c>
      <c r="T633" s="9">
        <v>12</v>
      </c>
      <c r="U633" s="9">
        <f t="shared" si="153"/>
        <v>8257</v>
      </c>
      <c r="V633" s="9">
        <f t="shared" si="154"/>
        <v>17</v>
      </c>
      <c r="W633" s="7">
        <v>11.13</v>
      </c>
      <c r="X633" s="7">
        <v>20.260000000000002</v>
      </c>
      <c r="Y633" s="9">
        <v>1</v>
      </c>
      <c r="Z633" s="9">
        <v>0</v>
      </c>
      <c r="AA633" s="9">
        <v>1</v>
      </c>
      <c r="AB633" s="9">
        <v>0</v>
      </c>
      <c r="AC633" s="9">
        <v>0</v>
      </c>
      <c r="AD633" s="29">
        <v>0</v>
      </c>
      <c r="AE633" s="187">
        <v>1</v>
      </c>
      <c r="AF633" s="9">
        <v>0</v>
      </c>
      <c r="AG633" s="29">
        <v>0</v>
      </c>
      <c r="AH633" s="9">
        <v>1</v>
      </c>
      <c r="AI633" s="29">
        <v>0</v>
      </c>
      <c r="AJ633" s="20">
        <v>2002</v>
      </c>
      <c r="AK633" s="32">
        <f t="shared" si="159"/>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s="17">
        <v>0</v>
      </c>
      <c r="BF633">
        <v>0</v>
      </c>
      <c r="BG633">
        <v>1</v>
      </c>
      <c r="BH633" s="17">
        <v>0</v>
      </c>
      <c r="BI633">
        <v>127.1666666666667</v>
      </c>
      <c r="BJ633">
        <v>27</v>
      </c>
      <c r="BK633" s="24">
        <f t="shared" si="158"/>
        <v>37.39</v>
      </c>
      <c r="BL633">
        <v>0</v>
      </c>
      <c r="BM633">
        <v>0</v>
      </c>
      <c r="BN633">
        <v>1</v>
      </c>
      <c r="BO633">
        <v>0</v>
      </c>
      <c r="BP633">
        <v>0</v>
      </c>
      <c r="BQ633">
        <v>0</v>
      </c>
      <c r="BR633">
        <v>0</v>
      </c>
      <c r="BS633" s="17">
        <v>0</v>
      </c>
      <c r="BT633">
        <v>0</v>
      </c>
      <c r="BU633">
        <v>0</v>
      </c>
      <c r="BV633">
        <v>1</v>
      </c>
      <c r="BW633" s="17">
        <v>0</v>
      </c>
      <c r="BX633">
        <v>0</v>
      </c>
      <c r="BY633">
        <v>0</v>
      </c>
      <c r="BZ633">
        <v>0</v>
      </c>
      <c r="CA633">
        <v>0</v>
      </c>
      <c r="CB633" s="17">
        <v>0</v>
      </c>
      <c r="CC633">
        <v>0</v>
      </c>
      <c r="CD633">
        <v>0</v>
      </c>
      <c r="CE633">
        <v>1</v>
      </c>
      <c r="CF633">
        <v>1</v>
      </c>
      <c r="CG633">
        <v>0</v>
      </c>
      <c r="CH633">
        <v>0</v>
      </c>
      <c r="CI633">
        <v>0</v>
      </c>
      <c r="CJ633">
        <v>0</v>
      </c>
      <c r="CK633">
        <v>0</v>
      </c>
      <c r="CL633">
        <v>0</v>
      </c>
      <c r="CM633" s="17">
        <v>0</v>
      </c>
      <c r="CN633">
        <v>0.17100000000000001</v>
      </c>
      <c r="CO633">
        <v>66</v>
      </c>
      <c r="CP633">
        <v>1</v>
      </c>
      <c r="CQ633">
        <v>0</v>
      </c>
      <c r="CR633">
        <v>15</v>
      </c>
      <c r="CX633" s="33" t="s">
        <v>85</v>
      </c>
    </row>
    <row r="634" spans="1:102" x14ac:dyDescent="0.25">
      <c r="A634">
        <v>633</v>
      </c>
      <c r="B634">
        <v>40</v>
      </c>
      <c r="C634" s="24" t="s">
        <v>333</v>
      </c>
      <c r="D634" s="12">
        <v>7.4</v>
      </c>
      <c r="E634" s="13">
        <v>0.5</v>
      </c>
      <c r="F634" s="7">
        <f t="shared" si="156"/>
        <v>14.8</v>
      </c>
      <c r="G634" s="7">
        <f t="shared" si="148"/>
        <v>6.9</v>
      </c>
      <c r="H634" s="15">
        <f t="shared" si="149"/>
        <v>7.9</v>
      </c>
      <c r="I634" s="11">
        <f t="shared" si="150"/>
        <v>0.16075526904413717</v>
      </c>
      <c r="J634" s="32">
        <f t="shared" si="151"/>
        <v>1.0861842502982241E-2</v>
      </c>
      <c r="K634" s="32">
        <f t="shared" si="152"/>
        <v>92.065411528977592</v>
      </c>
      <c r="L634" s="8">
        <v>1</v>
      </c>
      <c r="M634" s="9">
        <v>0</v>
      </c>
      <c r="N634" s="8">
        <v>0</v>
      </c>
      <c r="O634" s="9">
        <v>0</v>
      </c>
      <c r="P634" s="9">
        <v>1</v>
      </c>
      <c r="Q634" s="9">
        <v>0</v>
      </c>
      <c r="R634" s="9">
        <v>0</v>
      </c>
      <c r="S634" s="8">
        <v>8270</v>
      </c>
      <c r="T634" s="9">
        <v>12</v>
      </c>
      <c r="U634" s="9">
        <f t="shared" si="153"/>
        <v>8257</v>
      </c>
      <c r="V634" s="9">
        <f t="shared" si="154"/>
        <v>17</v>
      </c>
      <c r="W634" s="7">
        <v>11.13</v>
      </c>
      <c r="X634" s="7">
        <v>20.260000000000002</v>
      </c>
      <c r="Y634" s="9">
        <v>1</v>
      </c>
      <c r="Z634" s="9">
        <v>0</v>
      </c>
      <c r="AA634" s="9">
        <v>1</v>
      </c>
      <c r="AB634" s="9">
        <v>0</v>
      </c>
      <c r="AC634" s="9">
        <v>0</v>
      </c>
      <c r="AD634" s="29">
        <v>0</v>
      </c>
      <c r="AE634" s="187">
        <v>1</v>
      </c>
      <c r="AF634" s="9">
        <v>0</v>
      </c>
      <c r="AG634" s="29">
        <v>0</v>
      </c>
      <c r="AH634" s="9">
        <v>1</v>
      </c>
      <c r="AI634" s="29">
        <v>0</v>
      </c>
      <c r="AJ634" s="20">
        <v>2002</v>
      </c>
      <c r="AK634" s="32">
        <f t="shared" si="159"/>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s="17">
        <v>0</v>
      </c>
      <c r="BF634">
        <v>0</v>
      </c>
      <c r="BG634">
        <v>1</v>
      </c>
      <c r="BH634" s="17">
        <v>0</v>
      </c>
      <c r="BI634">
        <v>127.1666666666667</v>
      </c>
      <c r="BJ634">
        <v>27</v>
      </c>
      <c r="BK634" s="24">
        <f t="shared" si="158"/>
        <v>37.39</v>
      </c>
      <c r="BL634">
        <v>0</v>
      </c>
      <c r="BM634">
        <v>0</v>
      </c>
      <c r="BN634">
        <v>1</v>
      </c>
      <c r="BO634">
        <v>0</v>
      </c>
      <c r="BP634">
        <v>0</v>
      </c>
      <c r="BQ634">
        <v>0</v>
      </c>
      <c r="BR634">
        <v>0</v>
      </c>
      <c r="BS634" s="17">
        <v>0</v>
      </c>
      <c r="BT634">
        <v>0</v>
      </c>
      <c r="BU634">
        <v>0</v>
      </c>
      <c r="BV634">
        <v>1</v>
      </c>
      <c r="BW634" s="17">
        <v>0</v>
      </c>
      <c r="BX634">
        <v>0</v>
      </c>
      <c r="BY634">
        <v>0</v>
      </c>
      <c r="BZ634">
        <v>0</v>
      </c>
      <c r="CA634">
        <v>0</v>
      </c>
      <c r="CB634" s="17">
        <v>0</v>
      </c>
      <c r="CC634">
        <v>0</v>
      </c>
      <c r="CD634">
        <v>0</v>
      </c>
      <c r="CE634">
        <v>1</v>
      </c>
      <c r="CF634">
        <v>1</v>
      </c>
      <c r="CG634">
        <v>0</v>
      </c>
      <c r="CH634">
        <v>0</v>
      </c>
      <c r="CI634">
        <v>0</v>
      </c>
      <c r="CJ634">
        <v>0</v>
      </c>
      <c r="CK634">
        <v>0</v>
      </c>
      <c r="CL634">
        <v>0</v>
      </c>
      <c r="CM634" s="17">
        <v>0</v>
      </c>
      <c r="CN634">
        <v>0.17100000000000001</v>
      </c>
      <c r="CO634">
        <v>66</v>
      </c>
      <c r="CP634">
        <v>1</v>
      </c>
      <c r="CQ634">
        <v>0</v>
      </c>
      <c r="CR634">
        <v>15</v>
      </c>
      <c r="CX634" s="33" t="s">
        <v>85</v>
      </c>
    </row>
    <row r="635" spans="1:102" x14ac:dyDescent="0.25">
      <c r="A635">
        <v>634</v>
      </c>
      <c r="B635">
        <v>40</v>
      </c>
      <c r="C635" s="24" t="s">
        <v>333</v>
      </c>
      <c r="D635" s="12">
        <v>7.3</v>
      </c>
      <c r="E635" s="13">
        <v>0.5</v>
      </c>
      <c r="F635" s="7">
        <f t="shared" si="156"/>
        <v>14.6</v>
      </c>
      <c r="G635" s="7">
        <f t="shared" si="148"/>
        <v>6.8</v>
      </c>
      <c r="H635" s="15">
        <f t="shared" si="149"/>
        <v>7.8</v>
      </c>
      <c r="I635" s="11">
        <f t="shared" si="150"/>
        <v>0.15863793525842246</v>
      </c>
      <c r="J635" s="32">
        <f t="shared" si="151"/>
        <v>1.0865612004001537E-2</v>
      </c>
      <c r="K635" s="32">
        <f t="shared" si="152"/>
        <v>92.033472171813671</v>
      </c>
      <c r="L635" s="8">
        <v>1</v>
      </c>
      <c r="M635" s="9">
        <v>0</v>
      </c>
      <c r="N635" s="8">
        <v>0</v>
      </c>
      <c r="O635" s="9">
        <v>0</v>
      </c>
      <c r="P635" s="9">
        <v>1</v>
      </c>
      <c r="Q635" s="9">
        <v>0</v>
      </c>
      <c r="R635" s="9">
        <v>0</v>
      </c>
      <c r="S635" s="8">
        <v>8270</v>
      </c>
      <c r="T635" s="9">
        <v>12</v>
      </c>
      <c r="U635" s="9">
        <f t="shared" si="153"/>
        <v>8257</v>
      </c>
      <c r="V635" s="9">
        <f t="shared" si="154"/>
        <v>17</v>
      </c>
      <c r="W635" s="7">
        <v>11.13</v>
      </c>
      <c r="X635" s="7">
        <v>20.260000000000002</v>
      </c>
      <c r="Y635" s="9">
        <v>1</v>
      </c>
      <c r="Z635" s="9">
        <v>0</v>
      </c>
      <c r="AA635" s="9">
        <v>1</v>
      </c>
      <c r="AB635" s="9">
        <v>0</v>
      </c>
      <c r="AC635" s="9">
        <v>0</v>
      </c>
      <c r="AD635" s="29">
        <v>0</v>
      </c>
      <c r="AE635" s="187">
        <v>1</v>
      </c>
      <c r="AF635" s="9">
        <v>0</v>
      </c>
      <c r="AG635" s="29">
        <v>0</v>
      </c>
      <c r="AH635" s="9">
        <v>1</v>
      </c>
      <c r="AI635" s="29">
        <v>0</v>
      </c>
      <c r="AJ635" s="20">
        <v>2002</v>
      </c>
      <c r="AK635" s="32">
        <f t="shared" si="159"/>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s="17">
        <v>0</v>
      </c>
      <c r="BF635">
        <v>0</v>
      </c>
      <c r="BG635">
        <v>1</v>
      </c>
      <c r="BH635" s="17">
        <v>0</v>
      </c>
      <c r="BI635">
        <v>127.1666666666667</v>
      </c>
      <c r="BJ635">
        <v>27</v>
      </c>
      <c r="BK635" s="24">
        <f t="shared" si="158"/>
        <v>37.39</v>
      </c>
      <c r="BL635">
        <v>0</v>
      </c>
      <c r="BM635">
        <v>0</v>
      </c>
      <c r="BN635">
        <v>1</v>
      </c>
      <c r="BO635">
        <v>0</v>
      </c>
      <c r="BP635">
        <v>0</v>
      </c>
      <c r="BQ635">
        <v>0</v>
      </c>
      <c r="BR635">
        <v>0</v>
      </c>
      <c r="BS635" s="17">
        <v>0</v>
      </c>
      <c r="BT635">
        <v>0</v>
      </c>
      <c r="BU635">
        <v>0</v>
      </c>
      <c r="BV635">
        <v>1</v>
      </c>
      <c r="BW635" s="17">
        <v>0</v>
      </c>
      <c r="BX635">
        <v>0</v>
      </c>
      <c r="BY635">
        <v>0</v>
      </c>
      <c r="BZ635">
        <v>0</v>
      </c>
      <c r="CA635">
        <v>0</v>
      </c>
      <c r="CB635" s="17">
        <v>0</v>
      </c>
      <c r="CC635">
        <v>0</v>
      </c>
      <c r="CD635">
        <v>0</v>
      </c>
      <c r="CE635">
        <v>1</v>
      </c>
      <c r="CF635">
        <v>1</v>
      </c>
      <c r="CG635">
        <v>0</v>
      </c>
      <c r="CH635">
        <v>0</v>
      </c>
      <c r="CI635">
        <v>0</v>
      </c>
      <c r="CJ635">
        <v>0</v>
      </c>
      <c r="CK635">
        <v>0</v>
      </c>
      <c r="CL635">
        <v>0</v>
      </c>
      <c r="CM635" s="17">
        <v>0</v>
      </c>
      <c r="CN635">
        <v>0.17100000000000001</v>
      </c>
      <c r="CO635">
        <v>66</v>
      </c>
      <c r="CP635">
        <v>1</v>
      </c>
      <c r="CQ635">
        <v>0</v>
      </c>
      <c r="CR635">
        <v>15</v>
      </c>
      <c r="CX635" s="33" t="s">
        <v>85</v>
      </c>
    </row>
    <row r="636" spans="1:102" x14ac:dyDescent="0.25">
      <c r="A636">
        <v>635</v>
      </c>
      <c r="B636">
        <v>40</v>
      </c>
      <c r="C636" s="24" t="s">
        <v>333</v>
      </c>
      <c r="D636" s="12">
        <v>7.6</v>
      </c>
      <c r="E636" s="13">
        <v>0.8</v>
      </c>
      <c r="F636" s="7">
        <f t="shared" si="156"/>
        <v>9.4999999999999982</v>
      </c>
      <c r="G636" s="7">
        <f t="shared" si="148"/>
        <v>6.8</v>
      </c>
      <c r="H636" s="15">
        <f t="shared" si="149"/>
        <v>8.4</v>
      </c>
      <c r="I636" s="11">
        <f t="shared" si="150"/>
        <v>0.10398049842845901</v>
      </c>
      <c r="J636" s="32">
        <f t="shared" si="151"/>
        <v>1.0945315624048319E-2</v>
      </c>
      <c r="K636" s="32">
        <f t="shared" si="152"/>
        <v>91.363285842837328</v>
      </c>
      <c r="L636" s="8">
        <v>1</v>
      </c>
      <c r="M636" s="9">
        <v>0</v>
      </c>
      <c r="N636" s="8">
        <v>0</v>
      </c>
      <c r="O636" s="9">
        <v>0</v>
      </c>
      <c r="P636" s="9">
        <v>1</v>
      </c>
      <c r="Q636" s="9">
        <v>0</v>
      </c>
      <c r="R636" s="9">
        <v>0</v>
      </c>
      <c r="S636" s="8">
        <v>8270</v>
      </c>
      <c r="T636" s="9">
        <v>12</v>
      </c>
      <c r="U636" s="9">
        <f t="shared" si="153"/>
        <v>8257</v>
      </c>
      <c r="V636" s="9">
        <f t="shared" si="154"/>
        <v>17</v>
      </c>
      <c r="W636" s="7">
        <v>11.13</v>
      </c>
      <c r="X636" s="7">
        <v>20.260000000000002</v>
      </c>
      <c r="Y636" s="9">
        <v>1</v>
      </c>
      <c r="Z636" s="9">
        <v>0</v>
      </c>
      <c r="AA636" s="9">
        <v>1</v>
      </c>
      <c r="AB636" s="9">
        <v>0</v>
      </c>
      <c r="AC636" s="9">
        <v>0</v>
      </c>
      <c r="AD636" s="29">
        <v>0</v>
      </c>
      <c r="AE636" s="187">
        <v>1</v>
      </c>
      <c r="AF636" s="9">
        <v>0</v>
      </c>
      <c r="AG636" s="29">
        <v>0</v>
      </c>
      <c r="AH636" s="9">
        <v>1</v>
      </c>
      <c r="AI636" s="29">
        <v>0</v>
      </c>
      <c r="AJ636" s="20">
        <v>2002</v>
      </c>
      <c r="AK636" s="32">
        <f t="shared" si="159"/>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s="17">
        <v>0</v>
      </c>
      <c r="BF636">
        <v>0</v>
      </c>
      <c r="BG636">
        <v>1</v>
      </c>
      <c r="BH636" s="17">
        <v>0</v>
      </c>
      <c r="BI636">
        <v>127.1666666666667</v>
      </c>
      <c r="BJ636">
        <v>27</v>
      </c>
      <c r="BK636" s="24">
        <f t="shared" si="158"/>
        <v>37.39</v>
      </c>
      <c r="BL636">
        <v>0</v>
      </c>
      <c r="BM636">
        <v>0</v>
      </c>
      <c r="BN636">
        <v>1</v>
      </c>
      <c r="BO636">
        <v>0</v>
      </c>
      <c r="BP636">
        <v>0</v>
      </c>
      <c r="BQ636">
        <v>0</v>
      </c>
      <c r="BR636">
        <v>0</v>
      </c>
      <c r="BS636" s="17">
        <v>0</v>
      </c>
      <c r="BT636">
        <v>0</v>
      </c>
      <c r="BU636">
        <v>0</v>
      </c>
      <c r="BV636">
        <v>1</v>
      </c>
      <c r="BW636" s="17">
        <v>0</v>
      </c>
      <c r="BX636">
        <v>0</v>
      </c>
      <c r="BY636">
        <v>0</v>
      </c>
      <c r="BZ636">
        <v>0</v>
      </c>
      <c r="CA636">
        <v>0</v>
      </c>
      <c r="CB636" s="17">
        <v>0</v>
      </c>
      <c r="CC636">
        <v>0</v>
      </c>
      <c r="CD636">
        <v>0</v>
      </c>
      <c r="CE636">
        <v>1</v>
      </c>
      <c r="CF636">
        <v>1</v>
      </c>
      <c r="CG636">
        <v>0</v>
      </c>
      <c r="CH636">
        <v>0</v>
      </c>
      <c r="CI636">
        <v>0</v>
      </c>
      <c r="CJ636">
        <v>0</v>
      </c>
      <c r="CK636">
        <v>0</v>
      </c>
      <c r="CL636">
        <v>0</v>
      </c>
      <c r="CM636" s="17">
        <v>0</v>
      </c>
      <c r="CN636">
        <v>0.17100000000000001</v>
      </c>
      <c r="CO636">
        <v>66</v>
      </c>
      <c r="CP636">
        <v>1</v>
      </c>
      <c r="CQ636">
        <v>0</v>
      </c>
      <c r="CR636">
        <v>15</v>
      </c>
      <c r="CX636" s="33" t="s">
        <v>85</v>
      </c>
    </row>
    <row r="637" spans="1:102" x14ac:dyDescent="0.25">
      <c r="A637">
        <v>636</v>
      </c>
      <c r="B637">
        <v>40</v>
      </c>
      <c r="C637" s="24" t="s">
        <v>333</v>
      </c>
      <c r="D637" s="12">
        <v>7.5</v>
      </c>
      <c r="E637" s="13">
        <v>0.8</v>
      </c>
      <c r="F637" s="7">
        <f t="shared" si="156"/>
        <v>9.375</v>
      </c>
      <c r="G637" s="7">
        <f t="shared" si="148"/>
        <v>6.7</v>
      </c>
      <c r="H637" s="15">
        <f t="shared" si="149"/>
        <v>8.3000000000000007</v>
      </c>
      <c r="I637" s="11">
        <f t="shared" si="150"/>
        <v>0.10262683889087333</v>
      </c>
      <c r="J637" s="32">
        <f t="shared" si="151"/>
        <v>1.0946862815026489E-2</v>
      </c>
      <c r="K637" s="32">
        <f t="shared" si="152"/>
        <v>91.35037287827565</v>
      </c>
      <c r="L637" s="8">
        <v>1</v>
      </c>
      <c r="M637" s="9">
        <v>0</v>
      </c>
      <c r="N637" s="8">
        <v>0</v>
      </c>
      <c r="O637" s="9">
        <v>0</v>
      </c>
      <c r="P637" s="9">
        <v>1</v>
      </c>
      <c r="Q637" s="9">
        <v>0</v>
      </c>
      <c r="R637" s="9">
        <v>0</v>
      </c>
      <c r="S637" s="8">
        <v>8270</v>
      </c>
      <c r="T637" s="9">
        <v>12</v>
      </c>
      <c r="U637" s="9">
        <f t="shared" si="153"/>
        <v>8257</v>
      </c>
      <c r="V637" s="9">
        <f t="shared" si="154"/>
        <v>17</v>
      </c>
      <c r="W637" s="7">
        <v>11.13</v>
      </c>
      <c r="X637" s="7">
        <v>20.260000000000002</v>
      </c>
      <c r="Y637" s="9">
        <v>1</v>
      </c>
      <c r="Z637" s="9">
        <v>0</v>
      </c>
      <c r="AA637" s="9">
        <v>1</v>
      </c>
      <c r="AB637" s="9">
        <v>0</v>
      </c>
      <c r="AC637" s="9">
        <v>0</v>
      </c>
      <c r="AD637" s="29">
        <v>0</v>
      </c>
      <c r="AE637" s="187">
        <v>1</v>
      </c>
      <c r="AF637" s="9">
        <v>0</v>
      </c>
      <c r="AG637" s="29">
        <v>0</v>
      </c>
      <c r="AH637" s="9">
        <v>1</v>
      </c>
      <c r="AI637" s="29">
        <v>0</v>
      </c>
      <c r="AJ637" s="20">
        <v>2002</v>
      </c>
      <c r="AK637" s="32">
        <f t="shared" si="159"/>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s="17">
        <v>0</v>
      </c>
      <c r="BF637">
        <v>0</v>
      </c>
      <c r="BG637">
        <v>1</v>
      </c>
      <c r="BH637" s="17">
        <v>0</v>
      </c>
      <c r="BI637">
        <v>127.1666666666667</v>
      </c>
      <c r="BJ637">
        <v>27</v>
      </c>
      <c r="BK637" s="24">
        <f t="shared" si="158"/>
        <v>37.39</v>
      </c>
      <c r="BL637">
        <v>0</v>
      </c>
      <c r="BM637">
        <v>0</v>
      </c>
      <c r="BN637">
        <v>1</v>
      </c>
      <c r="BO637">
        <v>0</v>
      </c>
      <c r="BP637">
        <v>0</v>
      </c>
      <c r="BQ637">
        <v>0</v>
      </c>
      <c r="BR637">
        <v>0</v>
      </c>
      <c r="BS637" s="17">
        <v>0</v>
      </c>
      <c r="BT637">
        <v>0</v>
      </c>
      <c r="BU637">
        <v>0</v>
      </c>
      <c r="BV637">
        <v>1</v>
      </c>
      <c r="BW637" s="17">
        <v>0</v>
      </c>
      <c r="BX637">
        <v>0</v>
      </c>
      <c r="BY637">
        <v>0</v>
      </c>
      <c r="BZ637">
        <v>0</v>
      </c>
      <c r="CA637">
        <v>0</v>
      </c>
      <c r="CB637" s="17">
        <v>0</v>
      </c>
      <c r="CC637">
        <v>0</v>
      </c>
      <c r="CD637">
        <v>0</v>
      </c>
      <c r="CE637">
        <v>1</v>
      </c>
      <c r="CF637">
        <v>1</v>
      </c>
      <c r="CG637">
        <v>0</v>
      </c>
      <c r="CH637">
        <v>0</v>
      </c>
      <c r="CI637">
        <v>0</v>
      </c>
      <c r="CJ637">
        <v>0</v>
      </c>
      <c r="CK637">
        <v>0</v>
      </c>
      <c r="CL637">
        <v>0</v>
      </c>
      <c r="CM637" s="17">
        <v>0</v>
      </c>
      <c r="CN637">
        <v>0.17100000000000001</v>
      </c>
      <c r="CO637">
        <v>66</v>
      </c>
      <c r="CP637">
        <v>1</v>
      </c>
      <c r="CQ637">
        <v>0</v>
      </c>
      <c r="CR637">
        <v>15</v>
      </c>
      <c r="CX637" s="33" t="s">
        <v>85</v>
      </c>
    </row>
    <row r="638" spans="1:102" x14ac:dyDescent="0.25">
      <c r="A638">
        <v>637</v>
      </c>
      <c r="B638">
        <v>40</v>
      </c>
      <c r="C638" s="24" t="s">
        <v>333</v>
      </c>
      <c r="D638" s="12">
        <v>6.5</v>
      </c>
      <c r="E638" s="13">
        <v>0.3</v>
      </c>
      <c r="F638" s="7">
        <f t="shared" si="156"/>
        <v>21.666666666666668</v>
      </c>
      <c r="G638" s="7">
        <f t="shared" si="148"/>
        <v>6.2</v>
      </c>
      <c r="H638" s="15">
        <f t="shared" si="149"/>
        <v>6.8</v>
      </c>
      <c r="I638" s="11">
        <f t="shared" si="150"/>
        <v>0.23193881706518138</v>
      </c>
      <c r="J638" s="32">
        <f t="shared" si="151"/>
        <v>1.0704868479931448E-2</v>
      </c>
      <c r="K638" s="32">
        <f t="shared" si="152"/>
        <v>93.415440075206206</v>
      </c>
      <c r="L638" s="8">
        <v>1</v>
      </c>
      <c r="M638" s="9">
        <v>0</v>
      </c>
      <c r="N638" s="8">
        <v>0</v>
      </c>
      <c r="O638" s="9">
        <v>0</v>
      </c>
      <c r="P638" s="9">
        <v>1</v>
      </c>
      <c r="Q638" s="9">
        <v>0</v>
      </c>
      <c r="R638" s="9">
        <v>0</v>
      </c>
      <c r="S638" s="8">
        <v>8270</v>
      </c>
      <c r="T638" s="9">
        <v>12</v>
      </c>
      <c r="U638" s="9">
        <f t="shared" si="153"/>
        <v>8257</v>
      </c>
      <c r="V638" s="9">
        <f t="shared" si="154"/>
        <v>17</v>
      </c>
      <c r="W638" s="7">
        <v>11.13</v>
      </c>
      <c r="X638" s="7">
        <v>20.260000000000002</v>
      </c>
      <c r="Y638" s="9">
        <v>1</v>
      </c>
      <c r="Z638" s="9">
        <v>0</v>
      </c>
      <c r="AA638" s="9">
        <v>1</v>
      </c>
      <c r="AB638" s="9">
        <v>0</v>
      </c>
      <c r="AC638" s="9">
        <v>0</v>
      </c>
      <c r="AD638" s="29">
        <v>0</v>
      </c>
      <c r="AE638" s="187">
        <v>1</v>
      </c>
      <c r="AF638" s="9">
        <v>0</v>
      </c>
      <c r="AG638" s="29">
        <v>0</v>
      </c>
      <c r="AH638" s="9">
        <v>1</v>
      </c>
      <c r="AI638" s="29">
        <v>0</v>
      </c>
      <c r="AJ638" s="20">
        <v>2002</v>
      </c>
      <c r="AK638" s="32">
        <f t="shared" si="159"/>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s="17">
        <v>0</v>
      </c>
      <c r="BF638">
        <v>0</v>
      </c>
      <c r="BG638">
        <v>1</v>
      </c>
      <c r="BH638" s="17">
        <v>0</v>
      </c>
      <c r="BI638">
        <v>127.1666666666667</v>
      </c>
      <c r="BJ638">
        <v>27</v>
      </c>
      <c r="BK638" s="24">
        <f t="shared" si="158"/>
        <v>37.39</v>
      </c>
      <c r="BL638">
        <v>0</v>
      </c>
      <c r="BM638">
        <v>0</v>
      </c>
      <c r="BN638">
        <v>1</v>
      </c>
      <c r="BO638">
        <v>0</v>
      </c>
      <c r="BP638">
        <v>0</v>
      </c>
      <c r="BQ638">
        <v>0</v>
      </c>
      <c r="BR638">
        <v>0</v>
      </c>
      <c r="BS638" s="17">
        <v>0</v>
      </c>
      <c r="BT638">
        <v>0</v>
      </c>
      <c r="BU638">
        <v>0</v>
      </c>
      <c r="BV638">
        <v>1</v>
      </c>
      <c r="BW638" s="17">
        <v>0</v>
      </c>
      <c r="BX638">
        <v>0</v>
      </c>
      <c r="BY638">
        <v>0</v>
      </c>
      <c r="BZ638">
        <v>0</v>
      </c>
      <c r="CA638">
        <v>0</v>
      </c>
      <c r="CB638" s="17">
        <v>0</v>
      </c>
      <c r="CC638">
        <v>0</v>
      </c>
      <c r="CD638">
        <v>0</v>
      </c>
      <c r="CE638">
        <v>1</v>
      </c>
      <c r="CF638">
        <v>1</v>
      </c>
      <c r="CG638">
        <v>0</v>
      </c>
      <c r="CH638">
        <v>0</v>
      </c>
      <c r="CI638">
        <v>0</v>
      </c>
      <c r="CJ638">
        <v>0</v>
      </c>
      <c r="CK638">
        <v>0</v>
      </c>
      <c r="CL638">
        <v>0</v>
      </c>
      <c r="CM638" s="17">
        <v>0</v>
      </c>
      <c r="CN638">
        <v>0.17100000000000001</v>
      </c>
      <c r="CO638">
        <v>66</v>
      </c>
      <c r="CP638">
        <v>1</v>
      </c>
      <c r="CQ638">
        <v>0</v>
      </c>
      <c r="CR638">
        <v>15</v>
      </c>
      <c r="CX638" s="33" t="s">
        <v>85</v>
      </c>
    </row>
    <row r="639" spans="1:102" x14ac:dyDescent="0.25">
      <c r="A639">
        <v>638</v>
      </c>
      <c r="B639">
        <v>40</v>
      </c>
      <c r="C639" s="24" t="s">
        <v>333</v>
      </c>
      <c r="D639" s="12">
        <v>6.5</v>
      </c>
      <c r="E639" s="13">
        <v>0.3</v>
      </c>
      <c r="F639" s="7">
        <f t="shared" si="156"/>
        <v>21.666666666666668</v>
      </c>
      <c r="G639" s="7">
        <f t="shared" si="148"/>
        <v>6.2</v>
      </c>
      <c r="H639" s="15">
        <f t="shared" si="149"/>
        <v>6.8</v>
      </c>
      <c r="I639" s="11">
        <f t="shared" si="150"/>
        <v>0.23193881706518138</v>
      </c>
      <c r="J639" s="32">
        <f t="shared" si="151"/>
        <v>1.0704868479931448E-2</v>
      </c>
      <c r="K639" s="32">
        <f t="shared" si="152"/>
        <v>93.415440075206206</v>
      </c>
      <c r="L639" s="8">
        <v>1</v>
      </c>
      <c r="M639" s="9">
        <v>0</v>
      </c>
      <c r="N639" s="8">
        <v>0</v>
      </c>
      <c r="O639" s="9">
        <v>0</v>
      </c>
      <c r="P639" s="9">
        <v>1</v>
      </c>
      <c r="Q639" s="9">
        <v>0</v>
      </c>
      <c r="R639" s="9">
        <v>0</v>
      </c>
      <c r="S639" s="8">
        <v>8270</v>
      </c>
      <c r="T639" s="9">
        <v>12</v>
      </c>
      <c r="U639" s="9">
        <f t="shared" si="153"/>
        <v>8257</v>
      </c>
      <c r="V639" s="9">
        <f t="shared" si="154"/>
        <v>17</v>
      </c>
      <c r="W639" s="7">
        <v>11.13</v>
      </c>
      <c r="X639" s="7">
        <v>20.260000000000002</v>
      </c>
      <c r="Y639" s="9">
        <v>1</v>
      </c>
      <c r="Z639" s="9">
        <v>0</v>
      </c>
      <c r="AA639" s="9">
        <v>1</v>
      </c>
      <c r="AB639" s="9">
        <v>0</v>
      </c>
      <c r="AC639" s="9">
        <v>0</v>
      </c>
      <c r="AD639" s="29">
        <v>0</v>
      </c>
      <c r="AE639" s="187">
        <v>1</v>
      </c>
      <c r="AF639" s="9">
        <v>0</v>
      </c>
      <c r="AG639" s="29">
        <v>0</v>
      </c>
      <c r="AH639" s="9">
        <v>1</v>
      </c>
      <c r="AI639" s="29">
        <v>0</v>
      </c>
      <c r="AJ639" s="20">
        <v>2002</v>
      </c>
      <c r="AK639" s="32">
        <f t="shared" si="159"/>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s="17">
        <v>0</v>
      </c>
      <c r="BF639">
        <v>0</v>
      </c>
      <c r="BG639">
        <v>1</v>
      </c>
      <c r="BH639" s="17">
        <v>0</v>
      </c>
      <c r="BI639">
        <v>127.1666666666667</v>
      </c>
      <c r="BJ639">
        <v>27</v>
      </c>
      <c r="BK639" s="24">
        <f t="shared" si="158"/>
        <v>37.39</v>
      </c>
      <c r="BL639">
        <v>0</v>
      </c>
      <c r="BM639">
        <v>0</v>
      </c>
      <c r="BN639">
        <v>1</v>
      </c>
      <c r="BO639">
        <v>0</v>
      </c>
      <c r="BP639">
        <v>0</v>
      </c>
      <c r="BQ639">
        <v>0</v>
      </c>
      <c r="BR639">
        <v>0</v>
      </c>
      <c r="BS639" s="17">
        <v>0</v>
      </c>
      <c r="BT639">
        <v>0</v>
      </c>
      <c r="BU639">
        <v>0</v>
      </c>
      <c r="BV639">
        <v>1</v>
      </c>
      <c r="BW639" s="17">
        <v>0</v>
      </c>
      <c r="BX639">
        <v>0</v>
      </c>
      <c r="BY639">
        <v>0</v>
      </c>
      <c r="BZ639">
        <v>0</v>
      </c>
      <c r="CA639">
        <v>0</v>
      </c>
      <c r="CB639" s="17">
        <v>0</v>
      </c>
      <c r="CC639">
        <v>0</v>
      </c>
      <c r="CD639">
        <v>0</v>
      </c>
      <c r="CE639">
        <v>1</v>
      </c>
      <c r="CF639">
        <v>1</v>
      </c>
      <c r="CG639">
        <v>0</v>
      </c>
      <c r="CH639">
        <v>0</v>
      </c>
      <c r="CI639">
        <v>0</v>
      </c>
      <c r="CJ639">
        <v>0</v>
      </c>
      <c r="CK639">
        <v>0</v>
      </c>
      <c r="CL639">
        <v>0</v>
      </c>
      <c r="CM639" s="17">
        <v>0</v>
      </c>
      <c r="CN639">
        <v>0.17100000000000001</v>
      </c>
      <c r="CO639">
        <v>66</v>
      </c>
      <c r="CP639">
        <v>1</v>
      </c>
      <c r="CQ639">
        <v>0</v>
      </c>
      <c r="CR639">
        <v>15</v>
      </c>
      <c r="CX639" s="33" t="s">
        <v>85</v>
      </c>
    </row>
    <row r="640" spans="1:102" x14ac:dyDescent="0.25">
      <c r="A640">
        <v>639</v>
      </c>
      <c r="B640">
        <v>40</v>
      </c>
      <c r="C640" s="24" t="s">
        <v>333</v>
      </c>
      <c r="D640" s="12">
        <v>4.3</v>
      </c>
      <c r="E640" s="13">
        <v>0.4</v>
      </c>
      <c r="F640" s="7">
        <f t="shared" si="156"/>
        <v>10.749999999999998</v>
      </c>
      <c r="G640" s="7">
        <f t="shared" si="148"/>
        <v>3.9</v>
      </c>
      <c r="H640" s="15">
        <f t="shared" si="149"/>
        <v>4.7</v>
      </c>
      <c r="I640" s="11">
        <f t="shared" si="150"/>
        <v>0.11748414622991958</v>
      </c>
      <c r="J640" s="32">
        <f t="shared" si="151"/>
        <v>1.092875778882973E-2</v>
      </c>
      <c r="K640" s="32">
        <f t="shared" si="152"/>
        <v>91.501707634338715</v>
      </c>
      <c r="L640" s="8">
        <v>1</v>
      </c>
      <c r="M640" s="9">
        <v>0</v>
      </c>
      <c r="N640" s="8">
        <v>0</v>
      </c>
      <c r="O640" s="9">
        <v>0</v>
      </c>
      <c r="P640" s="9">
        <v>1</v>
      </c>
      <c r="Q640" s="9">
        <v>0</v>
      </c>
      <c r="R640" s="9">
        <v>0</v>
      </c>
      <c r="S640" s="8">
        <v>8270</v>
      </c>
      <c r="T640" s="9">
        <v>12</v>
      </c>
      <c r="U640" s="9">
        <f t="shared" si="153"/>
        <v>8257</v>
      </c>
      <c r="V640" s="9">
        <f t="shared" si="154"/>
        <v>17</v>
      </c>
      <c r="W640" s="7">
        <v>11.13</v>
      </c>
      <c r="X640" s="7">
        <v>20.260000000000002</v>
      </c>
      <c r="Y640" s="9">
        <v>1</v>
      </c>
      <c r="Z640" s="9">
        <v>0</v>
      </c>
      <c r="AA640" s="9">
        <v>1</v>
      </c>
      <c r="AB640" s="9">
        <v>0</v>
      </c>
      <c r="AC640" s="9">
        <v>0</v>
      </c>
      <c r="AD640" s="29">
        <v>0</v>
      </c>
      <c r="AE640" s="187">
        <v>1</v>
      </c>
      <c r="AF640" s="9">
        <v>0</v>
      </c>
      <c r="AG640" s="29">
        <v>0</v>
      </c>
      <c r="AH640" s="9">
        <v>1</v>
      </c>
      <c r="AI640" s="29">
        <v>0</v>
      </c>
      <c r="AJ640" s="20">
        <v>2002</v>
      </c>
      <c r="AK640" s="32">
        <f t="shared" si="159"/>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s="17">
        <v>0</v>
      </c>
      <c r="BF640">
        <v>0</v>
      </c>
      <c r="BG640">
        <v>1</v>
      </c>
      <c r="BH640" s="17">
        <v>0</v>
      </c>
      <c r="BI640">
        <v>127.1666666666667</v>
      </c>
      <c r="BJ640">
        <v>27</v>
      </c>
      <c r="BK640" s="24">
        <f t="shared" si="158"/>
        <v>37.39</v>
      </c>
      <c r="BL640">
        <v>0</v>
      </c>
      <c r="BM640">
        <v>0</v>
      </c>
      <c r="BN640">
        <v>1</v>
      </c>
      <c r="BO640">
        <v>0</v>
      </c>
      <c r="BP640">
        <v>0</v>
      </c>
      <c r="BQ640">
        <v>0</v>
      </c>
      <c r="BR640">
        <v>0</v>
      </c>
      <c r="BS640" s="17">
        <v>0</v>
      </c>
      <c r="BT640">
        <v>0</v>
      </c>
      <c r="BU640">
        <v>0</v>
      </c>
      <c r="BV640">
        <v>1</v>
      </c>
      <c r="BW640" s="17">
        <v>0</v>
      </c>
      <c r="BX640">
        <v>0</v>
      </c>
      <c r="BY640">
        <v>0</v>
      </c>
      <c r="BZ640">
        <v>0</v>
      </c>
      <c r="CA640">
        <v>0</v>
      </c>
      <c r="CB640" s="17">
        <v>0</v>
      </c>
      <c r="CC640">
        <v>0</v>
      </c>
      <c r="CD640">
        <v>0</v>
      </c>
      <c r="CE640">
        <v>1</v>
      </c>
      <c r="CF640">
        <v>1</v>
      </c>
      <c r="CG640">
        <v>0</v>
      </c>
      <c r="CH640">
        <v>0</v>
      </c>
      <c r="CI640">
        <v>0</v>
      </c>
      <c r="CJ640">
        <v>0</v>
      </c>
      <c r="CK640">
        <v>0</v>
      </c>
      <c r="CL640">
        <v>0</v>
      </c>
      <c r="CM640" s="17">
        <v>0</v>
      </c>
      <c r="CN640">
        <v>0.17100000000000001</v>
      </c>
      <c r="CO640">
        <v>66</v>
      </c>
      <c r="CP640">
        <v>1</v>
      </c>
      <c r="CQ640">
        <v>0</v>
      </c>
      <c r="CR640">
        <v>15</v>
      </c>
      <c r="CX640" s="33" t="s">
        <v>85</v>
      </c>
    </row>
    <row r="641" spans="1:102" s="143" customFormat="1" x14ac:dyDescent="0.25">
      <c r="A641" s="143">
        <v>640</v>
      </c>
      <c r="B641" s="143">
        <v>40</v>
      </c>
      <c r="C641" s="144" t="s">
        <v>333</v>
      </c>
      <c r="D641" s="145">
        <v>4.2</v>
      </c>
      <c r="E641" s="146">
        <v>0.4</v>
      </c>
      <c r="F641" s="147">
        <f t="shared" si="156"/>
        <v>10.5</v>
      </c>
      <c r="G641" s="147">
        <f t="shared" si="148"/>
        <v>3.8000000000000003</v>
      </c>
      <c r="H641" s="148">
        <f t="shared" si="149"/>
        <v>4.6000000000000005</v>
      </c>
      <c r="I641" s="149">
        <f t="shared" si="150"/>
        <v>0.11478837992273992</v>
      </c>
      <c r="J641" s="150">
        <f t="shared" si="151"/>
        <v>1.0932226659308564E-2</v>
      </c>
      <c r="K641" s="150">
        <f t="shared" si="152"/>
        <v>91.472673515099572</v>
      </c>
      <c r="L641" s="151">
        <v>1</v>
      </c>
      <c r="M641" s="152">
        <v>0</v>
      </c>
      <c r="N641" s="151">
        <v>0</v>
      </c>
      <c r="O641" s="152">
        <v>0</v>
      </c>
      <c r="P641" s="152">
        <v>1</v>
      </c>
      <c r="Q641" s="152">
        <v>0</v>
      </c>
      <c r="R641" s="152">
        <v>0</v>
      </c>
      <c r="S641" s="151">
        <v>8270</v>
      </c>
      <c r="T641" s="152">
        <v>12</v>
      </c>
      <c r="U641" s="152">
        <f t="shared" si="153"/>
        <v>8257</v>
      </c>
      <c r="V641" s="152">
        <f t="shared" si="154"/>
        <v>17</v>
      </c>
      <c r="W641" s="147">
        <v>11.13</v>
      </c>
      <c r="X641" s="147">
        <v>20.260000000000002</v>
      </c>
      <c r="Y641" s="152">
        <v>1</v>
      </c>
      <c r="Z641" s="152">
        <v>0</v>
      </c>
      <c r="AA641" s="152">
        <v>1</v>
      </c>
      <c r="AB641" s="152">
        <v>0</v>
      </c>
      <c r="AC641" s="152">
        <v>0</v>
      </c>
      <c r="AD641" s="153">
        <v>0</v>
      </c>
      <c r="AE641" s="152">
        <v>1</v>
      </c>
      <c r="AF641" s="152">
        <v>0</v>
      </c>
      <c r="AG641" s="153">
        <v>0</v>
      </c>
      <c r="AH641" s="152">
        <v>1</v>
      </c>
      <c r="AI641" s="153">
        <v>0</v>
      </c>
      <c r="AJ641" s="154">
        <v>2002</v>
      </c>
      <c r="AK641" s="150">
        <f t="shared" si="159"/>
        <v>3.0000000000000027E-2</v>
      </c>
      <c r="AL641" s="150">
        <v>0.26100000000000001</v>
      </c>
      <c r="AM641" s="150">
        <v>0.45100000000000001</v>
      </c>
      <c r="AN641" s="155">
        <v>0.25800000000000001</v>
      </c>
      <c r="AO641" s="156">
        <v>1</v>
      </c>
      <c r="AP641" s="157">
        <v>0</v>
      </c>
      <c r="AQ641" s="143">
        <v>0.55100000000000005</v>
      </c>
      <c r="AR641" s="158">
        <v>0.44900000000000001</v>
      </c>
      <c r="AS641" s="143" t="s">
        <v>98</v>
      </c>
      <c r="AT641" s="158" t="s">
        <v>98</v>
      </c>
      <c r="AU641">
        <v>0</v>
      </c>
      <c r="AV641" s="157">
        <v>1</v>
      </c>
      <c r="AW641" s="143">
        <v>0</v>
      </c>
      <c r="AX641" s="157">
        <v>1</v>
      </c>
      <c r="AY641" s="157" t="s">
        <v>5</v>
      </c>
      <c r="AZ641">
        <v>0</v>
      </c>
      <c r="BA641">
        <v>1</v>
      </c>
      <c r="BB641">
        <v>0</v>
      </c>
      <c r="BC641">
        <v>0</v>
      </c>
      <c r="BD641">
        <v>0</v>
      </c>
      <c r="BE641" s="157">
        <v>0</v>
      </c>
      <c r="BF641">
        <v>0</v>
      </c>
      <c r="BG641">
        <v>1</v>
      </c>
      <c r="BH641" s="157">
        <v>0</v>
      </c>
      <c r="BI641">
        <v>127.1666666666667</v>
      </c>
      <c r="BJ641">
        <v>27</v>
      </c>
      <c r="BK641" s="144">
        <f t="shared" si="158"/>
        <v>37.39</v>
      </c>
      <c r="BL641" s="143">
        <v>0</v>
      </c>
      <c r="BM641" s="143">
        <v>0</v>
      </c>
      <c r="BN641" s="143">
        <v>1</v>
      </c>
      <c r="BO641" s="143">
        <v>0</v>
      </c>
      <c r="BP641" s="143">
        <v>0</v>
      </c>
      <c r="BQ641" s="143">
        <v>0</v>
      </c>
      <c r="BR641" s="143">
        <v>0</v>
      </c>
      <c r="BS641" s="157">
        <v>0</v>
      </c>
      <c r="BT641" s="143">
        <v>0</v>
      </c>
      <c r="BU641" s="143">
        <v>0</v>
      </c>
      <c r="BV641" s="143">
        <v>1</v>
      </c>
      <c r="BW641" s="157">
        <v>0</v>
      </c>
      <c r="BX641" s="143">
        <v>0</v>
      </c>
      <c r="BY641" s="143">
        <v>0</v>
      </c>
      <c r="BZ641" s="143">
        <v>0</v>
      </c>
      <c r="CA641" s="143">
        <v>0</v>
      </c>
      <c r="CB641" s="157">
        <v>0</v>
      </c>
      <c r="CC641" s="143">
        <v>0</v>
      </c>
      <c r="CD641" s="143">
        <v>0</v>
      </c>
      <c r="CE641" s="143">
        <v>1</v>
      </c>
      <c r="CF641" s="143">
        <v>1</v>
      </c>
      <c r="CG641" s="143">
        <v>0</v>
      </c>
      <c r="CH641" s="143">
        <v>0</v>
      </c>
      <c r="CI641" s="143">
        <v>0</v>
      </c>
      <c r="CJ641" s="143">
        <v>0</v>
      </c>
      <c r="CK641" s="143">
        <v>0</v>
      </c>
      <c r="CL641" s="143">
        <v>0</v>
      </c>
      <c r="CM641" s="157">
        <v>0</v>
      </c>
      <c r="CN641">
        <v>0.17100000000000001</v>
      </c>
      <c r="CO641">
        <v>66</v>
      </c>
      <c r="CP641">
        <v>1</v>
      </c>
      <c r="CQ641" s="143">
        <v>0</v>
      </c>
      <c r="CR641" s="143">
        <v>15</v>
      </c>
      <c r="CS641" s="159"/>
      <c r="CX641" s="33" t="s">
        <v>85</v>
      </c>
    </row>
    <row r="642" spans="1:102" x14ac:dyDescent="0.25">
      <c r="A642">
        <v>641</v>
      </c>
      <c r="B642">
        <v>41</v>
      </c>
      <c r="C642" s="24" t="s">
        <v>334</v>
      </c>
      <c r="D642" s="12">
        <v>4.0999999999999996</v>
      </c>
      <c r="E642" s="13">
        <v>0.2</v>
      </c>
      <c r="F642" s="7">
        <f t="shared" si="156"/>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187">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1</v>
      </c>
      <c r="BD642">
        <v>0</v>
      </c>
      <c r="BE642" s="17">
        <v>0</v>
      </c>
      <c r="BF642">
        <v>0</v>
      </c>
      <c r="BG642">
        <v>1</v>
      </c>
      <c r="BH642" s="17">
        <v>0</v>
      </c>
      <c r="BI642">
        <v>39.083333333333343</v>
      </c>
      <c r="BJ642">
        <v>9.01</v>
      </c>
      <c r="BK642" s="24">
        <v>35.5</v>
      </c>
      <c r="BL642">
        <v>1</v>
      </c>
      <c r="BM642">
        <v>0</v>
      </c>
      <c r="BN642">
        <v>0</v>
      </c>
      <c r="BO642">
        <v>0</v>
      </c>
      <c r="BP642">
        <v>0</v>
      </c>
      <c r="BQ642">
        <v>0</v>
      </c>
      <c r="BR642">
        <v>0</v>
      </c>
      <c r="BS642" s="17">
        <v>0</v>
      </c>
      <c r="BT642">
        <v>0</v>
      </c>
      <c r="BU642">
        <v>0</v>
      </c>
      <c r="BV642">
        <v>1</v>
      </c>
      <c r="BW642" s="17">
        <v>0</v>
      </c>
      <c r="BX642">
        <v>0</v>
      </c>
      <c r="BY642">
        <v>0</v>
      </c>
      <c r="BZ642">
        <v>0</v>
      </c>
      <c r="CA642">
        <v>0</v>
      </c>
      <c r="CB642" s="17">
        <v>0</v>
      </c>
      <c r="CC642">
        <v>0</v>
      </c>
      <c r="CD642">
        <v>0</v>
      </c>
      <c r="CE642">
        <v>1</v>
      </c>
      <c r="CF642">
        <v>1</v>
      </c>
      <c r="CG642">
        <v>0</v>
      </c>
      <c r="CH642">
        <v>0</v>
      </c>
      <c r="CI642">
        <v>0</v>
      </c>
      <c r="CJ642">
        <v>0</v>
      </c>
      <c r="CK642">
        <v>0</v>
      </c>
      <c r="CL642">
        <v>0</v>
      </c>
      <c r="CM642" s="17">
        <v>0</v>
      </c>
      <c r="CN642">
        <v>0.13900000000000001</v>
      </c>
      <c r="CO642">
        <v>42</v>
      </c>
      <c r="CP642">
        <v>1</v>
      </c>
      <c r="CQ642">
        <v>0</v>
      </c>
      <c r="CR642">
        <v>22</v>
      </c>
      <c r="CX642" s="33" t="s">
        <v>85</v>
      </c>
    </row>
    <row r="643" spans="1:102" x14ac:dyDescent="0.25">
      <c r="A643">
        <v>642</v>
      </c>
      <c r="B643">
        <v>41</v>
      </c>
      <c r="C643" s="24" t="s">
        <v>334</v>
      </c>
      <c r="D643" s="12">
        <v>2.2000000000000002</v>
      </c>
      <c r="E643" s="13">
        <v>0.2</v>
      </c>
      <c r="F643" s="7">
        <f t="shared" si="156"/>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187">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1</v>
      </c>
      <c r="BD643">
        <v>0</v>
      </c>
      <c r="BE643" s="17">
        <v>0</v>
      </c>
      <c r="BF643">
        <v>0</v>
      </c>
      <c r="BG643">
        <v>1</v>
      </c>
      <c r="BH643" s="17">
        <v>0</v>
      </c>
      <c r="BI643">
        <v>39.083333333333343</v>
      </c>
      <c r="BJ643">
        <v>9.01</v>
      </c>
      <c r="BK643" s="24">
        <v>35.5</v>
      </c>
      <c r="BL643">
        <v>1</v>
      </c>
      <c r="BM643">
        <v>0</v>
      </c>
      <c r="BN643">
        <v>0</v>
      </c>
      <c r="BO643">
        <v>0</v>
      </c>
      <c r="BP643">
        <v>0</v>
      </c>
      <c r="BQ643">
        <v>0</v>
      </c>
      <c r="BR643">
        <v>0</v>
      </c>
      <c r="BS643" s="17">
        <v>0</v>
      </c>
      <c r="BT643">
        <v>0</v>
      </c>
      <c r="BU643">
        <v>0</v>
      </c>
      <c r="BV643">
        <v>1</v>
      </c>
      <c r="BW643" s="17">
        <v>0</v>
      </c>
      <c r="BX643">
        <v>0</v>
      </c>
      <c r="BY643">
        <v>0</v>
      </c>
      <c r="BZ643">
        <v>0</v>
      </c>
      <c r="CA643">
        <v>0</v>
      </c>
      <c r="CB643" s="17">
        <v>0</v>
      </c>
      <c r="CC643">
        <v>0</v>
      </c>
      <c r="CD643">
        <v>0</v>
      </c>
      <c r="CE643">
        <v>1</v>
      </c>
      <c r="CF643">
        <v>1</v>
      </c>
      <c r="CG643">
        <v>0</v>
      </c>
      <c r="CH643">
        <v>0</v>
      </c>
      <c r="CI643">
        <v>0</v>
      </c>
      <c r="CJ643">
        <v>0</v>
      </c>
      <c r="CK643">
        <v>0</v>
      </c>
      <c r="CL643">
        <v>0</v>
      </c>
      <c r="CM643" s="17">
        <v>0</v>
      </c>
      <c r="CN643">
        <v>0.13900000000000001</v>
      </c>
      <c r="CO643">
        <v>42</v>
      </c>
      <c r="CP643">
        <v>1</v>
      </c>
      <c r="CQ643">
        <v>0</v>
      </c>
      <c r="CR643">
        <v>22</v>
      </c>
      <c r="CX643" s="33" t="s">
        <v>85</v>
      </c>
    </row>
    <row r="644" spans="1:102" x14ac:dyDescent="0.25">
      <c r="A644">
        <v>643</v>
      </c>
      <c r="B644">
        <v>41</v>
      </c>
      <c r="C644" s="24" t="s">
        <v>334</v>
      </c>
      <c r="D644" s="12">
        <v>5.3</v>
      </c>
      <c r="E644" s="13">
        <v>0.2</v>
      </c>
      <c r="F644" s="7">
        <f t="shared" si="156"/>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187">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1</v>
      </c>
      <c r="BD644">
        <v>0</v>
      </c>
      <c r="BE644" s="17">
        <v>0</v>
      </c>
      <c r="BF644">
        <v>0</v>
      </c>
      <c r="BG644">
        <v>1</v>
      </c>
      <c r="BH644" s="17">
        <v>0</v>
      </c>
      <c r="BI644">
        <v>39.083333333333343</v>
      </c>
      <c r="BJ644">
        <v>9.01</v>
      </c>
      <c r="BK644" s="24">
        <v>35.5</v>
      </c>
      <c r="BL644">
        <v>1</v>
      </c>
      <c r="BM644">
        <v>0</v>
      </c>
      <c r="BN644">
        <v>0</v>
      </c>
      <c r="BO644">
        <v>0</v>
      </c>
      <c r="BP644">
        <v>0</v>
      </c>
      <c r="BQ644">
        <v>0</v>
      </c>
      <c r="BR644">
        <v>0</v>
      </c>
      <c r="BS644" s="17">
        <v>0</v>
      </c>
      <c r="BT644">
        <v>0</v>
      </c>
      <c r="BU644">
        <v>0</v>
      </c>
      <c r="BV644">
        <v>1</v>
      </c>
      <c r="BW644" s="17">
        <v>0</v>
      </c>
      <c r="BX644">
        <v>0</v>
      </c>
      <c r="BY644">
        <v>0</v>
      </c>
      <c r="BZ644">
        <v>0</v>
      </c>
      <c r="CA644">
        <v>0</v>
      </c>
      <c r="CB644" s="17">
        <v>0</v>
      </c>
      <c r="CC644">
        <v>0</v>
      </c>
      <c r="CD644">
        <v>0</v>
      </c>
      <c r="CE644">
        <v>1</v>
      </c>
      <c r="CF644">
        <v>1</v>
      </c>
      <c r="CG644">
        <v>0</v>
      </c>
      <c r="CH644">
        <v>0</v>
      </c>
      <c r="CI644">
        <v>0</v>
      </c>
      <c r="CJ644">
        <v>0</v>
      </c>
      <c r="CK644">
        <v>0</v>
      </c>
      <c r="CL644">
        <v>0</v>
      </c>
      <c r="CM644" s="17">
        <v>0</v>
      </c>
      <c r="CN644">
        <v>0.13900000000000001</v>
      </c>
      <c r="CO644">
        <v>42</v>
      </c>
      <c r="CP644">
        <v>1</v>
      </c>
      <c r="CQ644">
        <v>0</v>
      </c>
      <c r="CR644">
        <v>22</v>
      </c>
      <c r="CX644" s="33" t="s">
        <v>85</v>
      </c>
    </row>
    <row r="645" spans="1:102" x14ac:dyDescent="0.25">
      <c r="A645">
        <v>644</v>
      </c>
      <c r="B645">
        <v>41</v>
      </c>
      <c r="C645" s="24" t="s">
        <v>334</v>
      </c>
      <c r="D645" s="12">
        <v>1.8</v>
      </c>
      <c r="E645" s="13">
        <v>0.5</v>
      </c>
      <c r="F645" s="7">
        <f t="shared" si="156"/>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187">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1</v>
      </c>
      <c r="BD645">
        <v>0</v>
      </c>
      <c r="BE645" s="17">
        <v>0</v>
      </c>
      <c r="BF645">
        <v>0</v>
      </c>
      <c r="BG645">
        <v>1</v>
      </c>
      <c r="BH645" s="17">
        <v>0</v>
      </c>
      <c r="BI645">
        <v>39.083333333333343</v>
      </c>
      <c r="BJ645">
        <v>9.01</v>
      </c>
      <c r="BK645" s="24">
        <v>29.52</v>
      </c>
      <c r="BL645">
        <v>0</v>
      </c>
      <c r="BM645">
        <v>0</v>
      </c>
      <c r="BN645">
        <v>0</v>
      </c>
      <c r="BO645">
        <v>1</v>
      </c>
      <c r="BP645">
        <v>0</v>
      </c>
      <c r="BQ645">
        <v>0</v>
      </c>
      <c r="BR645">
        <v>0</v>
      </c>
      <c r="BS645" s="17">
        <v>0</v>
      </c>
      <c r="BT645">
        <v>0</v>
      </c>
      <c r="BU645">
        <v>0</v>
      </c>
      <c r="BV645">
        <v>1</v>
      </c>
      <c r="BW645" s="17">
        <v>0</v>
      </c>
      <c r="BX645">
        <v>0</v>
      </c>
      <c r="BY645">
        <v>0</v>
      </c>
      <c r="BZ645">
        <v>0</v>
      </c>
      <c r="CA645">
        <v>0</v>
      </c>
      <c r="CB645" s="17">
        <v>0</v>
      </c>
      <c r="CC645">
        <v>0</v>
      </c>
      <c r="CD645">
        <v>0</v>
      </c>
      <c r="CE645">
        <v>0</v>
      </c>
      <c r="CF645">
        <v>0</v>
      </c>
      <c r="CG645">
        <v>0</v>
      </c>
      <c r="CH645">
        <v>0</v>
      </c>
      <c r="CI645">
        <v>0</v>
      </c>
      <c r="CJ645">
        <v>0</v>
      </c>
      <c r="CK645">
        <v>0</v>
      </c>
      <c r="CL645">
        <v>0</v>
      </c>
      <c r="CM645" s="17">
        <v>0</v>
      </c>
      <c r="CN645">
        <v>0.13900000000000001</v>
      </c>
      <c r="CO645">
        <v>42</v>
      </c>
      <c r="CP645">
        <v>1</v>
      </c>
      <c r="CQ645">
        <v>0</v>
      </c>
      <c r="CR645">
        <v>22</v>
      </c>
      <c r="CX645" s="33" t="s">
        <v>85</v>
      </c>
    </row>
    <row r="646" spans="1:102" x14ac:dyDescent="0.25">
      <c r="A646">
        <v>645</v>
      </c>
      <c r="B646">
        <v>41</v>
      </c>
      <c r="C646" s="24" t="s">
        <v>334</v>
      </c>
      <c r="D646" s="12">
        <v>0.7</v>
      </c>
      <c r="E646" s="13">
        <v>0.7</v>
      </c>
      <c r="F646" s="7">
        <f t="shared" si="156"/>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187">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1</v>
      </c>
      <c r="BD646">
        <v>0</v>
      </c>
      <c r="BE646" s="17">
        <v>0</v>
      </c>
      <c r="BF646">
        <v>0</v>
      </c>
      <c r="BG646">
        <v>1</v>
      </c>
      <c r="BH646" s="17">
        <v>0</v>
      </c>
      <c r="BI646">
        <v>39.083333333333343</v>
      </c>
      <c r="BJ646">
        <v>9.01</v>
      </c>
      <c r="BK646" s="24">
        <v>29.52</v>
      </c>
      <c r="BL646">
        <v>0</v>
      </c>
      <c r="BM646">
        <v>0</v>
      </c>
      <c r="BN646">
        <v>0</v>
      </c>
      <c r="BO646">
        <v>1</v>
      </c>
      <c r="BP646">
        <v>0</v>
      </c>
      <c r="BQ646">
        <v>0</v>
      </c>
      <c r="BR646">
        <v>0</v>
      </c>
      <c r="BS646" s="17">
        <v>0</v>
      </c>
      <c r="BT646">
        <v>0</v>
      </c>
      <c r="BU646">
        <v>0</v>
      </c>
      <c r="BV646">
        <v>1</v>
      </c>
      <c r="BW646" s="17">
        <v>0</v>
      </c>
      <c r="BX646">
        <v>0</v>
      </c>
      <c r="BY646">
        <v>0</v>
      </c>
      <c r="BZ646">
        <v>0</v>
      </c>
      <c r="CA646">
        <v>0</v>
      </c>
      <c r="CB646" s="17">
        <v>0</v>
      </c>
      <c r="CC646">
        <v>0</v>
      </c>
      <c r="CD646">
        <v>0</v>
      </c>
      <c r="CE646">
        <v>1</v>
      </c>
      <c r="CF646">
        <v>1</v>
      </c>
      <c r="CG646">
        <v>0</v>
      </c>
      <c r="CH646">
        <v>0</v>
      </c>
      <c r="CI646">
        <v>0</v>
      </c>
      <c r="CJ646">
        <v>1</v>
      </c>
      <c r="CK646">
        <v>0</v>
      </c>
      <c r="CL646">
        <v>0</v>
      </c>
      <c r="CM646" s="17">
        <v>0</v>
      </c>
      <c r="CN646">
        <v>0.13900000000000001</v>
      </c>
      <c r="CO646">
        <v>42</v>
      </c>
      <c r="CP646">
        <v>1</v>
      </c>
      <c r="CQ646">
        <v>0</v>
      </c>
      <c r="CR646">
        <v>22</v>
      </c>
      <c r="CX646" s="33" t="s">
        <v>85</v>
      </c>
    </row>
    <row r="647" spans="1:102" x14ac:dyDescent="0.25">
      <c r="A647">
        <v>646</v>
      </c>
      <c r="B647">
        <v>41</v>
      </c>
      <c r="C647" s="24" t="s">
        <v>334</v>
      </c>
      <c r="D647" s="12">
        <v>0.5750039497608439</v>
      </c>
      <c r="E647" s="13">
        <v>0.44357447552979379</v>
      </c>
      <c r="F647" s="7">
        <v>1.2962962962962965</v>
      </c>
      <c r="G647" s="7">
        <f t="shared" si="160"/>
        <v>0.13142947423105011</v>
      </c>
      <c r="H647" s="15">
        <f t="shared" si="161"/>
        <v>1.0185784252906376</v>
      </c>
      <c r="I647" s="11">
        <f t="shared" si="162"/>
        <v>1.4173581477608995E-2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187">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1</v>
      </c>
      <c r="BD647">
        <v>0</v>
      </c>
      <c r="BE647" s="17">
        <v>0</v>
      </c>
      <c r="BF647">
        <v>0</v>
      </c>
      <c r="BG647">
        <v>1</v>
      </c>
      <c r="BH647" s="17">
        <v>0</v>
      </c>
      <c r="BI647">
        <v>39.083333333333343</v>
      </c>
      <c r="BJ647">
        <v>9.01</v>
      </c>
      <c r="BK647" s="24">
        <v>35.5</v>
      </c>
      <c r="BL647">
        <v>1</v>
      </c>
      <c r="BM647">
        <v>0</v>
      </c>
      <c r="BN647">
        <v>0</v>
      </c>
      <c r="BO647">
        <v>0</v>
      </c>
      <c r="BP647">
        <v>0</v>
      </c>
      <c r="BQ647">
        <v>0</v>
      </c>
      <c r="BR647">
        <v>0</v>
      </c>
      <c r="BS647" s="17">
        <v>0</v>
      </c>
      <c r="BT647">
        <v>0</v>
      </c>
      <c r="BU647">
        <v>0</v>
      </c>
      <c r="BV647">
        <v>1</v>
      </c>
      <c r="BW647" s="17">
        <v>0</v>
      </c>
      <c r="BX647">
        <v>0</v>
      </c>
      <c r="BY647">
        <v>0</v>
      </c>
      <c r="BZ647">
        <v>0</v>
      </c>
      <c r="CA647">
        <v>0</v>
      </c>
      <c r="CB647" s="17">
        <v>0</v>
      </c>
      <c r="CC647">
        <v>0</v>
      </c>
      <c r="CD647">
        <v>0</v>
      </c>
      <c r="CE647">
        <v>1</v>
      </c>
      <c r="CF647">
        <v>1</v>
      </c>
      <c r="CG647">
        <v>0</v>
      </c>
      <c r="CH647">
        <v>0</v>
      </c>
      <c r="CI647">
        <v>0</v>
      </c>
      <c r="CJ647">
        <v>1</v>
      </c>
      <c r="CK647">
        <v>0</v>
      </c>
      <c r="CL647">
        <v>0</v>
      </c>
      <c r="CM647" s="17">
        <v>0</v>
      </c>
      <c r="CN647">
        <v>0.13900000000000001</v>
      </c>
      <c r="CO647">
        <v>42</v>
      </c>
      <c r="CP647">
        <v>1</v>
      </c>
      <c r="CQ647">
        <v>0</v>
      </c>
      <c r="CR647">
        <v>22</v>
      </c>
      <c r="CX647" s="33" t="s">
        <v>85</v>
      </c>
    </row>
    <row r="648" spans="1:102" x14ac:dyDescent="0.25">
      <c r="A648">
        <v>647</v>
      </c>
      <c r="B648">
        <v>41</v>
      </c>
      <c r="C648" s="24" t="s">
        <v>334</v>
      </c>
      <c r="D648" s="12">
        <v>1.2184273858862005</v>
      </c>
      <c r="E648" s="13">
        <v>0.50767807745258353</v>
      </c>
      <c r="F648" s="7">
        <v>2.4</v>
      </c>
      <c r="G648" s="7">
        <f t="shared" si="160"/>
        <v>0.71074930843361694</v>
      </c>
      <c r="H648" s="15">
        <f t="shared" si="161"/>
        <v>1.726105463338784</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187">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1</v>
      </c>
      <c r="BD648">
        <v>0</v>
      </c>
      <c r="BE648" s="17">
        <v>0</v>
      </c>
      <c r="BF648">
        <v>0</v>
      </c>
      <c r="BG648">
        <v>1</v>
      </c>
      <c r="BH648" s="17">
        <v>0</v>
      </c>
      <c r="BI648">
        <v>39.083333333333343</v>
      </c>
      <c r="BJ648">
        <v>9.01</v>
      </c>
      <c r="BK648" s="24">
        <v>35.5</v>
      </c>
      <c r="BL648">
        <v>1</v>
      </c>
      <c r="BM648">
        <v>0</v>
      </c>
      <c r="BN648">
        <v>0</v>
      </c>
      <c r="BO648">
        <v>0</v>
      </c>
      <c r="BP648">
        <v>0</v>
      </c>
      <c r="BQ648">
        <v>0</v>
      </c>
      <c r="BR648">
        <v>0</v>
      </c>
      <c r="BS648" s="17">
        <v>0</v>
      </c>
      <c r="BT648">
        <v>0</v>
      </c>
      <c r="BU648">
        <v>0</v>
      </c>
      <c r="BV648">
        <v>1</v>
      </c>
      <c r="BW648" s="17">
        <v>0</v>
      </c>
      <c r="BX648">
        <v>0</v>
      </c>
      <c r="BY648">
        <v>0</v>
      </c>
      <c r="BZ648">
        <v>0</v>
      </c>
      <c r="CA648">
        <v>0</v>
      </c>
      <c r="CB648" s="17">
        <v>0</v>
      </c>
      <c r="CC648">
        <v>0</v>
      </c>
      <c r="CD648">
        <v>0</v>
      </c>
      <c r="CE648">
        <v>1</v>
      </c>
      <c r="CF648">
        <v>1</v>
      </c>
      <c r="CG648">
        <v>0</v>
      </c>
      <c r="CH648">
        <v>0</v>
      </c>
      <c r="CI648">
        <v>0</v>
      </c>
      <c r="CJ648">
        <v>1</v>
      </c>
      <c r="CK648">
        <v>0</v>
      </c>
      <c r="CL648">
        <v>0</v>
      </c>
      <c r="CM648" s="17">
        <v>0</v>
      </c>
      <c r="CN648">
        <v>0.13900000000000001</v>
      </c>
      <c r="CO648">
        <v>42</v>
      </c>
      <c r="CP648">
        <v>1</v>
      </c>
      <c r="CQ648">
        <v>0</v>
      </c>
      <c r="CR648">
        <v>22</v>
      </c>
      <c r="CX648" s="33" t="s">
        <v>85</v>
      </c>
    </row>
    <row r="649" spans="1:102" x14ac:dyDescent="0.25">
      <c r="A649">
        <v>648</v>
      </c>
      <c r="B649">
        <v>41</v>
      </c>
      <c r="C649" s="24" t="s">
        <v>334</v>
      </c>
      <c r="D649" s="12">
        <v>4.6168956617874235</v>
      </c>
      <c r="E649" s="13">
        <v>0.44679635436652493</v>
      </c>
      <c r="F649" s="7">
        <v>10.333333333333332</v>
      </c>
      <c r="G649" s="7">
        <f t="shared" si="160"/>
        <v>4.170099307420899</v>
      </c>
      <c r="H649" s="15">
        <f t="shared" si="161"/>
        <v>5.063692016153948</v>
      </c>
      <c r="I649" s="11">
        <f t="shared" si="162"/>
        <v>0.11228052410736152</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187">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1</v>
      </c>
      <c r="BD649">
        <v>0</v>
      </c>
      <c r="BE649" s="17">
        <v>0</v>
      </c>
      <c r="BF649">
        <v>0</v>
      </c>
      <c r="BG649">
        <v>1</v>
      </c>
      <c r="BH649" s="17">
        <v>0</v>
      </c>
      <c r="BI649">
        <v>39.083333333333343</v>
      </c>
      <c r="BJ649">
        <v>9.01</v>
      </c>
      <c r="BK649" s="24">
        <v>35.5</v>
      </c>
      <c r="BL649">
        <v>1</v>
      </c>
      <c r="BM649">
        <v>0</v>
      </c>
      <c r="BN649">
        <v>0</v>
      </c>
      <c r="BO649">
        <v>0</v>
      </c>
      <c r="BP649">
        <v>0</v>
      </c>
      <c r="BQ649">
        <v>0</v>
      </c>
      <c r="BR649">
        <v>0</v>
      </c>
      <c r="BS649" s="17">
        <v>0</v>
      </c>
      <c r="BT649">
        <v>0</v>
      </c>
      <c r="BU649">
        <v>0</v>
      </c>
      <c r="BV649">
        <v>1</v>
      </c>
      <c r="BW649" s="17">
        <v>0</v>
      </c>
      <c r="BX649">
        <v>0</v>
      </c>
      <c r="BY649">
        <v>0</v>
      </c>
      <c r="BZ649">
        <v>0</v>
      </c>
      <c r="CA649">
        <v>0</v>
      </c>
      <c r="CB649" s="17">
        <v>0</v>
      </c>
      <c r="CC649">
        <v>0</v>
      </c>
      <c r="CD649">
        <v>0</v>
      </c>
      <c r="CE649">
        <v>1</v>
      </c>
      <c r="CF649">
        <v>1</v>
      </c>
      <c r="CG649">
        <v>0</v>
      </c>
      <c r="CH649">
        <v>0</v>
      </c>
      <c r="CI649">
        <v>0</v>
      </c>
      <c r="CJ649">
        <v>1</v>
      </c>
      <c r="CK649">
        <v>0</v>
      </c>
      <c r="CL649">
        <v>0</v>
      </c>
      <c r="CM649" s="17">
        <v>0</v>
      </c>
      <c r="CN649">
        <v>0.13900000000000001</v>
      </c>
      <c r="CO649">
        <v>42</v>
      </c>
      <c r="CP649">
        <v>1</v>
      </c>
      <c r="CQ649">
        <v>0</v>
      </c>
      <c r="CR649">
        <v>22</v>
      </c>
      <c r="CX649" s="33" t="s">
        <v>85</v>
      </c>
    </row>
    <row r="650" spans="1:102" x14ac:dyDescent="0.25">
      <c r="A650">
        <v>649</v>
      </c>
      <c r="B650">
        <v>41</v>
      </c>
      <c r="C650" s="24" t="s">
        <v>334</v>
      </c>
      <c r="D650" s="12">
        <v>5.1923910316379995</v>
      </c>
      <c r="E650" s="13">
        <v>0.99007456111741521</v>
      </c>
      <c r="F650" s="7">
        <v>5.2444444444444445</v>
      </c>
      <c r="G650" s="7">
        <f t="shared" si="160"/>
        <v>4.202316470520584</v>
      </c>
      <c r="H650" s="15">
        <f t="shared" si="161"/>
        <v>6.1824655927554151</v>
      </c>
      <c r="I650" s="11">
        <f t="shared" si="162"/>
        <v>5.7253950698126888E-2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187">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1</v>
      </c>
      <c r="BD650">
        <v>0</v>
      </c>
      <c r="BE650" s="17">
        <v>0</v>
      </c>
      <c r="BF650">
        <v>0</v>
      </c>
      <c r="BG650">
        <v>1</v>
      </c>
      <c r="BH650" s="17">
        <v>0</v>
      </c>
      <c r="BI650">
        <v>39.083333333333343</v>
      </c>
      <c r="BJ650">
        <v>9.01</v>
      </c>
      <c r="BK650" s="24">
        <v>35.5</v>
      </c>
      <c r="BL650">
        <v>1</v>
      </c>
      <c r="BM650">
        <v>0</v>
      </c>
      <c r="BN650">
        <v>0</v>
      </c>
      <c r="BO650">
        <v>0</v>
      </c>
      <c r="BP650">
        <v>0</v>
      </c>
      <c r="BQ650">
        <v>0</v>
      </c>
      <c r="BR650">
        <v>0</v>
      </c>
      <c r="BS650" s="17">
        <v>0</v>
      </c>
      <c r="BT650">
        <v>0</v>
      </c>
      <c r="BU650">
        <v>0</v>
      </c>
      <c r="BV650">
        <v>1</v>
      </c>
      <c r="BW650" s="17">
        <v>0</v>
      </c>
      <c r="BX650">
        <v>0</v>
      </c>
      <c r="BY650">
        <v>0</v>
      </c>
      <c r="BZ650">
        <v>0</v>
      </c>
      <c r="CA650">
        <v>0</v>
      </c>
      <c r="CB650" s="17">
        <v>0</v>
      </c>
      <c r="CC650">
        <v>0</v>
      </c>
      <c r="CD650">
        <v>0</v>
      </c>
      <c r="CE650">
        <v>1</v>
      </c>
      <c r="CF650">
        <v>1</v>
      </c>
      <c r="CG650">
        <v>0</v>
      </c>
      <c r="CH650">
        <v>0</v>
      </c>
      <c r="CI650">
        <v>0</v>
      </c>
      <c r="CJ650">
        <v>1</v>
      </c>
      <c r="CK650">
        <v>0</v>
      </c>
      <c r="CL650">
        <v>0</v>
      </c>
      <c r="CM650" s="17">
        <v>0</v>
      </c>
      <c r="CN650">
        <v>0.13900000000000001</v>
      </c>
      <c r="CO650">
        <v>42</v>
      </c>
      <c r="CP650">
        <v>1</v>
      </c>
      <c r="CQ650">
        <v>0</v>
      </c>
      <c r="CR650">
        <v>22</v>
      </c>
      <c r="CX650" s="33" t="s">
        <v>85</v>
      </c>
    </row>
    <row r="651" spans="1:102" x14ac:dyDescent="0.25">
      <c r="A651">
        <v>650</v>
      </c>
      <c r="B651">
        <v>41</v>
      </c>
      <c r="C651" s="24" t="s">
        <v>334</v>
      </c>
      <c r="D651" s="12">
        <v>7.36957776560212</v>
      </c>
      <c r="E651" s="13">
        <v>0.31304401128221399</v>
      </c>
      <c r="F651" s="7">
        <v>23.541666666666664</v>
      </c>
      <c r="G651" s="7">
        <f t="shared" si="160"/>
        <v>7.056533754319906</v>
      </c>
      <c r="H651" s="15">
        <f t="shared" si="161"/>
        <v>7.6826217768843339</v>
      </c>
      <c r="I651" s="11">
        <f t="shared" si="162"/>
        <v>0.24930024610104237</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187">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1</v>
      </c>
      <c r="BD651">
        <v>0</v>
      </c>
      <c r="BE651" s="17">
        <v>0</v>
      </c>
      <c r="BF651">
        <v>0</v>
      </c>
      <c r="BG651">
        <v>1</v>
      </c>
      <c r="BH651" s="17">
        <v>0</v>
      </c>
      <c r="BI651">
        <v>39.083333333333343</v>
      </c>
      <c r="BJ651">
        <v>9.01</v>
      </c>
      <c r="BK651" s="24">
        <v>35.5</v>
      </c>
      <c r="BL651">
        <v>1</v>
      </c>
      <c r="BM651">
        <v>0</v>
      </c>
      <c r="BN651">
        <v>0</v>
      </c>
      <c r="BO651">
        <v>0</v>
      </c>
      <c r="BP651">
        <v>0</v>
      </c>
      <c r="BQ651">
        <v>0</v>
      </c>
      <c r="BR651">
        <v>0</v>
      </c>
      <c r="BS651" s="17">
        <v>0</v>
      </c>
      <c r="BT651">
        <v>0</v>
      </c>
      <c r="BU651">
        <v>0</v>
      </c>
      <c r="BV651">
        <v>1</v>
      </c>
      <c r="BW651" s="17">
        <v>0</v>
      </c>
      <c r="BX651">
        <v>0</v>
      </c>
      <c r="BY651">
        <v>0</v>
      </c>
      <c r="BZ651">
        <v>0</v>
      </c>
      <c r="CA651">
        <v>0</v>
      </c>
      <c r="CB651" s="17">
        <v>0</v>
      </c>
      <c r="CC651">
        <v>0</v>
      </c>
      <c r="CD651">
        <v>0</v>
      </c>
      <c r="CE651">
        <v>1</v>
      </c>
      <c r="CF651">
        <v>1</v>
      </c>
      <c r="CG651">
        <v>0</v>
      </c>
      <c r="CH651">
        <v>0</v>
      </c>
      <c r="CI651">
        <v>0</v>
      </c>
      <c r="CJ651">
        <v>1</v>
      </c>
      <c r="CK651">
        <v>0</v>
      </c>
      <c r="CL651">
        <v>0</v>
      </c>
      <c r="CM651" s="17">
        <v>0</v>
      </c>
      <c r="CN651">
        <v>0.13900000000000001</v>
      </c>
      <c r="CO651">
        <v>42</v>
      </c>
      <c r="CP651">
        <v>1</v>
      </c>
      <c r="CQ651">
        <v>0</v>
      </c>
      <c r="CR651">
        <v>22</v>
      </c>
      <c r="CX651" s="33" t="s">
        <v>85</v>
      </c>
    </row>
    <row r="652" spans="1:102" x14ac:dyDescent="0.25">
      <c r="A652">
        <v>651</v>
      </c>
      <c r="B652">
        <v>41</v>
      </c>
      <c r="C652" s="24" t="s">
        <v>334</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187">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1</v>
      </c>
      <c r="BD652">
        <v>0</v>
      </c>
      <c r="BE652" s="17">
        <v>0</v>
      </c>
      <c r="BF652">
        <v>0</v>
      </c>
      <c r="BG652">
        <v>1</v>
      </c>
      <c r="BH652" s="17">
        <v>0</v>
      </c>
      <c r="BI652">
        <v>39.083333333333343</v>
      </c>
      <c r="BJ652">
        <v>9.01</v>
      </c>
      <c r="BK652" s="24">
        <v>29.52</v>
      </c>
      <c r="BL652">
        <v>0</v>
      </c>
      <c r="BM652">
        <v>0</v>
      </c>
      <c r="BN652">
        <v>0</v>
      </c>
      <c r="BO652">
        <v>1</v>
      </c>
      <c r="BP652">
        <v>0</v>
      </c>
      <c r="BQ652">
        <v>0</v>
      </c>
      <c r="BR652">
        <v>0</v>
      </c>
      <c r="BS652" s="17">
        <v>0</v>
      </c>
      <c r="BT652">
        <v>0</v>
      </c>
      <c r="BU652">
        <v>0</v>
      </c>
      <c r="BV652">
        <v>1</v>
      </c>
      <c r="BW652" s="17">
        <v>0</v>
      </c>
      <c r="BX652">
        <v>0</v>
      </c>
      <c r="BY652">
        <v>0</v>
      </c>
      <c r="BZ652">
        <v>0</v>
      </c>
      <c r="CA652">
        <v>0</v>
      </c>
      <c r="CB652" s="17">
        <v>0</v>
      </c>
      <c r="CC652">
        <v>0</v>
      </c>
      <c r="CD652">
        <v>0</v>
      </c>
      <c r="CE652">
        <v>1</v>
      </c>
      <c r="CF652">
        <v>1</v>
      </c>
      <c r="CG652">
        <v>0</v>
      </c>
      <c r="CH652">
        <v>0</v>
      </c>
      <c r="CI652">
        <v>0</v>
      </c>
      <c r="CJ652">
        <v>1</v>
      </c>
      <c r="CK652">
        <v>0</v>
      </c>
      <c r="CL652">
        <v>0</v>
      </c>
      <c r="CM652" s="17">
        <v>0</v>
      </c>
      <c r="CN652">
        <v>0.13900000000000001</v>
      </c>
      <c r="CO652">
        <v>42</v>
      </c>
      <c r="CP652">
        <v>1</v>
      </c>
      <c r="CQ652">
        <v>0</v>
      </c>
      <c r="CR652">
        <v>22</v>
      </c>
      <c r="CX652" s="33" t="s">
        <v>85</v>
      </c>
    </row>
    <row r="653" spans="1:102" x14ac:dyDescent="0.25">
      <c r="A653">
        <v>652</v>
      </c>
      <c r="B653">
        <v>41</v>
      </c>
      <c r="C653" s="24" t="s">
        <v>334</v>
      </c>
      <c r="D653" s="12">
        <v>-0.84037586596127367</v>
      </c>
      <c r="E653" s="13">
        <v>-1.9995149914250996</v>
      </c>
      <c r="F653" s="7">
        <v>0.42028985507246375</v>
      </c>
      <c r="G653" s="7">
        <f t="shared" si="160"/>
        <v>1.1591391254638259</v>
      </c>
      <c r="H653" s="15">
        <f t="shared" si="161"/>
        <v>-2.839890857386373</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187">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1</v>
      </c>
      <c r="BD653">
        <v>0</v>
      </c>
      <c r="BE653" s="17">
        <v>0</v>
      </c>
      <c r="BF653">
        <v>0</v>
      </c>
      <c r="BG653">
        <v>1</v>
      </c>
      <c r="BH653" s="17">
        <v>0</v>
      </c>
      <c r="BI653">
        <v>39.083333333333343</v>
      </c>
      <c r="BJ653">
        <v>9.01</v>
      </c>
      <c r="BK653" s="24">
        <v>29.52</v>
      </c>
      <c r="BL653">
        <v>0</v>
      </c>
      <c r="BM653">
        <v>0</v>
      </c>
      <c r="BN653">
        <v>0</v>
      </c>
      <c r="BO653">
        <v>1</v>
      </c>
      <c r="BP653">
        <v>0</v>
      </c>
      <c r="BQ653">
        <v>0</v>
      </c>
      <c r="BR653">
        <v>0</v>
      </c>
      <c r="BS653" s="17">
        <v>0</v>
      </c>
      <c r="BT653">
        <v>0</v>
      </c>
      <c r="BU653">
        <v>0</v>
      </c>
      <c r="BV653">
        <v>1</v>
      </c>
      <c r="BW653" s="17">
        <v>0</v>
      </c>
      <c r="BX653">
        <v>0</v>
      </c>
      <c r="BY653">
        <v>0</v>
      </c>
      <c r="BZ653">
        <v>0</v>
      </c>
      <c r="CA653">
        <v>0</v>
      </c>
      <c r="CB653" s="17">
        <v>0</v>
      </c>
      <c r="CC653">
        <v>0</v>
      </c>
      <c r="CD653">
        <v>0</v>
      </c>
      <c r="CE653">
        <v>1</v>
      </c>
      <c r="CF653">
        <v>1</v>
      </c>
      <c r="CG653">
        <v>0</v>
      </c>
      <c r="CH653">
        <v>0</v>
      </c>
      <c r="CI653">
        <v>0</v>
      </c>
      <c r="CJ653">
        <v>1</v>
      </c>
      <c r="CK653">
        <v>0</v>
      </c>
      <c r="CL653">
        <v>0</v>
      </c>
      <c r="CM653" s="17">
        <v>0</v>
      </c>
      <c r="CN653">
        <v>0.13900000000000001</v>
      </c>
      <c r="CO653">
        <v>42</v>
      </c>
      <c r="CP653">
        <v>1</v>
      </c>
      <c r="CQ653">
        <v>0</v>
      </c>
      <c r="CR653">
        <v>22</v>
      </c>
      <c r="CX653" s="33" t="s">
        <v>85</v>
      </c>
    </row>
    <row r="654" spans="1:102" x14ac:dyDescent="0.25">
      <c r="A654">
        <v>653</v>
      </c>
      <c r="B654">
        <v>41</v>
      </c>
      <c r="C654" s="24" t="s">
        <v>334</v>
      </c>
      <c r="D654" s="12">
        <v>2.3764126172991284</v>
      </c>
      <c r="E654" s="13">
        <v>1.2813989603083535</v>
      </c>
      <c r="F654" s="7">
        <v>1.8545454545454545</v>
      </c>
      <c r="G654" s="7">
        <f t="shared" si="160"/>
        <v>1.0950136569907749</v>
      </c>
      <c r="H654" s="15">
        <f t="shared" si="161"/>
        <v>3.657811577607482</v>
      </c>
      <c r="I654" s="11">
        <f t="shared" si="162"/>
        <v>3.8708342234612933E-2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187">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1</v>
      </c>
      <c r="BD654">
        <v>0</v>
      </c>
      <c r="BE654" s="17">
        <v>0</v>
      </c>
      <c r="BF654">
        <v>0</v>
      </c>
      <c r="BG654">
        <v>1</v>
      </c>
      <c r="BH654" s="17">
        <v>0</v>
      </c>
      <c r="BI654">
        <v>39.083333333333343</v>
      </c>
      <c r="BJ654">
        <v>9.01</v>
      </c>
      <c r="BK654" s="24">
        <v>29.52</v>
      </c>
      <c r="BL654">
        <v>0</v>
      </c>
      <c r="BM654">
        <v>0</v>
      </c>
      <c r="BN654">
        <v>0</v>
      </c>
      <c r="BO654">
        <v>1</v>
      </c>
      <c r="BP654">
        <v>0</v>
      </c>
      <c r="BQ654">
        <v>0</v>
      </c>
      <c r="BR654">
        <v>0</v>
      </c>
      <c r="BS654" s="17">
        <v>0</v>
      </c>
      <c r="BT654">
        <v>0</v>
      </c>
      <c r="BU654">
        <v>0</v>
      </c>
      <c r="BV654">
        <v>1</v>
      </c>
      <c r="BW654" s="17">
        <v>0</v>
      </c>
      <c r="BX654">
        <v>0</v>
      </c>
      <c r="BY654">
        <v>0</v>
      </c>
      <c r="BZ654">
        <v>0</v>
      </c>
      <c r="CA654">
        <v>0</v>
      </c>
      <c r="CB654" s="17">
        <v>0</v>
      </c>
      <c r="CC654">
        <v>0</v>
      </c>
      <c r="CD654">
        <v>0</v>
      </c>
      <c r="CE654">
        <v>1</v>
      </c>
      <c r="CF654">
        <v>1</v>
      </c>
      <c r="CG654">
        <v>0</v>
      </c>
      <c r="CH654">
        <v>0</v>
      </c>
      <c r="CI654">
        <v>0</v>
      </c>
      <c r="CJ654">
        <v>1</v>
      </c>
      <c r="CK654">
        <v>0</v>
      </c>
      <c r="CL654">
        <v>0</v>
      </c>
      <c r="CM654" s="17">
        <v>0</v>
      </c>
      <c r="CN654">
        <v>0.13900000000000001</v>
      </c>
      <c r="CO654">
        <v>42</v>
      </c>
      <c r="CP654">
        <v>1</v>
      </c>
      <c r="CQ654">
        <v>0</v>
      </c>
      <c r="CR654">
        <v>22</v>
      </c>
      <c r="CX654" s="33" t="s">
        <v>85</v>
      </c>
    </row>
    <row r="655" spans="1:102" x14ac:dyDescent="0.25">
      <c r="A655">
        <v>654</v>
      </c>
      <c r="B655">
        <v>41</v>
      </c>
      <c r="C655" s="24" t="s">
        <v>334</v>
      </c>
      <c r="D655" s="12">
        <v>2.3127654683995136</v>
      </c>
      <c r="E655" s="13">
        <v>2.6134249792914503</v>
      </c>
      <c r="F655" s="7">
        <v>0.88495575221238942</v>
      </c>
      <c r="G655" s="7">
        <f t="shared" si="160"/>
        <v>-0.30065951089193677</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187">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1</v>
      </c>
      <c r="BD655">
        <v>0</v>
      </c>
      <c r="BE655" s="17">
        <v>0</v>
      </c>
      <c r="BF655">
        <v>0</v>
      </c>
      <c r="BG655">
        <v>1</v>
      </c>
      <c r="BH655" s="17">
        <v>0</v>
      </c>
      <c r="BI655">
        <v>39.083333333333343</v>
      </c>
      <c r="BJ655">
        <v>9.01</v>
      </c>
      <c r="BK655" s="24">
        <v>29.52</v>
      </c>
      <c r="BL655">
        <v>0</v>
      </c>
      <c r="BM655">
        <v>0</v>
      </c>
      <c r="BN655">
        <v>0</v>
      </c>
      <c r="BO655">
        <v>1</v>
      </c>
      <c r="BP655">
        <v>0</v>
      </c>
      <c r="BQ655">
        <v>0</v>
      </c>
      <c r="BR655">
        <v>0</v>
      </c>
      <c r="BS655" s="17">
        <v>0</v>
      </c>
      <c r="BT655">
        <v>0</v>
      </c>
      <c r="BU655">
        <v>0</v>
      </c>
      <c r="BV655">
        <v>1</v>
      </c>
      <c r="BW655" s="17">
        <v>0</v>
      </c>
      <c r="BX655">
        <v>0</v>
      </c>
      <c r="BY655">
        <v>0</v>
      </c>
      <c r="BZ655">
        <v>0</v>
      </c>
      <c r="CA655">
        <v>0</v>
      </c>
      <c r="CB655" s="17">
        <v>0</v>
      </c>
      <c r="CC655">
        <v>0</v>
      </c>
      <c r="CD655">
        <v>0</v>
      </c>
      <c r="CE655">
        <v>1</v>
      </c>
      <c r="CF655">
        <v>1</v>
      </c>
      <c r="CG655">
        <v>0</v>
      </c>
      <c r="CH655">
        <v>0</v>
      </c>
      <c r="CI655">
        <v>0</v>
      </c>
      <c r="CJ655">
        <v>1</v>
      </c>
      <c r="CK655">
        <v>0</v>
      </c>
      <c r="CL655">
        <v>0</v>
      </c>
      <c r="CM655" s="17">
        <v>0</v>
      </c>
      <c r="CN655">
        <v>0.13900000000000001</v>
      </c>
      <c r="CO655">
        <v>42</v>
      </c>
      <c r="CP655">
        <v>1</v>
      </c>
      <c r="CQ655">
        <v>0</v>
      </c>
      <c r="CR655">
        <v>22</v>
      </c>
      <c r="CX655" s="33" t="s">
        <v>85</v>
      </c>
    </row>
    <row r="656" spans="1:102" s="143" customFormat="1" x14ac:dyDescent="0.25">
      <c r="A656" s="143">
        <v>655</v>
      </c>
      <c r="B656" s="143">
        <v>41</v>
      </c>
      <c r="C656" s="144" t="s">
        <v>334</v>
      </c>
      <c r="D656" s="145">
        <v>3.9364104664247002</v>
      </c>
      <c r="E656" s="146">
        <v>1.0909901667244486</v>
      </c>
      <c r="F656" s="147">
        <v>3.6081081081081083</v>
      </c>
      <c r="G656" s="147">
        <f t="shared" si="160"/>
        <v>2.8454202997002516</v>
      </c>
      <c r="H656" s="148">
        <f t="shared" si="161"/>
        <v>5.0274006331491492</v>
      </c>
      <c r="I656" s="149">
        <f t="shared" si="162"/>
        <v>7.5152310851901466E-2</v>
      </c>
      <c r="J656" s="150">
        <f t="shared" si="163"/>
        <v>2.0828730348467071E-2</v>
      </c>
      <c r="K656" s="150">
        <f t="shared" si="164"/>
        <v>48.010607620814334</v>
      </c>
      <c r="L656" s="151">
        <v>1</v>
      </c>
      <c r="M656" s="152">
        <v>0</v>
      </c>
      <c r="N656" s="151">
        <v>0</v>
      </c>
      <c r="O656" s="152">
        <v>1</v>
      </c>
      <c r="P656" s="152">
        <v>0</v>
      </c>
      <c r="Q656" s="152">
        <v>0</v>
      </c>
      <c r="R656" s="152">
        <v>0</v>
      </c>
      <c r="S656" s="151">
        <v>2300</v>
      </c>
      <c r="T656" s="152">
        <v>7</v>
      </c>
      <c r="U656" s="152">
        <f t="shared" si="165"/>
        <v>2292</v>
      </c>
      <c r="V656" s="152">
        <f t="shared" si="166"/>
        <v>15</v>
      </c>
      <c r="W656" s="147">
        <v>9.81</v>
      </c>
      <c r="X656" s="147">
        <v>11.78</v>
      </c>
      <c r="Y656" s="152">
        <v>0</v>
      </c>
      <c r="Z656" s="152">
        <v>1</v>
      </c>
      <c r="AA656" s="152">
        <v>1</v>
      </c>
      <c r="AB656" s="152">
        <v>0</v>
      </c>
      <c r="AC656" s="152">
        <v>0</v>
      </c>
      <c r="AD656" s="153">
        <v>0</v>
      </c>
      <c r="AE656" s="152">
        <v>0</v>
      </c>
      <c r="AF656" s="152">
        <v>1</v>
      </c>
      <c r="AG656" s="153">
        <v>0</v>
      </c>
      <c r="AH656" s="152">
        <v>0</v>
      </c>
      <c r="AI656" s="153">
        <v>1</v>
      </c>
      <c r="AJ656" s="154">
        <v>2012</v>
      </c>
      <c r="AK656" s="150">
        <v>0.19700000000000001</v>
      </c>
      <c r="AL656" s="150">
        <v>0.12</v>
      </c>
      <c r="AM656" s="150">
        <f t="shared" si="167"/>
        <v>0.43999999999999995</v>
      </c>
      <c r="AN656" s="155">
        <v>0.24299999999999999</v>
      </c>
      <c r="AO656" s="156">
        <v>1</v>
      </c>
      <c r="AP656" s="157">
        <v>0</v>
      </c>
      <c r="AQ656" s="143">
        <v>1</v>
      </c>
      <c r="AR656" s="158">
        <v>0</v>
      </c>
      <c r="AS656" s="143">
        <v>55.2</v>
      </c>
      <c r="AT656" s="158">
        <v>44.8</v>
      </c>
      <c r="AU656">
        <v>0</v>
      </c>
      <c r="AV656" s="157">
        <v>1</v>
      </c>
      <c r="AW656" s="143" t="s">
        <v>98</v>
      </c>
      <c r="AX656" s="157" t="s">
        <v>98</v>
      </c>
      <c r="AY656" s="157" t="s">
        <v>6</v>
      </c>
      <c r="AZ656">
        <v>0</v>
      </c>
      <c r="BA656">
        <v>0</v>
      </c>
      <c r="BB656">
        <v>0</v>
      </c>
      <c r="BC656">
        <v>1</v>
      </c>
      <c r="BD656">
        <v>0</v>
      </c>
      <c r="BE656" s="157">
        <v>0</v>
      </c>
      <c r="BF656">
        <v>0</v>
      </c>
      <c r="BG656">
        <v>1</v>
      </c>
      <c r="BH656" s="157">
        <v>0</v>
      </c>
      <c r="BI656">
        <v>39.083333333333343</v>
      </c>
      <c r="BJ656">
        <v>9.01</v>
      </c>
      <c r="BK656" s="144">
        <v>29.52</v>
      </c>
      <c r="BL656" s="143">
        <v>0</v>
      </c>
      <c r="BM656" s="143">
        <v>0</v>
      </c>
      <c r="BN656" s="143">
        <v>0</v>
      </c>
      <c r="BO656" s="143">
        <v>1</v>
      </c>
      <c r="BP656" s="143">
        <v>0</v>
      </c>
      <c r="BQ656" s="143">
        <v>0</v>
      </c>
      <c r="BR656" s="143">
        <v>0</v>
      </c>
      <c r="BS656" s="157">
        <v>0</v>
      </c>
      <c r="BT656" s="143">
        <v>0</v>
      </c>
      <c r="BU656" s="143">
        <v>0</v>
      </c>
      <c r="BV656" s="143">
        <v>1</v>
      </c>
      <c r="BW656" s="157">
        <v>0</v>
      </c>
      <c r="BX656" s="143">
        <v>0</v>
      </c>
      <c r="BY656" s="143">
        <v>0</v>
      </c>
      <c r="BZ656" s="143">
        <v>0</v>
      </c>
      <c r="CA656" s="143">
        <v>0</v>
      </c>
      <c r="CB656" s="157">
        <v>0</v>
      </c>
      <c r="CC656" s="143">
        <v>0</v>
      </c>
      <c r="CD656" s="143">
        <v>0</v>
      </c>
      <c r="CE656" s="143">
        <v>1</v>
      </c>
      <c r="CF656" s="143">
        <v>1</v>
      </c>
      <c r="CG656" s="143">
        <v>0</v>
      </c>
      <c r="CH656" s="143">
        <v>0</v>
      </c>
      <c r="CI656" s="143">
        <v>0</v>
      </c>
      <c r="CJ656" s="143">
        <v>1</v>
      </c>
      <c r="CK656" s="143">
        <v>0</v>
      </c>
      <c r="CL656" s="143">
        <v>0</v>
      </c>
      <c r="CM656" s="157">
        <v>0</v>
      </c>
      <c r="CN656">
        <v>0.13900000000000001</v>
      </c>
      <c r="CO656">
        <v>42</v>
      </c>
      <c r="CP656">
        <v>1</v>
      </c>
      <c r="CQ656">
        <v>0</v>
      </c>
      <c r="CR656">
        <v>22</v>
      </c>
      <c r="CS656" s="159"/>
      <c r="CX656" s="33" t="s">
        <v>85</v>
      </c>
    </row>
    <row r="657" spans="1:102" x14ac:dyDescent="0.25">
      <c r="A657">
        <v>656</v>
      </c>
      <c r="B657">
        <v>42</v>
      </c>
      <c r="C657" s="24" t="s">
        <v>446</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BK657-W657-6</f>
        <v>29</v>
      </c>
      <c r="Y657" s="9">
        <v>0</v>
      </c>
      <c r="Z657" s="9">
        <v>1</v>
      </c>
      <c r="AA657" s="9">
        <v>1</v>
      </c>
      <c r="AB657" s="9">
        <v>0</v>
      </c>
      <c r="AC657" s="9">
        <v>0</v>
      </c>
      <c r="AD657" s="29">
        <v>0</v>
      </c>
      <c r="AE657" s="187">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s="17">
        <v>0</v>
      </c>
      <c r="BF657">
        <v>1</v>
      </c>
      <c r="BG657">
        <v>0</v>
      </c>
      <c r="BH657" s="17">
        <v>0</v>
      </c>
      <c r="BI657">
        <v>1847.333333333333</v>
      </c>
      <c r="BJ657">
        <v>883.19999999999993</v>
      </c>
      <c r="BK657" s="24">
        <v>50</v>
      </c>
      <c r="BL657">
        <v>0</v>
      </c>
      <c r="BM657">
        <v>0</v>
      </c>
      <c r="BN657">
        <v>1</v>
      </c>
      <c r="BO657">
        <v>0</v>
      </c>
      <c r="BP657">
        <v>0</v>
      </c>
      <c r="BQ657">
        <v>0</v>
      </c>
      <c r="BR657">
        <v>0</v>
      </c>
      <c r="BS657" s="17">
        <v>0</v>
      </c>
      <c r="BT657">
        <v>0</v>
      </c>
      <c r="BU657">
        <v>0</v>
      </c>
      <c r="BV657">
        <v>0</v>
      </c>
      <c r="BW657" s="17">
        <v>1</v>
      </c>
      <c r="BX657">
        <v>0</v>
      </c>
      <c r="BY657">
        <v>0</v>
      </c>
      <c r="BZ657">
        <v>0</v>
      </c>
      <c r="CA657">
        <v>0</v>
      </c>
      <c r="CB657" s="17">
        <v>0</v>
      </c>
      <c r="CC657">
        <v>1</v>
      </c>
      <c r="CD657">
        <v>1</v>
      </c>
      <c r="CE657">
        <v>0</v>
      </c>
      <c r="CF657">
        <v>0</v>
      </c>
      <c r="CG657">
        <v>1</v>
      </c>
      <c r="CH657">
        <v>1</v>
      </c>
      <c r="CI657">
        <v>0</v>
      </c>
      <c r="CJ657">
        <v>1</v>
      </c>
      <c r="CK657">
        <v>1</v>
      </c>
      <c r="CL657">
        <v>1</v>
      </c>
      <c r="CM657" s="17">
        <v>1</v>
      </c>
      <c r="CN657">
        <v>0.63</v>
      </c>
      <c r="CO657">
        <v>335</v>
      </c>
      <c r="CP657">
        <v>1</v>
      </c>
      <c r="CQ657">
        <v>0</v>
      </c>
      <c r="CR657">
        <v>12</v>
      </c>
      <c r="CX657" s="33" t="s">
        <v>85</v>
      </c>
    </row>
    <row r="658" spans="1:102" x14ac:dyDescent="0.25">
      <c r="A658">
        <v>657</v>
      </c>
      <c r="B658">
        <v>42</v>
      </c>
      <c r="C658" s="24" t="s">
        <v>446</v>
      </c>
      <c r="D658" s="12">
        <v>10.793165135089279</v>
      </c>
      <c r="E658" s="13">
        <v>0.5996202852827377</v>
      </c>
      <c r="F658" s="7">
        <v>18</v>
      </c>
      <c r="G658" s="7">
        <f t="shared" si="160"/>
        <v>10.193544849806541</v>
      </c>
      <c r="H658" s="15">
        <f t="shared" si="161"/>
        <v>11.392785420372016</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187">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s="17">
        <v>0</v>
      </c>
      <c r="BF658">
        <v>1</v>
      </c>
      <c r="BG658">
        <v>0</v>
      </c>
      <c r="BH658" s="17">
        <v>0</v>
      </c>
      <c r="BI658">
        <v>1847.333333333333</v>
      </c>
      <c r="BJ658">
        <v>883.19999999999993</v>
      </c>
      <c r="BK658" s="24">
        <v>50</v>
      </c>
      <c r="BL658">
        <v>0</v>
      </c>
      <c r="BM658">
        <v>0</v>
      </c>
      <c r="BN658">
        <v>1</v>
      </c>
      <c r="BO658">
        <v>0</v>
      </c>
      <c r="BP658">
        <v>0</v>
      </c>
      <c r="BQ658">
        <v>0</v>
      </c>
      <c r="BR658">
        <v>0</v>
      </c>
      <c r="BS658" s="17">
        <v>0</v>
      </c>
      <c r="BT658">
        <v>0</v>
      </c>
      <c r="BU658">
        <v>0</v>
      </c>
      <c r="BV658">
        <v>0</v>
      </c>
      <c r="BW658" s="17">
        <v>1</v>
      </c>
      <c r="BX658">
        <v>0</v>
      </c>
      <c r="BY658">
        <v>0</v>
      </c>
      <c r="BZ658">
        <v>0</v>
      </c>
      <c r="CA658">
        <v>0</v>
      </c>
      <c r="CB658" s="17">
        <v>0</v>
      </c>
      <c r="CC658">
        <v>1</v>
      </c>
      <c r="CD658">
        <v>1</v>
      </c>
      <c r="CE658">
        <v>0</v>
      </c>
      <c r="CF658">
        <v>0</v>
      </c>
      <c r="CG658">
        <v>1</v>
      </c>
      <c r="CH658">
        <v>1</v>
      </c>
      <c r="CI658">
        <v>0</v>
      </c>
      <c r="CJ658">
        <v>1</v>
      </c>
      <c r="CK658">
        <v>1</v>
      </c>
      <c r="CL658">
        <v>1</v>
      </c>
      <c r="CM658" s="17">
        <v>1</v>
      </c>
      <c r="CN658">
        <v>0.63</v>
      </c>
      <c r="CO658">
        <v>335</v>
      </c>
      <c r="CP658">
        <v>1</v>
      </c>
      <c r="CQ658">
        <v>0</v>
      </c>
      <c r="CR658">
        <v>12</v>
      </c>
      <c r="CX658" s="33" t="s">
        <v>85</v>
      </c>
    </row>
    <row r="659" spans="1:102" x14ac:dyDescent="0.25">
      <c r="A659">
        <v>658</v>
      </c>
      <c r="B659">
        <v>42</v>
      </c>
      <c r="C659" s="24" t="s">
        <v>446</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187">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s="17">
        <v>0</v>
      </c>
      <c r="BF659">
        <v>1</v>
      </c>
      <c r="BG659">
        <v>0</v>
      </c>
      <c r="BH659" s="17">
        <v>0</v>
      </c>
      <c r="BI659">
        <v>1847.333333333333</v>
      </c>
      <c r="BJ659">
        <v>883.19999999999993</v>
      </c>
      <c r="BK659" s="24">
        <v>50</v>
      </c>
      <c r="BL659">
        <v>0</v>
      </c>
      <c r="BM659">
        <v>0</v>
      </c>
      <c r="BN659">
        <v>1</v>
      </c>
      <c r="BO659">
        <v>0</v>
      </c>
      <c r="BP659">
        <v>0</v>
      </c>
      <c r="BQ659">
        <v>0</v>
      </c>
      <c r="BR659">
        <v>0</v>
      </c>
      <c r="BS659" s="17">
        <v>0</v>
      </c>
      <c r="BT659">
        <v>0</v>
      </c>
      <c r="BU659">
        <v>0</v>
      </c>
      <c r="BV659">
        <v>0</v>
      </c>
      <c r="BW659" s="17">
        <v>1</v>
      </c>
      <c r="BX659">
        <v>0</v>
      </c>
      <c r="BY659">
        <v>0</v>
      </c>
      <c r="BZ659">
        <v>0</v>
      </c>
      <c r="CA659">
        <v>0</v>
      </c>
      <c r="CB659" s="17">
        <v>0</v>
      </c>
      <c r="CC659">
        <v>1</v>
      </c>
      <c r="CD659">
        <v>1</v>
      </c>
      <c r="CE659">
        <v>0</v>
      </c>
      <c r="CF659">
        <v>0</v>
      </c>
      <c r="CG659">
        <v>1</v>
      </c>
      <c r="CH659">
        <v>1</v>
      </c>
      <c r="CI659">
        <v>0</v>
      </c>
      <c r="CJ659">
        <v>1</v>
      </c>
      <c r="CK659">
        <v>1</v>
      </c>
      <c r="CL659">
        <v>1</v>
      </c>
      <c r="CM659" s="17">
        <v>1</v>
      </c>
      <c r="CN659">
        <v>0.63</v>
      </c>
      <c r="CO659">
        <v>335</v>
      </c>
      <c r="CP659">
        <v>1</v>
      </c>
      <c r="CQ659">
        <v>0</v>
      </c>
      <c r="CR659">
        <v>12</v>
      </c>
      <c r="CX659" s="33" t="s">
        <v>85</v>
      </c>
    </row>
    <row r="660" spans="1:102" x14ac:dyDescent="0.25">
      <c r="A660">
        <v>659</v>
      </c>
      <c r="B660">
        <v>42</v>
      </c>
      <c r="C660" s="24" t="s">
        <v>446</v>
      </c>
      <c r="D660" s="12">
        <v>10.793165135089279</v>
      </c>
      <c r="E660" s="13">
        <v>0.89943042792410655</v>
      </c>
      <c r="F660" s="7">
        <v>12</v>
      </c>
      <c r="G660" s="7">
        <f t="shared" si="160"/>
        <v>9.8937347071651729</v>
      </c>
      <c r="H660" s="15">
        <f t="shared" si="161"/>
        <v>11.692595563013384</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187">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s="17">
        <v>0</v>
      </c>
      <c r="BF660">
        <v>1</v>
      </c>
      <c r="BG660">
        <v>0</v>
      </c>
      <c r="BH660" s="17">
        <v>0</v>
      </c>
      <c r="BI660">
        <v>1847.333333333333</v>
      </c>
      <c r="BJ660">
        <v>883.19999999999993</v>
      </c>
      <c r="BK660" s="24">
        <v>50</v>
      </c>
      <c r="BL660">
        <v>0</v>
      </c>
      <c r="BM660">
        <v>0</v>
      </c>
      <c r="BN660">
        <v>1</v>
      </c>
      <c r="BO660">
        <v>0</v>
      </c>
      <c r="BP660">
        <v>0</v>
      </c>
      <c r="BQ660">
        <v>0</v>
      </c>
      <c r="BR660">
        <v>0</v>
      </c>
      <c r="BS660" s="17">
        <v>0</v>
      </c>
      <c r="BT660">
        <v>0</v>
      </c>
      <c r="BU660">
        <v>0</v>
      </c>
      <c r="BV660">
        <v>0</v>
      </c>
      <c r="BW660" s="17">
        <v>1</v>
      </c>
      <c r="BX660">
        <v>0</v>
      </c>
      <c r="BY660">
        <v>0</v>
      </c>
      <c r="BZ660">
        <v>0</v>
      </c>
      <c r="CA660">
        <v>0</v>
      </c>
      <c r="CB660" s="17">
        <v>0</v>
      </c>
      <c r="CC660">
        <v>1</v>
      </c>
      <c r="CD660">
        <v>1</v>
      </c>
      <c r="CE660">
        <v>0</v>
      </c>
      <c r="CF660">
        <v>0</v>
      </c>
      <c r="CG660">
        <v>1</v>
      </c>
      <c r="CH660">
        <v>1</v>
      </c>
      <c r="CI660">
        <v>0</v>
      </c>
      <c r="CJ660">
        <v>1</v>
      </c>
      <c r="CK660">
        <v>1</v>
      </c>
      <c r="CL660">
        <v>1</v>
      </c>
      <c r="CM660" s="17">
        <v>1</v>
      </c>
      <c r="CN660">
        <v>0.63</v>
      </c>
      <c r="CO660">
        <v>335</v>
      </c>
      <c r="CP660">
        <v>1</v>
      </c>
      <c r="CQ660">
        <v>0</v>
      </c>
      <c r="CR660">
        <v>12</v>
      </c>
      <c r="CX660" s="33" t="s">
        <v>85</v>
      </c>
    </row>
    <row r="661" spans="1:102" x14ac:dyDescent="0.25">
      <c r="A661">
        <v>660</v>
      </c>
      <c r="B661">
        <v>42</v>
      </c>
      <c r="C661" s="24" t="s">
        <v>446</v>
      </c>
      <c r="D661" s="12">
        <v>8.576704663796253</v>
      </c>
      <c r="E661" s="13">
        <v>1.2252435233994645</v>
      </c>
      <c r="F661" s="7">
        <v>7.0000000000000009</v>
      </c>
      <c r="G661" s="7">
        <f t="shared" si="160"/>
        <v>7.351461140396788</v>
      </c>
      <c r="H661" s="15">
        <f t="shared" si="161"/>
        <v>9.8019481871957179</v>
      </c>
      <c r="I661" s="11">
        <f t="shared" si="162"/>
        <v>0.20198844988866646</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187">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s="17">
        <v>0</v>
      </c>
      <c r="BF661">
        <v>1</v>
      </c>
      <c r="BG661">
        <v>0</v>
      </c>
      <c r="BH661" s="17">
        <v>0</v>
      </c>
      <c r="BI661">
        <v>1847.333333333333</v>
      </c>
      <c r="BJ661">
        <v>883.19999999999993</v>
      </c>
      <c r="BK661" s="24">
        <v>41.5</v>
      </c>
      <c r="BL661">
        <v>0</v>
      </c>
      <c r="BM661">
        <v>0</v>
      </c>
      <c r="BN661">
        <v>1</v>
      </c>
      <c r="BO661">
        <v>0</v>
      </c>
      <c r="BP661">
        <v>0</v>
      </c>
      <c r="BQ661">
        <v>0</v>
      </c>
      <c r="BR661">
        <v>0</v>
      </c>
      <c r="BS661" s="17">
        <v>0</v>
      </c>
      <c r="BT661">
        <v>0</v>
      </c>
      <c r="BU661">
        <v>0</v>
      </c>
      <c r="BV661">
        <v>0</v>
      </c>
      <c r="BW661" s="17">
        <v>1</v>
      </c>
      <c r="BX661">
        <v>0</v>
      </c>
      <c r="BY661">
        <v>0</v>
      </c>
      <c r="BZ661">
        <v>0</v>
      </c>
      <c r="CA661">
        <v>0</v>
      </c>
      <c r="CB661" s="17">
        <v>0</v>
      </c>
      <c r="CC661">
        <v>1</v>
      </c>
      <c r="CD661">
        <v>1</v>
      </c>
      <c r="CE661">
        <v>0</v>
      </c>
      <c r="CF661">
        <v>0</v>
      </c>
      <c r="CG661">
        <v>1</v>
      </c>
      <c r="CH661">
        <v>1</v>
      </c>
      <c r="CI661">
        <v>0</v>
      </c>
      <c r="CJ661">
        <v>1</v>
      </c>
      <c r="CK661">
        <v>1</v>
      </c>
      <c r="CL661">
        <v>1</v>
      </c>
      <c r="CM661" s="17">
        <v>1</v>
      </c>
      <c r="CN661">
        <v>0.63</v>
      </c>
      <c r="CO661">
        <v>335</v>
      </c>
      <c r="CP661">
        <v>1</v>
      </c>
      <c r="CQ661">
        <v>0</v>
      </c>
      <c r="CR661">
        <v>12</v>
      </c>
      <c r="CX661" s="33" t="s">
        <v>85</v>
      </c>
    </row>
    <row r="662" spans="1:102" x14ac:dyDescent="0.25">
      <c r="A662">
        <v>661</v>
      </c>
      <c r="B662">
        <v>42</v>
      </c>
      <c r="C662" s="24" t="s">
        <v>446</v>
      </c>
      <c r="D662" s="12">
        <v>10.793165135089279</v>
      </c>
      <c r="E662" s="13">
        <v>0.89943042792410655</v>
      </c>
      <c r="F662" s="7">
        <v>12</v>
      </c>
      <c r="G662" s="7">
        <f t="shared" si="160"/>
        <v>9.8937347071651729</v>
      </c>
      <c r="H662" s="15">
        <f t="shared" si="161"/>
        <v>11.692595563013384</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187">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s="17">
        <v>0</v>
      </c>
      <c r="BF662">
        <v>1</v>
      </c>
      <c r="BG662">
        <v>0</v>
      </c>
      <c r="BH662" s="17">
        <v>0</v>
      </c>
      <c r="BI662">
        <v>1847.333333333333</v>
      </c>
      <c r="BJ662">
        <v>883.19999999999993</v>
      </c>
      <c r="BK662" s="24">
        <v>41.5</v>
      </c>
      <c r="BL662">
        <v>0</v>
      </c>
      <c r="BM662">
        <v>0</v>
      </c>
      <c r="BN662">
        <v>1</v>
      </c>
      <c r="BO662">
        <v>0</v>
      </c>
      <c r="BP662">
        <v>0</v>
      </c>
      <c r="BQ662">
        <v>0</v>
      </c>
      <c r="BR662">
        <v>0</v>
      </c>
      <c r="BS662" s="17">
        <v>0</v>
      </c>
      <c r="BT662">
        <v>0</v>
      </c>
      <c r="BU662">
        <v>0</v>
      </c>
      <c r="BV662">
        <v>0</v>
      </c>
      <c r="BW662" s="17">
        <v>1</v>
      </c>
      <c r="BX662">
        <v>0</v>
      </c>
      <c r="BY662">
        <v>0</v>
      </c>
      <c r="BZ662">
        <v>0</v>
      </c>
      <c r="CA662">
        <v>0</v>
      </c>
      <c r="CB662" s="17">
        <v>0</v>
      </c>
      <c r="CC662">
        <v>1</v>
      </c>
      <c r="CD662">
        <v>1</v>
      </c>
      <c r="CE662">
        <v>0</v>
      </c>
      <c r="CF662">
        <v>0</v>
      </c>
      <c r="CG662">
        <v>1</v>
      </c>
      <c r="CH662">
        <v>1</v>
      </c>
      <c r="CI662">
        <v>0</v>
      </c>
      <c r="CJ662">
        <v>1</v>
      </c>
      <c r="CK662">
        <v>1</v>
      </c>
      <c r="CL662">
        <v>1</v>
      </c>
      <c r="CM662" s="17">
        <v>1</v>
      </c>
      <c r="CN662">
        <v>0.63</v>
      </c>
      <c r="CO662">
        <v>335</v>
      </c>
      <c r="CP662">
        <v>1</v>
      </c>
      <c r="CQ662">
        <v>0</v>
      </c>
      <c r="CR662">
        <v>12</v>
      </c>
      <c r="CX662" s="33" t="s">
        <v>85</v>
      </c>
    </row>
    <row r="663" spans="1:102" x14ac:dyDescent="0.25">
      <c r="A663">
        <v>662</v>
      </c>
      <c r="B663">
        <v>42</v>
      </c>
      <c r="C663" s="24" t="s">
        <v>446</v>
      </c>
      <c r="D663" s="12">
        <v>8.2932132831999397</v>
      </c>
      <c r="E663" s="13">
        <v>1.2286241901036947</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187">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s="17">
        <v>0</v>
      </c>
      <c r="BF663">
        <v>1</v>
      </c>
      <c r="BG663">
        <v>0</v>
      </c>
      <c r="BH663" s="17">
        <v>0</v>
      </c>
      <c r="BI663">
        <v>1847.333333333333</v>
      </c>
      <c r="BJ663">
        <v>883.19999999999993</v>
      </c>
      <c r="BK663" s="24">
        <v>41.5</v>
      </c>
      <c r="BL663">
        <v>0</v>
      </c>
      <c r="BM663">
        <v>0</v>
      </c>
      <c r="BN663">
        <v>1</v>
      </c>
      <c r="BO663">
        <v>0</v>
      </c>
      <c r="BP663">
        <v>0</v>
      </c>
      <c r="BQ663">
        <v>0</v>
      </c>
      <c r="BR663">
        <v>0</v>
      </c>
      <c r="BS663" s="17">
        <v>0</v>
      </c>
      <c r="BT663">
        <v>0</v>
      </c>
      <c r="BU663">
        <v>0</v>
      </c>
      <c r="BV663">
        <v>0</v>
      </c>
      <c r="BW663" s="17">
        <v>1</v>
      </c>
      <c r="BX663">
        <v>0</v>
      </c>
      <c r="BY663">
        <v>0</v>
      </c>
      <c r="BZ663">
        <v>0</v>
      </c>
      <c r="CA663">
        <v>0</v>
      </c>
      <c r="CB663" s="17">
        <v>0</v>
      </c>
      <c r="CC663">
        <v>1</v>
      </c>
      <c r="CD663">
        <v>1</v>
      </c>
      <c r="CE663">
        <v>0</v>
      </c>
      <c r="CF663">
        <v>0</v>
      </c>
      <c r="CG663">
        <v>1</v>
      </c>
      <c r="CH663">
        <v>1</v>
      </c>
      <c r="CI663">
        <v>0</v>
      </c>
      <c r="CJ663">
        <v>1</v>
      </c>
      <c r="CK663">
        <v>1</v>
      </c>
      <c r="CL663">
        <v>1</v>
      </c>
      <c r="CM663" s="17">
        <v>1</v>
      </c>
      <c r="CN663">
        <v>0.63</v>
      </c>
      <c r="CO663">
        <v>335</v>
      </c>
      <c r="CP663">
        <v>1</v>
      </c>
      <c r="CQ663">
        <v>0</v>
      </c>
      <c r="CR663">
        <v>12</v>
      </c>
      <c r="CX663" s="33" t="s">
        <v>85</v>
      </c>
    </row>
    <row r="664" spans="1:102" x14ac:dyDescent="0.25">
      <c r="A664">
        <v>663</v>
      </c>
      <c r="B664">
        <v>42</v>
      </c>
      <c r="C664" s="24" t="s">
        <v>446</v>
      </c>
      <c r="D664" s="12">
        <v>10.247377144973324</v>
      </c>
      <c r="E664" s="13">
        <v>0.90418033632117567</v>
      </c>
      <c r="F664" s="7">
        <v>11.333333333333334</v>
      </c>
      <c r="G664" s="7">
        <f t="shared" si="160"/>
        <v>9.3431968086521486</v>
      </c>
      <c r="H664" s="15">
        <f t="shared" si="161"/>
        <v>11.1515574812945</v>
      </c>
      <c r="I664" s="11">
        <f t="shared" si="162"/>
        <v>0.36194798842954745</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187">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s="17">
        <v>0</v>
      </c>
      <c r="BF664">
        <v>1</v>
      </c>
      <c r="BG664">
        <v>0</v>
      </c>
      <c r="BH664" s="17">
        <v>0</v>
      </c>
      <c r="BI664">
        <v>1847.333333333333</v>
      </c>
      <c r="BJ664">
        <v>883.19999999999993</v>
      </c>
      <c r="BK664" s="24">
        <v>41.5</v>
      </c>
      <c r="BL664">
        <v>0</v>
      </c>
      <c r="BM664">
        <v>0</v>
      </c>
      <c r="BN664">
        <v>1</v>
      </c>
      <c r="BO664">
        <v>0</v>
      </c>
      <c r="BP664">
        <v>0</v>
      </c>
      <c r="BQ664">
        <v>0</v>
      </c>
      <c r="BR664">
        <v>0</v>
      </c>
      <c r="BS664" s="17">
        <v>0</v>
      </c>
      <c r="BT664">
        <v>0</v>
      </c>
      <c r="BU664">
        <v>0</v>
      </c>
      <c r="BV664">
        <v>0</v>
      </c>
      <c r="BW664" s="17">
        <v>1</v>
      </c>
      <c r="BX664">
        <v>0</v>
      </c>
      <c r="BY664">
        <v>0</v>
      </c>
      <c r="BZ664">
        <v>0</v>
      </c>
      <c r="CA664">
        <v>0</v>
      </c>
      <c r="CB664" s="17">
        <v>0</v>
      </c>
      <c r="CC664">
        <v>1</v>
      </c>
      <c r="CD664">
        <v>1</v>
      </c>
      <c r="CE664">
        <v>0</v>
      </c>
      <c r="CF664">
        <v>0</v>
      </c>
      <c r="CG664">
        <v>1</v>
      </c>
      <c r="CH664">
        <v>1</v>
      </c>
      <c r="CI664">
        <v>0</v>
      </c>
      <c r="CJ664">
        <v>1</v>
      </c>
      <c r="CK664">
        <v>1</v>
      </c>
      <c r="CL664">
        <v>1</v>
      </c>
      <c r="CM664" s="17">
        <v>1</v>
      </c>
      <c r="CN664">
        <v>0.63</v>
      </c>
      <c r="CO664">
        <v>335</v>
      </c>
      <c r="CP664">
        <v>1</v>
      </c>
      <c r="CQ664">
        <v>0</v>
      </c>
      <c r="CR664">
        <v>12</v>
      </c>
      <c r="CX664" s="33" t="s">
        <v>85</v>
      </c>
    </row>
    <row r="665" spans="1:102" x14ac:dyDescent="0.25">
      <c r="A665">
        <v>664</v>
      </c>
      <c r="B665">
        <v>42</v>
      </c>
      <c r="C665" s="24" t="s">
        <v>446</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187">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s="17">
        <v>0</v>
      </c>
      <c r="BF665">
        <v>1</v>
      </c>
      <c r="BG665">
        <v>0</v>
      </c>
      <c r="BH665" s="17">
        <v>0</v>
      </c>
      <c r="BI665">
        <v>1847.333333333333</v>
      </c>
      <c r="BJ665">
        <v>883.19999999999993</v>
      </c>
      <c r="BK665" s="24">
        <v>37</v>
      </c>
      <c r="BL665">
        <v>0</v>
      </c>
      <c r="BM665">
        <v>0</v>
      </c>
      <c r="BN665">
        <v>1</v>
      </c>
      <c r="BO665">
        <v>0</v>
      </c>
      <c r="BP665">
        <v>0</v>
      </c>
      <c r="BQ665">
        <v>0</v>
      </c>
      <c r="BR665">
        <v>0</v>
      </c>
      <c r="BS665" s="17">
        <v>0</v>
      </c>
      <c r="BT665">
        <v>0</v>
      </c>
      <c r="BU665">
        <v>0</v>
      </c>
      <c r="BV665">
        <v>0</v>
      </c>
      <c r="BW665" s="17">
        <v>1</v>
      </c>
      <c r="BX665">
        <v>0</v>
      </c>
      <c r="BY665">
        <v>0</v>
      </c>
      <c r="BZ665">
        <v>0</v>
      </c>
      <c r="CA665">
        <v>0</v>
      </c>
      <c r="CB665" s="17">
        <v>0</v>
      </c>
      <c r="CC665">
        <v>1</v>
      </c>
      <c r="CD665">
        <v>1</v>
      </c>
      <c r="CE665">
        <v>0</v>
      </c>
      <c r="CF665">
        <v>0</v>
      </c>
      <c r="CG665">
        <v>1</v>
      </c>
      <c r="CH665">
        <v>1</v>
      </c>
      <c r="CI665">
        <v>0</v>
      </c>
      <c r="CJ665">
        <v>1</v>
      </c>
      <c r="CK665">
        <v>1</v>
      </c>
      <c r="CL665">
        <v>1</v>
      </c>
      <c r="CM665" s="17">
        <v>1</v>
      </c>
      <c r="CN665">
        <v>0.63</v>
      </c>
      <c r="CO665">
        <v>335</v>
      </c>
      <c r="CP665">
        <v>1</v>
      </c>
      <c r="CQ665">
        <v>0</v>
      </c>
      <c r="CR665">
        <v>12</v>
      </c>
      <c r="CX665" s="33" t="s">
        <v>85</v>
      </c>
    </row>
    <row r="666" spans="1:102" x14ac:dyDescent="0.25">
      <c r="A666">
        <v>665</v>
      </c>
      <c r="B666">
        <v>42</v>
      </c>
      <c r="C666" s="24" t="s">
        <v>446</v>
      </c>
      <c r="D666" s="12">
        <v>10.793165135089279</v>
      </c>
      <c r="E666" s="13">
        <v>0.89943042792410655</v>
      </c>
      <c r="F666" s="7">
        <v>12</v>
      </c>
      <c r="G666" s="7">
        <f t="shared" si="160"/>
        <v>9.8937347071651729</v>
      </c>
      <c r="H666" s="15">
        <f t="shared" si="161"/>
        <v>11.692595563013384</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187">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s="17">
        <v>0</v>
      </c>
      <c r="BF666">
        <v>1</v>
      </c>
      <c r="BG666">
        <v>0</v>
      </c>
      <c r="BH666" s="17">
        <v>0</v>
      </c>
      <c r="BI666">
        <v>1847.333333333333</v>
      </c>
      <c r="BJ666">
        <v>883.19999999999993</v>
      </c>
      <c r="BK666" s="24">
        <v>37</v>
      </c>
      <c r="BL666">
        <v>0</v>
      </c>
      <c r="BM666">
        <v>0</v>
      </c>
      <c r="BN666">
        <v>1</v>
      </c>
      <c r="BO666">
        <v>0</v>
      </c>
      <c r="BP666">
        <v>0</v>
      </c>
      <c r="BQ666">
        <v>0</v>
      </c>
      <c r="BR666">
        <v>0</v>
      </c>
      <c r="BS666" s="17">
        <v>0</v>
      </c>
      <c r="BT666">
        <v>0</v>
      </c>
      <c r="BU666">
        <v>0</v>
      </c>
      <c r="BV666">
        <v>0</v>
      </c>
      <c r="BW666" s="17">
        <v>1</v>
      </c>
      <c r="BX666">
        <v>0</v>
      </c>
      <c r="BY666">
        <v>0</v>
      </c>
      <c r="BZ666">
        <v>0</v>
      </c>
      <c r="CA666">
        <v>0</v>
      </c>
      <c r="CB666" s="17">
        <v>0</v>
      </c>
      <c r="CC666">
        <v>1</v>
      </c>
      <c r="CD666">
        <v>1</v>
      </c>
      <c r="CE666">
        <v>0</v>
      </c>
      <c r="CF666">
        <v>0</v>
      </c>
      <c r="CG666">
        <v>1</v>
      </c>
      <c r="CH666">
        <v>1</v>
      </c>
      <c r="CI666">
        <v>0</v>
      </c>
      <c r="CJ666">
        <v>1</v>
      </c>
      <c r="CK666">
        <v>1</v>
      </c>
      <c r="CL666">
        <v>1</v>
      </c>
      <c r="CM666" s="17">
        <v>1</v>
      </c>
      <c r="CN666">
        <v>0.63</v>
      </c>
      <c r="CO666">
        <v>335</v>
      </c>
      <c r="CP666">
        <v>1</v>
      </c>
      <c r="CQ666">
        <v>0</v>
      </c>
      <c r="CR666">
        <v>12</v>
      </c>
      <c r="CX666" s="33" t="s">
        <v>85</v>
      </c>
    </row>
    <row r="667" spans="1:102" x14ac:dyDescent="0.25">
      <c r="A667">
        <v>666</v>
      </c>
      <c r="B667">
        <v>42</v>
      </c>
      <c r="C667" s="24" t="s">
        <v>446</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187">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s="17">
        <v>0</v>
      </c>
      <c r="BF667">
        <v>1</v>
      </c>
      <c r="BG667">
        <v>0</v>
      </c>
      <c r="BH667" s="17">
        <v>0</v>
      </c>
      <c r="BI667">
        <v>1847.333333333333</v>
      </c>
      <c r="BJ667">
        <v>883.19999999999993</v>
      </c>
      <c r="BK667" s="24">
        <v>37</v>
      </c>
      <c r="BL667">
        <v>0</v>
      </c>
      <c r="BM667">
        <v>0</v>
      </c>
      <c r="BN667">
        <v>1</v>
      </c>
      <c r="BO667">
        <v>0</v>
      </c>
      <c r="BP667">
        <v>0</v>
      </c>
      <c r="BQ667">
        <v>0</v>
      </c>
      <c r="BR667">
        <v>0</v>
      </c>
      <c r="BS667" s="17">
        <v>0</v>
      </c>
      <c r="BT667">
        <v>0</v>
      </c>
      <c r="BU667">
        <v>0</v>
      </c>
      <c r="BV667">
        <v>0</v>
      </c>
      <c r="BW667" s="17">
        <v>1</v>
      </c>
      <c r="BX667">
        <v>0</v>
      </c>
      <c r="BY667">
        <v>0</v>
      </c>
      <c r="BZ667">
        <v>0</v>
      </c>
      <c r="CA667">
        <v>0</v>
      </c>
      <c r="CB667" s="17">
        <v>0</v>
      </c>
      <c r="CC667">
        <v>1</v>
      </c>
      <c r="CD667">
        <v>1</v>
      </c>
      <c r="CE667">
        <v>0</v>
      </c>
      <c r="CF667">
        <v>0</v>
      </c>
      <c r="CG667">
        <v>1</v>
      </c>
      <c r="CH667">
        <v>1</v>
      </c>
      <c r="CI667">
        <v>0</v>
      </c>
      <c r="CJ667">
        <v>1</v>
      </c>
      <c r="CK667">
        <v>1</v>
      </c>
      <c r="CL667">
        <v>1</v>
      </c>
      <c r="CM667" s="17">
        <v>1</v>
      </c>
      <c r="CN667">
        <v>0.63</v>
      </c>
      <c r="CO667">
        <v>335</v>
      </c>
      <c r="CP667">
        <v>1</v>
      </c>
      <c r="CQ667">
        <v>0</v>
      </c>
      <c r="CR667">
        <v>12</v>
      </c>
      <c r="CX667" s="33" t="s">
        <v>85</v>
      </c>
    </row>
    <row r="668" spans="1:102" x14ac:dyDescent="0.25">
      <c r="A668">
        <v>667</v>
      </c>
      <c r="B668">
        <v>42</v>
      </c>
      <c r="C668" s="24" t="s">
        <v>446</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187">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s="17">
        <v>0</v>
      </c>
      <c r="BF668">
        <v>1</v>
      </c>
      <c r="BG668">
        <v>0</v>
      </c>
      <c r="BH668" s="17">
        <v>0</v>
      </c>
      <c r="BI668">
        <v>1847.333333333333</v>
      </c>
      <c r="BJ668">
        <v>883.19999999999993</v>
      </c>
      <c r="BK668" s="24">
        <v>37</v>
      </c>
      <c r="BL668">
        <v>0</v>
      </c>
      <c r="BM668">
        <v>0</v>
      </c>
      <c r="BN668">
        <v>1</v>
      </c>
      <c r="BO668">
        <v>0</v>
      </c>
      <c r="BP668">
        <v>0</v>
      </c>
      <c r="BQ668">
        <v>0</v>
      </c>
      <c r="BR668">
        <v>0</v>
      </c>
      <c r="BS668" s="17">
        <v>0</v>
      </c>
      <c r="BT668">
        <v>0</v>
      </c>
      <c r="BU668">
        <v>0</v>
      </c>
      <c r="BV668">
        <v>0</v>
      </c>
      <c r="BW668" s="17">
        <v>1</v>
      </c>
      <c r="BX668">
        <v>0</v>
      </c>
      <c r="BY668">
        <v>0</v>
      </c>
      <c r="BZ668">
        <v>0</v>
      </c>
      <c r="CA668">
        <v>0</v>
      </c>
      <c r="CB668" s="17">
        <v>0</v>
      </c>
      <c r="CC668">
        <v>1</v>
      </c>
      <c r="CD668">
        <v>1</v>
      </c>
      <c r="CE668">
        <v>0</v>
      </c>
      <c r="CF668">
        <v>0</v>
      </c>
      <c r="CG668">
        <v>1</v>
      </c>
      <c r="CH668">
        <v>1</v>
      </c>
      <c r="CI668">
        <v>0</v>
      </c>
      <c r="CJ668">
        <v>1</v>
      </c>
      <c r="CK668">
        <v>1</v>
      </c>
      <c r="CL668">
        <v>1</v>
      </c>
      <c r="CM668" s="17">
        <v>1</v>
      </c>
      <c r="CN668">
        <v>0.63</v>
      </c>
      <c r="CO668">
        <v>335</v>
      </c>
      <c r="CP668">
        <v>1</v>
      </c>
      <c r="CQ668">
        <v>0</v>
      </c>
      <c r="CR668">
        <v>12</v>
      </c>
      <c r="CX668" s="33" t="s">
        <v>85</v>
      </c>
    </row>
    <row r="669" spans="1:102" x14ac:dyDescent="0.25">
      <c r="A669">
        <v>668</v>
      </c>
      <c r="B669">
        <v>42</v>
      </c>
      <c r="C669" s="24" t="s">
        <v>446</v>
      </c>
      <c r="D669" s="12">
        <v>7.1441269690773135</v>
      </c>
      <c r="E669" s="13">
        <v>0.93184264814051909</v>
      </c>
      <c r="F669" s="7">
        <v>7.666666666666667</v>
      </c>
      <c r="G669" s="7">
        <f t="shared" si="160"/>
        <v>6.2122843209367939</v>
      </c>
      <c r="H669" s="15">
        <f t="shared" si="161"/>
        <v>8.075969617217833</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187">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s="17">
        <v>0</v>
      </c>
      <c r="BF669">
        <v>1</v>
      </c>
      <c r="BG669">
        <v>0</v>
      </c>
      <c r="BH669" s="17">
        <v>0</v>
      </c>
      <c r="BI669">
        <v>1847.333333333333</v>
      </c>
      <c r="BJ669">
        <v>883.19999999999993</v>
      </c>
      <c r="BK669" s="24">
        <v>33</v>
      </c>
      <c r="BL669">
        <v>0</v>
      </c>
      <c r="BM669">
        <v>0</v>
      </c>
      <c r="BN669">
        <v>1</v>
      </c>
      <c r="BO669">
        <v>0</v>
      </c>
      <c r="BP669">
        <v>0</v>
      </c>
      <c r="BQ669">
        <v>0</v>
      </c>
      <c r="BR669">
        <v>0</v>
      </c>
      <c r="BS669" s="17">
        <v>0</v>
      </c>
      <c r="BT669">
        <v>0</v>
      </c>
      <c r="BU669">
        <v>0</v>
      </c>
      <c r="BV669">
        <v>0</v>
      </c>
      <c r="BW669" s="17">
        <v>1</v>
      </c>
      <c r="BX669">
        <v>0</v>
      </c>
      <c r="BY669">
        <v>0</v>
      </c>
      <c r="BZ669">
        <v>0</v>
      </c>
      <c r="CA669">
        <v>0</v>
      </c>
      <c r="CB669" s="17">
        <v>0</v>
      </c>
      <c r="CC669">
        <v>1</v>
      </c>
      <c r="CD669">
        <v>1</v>
      </c>
      <c r="CE669">
        <v>0</v>
      </c>
      <c r="CF669">
        <v>0</v>
      </c>
      <c r="CG669">
        <v>1</v>
      </c>
      <c r="CH669">
        <v>1</v>
      </c>
      <c r="CI669">
        <v>0</v>
      </c>
      <c r="CJ669">
        <v>1</v>
      </c>
      <c r="CK669">
        <v>1</v>
      </c>
      <c r="CL669">
        <v>1</v>
      </c>
      <c r="CM669" s="17">
        <v>1</v>
      </c>
      <c r="CN669">
        <v>0.63</v>
      </c>
      <c r="CO669">
        <v>335</v>
      </c>
      <c r="CP669">
        <v>1</v>
      </c>
      <c r="CQ669">
        <v>0</v>
      </c>
      <c r="CR669">
        <v>12</v>
      </c>
      <c r="CX669" s="33" t="s">
        <v>85</v>
      </c>
    </row>
    <row r="670" spans="1:102" x14ac:dyDescent="0.25">
      <c r="A670">
        <v>669</v>
      </c>
      <c r="B670">
        <v>42</v>
      </c>
      <c r="C670" s="24" t="s">
        <v>446</v>
      </c>
      <c r="D670" s="12">
        <v>12.134617045409968</v>
      </c>
      <c r="E670" s="13">
        <v>0.88789880820072942</v>
      </c>
      <c r="F670" s="7">
        <v>13.666666666666666</v>
      </c>
      <c r="G670" s="7">
        <f t="shared" si="160"/>
        <v>11.246718237209238</v>
      </c>
      <c r="H670" s="15">
        <f t="shared" si="161"/>
        <v>13.022515853610697</v>
      </c>
      <c r="I670" s="11">
        <f t="shared" si="162"/>
        <v>0.39035228877848882</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187">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s="17">
        <v>0</v>
      </c>
      <c r="BF670">
        <v>1</v>
      </c>
      <c r="BG670">
        <v>0</v>
      </c>
      <c r="BH670" s="17">
        <v>0</v>
      </c>
      <c r="BI670">
        <v>1847.333333333333</v>
      </c>
      <c r="BJ670">
        <v>883.19999999999993</v>
      </c>
      <c r="BK670" s="24">
        <v>33</v>
      </c>
      <c r="BL670">
        <v>0</v>
      </c>
      <c r="BM670">
        <v>0</v>
      </c>
      <c r="BN670">
        <v>1</v>
      </c>
      <c r="BO670">
        <v>0</v>
      </c>
      <c r="BP670">
        <v>0</v>
      </c>
      <c r="BQ670">
        <v>0</v>
      </c>
      <c r="BR670">
        <v>0</v>
      </c>
      <c r="BS670" s="17">
        <v>0</v>
      </c>
      <c r="BT670">
        <v>0</v>
      </c>
      <c r="BU670">
        <v>0</v>
      </c>
      <c r="BV670">
        <v>0</v>
      </c>
      <c r="BW670" s="17">
        <v>1</v>
      </c>
      <c r="BX670">
        <v>0</v>
      </c>
      <c r="BY670">
        <v>0</v>
      </c>
      <c r="BZ670">
        <v>0</v>
      </c>
      <c r="CA670">
        <v>0</v>
      </c>
      <c r="CB670" s="17">
        <v>0</v>
      </c>
      <c r="CC670">
        <v>1</v>
      </c>
      <c r="CD670">
        <v>1</v>
      </c>
      <c r="CE670">
        <v>0</v>
      </c>
      <c r="CF670">
        <v>0</v>
      </c>
      <c r="CG670">
        <v>1</v>
      </c>
      <c r="CH670">
        <v>1</v>
      </c>
      <c r="CI670">
        <v>0</v>
      </c>
      <c r="CJ670">
        <v>1</v>
      </c>
      <c r="CK670">
        <v>1</v>
      </c>
      <c r="CL670">
        <v>1</v>
      </c>
      <c r="CM670" s="17">
        <v>1</v>
      </c>
      <c r="CN670">
        <v>0.63</v>
      </c>
      <c r="CO670">
        <v>335</v>
      </c>
      <c r="CP670">
        <v>1</v>
      </c>
      <c r="CQ670">
        <v>0</v>
      </c>
      <c r="CR670">
        <v>12</v>
      </c>
      <c r="CX670" s="33" t="s">
        <v>85</v>
      </c>
    </row>
    <row r="671" spans="1:102" x14ac:dyDescent="0.25">
      <c r="A671">
        <v>670</v>
      </c>
      <c r="B671">
        <v>42</v>
      </c>
      <c r="C671" s="24" t="s">
        <v>446</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187">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s="17">
        <v>0</v>
      </c>
      <c r="BF671">
        <v>1</v>
      </c>
      <c r="BG671">
        <v>0</v>
      </c>
      <c r="BH671" s="17">
        <v>0</v>
      </c>
      <c r="BI671">
        <v>1847.333333333333</v>
      </c>
      <c r="BJ671">
        <v>883.19999999999993</v>
      </c>
      <c r="BK671" s="24">
        <v>33</v>
      </c>
      <c r="BL671">
        <v>0</v>
      </c>
      <c r="BM671">
        <v>0</v>
      </c>
      <c r="BN671">
        <v>1</v>
      </c>
      <c r="BO671">
        <v>0</v>
      </c>
      <c r="BP671">
        <v>0</v>
      </c>
      <c r="BQ671">
        <v>0</v>
      </c>
      <c r="BR671">
        <v>0</v>
      </c>
      <c r="BS671" s="17">
        <v>0</v>
      </c>
      <c r="BT671">
        <v>0</v>
      </c>
      <c r="BU671">
        <v>0</v>
      </c>
      <c r="BV671">
        <v>0</v>
      </c>
      <c r="BW671" s="17">
        <v>1</v>
      </c>
      <c r="BX671">
        <v>0</v>
      </c>
      <c r="BY671">
        <v>0</v>
      </c>
      <c r="BZ671">
        <v>0</v>
      </c>
      <c r="CA671">
        <v>0</v>
      </c>
      <c r="CB671" s="17">
        <v>0</v>
      </c>
      <c r="CC671">
        <v>1</v>
      </c>
      <c r="CD671">
        <v>1</v>
      </c>
      <c r="CE671">
        <v>0</v>
      </c>
      <c r="CF671">
        <v>0</v>
      </c>
      <c r="CG671">
        <v>1</v>
      </c>
      <c r="CH671">
        <v>1</v>
      </c>
      <c r="CI671">
        <v>0</v>
      </c>
      <c r="CJ671">
        <v>1</v>
      </c>
      <c r="CK671">
        <v>1</v>
      </c>
      <c r="CL671">
        <v>1</v>
      </c>
      <c r="CM671" s="17">
        <v>1</v>
      </c>
      <c r="CN671">
        <v>0.63</v>
      </c>
      <c r="CO671">
        <v>335</v>
      </c>
      <c r="CP671">
        <v>1</v>
      </c>
      <c r="CQ671">
        <v>0</v>
      </c>
      <c r="CR671">
        <v>12</v>
      </c>
      <c r="CX671" s="33" t="s">
        <v>85</v>
      </c>
    </row>
    <row r="672" spans="1:102" x14ac:dyDescent="0.25">
      <c r="A672">
        <v>671</v>
      </c>
      <c r="B672">
        <v>42</v>
      </c>
      <c r="C672" s="24" t="s">
        <v>446</v>
      </c>
      <c r="D672" s="12">
        <v>11.064054147667225</v>
      </c>
      <c r="E672" s="13">
        <v>0.89708547143247763</v>
      </c>
      <c r="F672" s="7">
        <v>12.333333333333334</v>
      </c>
      <c r="G672" s="7">
        <f t="shared" si="160"/>
        <v>10.166968676234747</v>
      </c>
      <c r="H672" s="15">
        <f t="shared" si="161"/>
        <v>11.961139619099702</v>
      </c>
      <c r="I672" s="11">
        <f t="shared" si="162"/>
        <v>0.36383079663301116</v>
      </c>
      <c r="J672" s="32">
        <f t="shared" si="163"/>
        <v>2.9499794321595493E-2</v>
      </c>
      <c r="K672" s="32">
        <f t="shared" si="164"/>
        <v>33.898541430437852</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187">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s="17">
        <v>0</v>
      </c>
      <c r="BF672">
        <v>1</v>
      </c>
      <c r="BG672">
        <v>0</v>
      </c>
      <c r="BH672" s="17">
        <v>0</v>
      </c>
      <c r="BI672">
        <v>1847.333333333333</v>
      </c>
      <c r="BJ672">
        <v>883.19999999999993</v>
      </c>
      <c r="BK672" s="24">
        <v>33</v>
      </c>
      <c r="BL672">
        <v>0</v>
      </c>
      <c r="BM672">
        <v>0</v>
      </c>
      <c r="BN672">
        <v>1</v>
      </c>
      <c r="BO672">
        <v>0</v>
      </c>
      <c r="BP672">
        <v>0</v>
      </c>
      <c r="BQ672">
        <v>0</v>
      </c>
      <c r="BR672">
        <v>0</v>
      </c>
      <c r="BS672" s="17">
        <v>0</v>
      </c>
      <c r="BT672">
        <v>0</v>
      </c>
      <c r="BU672">
        <v>0</v>
      </c>
      <c r="BV672">
        <v>0</v>
      </c>
      <c r="BW672" s="17">
        <v>1</v>
      </c>
      <c r="BX672">
        <v>0</v>
      </c>
      <c r="BY672">
        <v>0</v>
      </c>
      <c r="BZ672">
        <v>0</v>
      </c>
      <c r="CA672">
        <v>0</v>
      </c>
      <c r="CB672" s="17">
        <v>0</v>
      </c>
      <c r="CC672">
        <v>1</v>
      </c>
      <c r="CD672">
        <v>1</v>
      </c>
      <c r="CE672">
        <v>0</v>
      </c>
      <c r="CF672">
        <v>0</v>
      </c>
      <c r="CG672">
        <v>1</v>
      </c>
      <c r="CH672">
        <v>1</v>
      </c>
      <c r="CI672">
        <v>0</v>
      </c>
      <c r="CJ672">
        <v>1</v>
      </c>
      <c r="CK672">
        <v>1</v>
      </c>
      <c r="CL672">
        <v>1</v>
      </c>
      <c r="CM672" s="17">
        <v>1</v>
      </c>
      <c r="CN672">
        <v>0.63</v>
      </c>
      <c r="CO672">
        <v>335</v>
      </c>
      <c r="CP672">
        <v>1</v>
      </c>
      <c r="CQ672">
        <v>0</v>
      </c>
      <c r="CR672">
        <v>12</v>
      </c>
      <c r="CX672" s="33" t="s">
        <v>85</v>
      </c>
    </row>
    <row r="673" spans="1:102" x14ac:dyDescent="0.25">
      <c r="A673">
        <v>672</v>
      </c>
      <c r="B673">
        <v>42</v>
      </c>
      <c r="C673" s="24" t="s">
        <v>446</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187">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s="17">
        <v>0</v>
      </c>
      <c r="BF673">
        <v>1</v>
      </c>
      <c r="BG673">
        <v>0</v>
      </c>
      <c r="BH673" s="17">
        <v>0</v>
      </c>
      <c r="BI673">
        <v>1847.333333333333</v>
      </c>
      <c r="BJ673">
        <v>883.19999999999993</v>
      </c>
      <c r="BK673" s="24">
        <v>29</v>
      </c>
      <c r="BL673">
        <v>0</v>
      </c>
      <c r="BM673">
        <v>0</v>
      </c>
      <c r="BN673">
        <v>1</v>
      </c>
      <c r="BO673">
        <v>0</v>
      </c>
      <c r="BP673">
        <v>0</v>
      </c>
      <c r="BQ673">
        <v>0</v>
      </c>
      <c r="BR673">
        <v>0</v>
      </c>
      <c r="BS673" s="17">
        <v>0</v>
      </c>
      <c r="BT673">
        <v>0</v>
      </c>
      <c r="BU673">
        <v>0</v>
      </c>
      <c r="BV673">
        <v>0</v>
      </c>
      <c r="BW673" s="17">
        <v>1</v>
      </c>
      <c r="BX673">
        <v>0</v>
      </c>
      <c r="BY673">
        <v>0</v>
      </c>
      <c r="BZ673">
        <v>0</v>
      </c>
      <c r="CA673">
        <v>0</v>
      </c>
      <c r="CB673" s="17">
        <v>0</v>
      </c>
      <c r="CC673">
        <v>1</v>
      </c>
      <c r="CD673">
        <v>1</v>
      </c>
      <c r="CE673">
        <v>0</v>
      </c>
      <c r="CF673">
        <v>0</v>
      </c>
      <c r="CG673">
        <v>1</v>
      </c>
      <c r="CH673">
        <v>1</v>
      </c>
      <c r="CI673">
        <v>0</v>
      </c>
      <c r="CJ673">
        <v>1</v>
      </c>
      <c r="CK673">
        <v>1</v>
      </c>
      <c r="CL673">
        <v>1</v>
      </c>
      <c r="CM673" s="17">
        <v>1</v>
      </c>
      <c r="CN673">
        <v>0.63</v>
      </c>
      <c r="CO673">
        <v>335</v>
      </c>
      <c r="CP673">
        <v>1</v>
      </c>
      <c r="CQ673">
        <v>0</v>
      </c>
      <c r="CR673">
        <v>12</v>
      </c>
      <c r="CX673" s="33" t="s">
        <v>85</v>
      </c>
    </row>
    <row r="674" spans="1:102" x14ac:dyDescent="0.25">
      <c r="A674">
        <v>673</v>
      </c>
      <c r="B674">
        <v>42</v>
      </c>
      <c r="C674" s="24" t="s">
        <v>446</v>
      </c>
      <c r="D674" s="12">
        <v>9.6961310486523686</v>
      </c>
      <c r="E674" s="13">
        <v>0.90901228581115945</v>
      </c>
      <c r="F674" s="7">
        <v>10.666666666666668</v>
      </c>
      <c r="G674" s="7">
        <f t="shared" si="160"/>
        <v>8.7871187628412084</v>
      </c>
      <c r="H674" s="15">
        <f t="shared" si="161"/>
        <v>10.605143334463529</v>
      </c>
      <c r="I674" s="11">
        <f t="shared" si="162"/>
        <v>0.31002279841319569</v>
      </c>
      <c r="J674" s="32">
        <f t="shared" si="163"/>
        <v>2.9064637351237092E-2</v>
      </c>
      <c r="K674" s="32">
        <f t="shared" si="164"/>
        <v>34.406071815564438</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187">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s="17">
        <v>0</v>
      </c>
      <c r="BF674">
        <v>1</v>
      </c>
      <c r="BG674">
        <v>0</v>
      </c>
      <c r="BH674" s="17">
        <v>0</v>
      </c>
      <c r="BI674">
        <v>1847.333333333333</v>
      </c>
      <c r="BJ674">
        <v>883.19999999999993</v>
      </c>
      <c r="BK674" s="24">
        <v>29</v>
      </c>
      <c r="BL674">
        <v>0</v>
      </c>
      <c r="BM674">
        <v>0</v>
      </c>
      <c r="BN674">
        <v>1</v>
      </c>
      <c r="BO674">
        <v>0</v>
      </c>
      <c r="BP674">
        <v>0</v>
      </c>
      <c r="BQ674">
        <v>0</v>
      </c>
      <c r="BR674">
        <v>0</v>
      </c>
      <c r="BS674" s="17">
        <v>0</v>
      </c>
      <c r="BT674">
        <v>0</v>
      </c>
      <c r="BU674">
        <v>0</v>
      </c>
      <c r="BV674">
        <v>0</v>
      </c>
      <c r="BW674" s="17">
        <v>1</v>
      </c>
      <c r="BX674">
        <v>0</v>
      </c>
      <c r="BY674">
        <v>0</v>
      </c>
      <c r="BZ674">
        <v>0</v>
      </c>
      <c r="CA674">
        <v>0</v>
      </c>
      <c r="CB674" s="17">
        <v>0</v>
      </c>
      <c r="CC674">
        <v>1</v>
      </c>
      <c r="CD674">
        <v>1</v>
      </c>
      <c r="CE674">
        <v>0</v>
      </c>
      <c r="CF674">
        <v>0</v>
      </c>
      <c r="CG674">
        <v>1</v>
      </c>
      <c r="CH674">
        <v>1</v>
      </c>
      <c r="CI674">
        <v>0</v>
      </c>
      <c r="CJ674">
        <v>1</v>
      </c>
      <c r="CK674">
        <v>1</v>
      </c>
      <c r="CL674">
        <v>1</v>
      </c>
      <c r="CM674" s="17">
        <v>1</v>
      </c>
      <c r="CN674">
        <v>0.63</v>
      </c>
      <c r="CO674">
        <v>335</v>
      </c>
      <c r="CP674">
        <v>1</v>
      </c>
      <c r="CQ674">
        <v>0</v>
      </c>
      <c r="CR674">
        <v>12</v>
      </c>
      <c r="CX674" s="33" t="s">
        <v>85</v>
      </c>
    </row>
    <row r="675" spans="1:102" x14ac:dyDescent="0.25">
      <c r="A675">
        <v>674</v>
      </c>
      <c r="B675">
        <v>42</v>
      </c>
      <c r="C675" s="24" t="s">
        <v>446</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187">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s="17">
        <v>0</v>
      </c>
      <c r="BF675">
        <v>1</v>
      </c>
      <c r="BG675">
        <v>0</v>
      </c>
      <c r="BH675" s="17">
        <v>0</v>
      </c>
      <c r="BI675">
        <v>1847.333333333333</v>
      </c>
      <c r="BJ675">
        <v>883.19999999999993</v>
      </c>
      <c r="BK675" s="24">
        <v>29</v>
      </c>
      <c r="BL675">
        <v>0</v>
      </c>
      <c r="BM675">
        <v>0</v>
      </c>
      <c r="BN675">
        <v>1</v>
      </c>
      <c r="BO675">
        <v>0</v>
      </c>
      <c r="BP675">
        <v>0</v>
      </c>
      <c r="BQ675">
        <v>0</v>
      </c>
      <c r="BR675">
        <v>0</v>
      </c>
      <c r="BS675" s="17">
        <v>0</v>
      </c>
      <c r="BT675">
        <v>0</v>
      </c>
      <c r="BU675">
        <v>0</v>
      </c>
      <c r="BV675">
        <v>0</v>
      </c>
      <c r="BW675" s="17">
        <v>1</v>
      </c>
      <c r="BX675">
        <v>0</v>
      </c>
      <c r="BY675">
        <v>0</v>
      </c>
      <c r="BZ675">
        <v>0</v>
      </c>
      <c r="CA675">
        <v>0</v>
      </c>
      <c r="CB675" s="17">
        <v>0</v>
      </c>
      <c r="CC675">
        <v>1</v>
      </c>
      <c r="CD675">
        <v>1</v>
      </c>
      <c r="CE675">
        <v>0</v>
      </c>
      <c r="CF675">
        <v>0</v>
      </c>
      <c r="CG675">
        <v>1</v>
      </c>
      <c r="CH675">
        <v>1</v>
      </c>
      <c r="CI675">
        <v>0</v>
      </c>
      <c r="CJ675">
        <v>1</v>
      </c>
      <c r="CK675">
        <v>1</v>
      </c>
      <c r="CL675">
        <v>1</v>
      </c>
      <c r="CM675" s="17">
        <v>1</v>
      </c>
      <c r="CN675">
        <v>0.63</v>
      </c>
      <c r="CO675">
        <v>335</v>
      </c>
      <c r="CP675">
        <v>1</v>
      </c>
      <c r="CQ675">
        <v>0</v>
      </c>
      <c r="CR675">
        <v>12</v>
      </c>
      <c r="CX675" s="33" t="s">
        <v>85</v>
      </c>
    </row>
    <row r="676" spans="1:102" x14ac:dyDescent="0.25">
      <c r="A676">
        <v>675</v>
      </c>
      <c r="B676">
        <v>42</v>
      </c>
      <c r="C676" s="24" t="s">
        <v>446</v>
      </c>
      <c r="D676" s="12">
        <v>9.9724448886266757</v>
      </c>
      <c r="E676" s="13">
        <v>0.90658589896606123</v>
      </c>
      <c r="F676" s="7">
        <v>11.000000000000002</v>
      </c>
      <c r="G676" s="7">
        <f t="shared" si="160"/>
        <v>9.0658589896606152</v>
      </c>
      <c r="H676" s="15">
        <f t="shared" si="161"/>
        <v>10.879030787592736</v>
      </c>
      <c r="I676" s="11">
        <f t="shared" si="162"/>
        <v>0.30117212300636648</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187">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s="17">
        <v>0</v>
      </c>
      <c r="BF676">
        <v>1</v>
      </c>
      <c r="BG676">
        <v>0</v>
      </c>
      <c r="BH676" s="17">
        <v>0</v>
      </c>
      <c r="BI676">
        <v>1847.333333333333</v>
      </c>
      <c r="BJ676">
        <v>883.19999999999993</v>
      </c>
      <c r="BK676" s="24">
        <v>29</v>
      </c>
      <c r="BL676">
        <v>0</v>
      </c>
      <c r="BM676">
        <v>0</v>
      </c>
      <c r="BN676">
        <v>1</v>
      </c>
      <c r="BO676">
        <v>0</v>
      </c>
      <c r="BP676">
        <v>0</v>
      </c>
      <c r="BQ676">
        <v>0</v>
      </c>
      <c r="BR676">
        <v>0</v>
      </c>
      <c r="BS676" s="17">
        <v>0</v>
      </c>
      <c r="BT676">
        <v>0</v>
      </c>
      <c r="BU676">
        <v>0</v>
      </c>
      <c r="BV676">
        <v>0</v>
      </c>
      <c r="BW676" s="17">
        <v>1</v>
      </c>
      <c r="BX676">
        <v>0</v>
      </c>
      <c r="BY676">
        <v>0</v>
      </c>
      <c r="BZ676">
        <v>0</v>
      </c>
      <c r="CA676">
        <v>0</v>
      </c>
      <c r="CB676" s="17">
        <v>0</v>
      </c>
      <c r="CC676">
        <v>1</v>
      </c>
      <c r="CD676">
        <v>1</v>
      </c>
      <c r="CE676">
        <v>0</v>
      </c>
      <c r="CF676">
        <v>0</v>
      </c>
      <c r="CG676">
        <v>1</v>
      </c>
      <c r="CH676">
        <v>1</v>
      </c>
      <c r="CI676">
        <v>0</v>
      </c>
      <c r="CJ676">
        <v>1</v>
      </c>
      <c r="CK676">
        <v>1</v>
      </c>
      <c r="CL676">
        <v>1</v>
      </c>
      <c r="CM676" s="17">
        <v>1</v>
      </c>
      <c r="CN676">
        <v>0.63</v>
      </c>
      <c r="CO676">
        <v>335</v>
      </c>
      <c r="CP676">
        <v>1</v>
      </c>
      <c r="CQ676">
        <v>0</v>
      </c>
      <c r="CR676">
        <v>12</v>
      </c>
      <c r="CX676" s="33" t="s">
        <v>85</v>
      </c>
    </row>
    <row r="677" spans="1:102" x14ac:dyDescent="0.25">
      <c r="A677">
        <v>676</v>
      </c>
      <c r="B677">
        <v>42</v>
      </c>
      <c r="C677" s="24" t="s">
        <v>446</v>
      </c>
      <c r="D677" s="12">
        <v>6.56022367666107</v>
      </c>
      <c r="E677" s="13">
        <v>1.2495664146021086</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187">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s="17">
        <v>0</v>
      </c>
      <c r="BF677">
        <v>1</v>
      </c>
      <c r="BG677">
        <v>0</v>
      </c>
      <c r="BH677" s="17">
        <v>0</v>
      </c>
      <c r="BI677">
        <v>1847.333333333333</v>
      </c>
      <c r="BJ677">
        <v>883.19999999999993</v>
      </c>
      <c r="BK677" s="24">
        <v>27</v>
      </c>
      <c r="BL677">
        <v>0</v>
      </c>
      <c r="BM677">
        <v>0</v>
      </c>
      <c r="BN677">
        <v>1</v>
      </c>
      <c r="BO677">
        <v>0</v>
      </c>
      <c r="BP677">
        <v>0</v>
      </c>
      <c r="BQ677">
        <v>0</v>
      </c>
      <c r="BR677">
        <v>0</v>
      </c>
      <c r="BS677" s="17">
        <v>0</v>
      </c>
      <c r="BT677">
        <v>0</v>
      </c>
      <c r="BU677">
        <v>0</v>
      </c>
      <c r="BV677">
        <v>0</v>
      </c>
      <c r="BW677" s="17">
        <v>1</v>
      </c>
      <c r="BX677">
        <v>0</v>
      </c>
      <c r="BY677">
        <v>0</v>
      </c>
      <c r="BZ677">
        <v>0</v>
      </c>
      <c r="CA677">
        <v>0</v>
      </c>
      <c r="CB677" s="17">
        <v>0</v>
      </c>
      <c r="CC677">
        <v>1</v>
      </c>
      <c r="CD677">
        <v>1</v>
      </c>
      <c r="CE677">
        <v>0</v>
      </c>
      <c r="CF677">
        <v>0</v>
      </c>
      <c r="CG677">
        <v>1</v>
      </c>
      <c r="CH677">
        <v>1</v>
      </c>
      <c r="CI677">
        <v>0</v>
      </c>
      <c r="CJ677">
        <v>1</v>
      </c>
      <c r="CK677">
        <v>1</v>
      </c>
      <c r="CL677">
        <v>1</v>
      </c>
      <c r="CM677" s="17">
        <v>1</v>
      </c>
      <c r="CN677">
        <v>0.63</v>
      </c>
      <c r="CO677">
        <v>335</v>
      </c>
      <c r="CP677">
        <v>1</v>
      </c>
      <c r="CQ677">
        <v>0</v>
      </c>
      <c r="CR677">
        <v>12</v>
      </c>
      <c r="CX677" s="33" t="s">
        <v>85</v>
      </c>
    </row>
    <row r="678" spans="1:102" x14ac:dyDescent="0.25">
      <c r="A678">
        <v>677</v>
      </c>
      <c r="B678">
        <v>42</v>
      </c>
      <c r="C678" s="24" t="s">
        <v>446</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187">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s="17">
        <v>0</v>
      </c>
      <c r="BF678">
        <v>1</v>
      </c>
      <c r="BG678">
        <v>0</v>
      </c>
      <c r="BH678" s="17">
        <v>0</v>
      </c>
      <c r="BI678">
        <v>1847.333333333333</v>
      </c>
      <c r="BJ678">
        <v>883.19999999999993</v>
      </c>
      <c r="BK678" s="24">
        <v>27</v>
      </c>
      <c r="BL678">
        <v>0</v>
      </c>
      <c r="BM678">
        <v>0</v>
      </c>
      <c r="BN678">
        <v>1</v>
      </c>
      <c r="BO678">
        <v>0</v>
      </c>
      <c r="BP678">
        <v>0</v>
      </c>
      <c r="BQ678">
        <v>0</v>
      </c>
      <c r="BR678">
        <v>0</v>
      </c>
      <c r="BS678" s="17">
        <v>0</v>
      </c>
      <c r="BT678">
        <v>0</v>
      </c>
      <c r="BU678">
        <v>0</v>
      </c>
      <c r="BV678">
        <v>0</v>
      </c>
      <c r="BW678" s="17">
        <v>1</v>
      </c>
      <c r="BX678">
        <v>0</v>
      </c>
      <c r="BY678">
        <v>0</v>
      </c>
      <c r="BZ678">
        <v>0</v>
      </c>
      <c r="CA678">
        <v>0</v>
      </c>
      <c r="CB678" s="17">
        <v>0</v>
      </c>
      <c r="CC678">
        <v>1</v>
      </c>
      <c r="CD678">
        <v>1</v>
      </c>
      <c r="CE678">
        <v>0</v>
      </c>
      <c r="CF678">
        <v>0</v>
      </c>
      <c r="CG678">
        <v>1</v>
      </c>
      <c r="CH678">
        <v>1</v>
      </c>
      <c r="CI678">
        <v>0</v>
      </c>
      <c r="CJ678">
        <v>1</v>
      </c>
      <c r="CK678">
        <v>1</v>
      </c>
      <c r="CL678">
        <v>1</v>
      </c>
      <c r="CM678" s="17">
        <v>1</v>
      </c>
      <c r="CN678">
        <v>0.63</v>
      </c>
      <c r="CO678">
        <v>335</v>
      </c>
      <c r="CP678">
        <v>1</v>
      </c>
      <c r="CQ678">
        <v>0</v>
      </c>
      <c r="CR678">
        <v>12</v>
      </c>
      <c r="CX678" s="33" t="s">
        <v>85</v>
      </c>
    </row>
    <row r="679" spans="1:102" x14ac:dyDescent="0.25">
      <c r="A679">
        <v>678</v>
      </c>
      <c r="B679">
        <v>42</v>
      </c>
      <c r="C679" s="24" t="s">
        <v>446</v>
      </c>
      <c r="D679" s="12">
        <v>4.7689553171647248</v>
      </c>
      <c r="E679" s="13">
        <v>1.2717214179105933</v>
      </c>
      <c r="F679" s="7">
        <v>3.75</v>
      </c>
      <c r="G679" s="7">
        <f t="shared" si="160"/>
        <v>3.4972338992541312</v>
      </c>
      <c r="H679" s="15">
        <f t="shared" si="161"/>
        <v>6.0406767350753183</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187">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s="17">
        <v>0</v>
      </c>
      <c r="BF679">
        <v>1</v>
      </c>
      <c r="BG679">
        <v>0</v>
      </c>
      <c r="BH679" s="17">
        <v>0</v>
      </c>
      <c r="BI679">
        <v>1847.333333333333</v>
      </c>
      <c r="BJ679">
        <v>883.19999999999993</v>
      </c>
      <c r="BK679" s="24">
        <v>27</v>
      </c>
      <c r="BL679">
        <v>0</v>
      </c>
      <c r="BM679">
        <v>0</v>
      </c>
      <c r="BN679">
        <v>1</v>
      </c>
      <c r="BO679">
        <v>0</v>
      </c>
      <c r="BP679">
        <v>0</v>
      </c>
      <c r="BQ679">
        <v>0</v>
      </c>
      <c r="BR679">
        <v>0</v>
      </c>
      <c r="BS679" s="17">
        <v>0</v>
      </c>
      <c r="BT679">
        <v>0</v>
      </c>
      <c r="BU679">
        <v>0</v>
      </c>
      <c r="BV679">
        <v>0</v>
      </c>
      <c r="BW679" s="17">
        <v>1</v>
      </c>
      <c r="BX679">
        <v>0</v>
      </c>
      <c r="BY679">
        <v>0</v>
      </c>
      <c r="BZ679">
        <v>0</v>
      </c>
      <c r="CA679">
        <v>0</v>
      </c>
      <c r="CB679" s="17">
        <v>0</v>
      </c>
      <c r="CC679">
        <v>1</v>
      </c>
      <c r="CD679">
        <v>1</v>
      </c>
      <c r="CE679">
        <v>0</v>
      </c>
      <c r="CF679">
        <v>0</v>
      </c>
      <c r="CG679">
        <v>1</v>
      </c>
      <c r="CH679">
        <v>1</v>
      </c>
      <c r="CI679">
        <v>0</v>
      </c>
      <c r="CJ679">
        <v>1</v>
      </c>
      <c r="CK679">
        <v>1</v>
      </c>
      <c r="CL679">
        <v>1</v>
      </c>
      <c r="CM679" s="17">
        <v>1</v>
      </c>
      <c r="CN679">
        <v>0.63</v>
      </c>
      <c r="CO679">
        <v>335</v>
      </c>
      <c r="CP679">
        <v>1</v>
      </c>
      <c r="CQ679">
        <v>0</v>
      </c>
      <c r="CR679">
        <v>12</v>
      </c>
      <c r="CX679" s="33" t="s">
        <v>85</v>
      </c>
    </row>
    <row r="680" spans="1:102" s="143" customFormat="1" x14ac:dyDescent="0.25">
      <c r="A680" s="143">
        <v>679</v>
      </c>
      <c r="B680" s="143">
        <v>42</v>
      </c>
      <c r="C680" s="144" t="s">
        <v>446</v>
      </c>
      <c r="D680" s="145">
        <v>6.56022367666107</v>
      </c>
      <c r="E680" s="146">
        <v>0.93717481095158139</v>
      </c>
      <c r="F680" s="147">
        <v>7</v>
      </c>
      <c r="G680" s="147">
        <f t="shared" si="160"/>
        <v>5.6230488657094888</v>
      </c>
      <c r="H680" s="148">
        <f t="shared" si="161"/>
        <v>7.4973984876126512</v>
      </c>
      <c r="I680" s="149">
        <f t="shared" si="162"/>
        <v>0.25611660664261082</v>
      </c>
      <c r="J680" s="150">
        <f t="shared" si="163"/>
        <v>3.6588086663230115E-2</v>
      </c>
      <c r="K680" s="150">
        <f t="shared" si="164"/>
        <v>27.331300737432898</v>
      </c>
      <c r="L680" s="151">
        <v>1</v>
      </c>
      <c r="M680" s="152">
        <v>0</v>
      </c>
      <c r="N680" s="151">
        <v>0</v>
      </c>
      <c r="O680" s="152">
        <v>0</v>
      </c>
      <c r="P680" s="152">
        <v>1</v>
      </c>
      <c r="Q680" s="152">
        <v>0</v>
      </c>
      <c r="R680" s="152">
        <v>0</v>
      </c>
      <c r="S680" s="151">
        <v>724</v>
      </c>
      <c r="T680" s="152">
        <v>25</v>
      </c>
      <c r="U680" s="152">
        <f t="shared" si="165"/>
        <v>698</v>
      </c>
      <c r="V680" s="152">
        <f t="shared" si="166"/>
        <v>24</v>
      </c>
      <c r="W680" s="147">
        <v>15</v>
      </c>
      <c r="X680" s="147">
        <f t="shared" si="168"/>
        <v>6</v>
      </c>
      <c r="Y680" s="152">
        <v>0</v>
      </c>
      <c r="Z680" s="152">
        <v>1</v>
      </c>
      <c r="AA680" s="152">
        <v>1</v>
      </c>
      <c r="AB680" s="152">
        <v>0</v>
      </c>
      <c r="AC680" s="152">
        <v>0</v>
      </c>
      <c r="AD680" s="153">
        <v>0</v>
      </c>
      <c r="AE680" s="152">
        <v>0</v>
      </c>
      <c r="AF680" s="152">
        <v>1</v>
      </c>
      <c r="AG680" s="153">
        <v>0</v>
      </c>
      <c r="AH680" s="152">
        <v>0</v>
      </c>
      <c r="AI680" s="153">
        <v>1</v>
      </c>
      <c r="AJ680" s="154">
        <v>1999</v>
      </c>
      <c r="AK680" s="150">
        <v>0</v>
      </c>
      <c r="AL680" s="150">
        <v>0</v>
      </c>
      <c r="AM680" s="150">
        <v>0</v>
      </c>
      <c r="AN680" s="155">
        <v>1</v>
      </c>
      <c r="AO680" s="156">
        <v>1</v>
      </c>
      <c r="AP680" s="157">
        <v>0</v>
      </c>
      <c r="AQ680" s="143">
        <v>0</v>
      </c>
      <c r="AR680" s="158">
        <v>1</v>
      </c>
      <c r="AS680" s="143" t="s">
        <v>98</v>
      </c>
      <c r="AT680" s="158" t="s">
        <v>98</v>
      </c>
      <c r="AU680">
        <v>1</v>
      </c>
      <c r="AV680" s="157">
        <v>0</v>
      </c>
      <c r="AW680" s="143" t="s">
        <v>98</v>
      </c>
      <c r="AX680" s="157" t="s">
        <v>98</v>
      </c>
      <c r="AY680" s="157" t="s">
        <v>329</v>
      </c>
      <c r="AZ680">
        <v>1</v>
      </c>
      <c r="BA680">
        <v>0</v>
      </c>
      <c r="BB680">
        <v>1</v>
      </c>
      <c r="BC680">
        <v>0</v>
      </c>
      <c r="BD680">
        <v>0</v>
      </c>
      <c r="BE680" s="157">
        <v>0</v>
      </c>
      <c r="BF680">
        <v>1</v>
      </c>
      <c r="BG680">
        <v>0</v>
      </c>
      <c r="BH680" s="157">
        <v>0</v>
      </c>
      <c r="BI680">
        <v>1847.333333333333</v>
      </c>
      <c r="BJ680">
        <v>883.19999999999993</v>
      </c>
      <c r="BK680" s="144">
        <v>27</v>
      </c>
      <c r="BL680" s="143">
        <v>0</v>
      </c>
      <c r="BM680" s="143">
        <v>0</v>
      </c>
      <c r="BN680" s="143">
        <v>1</v>
      </c>
      <c r="BO680" s="143">
        <v>0</v>
      </c>
      <c r="BP680" s="143">
        <v>0</v>
      </c>
      <c r="BQ680" s="143">
        <v>0</v>
      </c>
      <c r="BR680" s="143">
        <v>0</v>
      </c>
      <c r="BS680" s="157">
        <v>0</v>
      </c>
      <c r="BT680" s="143">
        <v>0</v>
      </c>
      <c r="BU680" s="143">
        <v>0</v>
      </c>
      <c r="BV680" s="143">
        <v>0</v>
      </c>
      <c r="BW680" s="157">
        <v>1</v>
      </c>
      <c r="BX680" s="143">
        <v>0</v>
      </c>
      <c r="BY680" s="143">
        <v>0</v>
      </c>
      <c r="BZ680" s="143">
        <v>0</v>
      </c>
      <c r="CA680" s="143">
        <v>0</v>
      </c>
      <c r="CB680" s="157">
        <v>0</v>
      </c>
      <c r="CC680" s="143">
        <v>1</v>
      </c>
      <c r="CD680" s="143">
        <v>1</v>
      </c>
      <c r="CE680" s="143">
        <v>0</v>
      </c>
      <c r="CF680" s="143">
        <v>0</v>
      </c>
      <c r="CG680" s="143">
        <v>1</v>
      </c>
      <c r="CH680" s="143">
        <v>1</v>
      </c>
      <c r="CI680" s="143">
        <v>0</v>
      </c>
      <c r="CJ680" s="143">
        <v>1</v>
      </c>
      <c r="CK680" s="143">
        <v>1</v>
      </c>
      <c r="CL680" s="143">
        <v>1</v>
      </c>
      <c r="CM680" s="157">
        <v>1</v>
      </c>
      <c r="CN680">
        <v>0.63</v>
      </c>
      <c r="CO680">
        <v>335</v>
      </c>
      <c r="CP680">
        <v>1</v>
      </c>
      <c r="CQ680">
        <v>0</v>
      </c>
      <c r="CR680">
        <v>12</v>
      </c>
      <c r="CS680" s="159"/>
      <c r="CX680" s="33" t="s">
        <v>85</v>
      </c>
    </row>
    <row r="681" spans="1:102" x14ac:dyDescent="0.25">
      <c r="A681">
        <v>680</v>
      </c>
      <c r="B681">
        <v>43</v>
      </c>
      <c r="C681" s="24" t="s">
        <v>454</v>
      </c>
      <c r="D681" s="12">
        <v>4.3804367694820989</v>
      </c>
      <c r="E681" s="13">
        <v>1.6406130222779398</v>
      </c>
      <c r="F681" s="7">
        <v>2.67</v>
      </c>
      <c r="G681" s="7">
        <f t="shared" si="160"/>
        <v>2.7398237472041593</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187">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455</v>
      </c>
      <c r="AZ681">
        <v>0</v>
      </c>
      <c r="BA681">
        <v>0</v>
      </c>
      <c r="BB681">
        <v>0</v>
      </c>
      <c r="BC681">
        <v>0</v>
      </c>
      <c r="BD681">
        <v>0</v>
      </c>
      <c r="BE681" s="17">
        <v>1</v>
      </c>
      <c r="BF681">
        <v>0</v>
      </c>
      <c r="BG681">
        <v>1</v>
      </c>
      <c r="BH681" s="17">
        <v>0</v>
      </c>
      <c r="BI681">
        <v>35.979999999999997</v>
      </c>
      <c r="BJ681">
        <v>67.680000000000007</v>
      </c>
      <c r="BK681" s="24">
        <v>37</v>
      </c>
      <c r="BL681">
        <v>1</v>
      </c>
      <c r="BM681">
        <v>0</v>
      </c>
      <c r="BN681">
        <v>0</v>
      </c>
      <c r="BO681">
        <v>0</v>
      </c>
      <c r="BP681">
        <v>0</v>
      </c>
      <c r="BQ681">
        <v>0</v>
      </c>
      <c r="BR681">
        <v>0</v>
      </c>
      <c r="BS681" s="17">
        <v>0</v>
      </c>
      <c r="BT681">
        <v>0</v>
      </c>
      <c r="BU681">
        <v>0</v>
      </c>
      <c r="BV681">
        <v>1</v>
      </c>
      <c r="BW681" s="17">
        <v>0</v>
      </c>
      <c r="BX681">
        <v>0</v>
      </c>
      <c r="BY681">
        <v>0</v>
      </c>
      <c r="BZ681">
        <v>0</v>
      </c>
      <c r="CA681">
        <v>0</v>
      </c>
      <c r="CB681" s="17">
        <v>0</v>
      </c>
      <c r="CC681">
        <v>1</v>
      </c>
      <c r="CD681">
        <v>1</v>
      </c>
      <c r="CE681">
        <v>0</v>
      </c>
      <c r="CF681">
        <v>0</v>
      </c>
      <c r="CG681">
        <v>0</v>
      </c>
      <c r="CH681">
        <v>0</v>
      </c>
      <c r="CI681">
        <v>0</v>
      </c>
      <c r="CJ681">
        <v>0</v>
      </c>
      <c r="CK681">
        <v>0</v>
      </c>
      <c r="CL681">
        <v>0</v>
      </c>
      <c r="CM681" s="17">
        <v>1</v>
      </c>
      <c r="CN681">
        <v>0</v>
      </c>
      <c r="CO681">
        <v>17</v>
      </c>
      <c r="CP681">
        <v>0</v>
      </c>
      <c r="CQ681">
        <v>1</v>
      </c>
      <c r="CR681">
        <v>7</v>
      </c>
      <c r="CX681" s="33" t="s">
        <v>85</v>
      </c>
    </row>
    <row r="682" spans="1:102" x14ac:dyDescent="0.25">
      <c r="A682">
        <v>681</v>
      </c>
      <c r="B682">
        <v>43</v>
      </c>
      <c r="C682" s="24" t="s">
        <v>454</v>
      </c>
      <c r="D682" s="12">
        <v>7.59106330355801</v>
      </c>
      <c r="E682" s="13">
        <v>1.3088040178548292</v>
      </c>
      <c r="F682" s="7">
        <v>5.8</v>
      </c>
      <c r="G682" s="7">
        <f t="shared" si="160"/>
        <v>6.2822592857031809</v>
      </c>
      <c r="H682" s="15">
        <f t="shared" si="161"/>
        <v>8.8998673214128399</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187">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455</v>
      </c>
      <c r="AZ682">
        <v>0</v>
      </c>
      <c r="BA682">
        <v>0</v>
      </c>
      <c r="BB682">
        <v>0</v>
      </c>
      <c r="BC682">
        <v>0</v>
      </c>
      <c r="BD682">
        <v>0</v>
      </c>
      <c r="BE682" s="17">
        <v>1</v>
      </c>
      <c r="BF682">
        <v>0</v>
      </c>
      <c r="BG682">
        <v>1</v>
      </c>
      <c r="BH682" s="17">
        <v>0</v>
      </c>
      <c r="BI682">
        <v>35.979999999999997</v>
      </c>
      <c r="BJ682">
        <v>67.680000000000007</v>
      </c>
      <c r="BK682" s="24">
        <v>37</v>
      </c>
      <c r="BL682">
        <v>1</v>
      </c>
      <c r="BM682">
        <v>0</v>
      </c>
      <c r="BN682">
        <v>0</v>
      </c>
      <c r="BO682">
        <v>0</v>
      </c>
      <c r="BP682">
        <v>0</v>
      </c>
      <c r="BQ682">
        <v>0</v>
      </c>
      <c r="BR682">
        <v>0</v>
      </c>
      <c r="BS682" s="17">
        <v>0</v>
      </c>
      <c r="BT682">
        <v>0</v>
      </c>
      <c r="BU682">
        <v>0</v>
      </c>
      <c r="BV682">
        <v>1</v>
      </c>
      <c r="BW682" s="17">
        <v>0</v>
      </c>
      <c r="BX682">
        <v>0</v>
      </c>
      <c r="BY682">
        <v>0</v>
      </c>
      <c r="BZ682">
        <v>0</v>
      </c>
      <c r="CA682">
        <v>0</v>
      </c>
      <c r="CB682" s="17">
        <v>0</v>
      </c>
      <c r="CC682">
        <v>1</v>
      </c>
      <c r="CD682">
        <v>1</v>
      </c>
      <c r="CE682">
        <v>0</v>
      </c>
      <c r="CF682">
        <v>0</v>
      </c>
      <c r="CG682">
        <v>0</v>
      </c>
      <c r="CH682">
        <v>0</v>
      </c>
      <c r="CI682">
        <v>0</v>
      </c>
      <c r="CJ682">
        <v>0</v>
      </c>
      <c r="CK682">
        <v>0</v>
      </c>
      <c r="CL682">
        <v>0</v>
      </c>
      <c r="CM682" s="17">
        <v>1</v>
      </c>
      <c r="CN682">
        <v>0</v>
      </c>
      <c r="CO682">
        <v>17</v>
      </c>
      <c r="CP682">
        <v>0</v>
      </c>
      <c r="CQ682">
        <v>1</v>
      </c>
      <c r="CR682">
        <v>7</v>
      </c>
      <c r="CX682" s="33" t="s">
        <v>85</v>
      </c>
    </row>
    <row r="683" spans="1:102" x14ac:dyDescent="0.25">
      <c r="A683">
        <v>682</v>
      </c>
      <c r="B683">
        <v>43</v>
      </c>
      <c r="C683" s="24" t="s">
        <v>454</v>
      </c>
      <c r="D683" s="12">
        <v>19.348319192733697</v>
      </c>
      <c r="E683" s="13">
        <v>1.8784775915275433</v>
      </c>
      <c r="F683" s="7">
        <v>10.3</v>
      </c>
      <c r="G683" s="7">
        <f t="shared" si="160"/>
        <v>17.469841601206156</v>
      </c>
      <c r="H683" s="15">
        <f t="shared" si="161"/>
        <v>21.226796784261239</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187">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455</v>
      </c>
      <c r="AZ683">
        <v>0</v>
      </c>
      <c r="BA683">
        <v>0</v>
      </c>
      <c r="BB683">
        <v>0</v>
      </c>
      <c r="BC683">
        <v>0</v>
      </c>
      <c r="BD683">
        <v>0</v>
      </c>
      <c r="BE683" s="17">
        <v>1</v>
      </c>
      <c r="BF683">
        <v>0</v>
      </c>
      <c r="BG683">
        <v>1</v>
      </c>
      <c r="BH683" s="17">
        <v>0</v>
      </c>
      <c r="BI683">
        <v>35.979999999999997</v>
      </c>
      <c r="BJ683">
        <v>67.680000000000007</v>
      </c>
      <c r="BK683" s="24">
        <v>37</v>
      </c>
      <c r="BL683">
        <v>1</v>
      </c>
      <c r="BM683">
        <v>0</v>
      </c>
      <c r="BN683">
        <v>0</v>
      </c>
      <c r="BO683">
        <v>0</v>
      </c>
      <c r="BP683">
        <v>0</v>
      </c>
      <c r="BQ683">
        <v>0</v>
      </c>
      <c r="BR683">
        <v>0</v>
      </c>
      <c r="BS683" s="17">
        <v>0</v>
      </c>
      <c r="BT683">
        <v>0</v>
      </c>
      <c r="BU683">
        <v>0</v>
      </c>
      <c r="BV683">
        <v>1</v>
      </c>
      <c r="BW683" s="17">
        <v>0</v>
      </c>
      <c r="BX683">
        <v>0</v>
      </c>
      <c r="BY683">
        <v>0</v>
      </c>
      <c r="BZ683">
        <v>0</v>
      </c>
      <c r="CA683">
        <v>0</v>
      </c>
      <c r="CB683" s="17">
        <v>0</v>
      </c>
      <c r="CC683">
        <v>1</v>
      </c>
      <c r="CD683">
        <v>1</v>
      </c>
      <c r="CE683">
        <v>0</v>
      </c>
      <c r="CF683">
        <v>0</v>
      </c>
      <c r="CG683">
        <v>0</v>
      </c>
      <c r="CH683">
        <v>0</v>
      </c>
      <c r="CI683">
        <v>0</v>
      </c>
      <c r="CJ683">
        <v>0</v>
      </c>
      <c r="CK683">
        <v>0</v>
      </c>
      <c r="CL683">
        <v>0</v>
      </c>
      <c r="CM683" s="17">
        <v>1</v>
      </c>
      <c r="CN683">
        <v>0</v>
      </c>
      <c r="CO683">
        <v>17</v>
      </c>
      <c r="CP683">
        <v>0</v>
      </c>
      <c r="CQ683">
        <v>1</v>
      </c>
      <c r="CR683">
        <v>7</v>
      </c>
      <c r="CX683" s="33" t="s">
        <v>85</v>
      </c>
    </row>
    <row r="684" spans="1:102" x14ac:dyDescent="0.25">
      <c r="A684">
        <v>683</v>
      </c>
      <c r="B684">
        <v>43</v>
      </c>
      <c r="C684" s="24" t="s">
        <v>454</v>
      </c>
      <c r="D684" s="12">
        <v>4.5999578662455853</v>
      </c>
      <c r="E684" s="13">
        <v>1.0747565108050432</v>
      </c>
      <c r="F684" s="7">
        <v>4.28</v>
      </c>
      <c r="G684" s="7">
        <f t="shared" si="160"/>
        <v>3.5252013554405419</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187">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455</v>
      </c>
      <c r="AZ684">
        <v>0</v>
      </c>
      <c r="BA684">
        <v>0</v>
      </c>
      <c r="BB684">
        <v>0</v>
      </c>
      <c r="BC684">
        <v>0</v>
      </c>
      <c r="BD684">
        <v>0</v>
      </c>
      <c r="BE684" s="17">
        <v>1</v>
      </c>
      <c r="BF684">
        <v>0</v>
      </c>
      <c r="BG684">
        <v>1</v>
      </c>
      <c r="BH684" s="17">
        <v>0</v>
      </c>
      <c r="BI684">
        <v>35.979999999999997</v>
      </c>
      <c r="BJ684">
        <v>67.680000000000007</v>
      </c>
      <c r="BK684" s="24">
        <v>34</v>
      </c>
      <c r="BL684">
        <v>1</v>
      </c>
      <c r="BM684">
        <v>0</v>
      </c>
      <c r="BN684">
        <v>0</v>
      </c>
      <c r="BO684">
        <v>0</v>
      </c>
      <c r="BP684">
        <v>0</v>
      </c>
      <c r="BQ684">
        <v>0</v>
      </c>
      <c r="BR684">
        <v>0</v>
      </c>
      <c r="BS684" s="17">
        <v>0</v>
      </c>
      <c r="BT684">
        <v>0</v>
      </c>
      <c r="BU684">
        <v>0</v>
      </c>
      <c r="BV684">
        <v>1</v>
      </c>
      <c r="BW684" s="17">
        <v>0</v>
      </c>
      <c r="BX684">
        <v>0</v>
      </c>
      <c r="BY684">
        <v>0</v>
      </c>
      <c r="BZ684">
        <v>0</v>
      </c>
      <c r="CA684">
        <v>0</v>
      </c>
      <c r="CB684" s="17">
        <v>0</v>
      </c>
      <c r="CC684">
        <v>1</v>
      </c>
      <c r="CD684">
        <v>1</v>
      </c>
      <c r="CE684">
        <v>0</v>
      </c>
      <c r="CF684">
        <v>0</v>
      </c>
      <c r="CG684">
        <v>0</v>
      </c>
      <c r="CH684">
        <v>0</v>
      </c>
      <c r="CI684">
        <v>0</v>
      </c>
      <c r="CJ684">
        <v>0</v>
      </c>
      <c r="CK684">
        <v>0</v>
      </c>
      <c r="CL684">
        <v>0</v>
      </c>
      <c r="CM684" s="17">
        <v>1</v>
      </c>
      <c r="CN684">
        <v>0</v>
      </c>
      <c r="CO684">
        <v>17</v>
      </c>
      <c r="CP684">
        <v>0</v>
      </c>
      <c r="CQ684">
        <v>1</v>
      </c>
      <c r="CR684">
        <v>7</v>
      </c>
      <c r="CX684" s="33" t="s">
        <v>85</v>
      </c>
    </row>
    <row r="685" spans="1:102" x14ac:dyDescent="0.25">
      <c r="A685">
        <v>684</v>
      </c>
      <c r="B685">
        <v>43</v>
      </c>
      <c r="C685" s="24" t="s">
        <v>454</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187">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455</v>
      </c>
      <c r="AZ685">
        <v>0</v>
      </c>
      <c r="BA685">
        <v>0</v>
      </c>
      <c r="BB685">
        <v>0</v>
      </c>
      <c r="BC685">
        <v>0</v>
      </c>
      <c r="BD685">
        <v>0</v>
      </c>
      <c r="BE685" s="17">
        <v>1</v>
      </c>
      <c r="BF685">
        <v>0</v>
      </c>
      <c r="BG685">
        <v>1</v>
      </c>
      <c r="BH685" s="17">
        <v>0</v>
      </c>
      <c r="BI685">
        <v>35.979999999999997</v>
      </c>
      <c r="BJ685">
        <v>67.680000000000007</v>
      </c>
      <c r="BK685" s="24">
        <v>34</v>
      </c>
      <c r="BL685">
        <v>1</v>
      </c>
      <c r="BM685">
        <v>0</v>
      </c>
      <c r="BN685">
        <v>0</v>
      </c>
      <c r="BO685">
        <v>0</v>
      </c>
      <c r="BP685">
        <v>0</v>
      </c>
      <c r="BQ685">
        <v>0</v>
      </c>
      <c r="BR685">
        <v>0</v>
      </c>
      <c r="BS685" s="17">
        <v>0</v>
      </c>
      <c r="BT685">
        <v>0</v>
      </c>
      <c r="BU685">
        <v>0</v>
      </c>
      <c r="BV685">
        <v>1</v>
      </c>
      <c r="BW685" s="17">
        <v>0</v>
      </c>
      <c r="BX685">
        <v>0</v>
      </c>
      <c r="BY685">
        <v>0</v>
      </c>
      <c r="BZ685">
        <v>0</v>
      </c>
      <c r="CA685">
        <v>0</v>
      </c>
      <c r="CB685" s="17">
        <v>0</v>
      </c>
      <c r="CC685">
        <v>1</v>
      </c>
      <c r="CD685">
        <v>1</v>
      </c>
      <c r="CE685">
        <v>0</v>
      </c>
      <c r="CF685">
        <v>0</v>
      </c>
      <c r="CG685">
        <v>0</v>
      </c>
      <c r="CH685">
        <v>0</v>
      </c>
      <c r="CI685">
        <v>0</v>
      </c>
      <c r="CJ685">
        <v>0</v>
      </c>
      <c r="CK685">
        <v>0</v>
      </c>
      <c r="CL685">
        <v>0</v>
      </c>
      <c r="CM685" s="17">
        <v>1</v>
      </c>
      <c r="CN685">
        <v>0</v>
      </c>
      <c r="CO685">
        <v>17</v>
      </c>
      <c r="CP685">
        <v>0</v>
      </c>
      <c r="CQ685">
        <v>1</v>
      </c>
      <c r="CR685">
        <v>7</v>
      </c>
      <c r="CX685" s="33" t="s">
        <v>85</v>
      </c>
    </row>
    <row r="686" spans="1:102" x14ac:dyDescent="0.25">
      <c r="A686">
        <v>685</v>
      </c>
      <c r="B686">
        <v>43</v>
      </c>
      <c r="C686" s="24" t="s">
        <v>454</v>
      </c>
      <c r="D686" s="12">
        <v>25.358968148154972</v>
      </c>
      <c r="E686" s="13">
        <v>4.3274689672619404</v>
      </c>
      <c r="F686" s="7">
        <v>5.86</v>
      </c>
      <c r="G686" s="7">
        <f t="shared" si="160"/>
        <v>21.031499180893032</v>
      </c>
      <c r="H686" s="15">
        <f t="shared" si="161"/>
        <v>29.686437115416911</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187">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455</v>
      </c>
      <c r="AZ686">
        <v>0</v>
      </c>
      <c r="BA686">
        <v>0</v>
      </c>
      <c r="BB686">
        <v>0</v>
      </c>
      <c r="BC686">
        <v>0</v>
      </c>
      <c r="BD686">
        <v>0</v>
      </c>
      <c r="BE686" s="17">
        <v>1</v>
      </c>
      <c r="BF686">
        <v>0</v>
      </c>
      <c r="BG686">
        <v>1</v>
      </c>
      <c r="BH686" s="17">
        <v>0</v>
      </c>
      <c r="BI686">
        <v>35.979999999999997</v>
      </c>
      <c r="BJ686">
        <v>67.680000000000007</v>
      </c>
      <c r="BK686" s="24">
        <v>34</v>
      </c>
      <c r="BL686">
        <v>1</v>
      </c>
      <c r="BM686">
        <v>0</v>
      </c>
      <c r="BN686">
        <v>0</v>
      </c>
      <c r="BO686">
        <v>0</v>
      </c>
      <c r="BP686">
        <v>0</v>
      </c>
      <c r="BQ686">
        <v>0</v>
      </c>
      <c r="BR686">
        <v>0</v>
      </c>
      <c r="BS686" s="17">
        <v>0</v>
      </c>
      <c r="BT686">
        <v>0</v>
      </c>
      <c r="BU686">
        <v>0</v>
      </c>
      <c r="BV686">
        <v>1</v>
      </c>
      <c r="BW686" s="17">
        <v>0</v>
      </c>
      <c r="BX686">
        <v>0</v>
      </c>
      <c r="BY686">
        <v>0</v>
      </c>
      <c r="BZ686">
        <v>0</v>
      </c>
      <c r="CA686">
        <v>0</v>
      </c>
      <c r="CB686" s="17">
        <v>0</v>
      </c>
      <c r="CC686">
        <v>1</v>
      </c>
      <c r="CD686">
        <v>1</v>
      </c>
      <c r="CE686">
        <v>0</v>
      </c>
      <c r="CF686">
        <v>0</v>
      </c>
      <c r="CG686">
        <v>0</v>
      </c>
      <c r="CH686">
        <v>0</v>
      </c>
      <c r="CI686">
        <v>0</v>
      </c>
      <c r="CJ686">
        <v>0</v>
      </c>
      <c r="CK686">
        <v>0</v>
      </c>
      <c r="CL686">
        <v>0</v>
      </c>
      <c r="CM686" s="17">
        <v>1</v>
      </c>
      <c r="CN686">
        <v>0</v>
      </c>
      <c r="CO686">
        <v>17</v>
      </c>
      <c r="CP686">
        <v>0</v>
      </c>
      <c r="CQ686">
        <v>1</v>
      </c>
      <c r="CR686">
        <v>7</v>
      </c>
      <c r="CX686" s="33" t="s">
        <v>85</v>
      </c>
    </row>
    <row r="687" spans="1:102" x14ac:dyDescent="0.25">
      <c r="A687">
        <v>686</v>
      </c>
      <c r="B687">
        <v>43</v>
      </c>
      <c r="C687" s="24" t="s">
        <v>454</v>
      </c>
      <c r="D687" s="12">
        <v>5.1369751024905153</v>
      </c>
      <c r="E687" s="13">
        <v>2.2334674358654416</v>
      </c>
      <c r="F687" s="7">
        <v>2.2999999999999998</v>
      </c>
      <c r="G687" s="7">
        <f t="shared" si="160"/>
        <v>2.9035076666250736</v>
      </c>
      <c r="H687" s="15">
        <f t="shared" si="161"/>
        <v>7.3704425383559569</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187">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455</v>
      </c>
      <c r="AZ687">
        <v>0</v>
      </c>
      <c r="BA687">
        <v>0</v>
      </c>
      <c r="BB687">
        <v>0</v>
      </c>
      <c r="BC687">
        <v>0</v>
      </c>
      <c r="BD687">
        <v>0</v>
      </c>
      <c r="BE687" s="17">
        <v>1</v>
      </c>
      <c r="BF687">
        <v>0</v>
      </c>
      <c r="BG687">
        <v>1</v>
      </c>
      <c r="BH687" s="17">
        <v>0</v>
      </c>
      <c r="BI687">
        <v>35.979999999999997</v>
      </c>
      <c r="BJ687">
        <v>67.680000000000007</v>
      </c>
      <c r="BK687" s="24">
        <v>35</v>
      </c>
      <c r="BL687">
        <v>1</v>
      </c>
      <c r="BM687">
        <v>0</v>
      </c>
      <c r="BN687">
        <v>0</v>
      </c>
      <c r="BO687">
        <v>0</v>
      </c>
      <c r="BP687">
        <v>0</v>
      </c>
      <c r="BQ687">
        <v>0</v>
      </c>
      <c r="BR687">
        <v>0</v>
      </c>
      <c r="BS687" s="17">
        <v>0</v>
      </c>
      <c r="BT687">
        <v>0</v>
      </c>
      <c r="BU687">
        <v>0</v>
      </c>
      <c r="BV687">
        <v>1</v>
      </c>
      <c r="BW687" s="17">
        <v>0</v>
      </c>
      <c r="BX687">
        <v>0</v>
      </c>
      <c r="BY687">
        <v>0</v>
      </c>
      <c r="BZ687">
        <v>0</v>
      </c>
      <c r="CA687">
        <v>0</v>
      </c>
      <c r="CB687" s="17">
        <v>0</v>
      </c>
      <c r="CC687">
        <v>1</v>
      </c>
      <c r="CD687">
        <v>1</v>
      </c>
      <c r="CE687">
        <v>0</v>
      </c>
      <c r="CF687">
        <v>0</v>
      </c>
      <c r="CG687">
        <v>0</v>
      </c>
      <c r="CH687">
        <v>0</v>
      </c>
      <c r="CI687">
        <v>0</v>
      </c>
      <c r="CJ687">
        <v>0</v>
      </c>
      <c r="CK687">
        <v>0</v>
      </c>
      <c r="CL687">
        <v>0</v>
      </c>
      <c r="CM687" s="17">
        <v>1</v>
      </c>
      <c r="CN687">
        <v>0</v>
      </c>
      <c r="CO687">
        <v>17</v>
      </c>
      <c r="CP687">
        <v>0</v>
      </c>
      <c r="CQ687">
        <v>1</v>
      </c>
      <c r="CR687">
        <v>7</v>
      </c>
      <c r="CX687" s="33" t="s">
        <v>85</v>
      </c>
    </row>
    <row r="688" spans="1:102" x14ac:dyDescent="0.25">
      <c r="A688">
        <v>687</v>
      </c>
      <c r="B688">
        <v>43</v>
      </c>
      <c r="C688" s="24" t="s">
        <v>454</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187">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455</v>
      </c>
      <c r="AZ688">
        <v>0</v>
      </c>
      <c r="BA688">
        <v>0</v>
      </c>
      <c r="BB688">
        <v>0</v>
      </c>
      <c r="BC688">
        <v>0</v>
      </c>
      <c r="BD688">
        <v>0</v>
      </c>
      <c r="BE688" s="17">
        <v>1</v>
      </c>
      <c r="BF688">
        <v>0</v>
      </c>
      <c r="BG688">
        <v>1</v>
      </c>
      <c r="BH688" s="17">
        <v>0</v>
      </c>
      <c r="BI688">
        <v>35.979999999999997</v>
      </c>
      <c r="BJ688">
        <v>67.680000000000007</v>
      </c>
      <c r="BK688" s="24">
        <v>35</v>
      </c>
      <c r="BL688">
        <v>1</v>
      </c>
      <c r="BM688">
        <v>0</v>
      </c>
      <c r="BN688">
        <v>0</v>
      </c>
      <c r="BO688">
        <v>0</v>
      </c>
      <c r="BP688">
        <v>0</v>
      </c>
      <c r="BQ688">
        <v>0</v>
      </c>
      <c r="BR688">
        <v>0</v>
      </c>
      <c r="BS688" s="17">
        <v>0</v>
      </c>
      <c r="BT688">
        <v>0</v>
      </c>
      <c r="BU688">
        <v>0</v>
      </c>
      <c r="BV688">
        <v>1</v>
      </c>
      <c r="BW688" s="17">
        <v>0</v>
      </c>
      <c r="BX688">
        <v>0</v>
      </c>
      <c r="BY688">
        <v>0</v>
      </c>
      <c r="BZ688">
        <v>0</v>
      </c>
      <c r="CA688">
        <v>0</v>
      </c>
      <c r="CB688" s="17">
        <v>0</v>
      </c>
      <c r="CC688">
        <v>1</v>
      </c>
      <c r="CD688">
        <v>1</v>
      </c>
      <c r="CE688">
        <v>0</v>
      </c>
      <c r="CF688">
        <v>0</v>
      </c>
      <c r="CG688">
        <v>0</v>
      </c>
      <c r="CH688">
        <v>0</v>
      </c>
      <c r="CI688">
        <v>0</v>
      </c>
      <c r="CJ688">
        <v>0</v>
      </c>
      <c r="CK688">
        <v>0</v>
      </c>
      <c r="CL688">
        <v>0</v>
      </c>
      <c r="CM688" s="17">
        <v>1</v>
      </c>
      <c r="CN688">
        <v>0</v>
      </c>
      <c r="CO688">
        <v>17</v>
      </c>
      <c r="CP688">
        <v>0</v>
      </c>
      <c r="CQ688">
        <v>1</v>
      </c>
      <c r="CR688">
        <v>7</v>
      </c>
      <c r="CX688" s="33" t="s">
        <v>85</v>
      </c>
    </row>
    <row r="689" spans="1:102" x14ac:dyDescent="0.25">
      <c r="A689">
        <v>688</v>
      </c>
      <c r="B689">
        <v>43</v>
      </c>
      <c r="C689" s="24" t="s">
        <v>454</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187">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455</v>
      </c>
      <c r="AZ689">
        <v>0</v>
      </c>
      <c r="BA689">
        <v>0</v>
      </c>
      <c r="BB689">
        <v>0</v>
      </c>
      <c r="BC689">
        <v>0</v>
      </c>
      <c r="BD689">
        <v>0</v>
      </c>
      <c r="BE689" s="17">
        <v>1</v>
      </c>
      <c r="BF689">
        <v>0</v>
      </c>
      <c r="BG689">
        <v>1</v>
      </c>
      <c r="BH689" s="17">
        <v>0</v>
      </c>
      <c r="BI689">
        <v>35.979999999999997</v>
      </c>
      <c r="BJ689">
        <v>67.680000000000007</v>
      </c>
      <c r="BK689" s="24">
        <v>35</v>
      </c>
      <c r="BL689">
        <v>1</v>
      </c>
      <c r="BM689">
        <v>0</v>
      </c>
      <c r="BN689">
        <v>0</v>
      </c>
      <c r="BO689">
        <v>0</v>
      </c>
      <c r="BP689">
        <v>0</v>
      </c>
      <c r="BQ689">
        <v>0</v>
      </c>
      <c r="BR689">
        <v>0</v>
      </c>
      <c r="BS689" s="17">
        <v>0</v>
      </c>
      <c r="BT689">
        <v>0</v>
      </c>
      <c r="BU689">
        <v>0</v>
      </c>
      <c r="BV689">
        <v>1</v>
      </c>
      <c r="BW689" s="17">
        <v>0</v>
      </c>
      <c r="BX689">
        <v>0</v>
      </c>
      <c r="BY689">
        <v>0</v>
      </c>
      <c r="BZ689">
        <v>0</v>
      </c>
      <c r="CA689">
        <v>0</v>
      </c>
      <c r="CB689" s="17">
        <v>0</v>
      </c>
      <c r="CC689">
        <v>1</v>
      </c>
      <c r="CD689">
        <v>1</v>
      </c>
      <c r="CE689">
        <v>0</v>
      </c>
      <c r="CF689">
        <v>0</v>
      </c>
      <c r="CG689">
        <v>0</v>
      </c>
      <c r="CH689">
        <v>0</v>
      </c>
      <c r="CI689">
        <v>0</v>
      </c>
      <c r="CJ689">
        <v>0</v>
      </c>
      <c r="CK689">
        <v>0</v>
      </c>
      <c r="CL689">
        <v>0</v>
      </c>
      <c r="CM689" s="17">
        <v>1</v>
      </c>
      <c r="CN689">
        <v>0</v>
      </c>
      <c r="CO689">
        <v>17</v>
      </c>
      <c r="CP689">
        <v>0</v>
      </c>
      <c r="CQ689">
        <v>1</v>
      </c>
      <c r="CR689">
        <v>7</v>
      </c>
      <c r="CX689" s="33" t="s">
        <v>85</v>
      </c>
    </row>
    <row r="690" spans="1:102" x14ac:dyDescent="0.25">
      <c r="A690">
        <v>689</v>
      </c>
      <c r="B690">
        <v>43</v>
      </c>
      <c r="C690" s="24" t="s">
        <v>454</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187">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455</v>
      </c>
      <c r="AZ690">
        <v>0</v>
      </c>
      <c r="BA690">
        <v>0</v>
      </c>
      <c r="BB690">
        <v>0</v>
      </c>
      <c r="BC690">
        <v>0</v>
      </c>
      <c r="BD690">
        <v>0</v>
      </c>
      <c r="BE690" s="17">
        <v>1</v>
      </c>
      <c r="BF690">
        <v>0</v>
      </c>
      <c r="BG690">
        <v>1</v>
      </c>
      <c r="BH690" s="17">
        <v>0</v>
      </c>
      <c r="BI690">
        <v>35.979999999999997</v>
      </c>
      <c r="BJ690">
        <v>67.680000000000007</v>
      </c>
      <c r="BK690" s="24">
        <v>32</v>
      </c>
      <c r="BL690">
        <v>1</v>
      </c>
      <c r="BM690">
        <v>0</v>
      </c>
      <c r="BN690">
        <v>0</v>
      </c>
      <c r="BO690">
        <v>0</v>
      </c>
      <c r="BP690">
        <v>0</v>
      </c>
      <c r="BQ690">
        <v>0</v>
      </c>
      <c r="BR690">
        <v>0</v>
      </c>
      <c r="BS690" s="17">
        <v>0</v>
      </c>
      <c r="BT690">
        <v>0</v>
      </c>
      <c r="BU690">
        <v>0</v>
      </c>
      <c r="BV690">
        <v>1</v>
      </c>
      <c r="BW690" s="17">
        <v>0</v>
      </c>
      <c r="BX690">
        <v>0</v>
      </c>
      <c r="BY690">
        <v>0</v>
      </c>
      <c r="BZ690">
        <v>0</v>
      </c>
      <c r="CA690">
        <v>0</v>
      </c>
      <c r="CB690" s="17">
        <v>0</v>
      </c>
      <c r="CC690">
        <v>1</v>
      </c>
      <c r="CD690">
        <v>1</v>
      </c>
      <c r="CE690">
        <v>0</v>
      </c>
      <c r="CF690">
        <v>0</v>
      </c>
      <c r="CG690">
        <v>0</v>
      </c>
      <c r="CH690">
        <v>0</v>
      </c>
      <c r="CI690">
        <v>0</v>
      </c>
      <c r="CJ690">
        <v>0</v>
      </c>
      <c r="CK690">
        <v>0</v>
      </c>
      <c r="CL690">
        <v>0</v>
      </c>
      <c r="CM690" s="17">
        <v>1</v>
      </c>
      <c r="CN690">
        <v>0</v>
      </c>
      <c r="CO690">
        <v>17</v>
      </c>
      <c r="CP690">
        <v>0</v>
      </c>
      <c r="CQ690">
        <v>1</v>
      </c>
      <c r="CR690">
        <v>7</v>
      </c>
      <c r="CX690" s="33" t="s">
        <v>85</v>
      </c>
    </row>
    <row r="691" spans="1:102" x14ac:dyDescent="0.25">
      <c r="A691">
        <v>690</v>
      </c>
      <c r="B691">
        <v>43</v>
      </c>
      <c r="C691" s="24" t="s">
        <v>454</v>
      </c>
      <c r="D691" s="12">
        <v>8.9694548350037309</v>
      </c>
      <c r="E691" s="13">
        <v>2.4046795804299546</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187">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455</v>
      </c>
      <c r="AZ691">
        <v>0</v>
      </c>
      <c r="BA691">
        <v>0</v>
      </c>
      <c r="BB691">
        <v>0</v>
      </c>
      <c r="BC691">
        <v>0</v>
      </c>
      <c r="BD691">
        <v>0</v>
      </c>
      <c r="BE691" s="17">
        <v>1</v>
      </c>
      <c r="BF691">
        <v>0</v>
      </c>
      <c r="BG691">
        <v>1</v>
      </c>
      <c r="BH691" s="17">
        <v>0</v>
      </c>
      <c r="BI691">
        <v>35.979999999999997</v>
      </c>
      <c r="BJ691">
        <v>67.680000000000007</v>
      </c>
      <c r="BK691" s="24">
        <v>32</v>
      </c>
      <c r="BL691">
        <v>1</v>
      </c>
      <c r="BM691">
        <v>0</v>
      </c>
      <c r="BN691">
        <v>0</v>
      </c>
      <c r="BO691">
        <v>0</v>
      </c>
      <c r="BP691">
        <v>0</v>
      </c>
      <c r="BQ691">
        <v>0</v>
      </c>
      <c r="BR691">
        <v>0</v>
      </c>
      <c r="BS691" s="17">
        <v>0</v>
      </c>
      <c r="BT691">
        <v>0</v>
      </c>
      <c r="BU691">
        <v>0</v>
      </c>
      <c r="BV691">
        <v>1</v>
      </c>
      <c r="BW691" s="17">
        <v>0</v>
      </c>
      <c r="BX691">
        <v>0</v>
      </c>
      <c r="BY691">
        <v>0</v>
      </c>
      <c r="BZ691">
        <v>0</v>
      </c>
      <c r="CA691">
        <v>0</v>
      </c>
      <c r="CB691" s="17">
        <v>0</v>
      </c>
      <c r="CC691">
        <v>1</v>
      </c>
      <c r="CD691">
        <v>1</v>
      </c>
      <c r="CE691">
        <v>0</v>
      </c>
      <c r="CF691">
        <v>0</v>
      </c>
      <c r="CG691">
        <v>0</v>
      </c>
      <c r="CH691">
        <v>0</v>
      </c>
      <c r="CI691">
        <v>0</v>
      </c>
      <c r="CJ691">
        <v>0</v>
      </c>
      <c r="CK691">
        <v>0</v>
      </c>
      <c r="CL691">
        <v>0</v>
      </c>
      <c r="CM691" s="17">
        <v>1</v>
      </c>
      <c r="CN691">
        <v>0</v>
      </c>
      <c r="CO691">
        <v>17</v>
      </c>
      <c r="CP691">
        <v>0</v>
      </c>
      <c r="CQ691">
        <v>1</v>
      </c>
      <c r="CR691">
        <v>7</v>
      </c>
      <c r="CX691" s="33" t="s">
        <v>85</v>
      </c>
    </row>
    <row r="692" spans="1:102" x14ac:dyDescent="0.25">
      <c r="A692">
        <v>691</v>
      </c>
      <c r="B692">
        <v>43</v>
      </c>
      <c r="C692" s="24" t="s">
        <v>454</v>
      </c>
      <c r="D692" s="12">
        <v>22.31612006930872</v>
      </c>
      <c r="E692" s="13">
        <v>3.5935781109997937</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187">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455</v>
      </c>
      <c r="AZ692">
        <v>0</v>
      </c>
      <c r="BA692">
        <v>0</v>
      </c>
      <c r="BB692">
        <v>0</v>
      </c>
      <c r="BC692">
        <v>0</v>
      </c>
      <c r="BD692">
        <v>0</v>
      </c>
      <c r="BE692" s="17">
        <v>1</v>
      </c>
      <c r="BF692">
        <v>0</v>
      </c>
      <c r="BG692">
        <v>1</v>
      </c>
      <c r="BH692" s="17">
        <v>0</v>
      </c>
      <c r="BI692">
        <v>35.979999999999997</v>
      </c>
      <c r="BJ692">
        <v>67.680000000000007</v>
      </c>
      <c r="BK692" s="24">
        <v>32</v>
      </c>
      <c r="BL692">
        <v>1</v>
      </c>
      <c r="BM692">
        <v>0</v>
      </c>
      <c r="BN692">
        <v>0</v>
      </c>
      <c r="BO692">
        <v>0</v>
      </c>
      <c r="BP692">
        <v>0</v>
      </c>
      <c r="BQ692">
        <v>0</v>
      </c>
      <c r="BR692">
        <v>0</v>
      </c>
      <c r="BS692" s="17">
        <v>0</v>
      </c>
      <c r="BT692">
        <v>0</v>
      </c>
      <c r="BU692">
        <v>0</v>
      </c>
      <c r="BV692">
        <v>1</v>
      </c>
      <c r="BW692" s="17">
        <v>0</v>
      </c>
      <c r="BX692">
        <v>0</v>
      </c>
      <c r="BY692">
        <v>0</v>
      </c>
      <c r="BZ692">
        <v>0</v>
      </c>
      <c r="CA692">
        <v>0</v>
      </c>
      <c r="CB692" s="17">
        <v>0</v>
      </c>
      <c r="CC692">
        <v>1</v>
      </c>
      <c r="CD692">
        <v>1</v>
      </c>
      <c r="CE692">
        <v>0</v>
      </c>
      <c r="CF692">
        <v>0</v>
      </c>
      <c r="CG692">
        <v>0</v>
      </c>
      <c r="CH692">
        <v>0</v>
      </c>
      <c r="CI692">
        <v>0</v>
      </c>
      <c r="CJ692">
        <v>0</v>
      </c>
      <c r="CK692">
        <v>0</v>
      </c>
      <c r="CL692">
        <v>0</v>
      </c>
      <c r="CM692" s="17">
        <v>1</v>
      </c>
      <c r="CN692">
        <v>0</v>
      </c>
      <c r="CO692">
        <v>17</v>
      </c>
      <c r="CP692">
        <v>0</v>
      </c>
      <c r="CQ692">
        <v>1</v>
      </c>
      <c r="CR692">
        <v>7</v>
      </c>
      <c r="CX692" s="33" t="s">
        <v>85</v>
      </c>
    </row>
    <row r="693" spans="1:102" x14ac:dyDescent="0.25">
      <c r="A693">
        <v>692</v>
      </c>
      <c r="B693">
        <v>43</v>
      </c>
      <c r="C693" s="24" t="s">
        <v>454</v>
      </c>
      <c r="D693" s="12">
        <v>4.4905432052525285</v>
      </c>
      <c r="E693" s="13">
        <v>1.6881741373129806</v>
      </c>
      <c r="F693" s="7">
        <v>2.66</v>
      </c>
      <c r="G693" s="7">
        <f t="shared" si="160"/>
        <v>2.8023690679395479</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187">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455</v>
      </c>
      <c r="AZ693">
        <v>0</v>
      </c>
      <c r="BA693">
        <v>0</v>
      </c>
      <c r="BB693">
        <v>0</v>
      </c>
      <c r="BC693">
        <v>0</v>
      </c>
      <c r="BD693">
        <v>0</v>
      </c>
      <c r="BE693" s="17">
        <v>1</v>
      </c>
      <c r="BF693">
        <v>0</v>
      </c>
      <c r="BG693">
        <v>1</v>
      </c>
      <c r="BH693" s="17">
        <v>0</v>
      </c>
      <c r="BI693">
        <v>35.979999999999997</v>
      </c>
      <c r="BJ693">
        <v>67.680000000000007</v>
      </c>
      <c r="BK693" s="24">
        <v>29</v>
      </c>
      <c r="BL693">
        <v>1</v>
      </c>
      <c r="BM693">
        <v>0</v>
      </c>
      <c r="BN693">
        <v>0</v>
      </c>
      <c r="BO693">
        <v>0</v>
      </c>
      <c r="BP693">
        <v>0</v>
      </c>
      <c r="BQ693">
        <v>0</v>
      </c>
      <c r="BR693">
        <v>0</v>
      </c>
      <c r="BS693" s="17">
        <v>0</v>
      </c>
      <c r="BT693">
        <v>0</v>
      </c>
      <c r="BU693">
        <v>0</v>
      </c>
      <c r="BV693">
        <v>1</v>
      </c>
      <c r="BW693" s="17">
        <v>0</v>
      </c>
      <c r="BX693">
        <v>0</v>
      </c>
      <c r="BY693">
        <v>0</v>
      </c>
      <c r="BZ693">
        <v>0</v>
      </c>
      <c r="CA693">
        <v>0</v>
      </c>
      <c r="CB693" s="17">
        <v>0</v>
      </c>
      <c r="CC693">
        <v>1</v>
      </c>
      <c r="CD693">
        <v>1</v>
      </c>
      <c r="CE693">
        <v>0</v>
      </c>
      <c r="CF693">
        <v>0</v>
      </c>
      <c r="CG693">
        <v>0</v>
      </c>
      <c r="CH693">
        <v>0</v>
      </c>
      <c r="CI693">
        <v>0</v>
      </c>
      <c r="CJ693">
        <v>0</v>
      </c>
      <c r="CK693">
        <v>0</v>
      </c>
      <c r="CL693">
        <v>0</v>
      </c>
      <c r="CM693" s="17">
        <v>1</v>
      </c>
      <c r="CN693">
        <v>0</v>
      </c>
      <c r="CO693">
        <v>17</v>
      </c>
      <c r="CP693">
        <v>0</v>
      </c>
      <c r="CQ693">
        <v>1</v>
      </c>
      <c r="CR693">
        <v>7</v>
      </c>
      <c r="CX693" s="33" t="s">
        <v>85</v>
      </c>
    </row>
    <row r="694" spans="1:102" x14ac:dyDescent="0.25">
      <c r="A694">
        <v>693</v>
      </c>
      <c r="B694">
        <v>43</v>
      </c>
      <c r="C694" s="24" t="s">
        <v>454</v>
      </c>
      <c r="D694" s="12">
        <v>10.297439048222866</v>
      </c>
      <c r="E694" s="13">
        <v>1.6528794619940395</v>
      </c>
      <c r="F694" s="7">
        <v>6.23</v>
      </c>
      <c r="G694" s="7">
        <f t="shared" si="160"/>
        <v>8.6445595862288265</v>
      </c>
      <c r="H694" s="15">
        <f t="shared" si="161"/>
        <v>11.950318510216906</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187">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455</v>
      </c>
      <c r="AZ694">
        <v>0</v>
      </c>
      <c r="BA694">
        <v>0</v>
      </c>
      <c r="BB694">
        <v>0</v>
      </c>
      <c r="BC694">
        <v>0</v>
      </c>
      <c r="BD694">
        <v>0</v>
      </c>
      <c r="BE694" s="17">
        <v>1</v>
      </c>
      <c r="BF694">
        <v>0</v>
      </c>
      <c r="BG694">
        <v>1</v>
      </c>
      <c r="BH694" s="17">
        <v>0</v>
      </c>
      <c r="BI694">
        <v>35.979999999999997</v>
      </c>
      <c r="BJ694">
        <v>67.680000000000007</v>
      </c>
      <c r="BK694" s="24">
        <v>29</v>
      </c>
      <c r="BL694">
        <v>1</v>
      </c>
      <c r="BM694">
        <v>0</v>
      </c>
      <c r="BN694">
        <v>0</v>
      </c>
      <c r="BO694">
        <v>0</v>
      </c>
      <c r="BP694">
        <v>0</v>
      </c>
      <c r="BQ694">
        <v>0</v>
      </c>
      <c r="BR694">
        <v>0</v>
      </c>
      <c r="BS694" s="17">
        <v>0</v>
      </c>
      <c r="BT694">
        <v>0</v>
      </c>
      <c r="BU694">
        <v>0</v>
      </c>
      <c r="BV694">
        <v>1</v>
      </c>
      <c r="BW694" s="17">
        <v>0</v>
      </c>
      <c r="BX694">
        <v>0</v>
      </c>
      <c r="BY694">
        <v>0</v>
      </c>
      <c r="BZ694">
        <v>0</v>
      </c>
      <c r="CA694">
        <v>0</v>
      </c>
      <c r="CB694" s="17">
        <v>0</v>
      </c>
      <c r="CC694">
        <v>1</v>
      </c>
      <c r="CD694">
        <v>1</v>
      </c>
      <c r="CE694">
        <v>0</v>
      </c>
      <c r="CF694">
        <v>0</v>
      </c>
      <c r="CG694">
        <v>0</v>
      </c>
      <c r="CH694">
        <v>0</v>
      </c>
      <c r="CI694">
        <v>0</v>
      </c>
      <c r="CJ694">
        <v>0</v>
      </c>
      <c r="CK694">
        <v>0</v>
      </c>
      <c r="CL694">
        <v>0</v>
      </c>
      <c r="CM694" s="17">
        <v>1</v>
      </c>
      <c r="CN694">
        <v>0</v>
      </c>
      <c r="CO694">
        <v>17</v>
      </c>
      <c r="CP694">
        <v>0</v>
      </c>
      <c r="CQ694">
        <v>1</v>
      </c>
      <c r="CR694">
        <v>7</v>
      </c>
      <c r="CX694" s="33" t="s">
        <v>85</v>
      </c>
    </row>
    <row r="695" spans="1:102" x14ac:dyDescent="0.25">
      <c r="A695">
        <v>694</v>
      </c>
      <c r="B695">
        <v>43</v>
      </c>
      <c r="C695" s="24" t="s">
        <v>454</v>
      </c>
      <c r="D695" s="12">
        <v>34.809974988792526</v>
      </c>
      <c r="E695" s="13">
        <v>5.7920091495495054</v>
      </c>
      <c r="F695" s="7">
        <v>6.01</v>
      </c>
      <c r="G695" s="7">
        <f t="shared" si="160"/>
        <v>29.017965839243018</v>
      </c>
      <c r="H695" s="15">
        <f t="shared" si="161"/>
        <v>40.601984138342033</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187">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455</v>
      </c>
      <c r="AZ695">
        <v>0</v>
      </c>
      <c r="BA695">
        <v>0</v>
      </c>
      <c r="BB695">
        <v>0</v>
      </c>
      <c r="BC695">
        <v>0</v>
      </c>
      <c r="BD695">
        <v>0</v>
      </c>
      <c r="BE695" s="17">
        <v>1</v>
      </c>
      <c r="BF695">
        <v>0</v>
      </c>
      <c r="BG695">
        <v>1</v>
      </c>
      <c r="BH695" s="17">
        <v>0</v>
      </c>
      <c r="BI695">
        <v>35.979999999999997</v>
      </c>
      <c r="BJ695">
        <v>67.680000000000007</v>
      </c>
      <c r="BK695" s="24">
        <v>29</v>
      </c>
      <c r="BL695">
        <v>1</v>
      </c>
      <c r="BM695">
        <v>0</v>
      </c>
      <c r="BN695">
        <v>0</v>
      </c>
      <c r="BO695">
        <v>0</v>
      </c>
      <c r="BP695">
        <v>0</v>
      </c>
      <c r="BQ695">
        <v>0</v>
      </c>
      <c r="BR695">
        <v>0</v>
      </c>
      <c r="BS695" s="17">
        <v>0</v>
      </c>
      <c r="BT695">
        <v>0</v>
      </c>
      <c r="BU695">
        <v>0</v>
      </c>
      <c r="BV695">
        <v>1</v>
      </c>
      <c r="BW695" s="17">
        <v>0</v>
      </c>
      <c r="BX695">
        <v>0</v>
      </c>
      <c r="BY695">
        <v>0</v>
      </c>
      <c r="BZ695">
        <v>0</v>
      </c>
      <c r="CA695">
        <v>0</v>
      </c>
      <c r="CB695" s="17">
        <v>0</v>
      </c>
      <c r="CC695">
        <v>1</v>
      </c>
      <c r="CD695">
        <v>1</v>
      </c>
      <c r="CE695">
        <v>0</v>
      </c>
      <c r="CF695">
        <v>0</v>
      </c>
      <c r="CG695">
        <v>0</v>
      </c>
      <c r="CH695">
        <v>0</v>
      </c>
      <c r="CI695">
        <v>0</v>
      </c>
      <c r="CJ695">
        <v>0</v>
      </c>
      <c r="CK695">
        <v>0</v>
      </c>
      <c r="CL695">
        <v>0</v>
      </c>
      <c r="CM695" s="17">
        <v>1</v>
      </c>
      <c r="CN695">
        <v>0</v>
      </c>
      <c r="CO695">
        <v>17</v>
      </c>
      <c r="CP695">
        <v>0</v>
      </c>
      <c r="CQ695">
        <v>1</v>
      </c>
      <c r="CR695">
        <v>7</v>
      </c>
      <c r="CX695" s="33" t="s">
        <v>85</v>
      </c>
    </row>
    <row r="696" spans="1:102" x14ac:dyDescent="0.25">
      <c r="A696">
        <v>695</v>
      </c>
      <c r="B696">
        <v>43</v>
      </c>
      <c r="C696" s="24" t="s">
        <v>454</v>
      </c>
      <c r="D696" s="12">
        <v>7.6928921298799136</v>
      </c>
      <c r="E696" s="13">
        <v>1.7095315844177585</v>
      </c>
      <c r="F696" s="7">
        <v>4.5</v>
      </c>
      <c r="G696" s="7">
        <f t="shared" si="160"/>
        <v>5.9833605454621548</v>
      </c>
      <c r="H696" s="15">
        <f t="shared" si="161"/>
        <v>9.4024237142976723</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187">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455</v>
      </c>
      <c r="AZ696">
        <v>0</v>
      </c>
      <c r="BA696">
        <v>0</v>
      </c>
      <c r="BB696">
        <v>0</v>
      </c>
      <c r="BC696">
        <v>0</v>
      </c>
      <c r="BD696">
        <v>0</v>
      </c>
      <c r="BE696" s="17">
        <v>1</v>
      </c>
      <c r="BF696">
        <v>0</v>
      </c>
      <c r="BG696">
        <v>1</v>
      </c>
      <c r="BH696" s="17">
        <v>0</v>
      </c>
      <c r="BI696">
        <v>35.979999999999997</v>
      </c>
      <c r="BJ696">
        <v>67.680000000000007</v>
      </c>
      <c r="BK696" s="24">
        <v>33</v>
      </c>
      <c r="BL696">
        <v>1</v>
      </c>
      <c r="BM696">
        <v>0</v>
      </c>
      <c r="BN696">
        <v>0</v>
      </c>
      <c r="BO696">
        <v>0</v>
      </c>
      <c r="BP696">
        <v>0</v>
      </c>
      <c r="BQ696">
        <v>0</v>
      </c>
      <c r="BR696">
        <v>0</v>
      </c>
      <c r="BS696" s="17">
        <v>0</v>
      </c>
      <c r="BT696">
        <v>0</v>
      </c>
      <c r="BU696">
        <v>0</v>
      </c>
      <c r="BV696">
        <v>1</v>
      </c>
      <c r="BW696" s="17">
        <v>0</v>
      </c>
      <c r="BX696">
        <v>0</v>
      </c>
      <c r="BY696">
        <v>0</v>
      </c>
      <c r="BZ696">
        <v>0</v>
      </c>
      <c r="CA696">
        <v>0</v>
      </c>
      <c r="CB696" s="17">
        <v>0</v>
      </c>
      <c r="CC696">
        <v>1</v>
      </c>
      <c r="CD696">
        <v>1</v>
      </c>
      <c r="CE696">
        <v>0</v>
      </c>
      <c r="CF696">
        <v>0</v>
      </c>
      <c r="CG696">
        <v>0</v>
      </c>
      <c r="CH696">
        <v>0</v>
      </c>
      <c r="CI696">
        <v>0</v>
      </c>
      <c r="CJ696">
        <v>0</v>
      </c>
      <c r="CK696">
        <v>0</v>
      </c>
      <c r="CL696">
        <v>0</v>
      </c>
      <c r="CM696" s="17">
        <v>1</v>
      </c>
      <c r="CN696">
        <v>0</v>
      </c>
      <c r="CO696">
        <v>17</v>
      </c>
      <c r="CP696">
        <v>0</v>
      </c>
      <c r="CQ696">
        <v>1</v>
      </c>
      <c r="CR696">
        <v>7</v>
      </c>
      <c r="CX696" s="33" t="s">
        <v>85</v>
      </c>
    </row>
    <row r="697" spans="1:102" x14ac:dyDescent="0.25">
      <c r="A697">
        <v>696</v>
      </c>
      <c r="B697">
        <v>43</v>
      </c>
      <c r="C697" s="24" t="s">
        <v>454</v>
      </c>
      <c r="D697" s="12">
        <v>3.5558076341622114</v>
      </c>
      <c r="E697" s="13">
        <v>0.78321754056436377</v>
      </c>
      <c r="F697" s="7">
        <v>4.54</v>
      </c>
      <c r="G697" s="7">
        <f t="shared" si="160"/>
        <v>2.7725900935978478</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187">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455</v>
      </c>
      <c r="AZ697">
        <v>0</v>
      </c>
      <c r="BA697">
        <v>0</v>
      </c>
      <c r="BB697">
        <v>0</v>
      </c>
      <c r="BC697">
        <v>0</v>
      </c>
      <c r="BD697">
        <v>0</v>
      </c>
      <c r="BE697" s="17">
        <v>1</v>
      </c>
      <c r="BF697">
        <v>0</v>
      </c>
      <c r="BG697">
        <v>1</v>
      </c>
      <c r="BH697" s="17">
        <v>0</v>
      </c>
      <c r="BI697">
        <v>35.979999999999997</v>
      </c>
      <c r="BJ697">
        <v>67.680000000000007</v>
      </c>
      <c r="BK697" s="24">
        <v>33</v>
      </c>
      <c r="BL697">
        <v>1</v>
      </c>
      <c r="BM697">
        <v>0</v>
      </c>
      <c r="BN697">
        <v>0</v>
      </c>
      <c r="BO697">
        <v>0</v>
      </c>
      <c r="BP697">
        <v>0</v>
      </c>
      <c r="BQ697">
        <v>0</v>
      </c>
      <c r="BR697">
        <v>0</v>
      </c>
      <c r="BS697" s="17">
        <v>0</v>
      </c>
      <c r="BT697">
        <v>0</v>
      </c>
      <c r="BU697">
        <v>0</v>
      </c>
      <c r="BV697">
        <v>1</v>
      </c>
      <c r="BW697" s="17">
        <v>0</v>
      </c>
      <c r="BX697">
        <v>0</v>
      </c>
      <c r="BY697">
        <v>0</v>
      </c>
      <c r="BZ697">
        <v>0</v>
      </c>
      <c r="CA697">
        <v>0</v>
      </c>
      <c r="CB697" s="17">
        <v>0</v>
      </c>
      <c r="CC697">
        <v>1</v>
      </c>
      <c r="CD697">
        <v>1</v>
      </c>
      <c r="CE697">
        <v>0</v>
      </c>
      <c r="CF697">
        <v>0</v>
      </c>
      <c r="CG697">
        <v>0</v>
      </c>
      <c r="CH697">
        <v>0</v>
      </c>
      <c r="CI697">
        <v>0</v>
      </c>
      <c r="CJ697">
        <v>0</v>
      </c>
      <c r="CK697">
        <v>0</v>
      </c>
      <c r="CL697">
        <v>0</v>
      </c>
      <c r="CM697" s="17">
        <v>1</v>
      </c>
      <c r="CN697">
        <v>0</v>
      </c>
      <c r="CO697">
        <v>17</v>
      </c>
      <c r="CP697">
        <v>0</v>
      </c>
      <c r="CQ697">
        <v>1</v>
      </c>
      <c r="CR697">
        <v>7</v>
      </c>
      <c r="CX697" s="33" t="s">
        <v>85</v>
      </c>
    </row>
    <row r="698" spans="1:102" s="143" customFormat="1" x14ac:dyDescent="0.25">
      <c r="A698" s="143">
        <v>697</v>
      </c>
      <c r="B698" s="143">
        <v>43</v>
      </c>
      <c r="C698" s="144" t="s">
        <v>454</v>
      </c>
      <c r="D698" s="145">
        <v>30.647655617245874</v>
      </c>
      <c r="E698" s="146">
        <v>4.8112489195048465</v>
      </c>
      <c r="F698" s="147">
        <v>6.37</v>
      </c>
      <c r="G698" s="147">
        <f t="shared" si="160"/>
        <v>25.836406697741026</v>
      </c>
      <c r="H698" s="148">
        <f t="shared" si="161"/>
        <v>35.458904536750723</v>
      </c>
      <c r="I698" s="149">
        <f t="shared" si="162"/>
        <v>0.21333397643449015</v>
      </c>
      <c r="J698" s="150">
        <f t="shared" si="163"/>
        <v>3.3490420162400336E-2</v>
      </c>
      <c r="K698" s="150">
        <f t="shared" si="164"/>
        <v>29.859284988090387</v>
      </c>
      <c r="L698" s="151">
        <v>1</v>
      </c>
      <c r="M698" s="152">
        <v>0</v>
      </c>
      <c r="N698" s="151">
        <v>0</v>
      </c>
      <c r="O698" s="152">
        <v>1</v>
      </c>
      <c r="P698" s="152">
        <v>0</v>
      </c>
      <c r="Q698" s="152">
        <v>0</v>
      </c>
      <c r="R698" s="152">
        <v>0</v>
      </c>
      <c r="S698" s="151">
        <v>875</v>
      </c>
      <c r="T698" s="152">
        <v>23</v>
      </c>
      <c r="U698" s="152">
        <f t="shared" si="165"/>
        <v>851</v>
      </c>
      <c r="V698" s="152">
        <f t="shared" si="166"/>
        <v>18</v>
      </c>
      <c r="W698" s="147">
        <f t="shared" si="169"/>
        <v>3.1</v>
      </c>
      <c r="X698" s="147">
        <f t="shared" si="168"/>
        <v>23.9</v>
      </c>
      <c r="Y698" s="152">
        <v>0</v>
      </c>
      <c r="Z698" s="152">
        <v>1</v>
      </c>
      <c r="AA698" s="152">
        <v>0</v>
      </c>
      <c r="AB698" s="152">
        <v>0</v>
      </c>
      <c r="AC698" s="152">
        <v>0</v>
      </c>
      <c r="AD698" s="153">
        <v>1</v>
      </c>
      <c r="AE698" s="152">
        <v>0</v>
      </c>
      <c r="AF698" s="152">
        <v>0</v>
      </c>
      <c r="AG698" s="153">
        <v>1</v>
      </c>
      <c r="AH698" s="152">
        <v>1</v>
      </c>
      <c r="AI698" s="153">
        <v>0</v>
      </c>
      <c r="AJ698" s="154">
        <v>1994</v>
      </c>
      <c r="AK698" s="150">
        <v>0.62</v>
      </c>
      <c r="AL698" s="150">
        <v>0.27</v>
      </c>
      <c r="AM698" s="150">
        <v>0.11</v>
      </c>
      <c r="AN698" s="155">
        <v>0</v>
      </c>
      <c r="AO698" s="156" t="s">
        <v>98</v>
      </c>
      <c r="AP698" s="157" t="s">
        <v>98</v>
      </c>
      <c r="AQ698" s="143">
        <v>0</v>
      </c>
      <c r="AR698" s="158">
        <v>1</v>
      </c>
      <c r="AS698" s="174">
        <f t="shared" si="170"/>
        <v>0.35160068847000003</v>
      </c>
      <c r="AT698" s="158">
        <v>0.64839931152999997</v>
      </c>
      <c r="AU698">
        <v>0</v>
      </c>
      <c r="AV698" s="157">
        <v>1</v>
      </c>
      <c r="AW698" s="143">
        <v>0.5</v>
      </c>
      <c r="AX698" s="157">
        <v>0.5</v>
      </c>
      <c r="AY698" s="157" t="s">
        <v>455</v>
      </c>
      <c r="AZ698">
        <v>0</v>
      </c>
      <c r="BA698">
        <v>0</v>
      </c>
      <c r="BB698">
        <v>0</v>
      </c>
      <c r="BC698">
        <v>0</v>
      </c>
      <c r="BD698">
        <v>0</v>
      </c>
      <c r="BE698" s="157">
        <v>1</v>
      </c>
      <c r="BF698">
        <v>0</v>
      </c>
      <c r="BG698">
        <v>1</v>
      </c>
      <c r="BH698" s="157">
        <v>0</v>
      </c>
      <c r="BI698">
        <v>35.979999999999997</v>
      </c>
      <c r="BJ698">
        <v>67.680000000000007</v>
      </c>
      <c r="BK698" s="144">
        <v>33</v>
      </c>
      <c r="BL698" s="143">
        <v>1</v>
      </c>
      <c r="BM698" s="143">
        <v>0</v>
      </c>
      <c r="BN698" s="143">
        <v>0</v>
      </c>
      <c r="BO698" s="143">
        <v>0</v>
      </c>
      <c r="BP698" s="143">
        <v>0</v>
      </c>
      <c r="BQ698" s="143">
        <v>0</v>
      </c>
      <c r="BR698" s="143">
        <v>0</v>
      </c>
      <c r="BS698" s="157">
        <v>0</v>
      </c>
      <c r="BT698" s="143">
        <v>0</v>
      </c>
      <c r="BU698" s="143">
        <v>0</v>
      </c>
      <c r="BV698" s="143">
        <v>1</v>
      </c>
      <c r="BW698" s="157">
        <v>0</v>
      </c>
      <c r="BX698" s="143">
        <v>0</v>
      </c>
      <c r="BY698" s="143">
        <v>0</v>
      </c>
      <c r="BZ698" s="143">
        <v>0</v>
      </c>
      <c r="CA698" s="143">
        <v>0</v>
      </c>
      <c r="CB698" s="157">
        <v>0</v>
      </c>
      <c r="CC698" s="143">
        <v>1</v>
      </c>
      <c r="CD698" s="143">
        <v>1</v>
      </c>
      <c r="CE698" s="143">
        <v>0</v>
      </c>
      <c r="CF698" s="143">
        <v>0</v>
      </c>
      <c r="CG698" s="143">
        <v>0</v>
      </c>
      <c r="CH698" s="143">
        <v>0</v>
      </c>
      <c r="CI698" s="143">
        <v>0</v>
      </c>
      <c r="CJ698" s="143">
        <v>0</v>
      </c>
      <c r="CK698" s="143">
        <v>0</v>
      </c>
      <c r="CL698" s="143">
        <v>0</v>
      </c>
      <c r="CM698" s="157">
        <v>1</v>
      </c>
      <c r="CN698">
        <v>0</v>
      </c>
      <c r="CO698">
        <v>17</v>
      </c>
      <c r="CP698">
        <v>0</v>
      </c>
      <c r="CQ698">
        <v>1</v>
      </c>
      <c r="CR698">
        <v>7</v>
      </c>
      <c r="CS698" s="159"/>
      <c r="CX698" s="33" t="s">
        <v>85</v>
      </c>
    </row>
    <row r="699" spans="1:102" x14ac:dyDescent="0.25">
      <c r="A699">
        <v>698</v>
      </c>
      <c r="B699">
        <v>44</v>
      </c>
      <c r="C699" s="24" t="s">
        <v>464</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187">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s="17">
        <v>0</v>
      </c>
      <c r="BF699">
        <v>1</v>
      </c>
      <c r="BG699">
        <v>0</v>
      </c>
      <c r="BH699" s="17">
        <v>0</v>
      </c>
      <c r="BI699">
        <v>2706.083333333333</v>
      </c>
      <c r="BJ699">
        <v>2480</v>
      </c>
      <c r="BK699" s="24">
        <v>40.5</v>
      </c>
      <c r="BL699">
        <v>0</v>
      </c>
      <c r="BM699">
        <v>0</v>
      </c>
      <c r="BN699">
        <v>0</v>
      </c>
      <c r="BO699">
        <v>0</v>
      </c>
      <c r="BP699">
        <v>0</v>
      </c>
      <c r="BQ699">
        <v>0</v>
      </c>
      <c r="BR699">
        <v>0</v>
      </c>
      <c r="BS699" s="17">
        <v>1</v>
      </c>
      <c r="BT699">
        <v>1</v>
      </c>
      <c r="BU699">
        <v>0</v>
      </c>
      <c r="BV699">
        <v>0</v>
      </c>
      <c r="BW699" s="17">
        <v>0</v>
      </c>
      <c r="BX699">
        <v>0</v>
      </c>
      <c r="BY699">
        <v>0</v>
      </c>
      <c r="BZ699">
        <v>0</v>
      </c>
      <c r="CA699">
        <v>0</v>
      </c>
      <c r="CB699" s="17">
        <v>1</v>
      </c>
      <c r="CC699">
        <v>0</v>
      </c>
      <c r="CD699">
        <v>0</v>
      </c>
      <c r="CE699">
        <v>0</v>
      </c>
      <c r="CF699">
        <v>0</v>
      </c>
      <c r="CG699">
        <v>0</v>
      </c>
      <c r="CH699">
        <v>0</v>
      </c>
      <c r="CI699">
        <v>0</v>
      </c>
      <c r="CJ699">
        <v>0</v>
      </c>
      <c r="CK699">
        <v>0</v>
      </c>
      <c r="CL699">
        <v>0</v>
      </c>
      <c r="CM699" s="17">
        <v>1</v>
      </c>
      <c r="CN699">
        <v>3.0070000000000001</v>
      </c>
      <c r="CO699">
        <v>32</v>
      </c>
      <c r="CP699">
        <v>1</v>
      </c>
      <c r="CQ699">
        <v>0</v>
      </c>
      <c r="CR699">
        <v>26</v>
      </c>
      <c r="CX699" s="33" t="s">
        <v>85</v>
      </c>
    </row>
    <row r="700" spans="1:102" x14ac:dyDescent="0.25">
      <c r="A700">
        <v>699</v>
      </c>
      <c r="B700">
        <v>44</v>
      </c>
      <c r="C700" s="24" t="s">
        <v>464</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187">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s="17">
        <v>0</v>
      </c>
      <c r="BF700">
        <v>1</v>
      </c>
      <c r="BG700">
        <v>0</v>
      </c>
      <c r="BH700" s="17">
        <v>0</v>
      </c>
      <c r="BI700">
        <v>2706.083333333333</v>
      </c>
      <c r="BJ700">
        <v>2480</v>
      </c>
      <c r="BK700" s="24">
        <v>40.5</v>
      </c>
      <c r="BL700">
        <v>0</v>
      </c>
      <c r="BM700">
        <v>0</v>
      </c>
      <c r="BN700">
        <v>0</v>
      </c>
      <c r="BO700">
        <v>0</v>
      </c>
      <c r="BP700">
        <v>0</v>
      </c>
      <c r="BQ700">
        <v>0</v>
      </c>
      <c r="BR700">
        <v>0</v>
      </c>
      <c r="BS700" s="17">
        <v>1</v>
      </c>
      <c r="BT700">
        <v>1</v>
      </c>
      <c r="BU700">
        <v>0</v>
      </c>
      <c r="BV700">
        <v>0</v>
      </c>
      <c r="BW700" s="17">
        <v>0</v>
      </c>
      <c r="BX700">
        <v>0</v>
      </c>
      <c r="BY700">
        <v>0</v>
      </c>
      <c r="BZ700">
        <v>0</v>
      </c>
      <c r="CA700">
        <v>0</v>
      </c>
      <c r="CB700" s="17">
        <v>1</v>
      </c>
      <c r="CC700">
        <v>0</v>
      </c>
      <c r="CD700">
        <v>0</v>
      </c>
      <c r="CE700">
        <v>0</v>
      </c>
      <c r="CF700">
        <v>0</v>
      </c>
      <c r="CG700">
        <v>0</v>
      </c>
      <c r="CH700">
        <v>0</v>
      </c>
      <c r="CI700">
        <v>0</v>
      </c>
      <c r="CJ700">
        <v>0</v>
      </c>
      <c r="CK700">
        <v>0</v>
      </c>
      <c r="CL700">
        <v>0</v>
      </c>
      <c r="CM700" s="17">
        <v>1</v>
      </c>
      <c r="CN700">
        <v>3.0070000000000001</v>
      </c>
      <c r="CO700">
        <v>32</v>
      </c>
      <c r="CP700">
        <v>1</v>
      </c>
      <c r="CQ700">
        <v>0</v>
      </c>
      <c r="CR700">
        <v>26</v>
      </c>
      <c r="CX700" s="33" t="s">
        <v>85</v>
      </c>
    </row>
    <row r="701" spans="1:102" x14ac:dyDescent="0.25">
      <c r="A701">
        <v>700</v>
      </c>
      <c r="B701">
        <v>44</v>
      </c>
      <c r="C701" s="24" t="s">
        <v>464</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187">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s="17">
        <v>0</v>
      </c>
      <c r="BF701">
        <v>1</v>
      </c>
      <c r="BG701">
        <v>0</v>
      </c>
      <c r="BH701" s="17">
        <v>0</v>
      </c>
      <c r="BI701">
        <v>2706.083333333333</v>
      </c>
      <c r="BJ701">
        <v>2480</v>
      </c>
      <c r="BK701" s="24">
        <v>40.5</v>
      </c>
      <c r="BL701">
        <v>0</v>
      </c>
      <c r="BM701">
        <v>0</v>
      </c>
      <c r="BN701">
        <v>0</v>
      </c>
      <c r="BO701">
        <v>0</v>
      </c>
      <c r="BP701">
        <v>0</v>
      </c>
      <c r="BQ701">
        <v>0</v>
      </c>
      <c r="BR701">
        <v>0</v>
      </c>
      <c r="BS701" s="17">
        <v>1</v>
      </c>
      <c r="BT701">
        <v>1</v>
      </c>
      <c r="BU701">
        <v>0</v>
      </c>
      <c r="BV701">
        <v>0</v>
      </c>
      <c r="BW701" s="17">
        <v>0</v>
      </c>
      <c r="BX701">
        <v>0</v>
      </c>
      <c r="BY701">
        <v>0</v>
      </c>
      <c r="BZ701">
        <v>0</v>
      </c>
      <c r="CA701">
        <v>0</v>
      </c>
      <c r="CB701" s="17">
        <v>1</v>
      </c>
      <c r="CC701">
        <v>0</v>
      </c>
      <c r="CD701">
        <v>0</v>
      </c>
      <c r="CE701">
        <v>0</v>
      </c>
      <c r="CF701">
        <v>0</v>
      </c>
      <c r="CG701">
        <v>0</v>
      </c>
      <c r="CH701">
        <v>0</v>
      </c>
      <c r="CI701">
        <v>0</v>
      </c>
      <c r="CJ701">
        <v>0</v>
      </c>
      <c r="CK701">
        <v>0</v>
      </c>
      <c r="CL701">
        <v>0</v>
      </c>
      <c r="CM701" s="17">
        <v>1</v>
      </c>
      <c r="CN701">
        <v>3.0070000000000001</v>
      </c>
      <c r="CO701">
        <v>32</v>
      </c>
      <c r="CP701">
        <v>1</v>
      </c>
      <c r="CQ701">
        <v>0</v>
      </c>
      <c r="CR701">
        <v>26</v>
      </c>
      <c r="CX701" s="33" t="s">
        <v>85</v>
      </c>
    </row>
    <row r="702" spans="1:102" x14ac:dyDescent="0.25">
      <c r="A702">
        <v>701</v>
      </c>
      <c r="B702">
        <v>44</v>
      </c>
      <c r="C702" s="24" t="s">
        <v>464</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187">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s="17">
        <v>0</v>
      </c>
      <c r="BF702">
        <v>1</v>
      </c>
      <c r="BG702">
        <v>0</v>
      </c>
      <c r="BH702" s="17">
        <v>0</v>
      </c>
      <c r="BI702">
        <v>2706.083333333333</v>
      </c>
      <c r="BJ702">
        <v>2480</v>
      </c>
      <c r="BK702" s="24">
        <v>40.5</v>
      </c>
      <c r="BL702">
        <v>0</v>
      </c>
      <c r="BM702">
        <v>0</v>
      </c>
      <c r="BN702">
        <v>0</v>
      </c>
      <c r="BO702">
        <v>0</v>
      </c>
      <c r="BP702">
        <v>0</v>
      </c>
      <c r="BQ702">
        <v>0</v>
      </c>
      <c r="BR702">
        <v>0</v>
      </c>
      <c r="BS702" s="17">
        <v>1</v>
      </c>
      <c r="BT702">
        <v>1</v>
      </c>
      <c r="BU702">
        <v>0</v>
      </c>
      <c r="BV702">
        <v>0</v>
      </c>
      <c r="BW702" s="17">
        <v>0</v>
      </c>
      <c r="BX702">
        <v>0</v>
      </c>
      <c r="BY702">
        <v>0</v>
      </c>
      <c r="BZ702">
        <v>0</v>
      </c>
      <c r="CA702">
        <v>0</v>
      </c>
      <c r="CB702" s="17">
        <v>1</v>
      </c>
      <c r="CC702">
        <v>0</v>
      </c>
      <c r="CD702">
        <v>0</v>
      </c>
      <c r="CE702">
        <v>0</v>
      </c>
      <c r="CF702">
        <v>0</v>
      </c>
      <c r="CG702">
        <v>0</v>
      </c>
      <c r="CH702">
        <v>0</v>
      </c>
      <c r="CI702">
        <v>0</v>
      </c>
      <c r="CJ702">
        <v>0</v>
      </c>
      <c r="CK702">
        <v>0</v>
      </c>
      <c r="CL702">
        <v>0</v>
      </c>
      <c r="CM702" s="17">
        <v>1</v>
      </c>
      <c r="CN702">
        <v>3.0070000000000001</v>
      </c>
      <c r="CO702">
        <v>32</v>
      </c>
      <c r="CP702">
        <v>1</v>
      </c>
      <c r="CQ702">
        <v>0</v>
      </c>
      <c r="CR702">
        <v>26</v>
      </c>
      <c r="CX702" s="33" t="s">
        <v>85</v>
      </c>
    </row>
    <row r="703" spans="1:102" x14ac:dyDescent="0.25">
      <c r="A703">
        <v>702</v>
      </c>
      <c r="B703">
        <v>44</v>
      </c>
      <c r="C703" s="24" t="s">
        <v>464</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187">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s="17">
        <v>0</v>
      </c>
      <c r="BF703">
        <v>1</v>
      </c>
      <c r="BG703">
        <v>0</v>
      </c>
      <c r="BH703" s="17">
        <v>0</v>
      </c>
      <c r="BI703">
        <v>2706.083333333333</v>
      </c>
      <c r="BJ703">
        <v>2480</v>
      </c>
      <c r="BK703" s="24">
        <v>40.5</v>
      </c>
      <c r="BL703">
        <v>0</v>
      </c>
      <c r="BM703">
        <v>0</v>
      </c>
      <c r="BN703">
        <v>0</v>
      </c>
      <c r="BO703">
        <v>0</v>
      </c>
      <c r="BP703">
        <v>0</v>
      </c>
      <c r="BQ703">
        <v>0</v>
      </c>
      <c r="BR703">
        <v>0</v>
      </c>
      <c r="BS703" s="17">
        <v>1</v>
      </c>
      <c r="BT703">
        <v>1</v>
      </c>
      <c r="BU703">
        <v>0</v>
      </c>
      <c r="BV703">
        <v>0</v>
      </c>
      <c r="BW703" s="17">
        <v>0</v>
      </c>
      <c r="BX703">
        <v>0</v>
      </c>
      <c r="BY703">
        <v>0</v>
      </c>
      <c r="BZ703">
        <v>0</v>
      </c>
      <c r="CA703">
        <v>0</v>
      </c>
      <c r="CB703" s="17">
        <v>1</v>
      </c>
      <c r="CC703">
        <v>0</v>
      </c>
      <c r="CD703">
        <v>0</v>
      </c>
      <c r="CE703">
        <v>0</v>
      </c>
      <c r="CF703">
        <v>0</v>
      </c>
      <c r="CG703">
        <v>0</v>
      </c>
      <c r="CH703">
        <v>0</v>
      </c>
      <c r="CI703">
        <v>0</v>
      </c>
      <c r="CJ703">
        <v>0</v>
      </c>
      <c r="CK703">
        <v>0</v>
      </c>
      <c r="CL703">
        <v>0</v>
      </c>
      <c r="CM703" s="17">
        <v>1</v>
      </c>
      <c r="CN703">
        <v>3.0070000000000001</v>
      </c>
      <c r="CO703">
        <v>32</v>
      </c>
      <c r="CP703">
        <v>1</v>
      </c>
      <c r="CQ703">
        <v>0</v>
      </c>
      <c r="CR703">
        <v>26</v>
      </c>
      <c r="CX703" s="33" t="s">
        <v>85</v>
      </c>
    </row>
    <row r="704" spans="1:102" s="143" customFormat="1" x14ac:dyDescent="0.25">
      <c r="A704" s="143">
        <v>703</v>
      </c>
      <c r="B704" s="143">
        <v>44</v>
      </c>
      <c r="C704" s="144" t="s">
        <v>464</v>
      </c>
      <c r="D704" s="145">
        <v>6.7</v>
      </c>
      <c r="E704" s="146">
        <v>0.75645161290322582</v>
      </c>
      <c r="F704" s="147">
        <v>8.8571428571428577</v>
      </c>
      <c r="G704" s="147">
        <f t="shared" si="160"/>
        <v>5.943548387096774</v>
      </c>
      <c r="H704" s="148">
        <f t="shared" si="161"/>
        <v>7.4564516129032263</v>
      </c>
      <c r="I704" s="149">
        <f t="shared" si="162"/>
        <v>2.3064516245550216E-3</v>
      </c>
      <c r="J704" s="150">
        <f t="shared" si="163"/>
        <v>2.6040582857879277E-4</v>
      </c>
      <c r="K704" s="150">
        <f t="shared" si="164"/>
        <v>3840.159820760015</v>
      </c>
      <c r="L704" s="151">
        <v>0</v>
      </c>
      <c r="M704" s="152">
        <v>1</v>
      </c>
      <c r="N704" s="151">
        <v>0</v>
      </c>
      <c r="O704" s="152">
        <v>0</v>
      </c>
      <c r="P704" s="152">
        <v>0</v>
      </c>
      <c r="Q704" s="152">
        <v>1</v>
      </c>
      <c r="R704" s="152">
        <v>0</v>
      </c>
      <c r="S704" s="151">
        <v>14746755</v>
      </c>
      <c r="T704" s="152">
        <v>5</v>
      </c>
      <c r="U704" s="152">
        <f t="shared" si="165"/>
        <v>14746749</v>
      </c>
      <c r="V704" s="152">
        <f t="shared" si="166"/>
        <v>6</v>
      </c>
      <c r="W704" s="147">
        <v>12.27</v>
      </c>
      <c r="X704" s="147">
        <v>20.5</v>
      </c>
      <c r="Y704" s="152">
        <v>1</v>
      </c>
      <c r="Z704" s="152">
        <v>0</v>
      </c>
      <c r="AA704" s="152">
        <v>0</v>
      </c>
      <c r="AB704" s="152">
        <v>0</v>
      </c>
      <c r="AC704" s="152">
        <v>0</v>
      </c>
      <c r="AD704" s="153">
        <v>1</v>
      </c>
      <c r="AE704" s="152">
        <v>0</v>
      </c>
      <c r="AF704" s="152">
        <v>0</v>
      </c>
      <c r="AG704" s="153">
        <v>1</v>
      </c>
      <c r="AH704" s="152">
        <v>0</v>
      </c>
      <c r="AI704" s="153">
        <v>1</v>
      </c>
      <c r="AJ704" s="154">
        <v>1991</v>
      </c>
      <c r="AK704" s="150" t="s">
        <v>98</v>
      </c>
      <c r="AL704" s="150" t="s">
        <v>98</v>
      </c>
      <c r="AM704" s="150" t="s">
        <v>98</v>
      </c>
      <c r="AN704" s="155" t="s">
        <v>98</v>
      </c>
      <c r="AO704" s="156">
        <v>1</v>
      </c>
      <c r="AP704" s="157">
        <v>0</v>
      </c>
      <c r="AQ704" s="143">
        <v>1</v>
      </c>
      <c r="AR704" s="158">
        <v>0</v>
      </c>
      <c r="AS704" s="143" t="s">
        <v>98</v>
      </c>
      <c r="AT704" s="158" t="s">
        <v>98</v>
      </c>
      <c r="AU704">
        <v>1</v>
      </c>
      <c r="AV704" s="157">
        <v>0</v>
      </c>
      <c r="AW704" s="143" t="s">
        <v>98</v>
      </c>
      <c r="AX704" s="157" t="s">
        <v>98</v>
      </c>
      <c r="AY704" s="157" t="s">
        <v>465</v>
      </c>
      <c r="AZ704">
        <v>1</v>
      </c>
      <c r="BA704">
        <v>0</v>
      </c>
      <c r="BB704">
        <v>0</v>
      </c>
      <c r="BC704">
        <v>0</v>
      </c>
      <c r="BD704">
        <v>0</v>
      </c>
      <c r="BE704" s="157">
        <v>0</v>
      </c>
      <c r="BF704">
        <v>1</v>
      </c>
      <c r="BG704">
        <v>0</v>
      </c>
      <c r="BH704" s="157">
        <v>0</v>
      </c>
      <c r="BI704">
        <v>2706.083333333333</v>
      </c>
      <c r="BJ704">
        <v>2480</v>
      </c>
      <c r="BK704" s="144">
        <v>40.5</v>
      </c>
      <c r="BL704" s="143">
        <v>0</v>
      </c>
      <c r="BM704" s="143">
        <v>0</v>
      </c>
      <c r="BN704" s="143">
        <v>0</v>
      </c>
      <c r="BO704" s="143">
        <v>0</v>
      </c>
      <c r="BP704" s="143">
        <v>0</v>
      </c>
      <c r="BQ704" s="143">
        <v>0</v>
      </c>
      <c r="BR704" s="143">
        <v>0</v>
      </c>
      <c r="BS704" s="157">
        <v>1</v>
      </c>
      <c r="BT704" s="143">
        <v>1</v>
      </c>
      <c r="BU704" s="143">
        <v>0</v>
      </c>
      <c r="BV704" s="143">
        <v>0</v>
      </c>
      <c r="BW704" s="157">
        <v>0</v>
      </c>
      <c r="BX704" s="143">
        <v>0</v>
      </c>
      <c r="BY704" s="143">
        <v>0</v>
      </c>
      <c r="BZ704" s="143">
        <v>0</v>
      </c>
      <c r="CA704" s="143">
        <v>0</v>
      </c>
      <c r="CB704" s="157">
        <v>1</v>
      </c>
      <c r="CC704" s="143">
        <v>0</v>
      </c>
      <c r="CD704" s="143">
        <v>0</v>
      </c>
      <c r="CE704" s="143">
        <v>0</v>
      </c>
      <c r="CF704" s="143">
        <v>0</v>
      </c>
      <c r="CG704" s="143">
        <v>0</v>
      </c>
      <c r="CH704" s="143">
        <v>0</v>
      </c>
      <c r="CI704" s="143">
        <v>0</v>
      </c>
      <c r="CJ704" s="143">
        <v>0</v>
      </c>
      <c r="CK704" s="143">
        <v>0</v>
      </c>
      <c r="CL704" s="143">
        <v>0</v>
      </c>
      <c r="CM704" s="157">
        <v>1</v>
      </c>
      <c r="CN704">
        <v>3.0070000000000001</v>
      </c>
      <c r="CO704">
        <v>32</v>
      </c>
      <c r="CP704">
        <v>1</v>
      </c>
      <c r="CQ704">
        <v>0</v>
      </c>
      <c r="CR704">
        <v>26</v>
      </c>
      <c r="CS704" s="159"/>
      <c r="CX704" s="33" t="s">
        <v>85</v>
      </c>
    </row>
    <row r="705" spans="1:102" x14ac:dyDescent="0.25">
      <c r="A705">
        <v>704</v>
      </c>
      <c r="B705">
        <v>45</v>
      </c>
      <c r="C705" s="24" t="s">
        <v>470</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187">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s="17">
        <v>0</v>
      </c>
      <c r="BF705">
        <v>0</v>
      </c>
      <c r="BG705">
        <v>1</v>
      </c>
      <c r="BH705" s="17">
        <v>0</v>
      </c>
      <c r="BI705">
        <v>274.33333333333331</v>
      </c>
      <c r="BJ705">
        <v>142</v>
      </c>
      <c r="BK705" s="92">
        <f t="shared" ref="BK705:BK734" si="174">W705+X705+6</f>
        <v>32.11</v>
      </c>
      <c r="BL705">
        <v>1</v>
      </c>
      <c r="BM705">
        <v>0</v>
      </c>
      <c r="BN705">
        <v>0</v>
      </c>
      <c r="BO705">
        <v>0</v>
      </c>
      <c r="BP705">
        <v>0</v>
      </c>
      <c r="BQ705">
        <v>0</v>
      </c>
      <c r="BR705">
        <v>0</v>
      </c>
      <c r="BS705" s="17">
        <v>0</v>
      </c>
      <c r="BT705">
        <v>0</v>
      </c>
      <c r="BU705">
        <v>0</v>
      </c>
      <c r="BV705">
        <v>1</v>
      </c>
      <c r="BW705" s="17">
        <v>0</v>
      </c>
      <c r="BX705">
        <v>0</v>
      </c>
      <c r="BY705">
        <v>0</v>
      </c>
      <c r="BZ705">
        <v>0</v>
      </c>
      <c r="CA705">
        <v>0</v>
      </c>
      <c r="CB705" s="17">
        <v>0</v>
      </c>
      <c r="CC705">
        <v>0</v>
      </c>
      <c r="CD705">
        <v>0</v>
      </c>
      <c r="CE705">
        <v>1</v>
      </c>
      <c r="CF705">
        <v>0</v>
      </c>
      <c r="CG705">
        <v>0</v>
      </c>
      <c r="CH705">
        <v>0</v>
      </c>
      <c r="CI705">
        <v>0</v>
      </c>
      <c r="CJ705">
        <v>0</v>
      </c>
      <c r="CK705">
        <v>0</v>
      </c>
      <c r="CL705">
        <v>0</v>
      </c>
      <c r="CM705" s="17">
        <v>1</v>
      </c>
      <c r="CN705">
        <v>2.3E-2</v>
      </c>
      <c r="CO705">
        <v>13</v>
      </c>
      <c r="CP705">
        <v>1</v>
      </c>
      <c r="CQ705">
        <v>0</v>
      </c>
      <c r="CR705">
        <v>17</v>
      </c>
      <c r="CX705" s="33" t="s">
        <v>85</v>
      </c>
    </row>
    <row r="706" spans="1:102" x14ac:dyDescent="0.25">
      <c r="A706">
        <v>705</v>
      </c>
      <c r="B706">
        <v>45</v>
      </c>
      <c r="C706" s="24" t="s">
        <v>470</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187">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s="17">
        <v>0</v>
      </c>
      <c r="BF706">
        <v>0</v>
      </c>
      <c r="BG706">
        <v>1</v>
      </c>
      <c r="BH706" s="17">
        <v>0</v>
      </c>
      <c r="BI706">
        <v>274.33333333333331</v>
      </c>
      <c r="BJ706">
        <v>142</v>
      </c>
      <c r="BK706" s="92">
        <f t="shared" si="174"/>
        <v>32.11</v>
      </c>
      <c r="BL706">
        <v>1</v>
      </c>
      <c r="BM706">
        <v>0</v>
      </c>
      <c r="BN706">
        <v>0</v>
      </c>
      <c r="BO706">
        <v>0</v>
      </c>
      <c r="BP706">
        <v>0</v>
      </c>
      <c r="BQ706">
        <v>0</v>
      </c>
      <c r="BR706">
        <v>0</v>
      </c>
      <c r="BS706" s="17">
        <v>0</v>
      </c>
      <c r="BT706">
        <v>0</v>
      </c>
      <c r="BU706">
        <v>0</v>
      </c>
      <c r="BV706">
        <v>1</v>
      </c>
      <c r="BW706" s="17">
        <v>0</v>
      </c>
      <c r="BX706">
        <v>0</v>
      </c>
      <c r="BY706">
        <v>0</v>
      </c>
      <c r="BZ706">
        <v>0</v>
      </c>
      <c r="CA706">
        <v>0</v>
      </c>
      <c r="CB706" s="17">
        <v>0</v>
      </c>
      <c r="CC706">
        <v>0</v>
      </c>
      <c r="CD706">
        <v>0</v>
      </c>
      <c r="CE706">
        <v>1</v>
      </c>
      <c r="CF706">
        <v>0</v>
      </c>
      <c r="CG706">
        <v>0</v>
      </c>
      <c r="CH706">
        <v>0</v>
      </c>
      <c r="CI706">
        <v>0</v>
      </c>
      <c r="CJ706">
        <v>0</v>
      </c>
      <c r="CK706">
        <v>0</v>
      </c>
      <c r="CL706">
        <v>0</v>
      </c>
      <c r="CM706" s="17">
        <v>1</v>
      </c>
      <c r="CN706">
        <v>2.3E-2</v>
      </c>
      <c r="CO706">
        <v>13</v>
      </c>
      <c r="CP706">
        <v>1</v>
      </c>
      <c r="CQ706">
        <v>0</v>
      </c>
      <c r="CR706">
        <v>17</v>
      </c>
      <c r="CX706" s="33" t="s">
        <v>85</v>
      </c>
    </row>
    <row r="707" spans="1:102" x14ac:dyDescent="0.25">
      <c r="A707">
        <v>706</v>
      </c>
      <c r="B707">
        <v>45</v>
      </c>
      <c r="C707" s="24" t="s">
        <v>470</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187">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s="17">
        <v>0</v>
      </c>
      <c r="BF707">
        <v>0</v>
      </c>
      <c r="BG707">
        <v>1</v>
      </c>
      <c r="BH707" s="17">
        <v>0</v>
      </c>
      <c r="BI707">
        <v>274.33333333333331</v>
      </c>
      <c r="BJ707">
        <v>142</v>
      </c>
      <c r="BK707" s="92">
        <f t="shared" si="174"/>
        <v>32.361000000000004</v>
      </c>
      <c r="BL707">
        <v>1</v>
      </c>
      <c r="BM707">
        <v>0</v>
      </c>
      <c r="BN707">
        <v>0</v>
      </c>
      <c r="BO707">
        <v>0</v>
      </c>
      <c r="BP707">
        <v>0</v>
      </c>
      <c r="BQ707">
        <v>0</v>
      </c>
      <c r="BR707">
        <v>0</v>
      </c>
      <c r="BS707" s="17">
        <v>0</v>
      </c>
      <c r="BT707">
        <v>0</v>
      </c>
      <c r="BU707">
        <v>0</v>
      </c>
      <c r="BV707">
        <v>1</v>
      </c>
      <c r="BW707" s="17">
        <v>0</v>
      </c>
      <c r="BX707">
        <v>0</v>
      </c>
      <c r="BY707">
        <v>0</v>
      </c>
      <c r="BZ707">
        <v>0</v>
      </c>
      <c r="CA707">
        <v>0</v>
      </c>
      <c r="CB707" s="17">
        <v>0</v>
      </c>
      <c r="CC707">
        <v>0</v>
      </c>
      <c r="CD707">
        <v>0</v>
      </c>
      <c r="CE707">
        <v>1</v>
      </c>
      <c r="CF707">
        <v>0</v>
      </c>
      <c r="CG707">
        <v>0</v>
      </c>
      <c r="CH707">
        <v>0</v>
      </c>
      <c r="CI707">
        <v>0</v>
      </c>
      <c r="CJ707">
        <v>0</v>
      </c>
      <c r="CK707">
        <v>0</v>
      </c>
      <c r="CL707">
        <v>0</v>
      </c>
      <c r="CM707" s="17">
        <v>1</v>
      </c>
      <c r="CN707">
        <v>2.3E-2</v>
      </c>
      <c r="CO707">
        <v>13</v>
      </c>
      <c r="CP707">
        <v>1</v>
      </c>
      <c r="CQ707">
        <v>0</v>
      </c>
      <c r="CR707">
        <v>17</v>
      </c>
      <c r="CX707" s="33" t="s">
        <v>85</v>
      </c>
    </row>
    <row r="708" spans="1:102" x14ac:dyDescent="0.25">
      <c r="A708">
        <v>707</v>
      </c>
      <c r="B708">
        <v>45</v>
      </c>
      <c r="C708" s="24" t="s">
        <v>470</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187">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s="17">
        <v>0</v>
      </c>
      <c r="BF708">
        <v>0</v>
      </c>
      <c r="BG708">
        <v>1</v>
      </c>
      <c r="BH708" s="17">
        <v>0</v>
      </c>
      <c r="BI708">
        <v>274.33333333333331</v>
      </c>
      <c r="BJ708">
        <v>142</v>
      </c>
      <c r="BK708" s="92">
        <f t="shared" si="174"/>
        <v>32.361000000000004</v>
      </c>
      <c r="BL708">
        <v>1</v>
      </c>
      <c r="BM708">
        <v>0</v>
      </c>
      <c r="BN708">
        <v>0</v>
      </c>
      <c r="BO708">
        <v>0</v>
      </c>
      <c r="BP708">
        <v>0</v>
      </c>
      <c r="BQ708">
        <v>0</v>
      </c>
      <c r="BR708">
        <v>0</v>
      </c>
      <c r="BS708" s="17">
        <v>0</v>
      </c>
      <c r="BT708">
        <v>0</v>
      </c>
      <c r="BU708">
        <v>0</v>
      </c>
      <c r="BV708">
        <v>1</v>
      </c>
      <c r="BW708" s="17">
        <v>0</v>
      </c>
      <c r="BX708">
        <v>0</v>
      </c>
      <c r="BY708">
        <v>0</v>
      </c>
      <c r="BZ708">
        <v>0</v>
      </c>
      <c r="CA708">
        <v>0</v>
      </c>
      <c r="CB708" s="17">
        <v>0</v>
      </c>
      <c r="CC708">
        <v>0</v>
      </c>
      <c r="CD708">
        <v>0</v>
      </c>
      <c r="CE708">
        <v>1</v>
      </c>
      <c r="CF708">
        <v>0</v>
      </c>
      <c r="CG708">
        <v>0</v>
      </c>
      <c r="CH708">
        <v>0</v>
      </c>
      <c r="CI708">
        <v>0</v>
      </c>
      <c r="CJ708">
        <v>0</v>
      </c>
      <c r="CK708">
        <v>0</v>
      </c>
      <c r="CL708">
        <v>0</v>
      </c>
      <c r="CM708" s="17">
        <v>1</v>
      </c>
      <c r="CN708">
        <v>2.3E-2</v>
      </c>
      <c r="CO708">
        <v>13</v>
      </c>
      <c r="CP708">
        <v>1</v>
      </c>
      <c r="CQ708">
        <v>0</v>
      </c>
      <c r="CR708">
        <v>17</v>
      </c>
      <c r="CX708" s="33" t="s">
        <v>85</v>
      </c>
    </row>
    <row r="709" spans="1:102" x14ac:dyDescent="0.25">
      <c r="A709">
        <v>708</v>
      </c>
      <c r="B709">
        <v>45</v>
      </c>
      <c r="C709" s="24" t="s">
        <v>470</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187">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s="17">
        <v>0</v>
      </c>
      <c r="BF709">
        <v>0</v>
      </c>
      <c r="BG709">
        <v>1</v>
      </c>
      <c r="BH709" s="17">
        <v>0</v>
      </c>
      <c r="BI709">
        <v>274.33333333333331</v>
      </c>
      <c r="BJ709">
        <v>142</v>
      </c>
      <c r="BK709" s="92">
        <f t="shared" si="174"/>
        <v>32.579000000000001</v>
      </c>
      <c r="BL709">
        <v>1</v>
      </c>
      <c r="BM709">
        <v>0</v>
      </c>
      <c r="BN709">
        <v>0</v>
      </c>
      <c r="BO709">
        <v>0</v>
      </c>
      <c r="BP709">
        <v>0</v>
      </c>
      <c r="BQ709">
        <v>0</v>
      </c>
      <c r="BR709">
        <v>0</v>
      </c>
      <c r="BS709" s="17">
        <v>0</v>
      </c>
      <c r="BT709">
        <v>0</v>
      </c>
      <c r="BU709">
        <v>0</v>
      </c>
      <c r="BV709">
        <v>1</v>
      </c>
      <c r="BW709" s="17">
        <v>0</v>
      </c>
      <c r="BX709">
        <v>0</v>
      </c>
      <c r="BY709">
        <v>0</v>
      </c>
      <c r="BZ709">
        <v>0</v>
      </c>
      <c r="CA709">
        <v>0</v>
      </c>
      <c r="CB709" s="17">
        <v>0</v>
      </c>
      <c r="CC709">
        <v>0</v>
      </c>
      <c r="CD709">
        <v>0</v>
      </c>
      <c r="CE709">
        <v>1</v>
      </c>
      <c r="CF709">
        <v>0</v>
      </c>
      <c r="CG709">
        <v>0</v>
      </c>
      <c r="CH709">
        <v>0</v>
      </c>
      <c r="CI709">
        <v>0</v>
      </c>
      <c r="CJ709">
        <v>0</v>
      </c>
      <c r="CK709">
        <v>0</v>
      </c>
      <c r="CL709">
        <v>0</v>
      </c>
      <c r="CM709" s="17">
        <v>1</v>
      </c>
      <c r="CN709">
        <v>2.3E-2</v>
      </c>
      <c r="CO709">
        <v>13</v>
      </c>
      <c r="CP709">
        <v>1</v>
      </c>
      <c r="CQ709">
        <v>0</v>
      </c>
      <c r="CR709">
        <v>17</v>
      </c>
      <c r="CX709" s="33" t="s">
        <v>85</v>
      </c>
    </row>
    <row r="710" spans="1:102" x14ac:dyDescent="0.25">
      <c r="A710">
        <v>709</v>
      </c>
      <c r="B710">
        <v>45</v>
      </c>
      <c r="C710" s="24" t="s">
        <v>470</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187">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s="17">
        <v>0</v>
      </c>
      <c r="BF710">
        <v>0</v>
      </c>
      <c r="BG710">
        <v>1</v>
      </c>
      <c r="BH710" s="17">
        <v>0</v>
      </c>
      <c r="BI710">
        <v>274.33333333333331</v>
      </c>
      <c r="BJ710">
        <v>142</v>
      </c>
      <c r="BK710" s="92">
        <f t="shared" si="174"/>
        <v>32.579000000000001</v>
      </c>
      <c r="BL710">
        <v>1</v>
      </c>
      <c r="BM710">
        <v>0</v>
      </c>
      <c r="BN710">
        <v>0</v>
      </c>
      <c r="BO710">
        <v>0</v>
      </c>
      <c r="BP710">
        <v>0</v>
      </c>
      <c r="BQ710">
        <v>0</v>
      </c>
      <c r="BR710">
        <v>0</v>
      </c>
      <c r="BS710" s="17">
        <v>0</v>
      </c>
      <c r="BT710">
        <v>0</v>
      </c>
      <c r="BU710">
        <v>0</v>
      </c>
      <c r="BV710">
        <v>1</v>
      </c>
      <c r="BW710" s="17">
        <v>0</v>
      </c>
      <c r="BX710">
        <v>0</v>
      </c>
      <c r="BY710">
        <v>0</v>
      </c>
      <c r="BZ710">
        <v>0</v>
      </c>
      <c r="CA710">
        <v>0</v>
      </c>
      <c r="CB710" s="17">
        <v>0</v>
      </c>
      <c r="CC710">
        <v>0</v>
      </c>
      <c r="CD710">
        <v>0</v>
      </c>
      <c r="CE710">
        <v>1</v>
      </c>
      <c r="CF710">
        <v>0</v>
      </c>
      <c r="CG710">
        <v>0</v>
      </c>
      <c r="CH710">
        <v>0</v>
      </c>
      <c r="CI710">
        <v>0</v>
      </c>
      <c r="CJ710">
        <v>0</v>
      </c>
      <c r="CK710">
        <v>0</v>
      </c>
      <c r="CL710">
        <v>0</v>
      </c>
      <c r="CM710" s="17">
        <v>1</v>
      </c>
      <c r="CN710">
        <v>2.3E-2</v>
      </c>
      <c r="CO710">
        <v>13</v>
      </c>
      <c r="CP710">
        <v>1</v>
      </c>
      <c r="CQ710">
        <v>0</v>
      </c>
      <c r="CR710">
        <v>17</v>
      </c>
      <c r="CX710" s="33" t="s">
        <v>85</v>
      </c>
    </row>
    <row r="711" spans="1:102" x14ac:dyDescent="0.25">
      <c r="A711">
        <v>710</v>
      </c>
      <c r="B711">
        <v>45</v>
      </c>
      <c r="C711" s="24" t="s">
        <v>470</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187">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s="17">
        <v>0</v>
      </c>
      <c r="BF711">
        <v>0</v>
      </c>
      <c r="BG711">
        <v>1</v>
      </c>
      <c r="BH711" s="17">
        <v>0</v>
      </c>
      <c r="BI711">
        <v>274.33333333333331</v>
      </c>
      <c r="BJ711">
        <v>142</v>
      </c>
      <c r="BK711" s="92">
        <f t="shared" si="174"/>
        <v>32.802999999999997</v>
      </c>
      <c r="BL711">
        <v>1</v>
      </c>
      <c r="BM711">
        <v>0</v>
      </c>
      <c r="BN711">
        <v>0</v>
      </c>
      <c r="BO711">
        <v>0</v>
      </c>
      <c r="BP711">
        <v>0</v>
      </c>
      <c r="BQ711">
        <v>0</v>
      </c>
      <c r="BR711">
        <v>0</v>
      </c>
      <c r="BS711" s="17">
        <v>0</v>
      </c>
      <c r="BT711">
        <v>0</v>
      </c>
      <c r="BU711">
        <v>0</v>
      </c>
      <c r="BV711">
        <v>1</v>
      </c>
      <c r="BW711" s="17">
        <v>0</v>
      </c>
      <c r="BX711">
        <v>0</v>
      </c>
      <c r="BY711">
        <v>0</v>
      </c>
      <c r="BZ711">
        <v>0</v>
      </c>
      <c r="CA711">
        <v>0</v>
      </c>
      <c r="CB711" s="17">
        <v>0</v>
      </c>
      <c r="CC711">
        <v>0</v>
      </c>
      <c r="CD711">
        <v>0</v>
      </c>
      <c r="CE711">
        <v>1</v>
      </c>
      <c r="CF711">
        <v>0</v>
      </c>
      <c r="CG711">
        <v>0</v>
      </c>
      <c r="CH711">
        <v>0</v>
      </c>
      <c r="CI711">
        <v>0</v>
      </c>
      <c r="CJ711">
        <v>0</v>
      </c>
      <c r="CK711">
        <v>0</v>
      </c>
      <c r="CL711">
        <v>0</v>
      </c>
      <c r="CM711" s="17">
        <v>1</v>
      </c>
      <c r="CN711">
        <v>2.3E-2</v>
      </c>
      <c r="CO711">
        <v>13</v>
      </c>
      <c r="CP711">
        <v>1</v>
      </c>
      <c r="CQ711">
        <v>0</v>
      </c>
      <c r="CR711">
        <v>17</v>
      </c>
      <c r="CX711" s="33" t="s">
        <v>85</v>
      </c>
    </row>
    <row r="712" spans="1:102" x14ac:dyDescent="0.25">
      <c r="A712">
        <v>711</v>
      </c>
      <c r="B712">
        <v>45</v>
      </c>
      <c r="C712" s="24" t="s">
        <v>470</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187">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s="17">
        <v>0</v>
      </c>
      <c r="BF712">
        <v>0</v>
      </c>
      <c r="BG712">
        <v>1</v>
      </c>
      <c r="BH712" s="17">
        <v>0</v>
      </c>
      <c r="BI712">
        <v>274.33333333333331</v>
      </c>
      <c r="BJ712">
        <v>142</v>
      </c>
      <c r="BK712" s="92">
        <f t="shared" si="174"/>
        <v>32.802999999999997</v>
      </c>
      <c r="BL712">
        <v>1</v>
      </c>
      <c r="BM712">
        <v>0</v>
      </c>
      <c r="BN712">
        <v>0</v>
      </c>
      <c r="BO712">
        <v>0</v>
      </c>
      <c r="BP712">
        <v>0</v>
      </c>
      <c r="BQ712">
        <v>0</v>
      </c>
      <c r="BR712">
        <v>0</v>
      </c>
      <c r="BS712" s="17">
        <v>0</v>
      </c>
      <c r="BT712">
        <v>0</v>
      </c>
      <c r="BU712">
        <v>0</v>
      </c>
      <c r="BV712">
        <v>1</v>
      </c>
      <c r="BW712" s="17">
        <v>0</v>
      </c>
      <c r="BX712">
        <v>0</v>
      </c>
      <c r="BY712">
        <v>0</v>
      </c>
      <c r="BZ712">
        <v>0</v>
      </c>
      <c r="CA712">
        <v>0</v>
      </c>
      <c r="CB712" s="17">
        <v>0</v>
      </c>
      <c r="CC712">
        <v>0</v>
      </c>
      <c r="CD712">
        <v>0</v>
      </c>
      <c r="CE712">
        <v>1</v>
      </c>
      <c r="CF712">
        <v>0</v>
      </c>
      <c r="CG712">
        <v>0</v>
      </c>
      <c r="CH712">
        <v>0</v>
      </c>
      <c r="CI712">
        <v>0</v>
      </c>
      <c r="CJ712">
        <v>0</v>
      </c>
      <c r="CK712">
        <v>0</v>
      </c>
      <c r="CL712">
        <v>0</v>
      </c>
      <c r="CM712" s="17">
        <v>1</v>
      </c>
      <c r="CN712">
        <v>2.3E-2</v>
      </c>
      <c r="CO712">
        <v>13</v>
      </c>
      <c r="CP712">
        <v>1</v>
      </c>
      <c r="CQ712">
        <v>0</v>
      </c>
      <c r="CR712">
        <v>17</v>
      </c>
      <c r="CX712" s="33" t="s">
        <v>85</v>
      </c>
    </row>
    <row r="713" spans="1:102" x14ac:dyDescent="0.25">
      <c r="A713">
        <v>712</v>
      </c>
      <c r="B713">
        <v>45</v>
      </c>
      <c r="C713" s="24" t="s">
        <v>470</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187">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s="17">
        <v>0</v>
      </c>
      <c r="BF713">
        <v>0</v>
      </c>
      <c r="BG713">
        <v>1</v>
      </c>
      <c r="BH713" s="17">
        <v>0</v>
      </c>
      <c r="BI713">
        <v>274.33333333333331</v>
      </c>
      <c r="BJ713">
        <v>142</v>
      </c>
      <c r="BK713" s="92">
        <f t="shared" si="174"/>
        <v>32.11</v>
      </c>
      <c r="BL713">
        <v>1</v>
      </c>
      <c r="BM713">
        <v>0</v>
      </c>
      <c r="BN713">
        <v>0</v>
      </c>
      <c r="BO713">
        <v>0</v>
      </c>
      <c r="BP713">
        <v>0</v>
      </c>
      <c r="BQ713">
        <v>0</v>
      </c>
      <c r="BR713">
        <v>0</v>
      </c>
      <c r="BS713" s="17">
        <v>0</v>
      </c>
      <c r="BT713">
        <v>0</v>
      </c>
      <c r="BU713">
        <v>0</v>
      </c>
      <c r="BV713">
        <v>1</v>
      </c>
      <c r="BW713" s="17">
        <v>0</v>
      </c>
      <c r="BX713">
        <v>0</v>
      </c>
      <c r="BY713">
        <v>0</v>
      </c>
      <c r="BZ713">
        <v>0</v>
      </c>
      <c r="CA713">
        <v>0</v>
      </c>
      <c r="CB713" s="17">
        <v>0</v>
      </c>
      <c r="CC713">
        <v>0</v>
      </c>
      <c r="CD713">
        <v>0</v>
      </c>
      <c r="CE713">
        <v>1</v>
      </c>
      <c r="CF713">
        <v>0</v>
      </c>
      <c r="CG713">
        <v>0</v>
      </c>
      <c r="CH713">
        <v>0</v>
      </c>
      <c r="CI713">
        <v>0</v>
      </c>
      <c r="CJ713">
        <v>0</v>
      </c>
      <c r="CK713">
        <v>0</v>
      </c>
      <c r="CL713">
        <v>0</v>
      </c>
      <c r="CM713" s="17">
        <v>1</v>
      </c>
      <c r="CN713">
        <v>2.3E-2</v>
      </c>
      <c r="CO713">
        <v>13</v>
      </c>
      <c r="CP713">
        <v>1</v>
      </c>
      <c r="CQ713">
        <v>0</v>
      </c>
      <c r="CR713">
        <v>17</v>
      </c>
      <c r="CX713" s="33" t="s">
        <v>85</v>
      </c>
    </row>
    <row r="714" spans="1:102" x14ac:dyDescent="0.25">
      <c r="A714">
        <v>713</v>
      </c>
      <c r="B714">
        <v>45</v>
      </c>
      <c r="C714" s="24" t="s">
        <v>470</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187">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s="17">
        <v>0</v>
      </c>
      <c r="BF714">
        <v>0</v>
      </c>
      <c r="BG714">
        <v>1</v>
      </c>
      <c r="BH714" s="17">
        <v>0</v>
      </c>
      <c r="BI714">
        <v>274.33333333333331</v>
      </c>
      <c r="BJ714">
        <v>142</v>
      </c>
      <c r="BK714" s="92">
        <f t="shared" si="174"/>
        <v>32.11</v>
      </c>
      <c r="BL714">
        <v>1</v>
      </c>
      <c r="BM714">
        <v>0</v>
      </c>
      <c r="BN714">
        <v>0</v>
      </c>
      <c r="BO714">
        <v>0</v>
      </c>
      <c r="BP714">
        <v>0</v>
      </c>
      <c r="BQ714">
        <v>0</v>
      </c>
      <c r="BR714">
        <v>0</v>
      </c>
      <c r="BS714" s="17">
        <v>0</v>
      </c>
      <c r="BT714">
        <v>0</v>
      </c>
      <c r="BU714">
        <v>0</v>
      </c>
      <c r="BV714">
        <v>1</v>
      </c>
      <c r="BW714" s="17">
        <v>0</v>
      </c>
      <c r="BX714">
        <v>0</v>
      </c>
      <c r="BY714">
        <v>0</v>
      </c>
      <c r="BZ714">
        <v>0</v>
      </c>
      <c r="CA714">
        <v>0</v>
      </c>
      <c r="CB714" s="17">
        <v>0</v>
      </c>
      <c r="CC714">
        <v>0</v>
      </c>
      <c r="CD714">
        <v>0</v>
      </c>
      <c r="CE714">
        <v>1</v>
      </c>
      <c r="CF714">
        <v>0</v>
      </c>
      <c r="CG714">
        <v>0</v>
      </c>
      <c r="CH714">
        <v>0</v>
      </c>
      <c r="CI714">
        <v>0</v>
      </c>
      <c r="CJ714">
        <v>0</v>
      </c>
      <c r="CK714">
        <v>0</v>
      </c>
      <c r="CL714">
        <v>0</v>
      </c>
      <c r="CM714" s="17">
        <v>1</v>
      </c>
      <c r="CN714">
        <v>2.3E-2</v>
      </c>
      <c r="CO714">
        <v>13</v>
      </c>
      <c r="CP714">
        <v>1</v>
      </c>
      <c r="CQ714">
        <v>0</v>
      </c>
      <c r="CR714">
        <v>17</v>
      </c>
      <c r="CX714" s="33" t="s">
        <v>85</v>
      </c>
    </row>
    <row r="715" spans="1:102" x14ac:dyDescent="0.25">
      <c r="A715">
        <v>714</v>
      </c>
      <c r="B715">
        <v>45</v>
      </c>
      <c r="C715" s="24" t="s">
        <v>470</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187">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s="17">
        <v>0</v>
      </c>
      <c r="BF715">
        <v>0</v>
      </c>
      <c r="BG715">
        <v>1</v>
      </c>
      <c r="BH715" s="17">
        <v>0</v>
      </c>
      <c r="BI715">
        <v>274.33333333333331</v>
      </c>
      <c r="BJ715">
        <v>142</v>
      </c>
      <c r="BK715" s="92">
        <f t="shared" si="174"/>
        <v>32.361000000000004</v>
      </c>
      <c r="BL715">
        <v>1</v>
      </c>
      <c r="BM715">
        <v>0</v>
      </c>
      <c r="BN715">
        <v>0</v>
      </c>
      <c r="BO715">
        <v>0</v>
      </c>
      <c r="BP715">
        <v>0</v>
      </c>
      <c r="BQ715">
        <v>0</v>
      </c>
      <c r="BR715">
        <v>0</v>
      </c>
      <c r="BS715" s="17">
        <v>0</v>
      </c>
      <c r="BT715">
        <v>0</v>
      </c>
      <c r="BU715">
        <v>0</v>
      </c>
      <c r="BV715">
        <v>1</v>
      </c>
      <c r="BW715" s="17">
        <v>0</v>
      </c>
      <c r="BX715">
        <v>0</v>
      </c>
      <c r="BY715">
        <v>0</v>
      </c>
      <c r="BZ715">
        <v>0</v>
      </c>
      <c r="CA715">
        <v>0</v>
      </c>
      <c r="CB715" s="17">
        <v>0</v>
      </c>
      <c r="CC715">
        <v>0</v>
      </c>
      <c r="CD715">
        <v>0</v>
      </c>
      <c r="CE715">
        <v>1</v>
      </c>
      <c r="CF715">
        <v>0</v>
      </c>
      <c r="CG715">
        <v>0</v>
      </c>
      <c r="CH715">
        <v>0</v>
      </c>
      <c r="CI715">
        <v>0</v>
      </c>
      <c r="CJ715">
        <v>0</v>
      </c>
      <c r="CK715">
        <v>0</v>
      </c>
      <c r="CL715">
        <v>0</v>
      </c>
      <c r="CM715" s="17">
        <v>1</v>
      </c>
      <c r="CN715">
        <v>2.3E-2</v>
      </c>
      <c r="CO715">
        <v>13</v>
      </c>
      <c r="CP715">
        <v>1</v>
      </c>
      <c r="CQ715">
        <v>0</v>
      </c>
      <c r="CR715">
        <v>17</v>
      </c>
      <c r="CX715" s="33" t="s">
        <v>85</v>
      </c>
    </row>
    <row r="716" spans="1:102" x14ac:dyDescent="0.25">
      <c r="A716">
        <v>715</v>
      </c>
      <c r="B716">
        <v>45</v>
      </c>
      <c r="C716" s="24" t="s">
        <v>470</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187">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s="17">
        <v>0</v>
      </c>
      <c r="BF716">
        <v>0</v>
      </c>
      <c r="BG716">
        <v>1</v>
      </c>
      <c r="BH716" s="17">
        <v>0</v>
      </c>
      <c r="BI716">
        <v>274.33333333333331</v>
      </c>
      <c r="BJ716">
        <v>142</v>
      </c>
      <c r="BK716" s="92">
        <f t="shared" si="174"/>
        <v>32.361000000000004</v>
      </c>
      <c r="BL716">
        <v>1</v>
      </c>
      <c r="BM716">
        <v>0</v>
      </c>
      <c r="BN716">
        <v>0</v>
      </c>
      <c r="BO716">
        <v>0</v>
      </c>
      <c r="BP716">
        <v>0</v>
      </c>
      <c r="BQ716">
        <v>0</v>
      </c>
      <c r="BR716">
        <v>0</v>
      </c>
      <c r="BS716" s="17">
        <v>0</v>
      </c>
      <c r="BT716">
        <v>0</v>
      </c>
      <c r="BU716">
        <v>0</v>
      </c>
      <c r="BV716">
        <v>1</v>
      </c>
      <c r="BW716" s="17">
        <v>0</v>
      </c>
      <c r="BX716">
        <v>0</v>
      </c>
      <c r="BY716">
        <v>0</v>
      </c>
      <c r="BZ716">
        <v>0</v>
      </c>
      <c r="CA716">
        <v>0</v>
      </c>
      <c r="CB716" s="17">
        <v>0</v>
      </c>
      <c r="CC716">
        <v>0</v>
      </c>
      <c r="CD716">
        <v>0</v>
      </c>
      <c r="CE716">
        <v>1</v>
      </c>
      <c r="CF716">
        <v>0</v>
      </c>
      <c r="CG716">
        <v>0</v>
      </c>
      <c r="CH716">
        <v>0</v>
      </c>
      <c r="CI716">
        <v>0</v>
      </c>
      <c r="CJ716">
        <v>0</v>
      </c>
      <c r="CK716">
        <v>0</v>
      </c>
      <c r="CL716">
        <v>0</v>
      </c>
      <c r="CM716" s="17">
        <v>1</v>
      </c>
      <c r="CN716">
        <v>2.3E-2</v>
      </c>
      <c r="CO716">
        <v>13</v>
      </c>
      <c r="CP716">
        <v>1</v>
      </c>
      <c r="CQ716">
        <v>0</v>
      </c>
      <c r="CR716">
        <v>17</v>
      </c>
      <c r="CX716" s="33" t="s">
        <v>85</v>
      </c>
    </row>
    <row r="717" spans="1:102" x14ac:dyDescent="0.25">
      <c r="A717">
        <v>716</v>
      </c>
      <c r="B717">
        <v>45</v>
      </c>
      <c r="C717" s="24" t="s">
        <v>470</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187">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s="17">
        <v>0</v>
      </c>
      <c r="BF717">
        <v>0</v>
      </c>
      <c r="BG717">
        <v>1</v>
      </c>
      <c r="BH717" s="17">
        <v>0</v>
      </c>
      <c r="BI717">
        <v>274.33333333333331</v>
      </c>
      <c r="BJ717">
        <v>142</v>
      </c>
      <c r="BK717" s="92">
        <f t="shared" si="174"/>
        <v>32.579000000000001</v>
      </c>
      <c r="BL717">
        <v>1</v>
      </c>
      <c r="BM717">
        <v>0</v>
      </c>
      <c r="BN717">
        <v>0</v>
      </c>
      <c r="BO717">
        <v>0</v>
      </c>
      <c r="BP717">
        <v>0</v>
      </c>
      <c r="BQ717">
        <v>0</v>
      </c>
      <c r="BR717">
        <v>0</v>
      </c>
      <c r="BS717" s="17">
        <v>0</v>
      </c>
      <c r="BT717">
        <v>0</v>
      </c>
      <c r="BU717">
        <v>0</v>
      </c>
      <c r="BV717">
        <v>1</v>
      </c>
      <c r="BW717" s="17">
        <v>0</v>
      </c>
      <c r="BX717">
        <v>0</v>
      </c>
      <c r="BY717">
        <v>0</v>
      </c>
      <c r="BZ717">
        <v>0</v>
      </c>
      <c r="CA717">
        <v>0</v>
      </c>
      <c r="CB717" s="17">
        <v>0</v>
      </c>
      <c r="CC717">
        <v>0</v>
      </c>
      <c r="CD717">
        <v>0</v>
      </c>
      <c r="CE717">
        <v>1</v>
      </c>
      <c r="CF717">
        <v>0</v>
      </c>
      <c r="CG717">
        <v>0</v>
      </c>
      <c r="CH717">
        <v>0</v>
      </c>
      <c r="CI717">
        <v>0</v>
      </c>
      <c r="CJ717">
        <v>0</v>
      </c>
      <c r="CK717">
        <v>0</v>
      </c>
      <c r="CL717">
        <v>0</v>
      </c>
      <c r="CM717" s="17">
        <v>1</v>
      </c>
      <c r="CN717">
        <v>2.3E-2</v>
      </c>
      <c r="CO717">
        <v>13</v>
      </c>
      <c r="CP717">
        <v>1</v>
      </c>
      <c r="CQ717">
        <v>0</v>
      </c>
      <c r="CR717">
        <v>17</v>
      </c>
      <c r="CX717" s="33" t="s">
        <v>85</v>
      </c>
    </row>
    <row r="718" spans="1:102" x14ac:dyDescent="0.25">
      <c r="A718">
        <v>717</v>
      </c>
      <c r="B718">
        <v>45</v>
      </c>
      <c r="C718" s="24" t="s">
        <v>470</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187">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s="17">
        <v>0</v>
      </c>
      <c r="BF718">
        <v>0</v>
      </c>
      <c r="BG718">
        <v>1</v>
      </c>
      <c r="BH718" s="17">
        <v>0</v>
      </c>
      <c r="BI718">
        <v>274.33333333333331</v>
      </c>
      <c r="BJ718">
        <v>142</v>
      </c>
      <c r="BK718" s="92">
        <f t="shared" si="174"/>
        <v>32.579000000000001</v>
      </c>
      <c r="BL718">
        <v>1</v>
      </c>
      <c r="BM718">
        <v>0</v>
      </c>
      <c r="BN718">
        <v>0</v>
      </c>
      <c r="BO718">
        <v>0</v>
      </c>
      <c r="BP718">
        <v>0</v>
      </c>
      <c r="BQ718">
        <v>0</v>
      </c>
      <c r="BR718">
        <v>0</v>
      </c>
      <c r="BS718" s="17">
        <v>0</v>
      </c>
      <c r="BT718">
        <v>0</v>
      </c>
      <c r="BU718">
        <v>0</v>
      </c>
      <c r="BV718">
        <v>1</v>
      </c>
      <c r="BW718" s="17">
        <v>0</v>
      </c>
      <c r="BX718">
        <v>0</v>
      </c>
      <c r="BY718">
        <v>0</v>
      </c>
      <c r="BZ718">
        <v>0</v>
      </c>
      <c r="CA718">
        <v>0</v>
      </c>
      <c r="CB718" s="17">
        <v>0</v>
      </c>
      <c r="CC718">
        <v>0</v>
      </c>
      <c r="CD718">
        <v>0</v>
      </c>
      <c r="CE718">
        <v>1</v>
      </c>
      <c r="CF718">
        <v>0</v>
      </c>
      <c r="CG718">
        <v>0</v>
      </c>
      <c r="CH718">
        <v>0</v>
      </c>
      <c r="CI718">
        <v>0</v>
      </c>
      <c r="CJ718">
        <v>0</v>
      </c>
      <c r="CK718">
        <v>0</v>
      </c>
      <c r="CL718">
        <v>0</v>
      </c>
      <c r="CM718" s="17">
        <v>1</v>
      </c>
      <c r="CN718">
        <v>2.3E-2</v>
      </c>
      <c r="CO718">
        <v>13</v>
      </c>
      <c r="CP718">
        <v>1</v>
      </c>
      <c r="CQ718">
        <v>0</v>
      </c>
      <c r="CR718">
        <v>17</v>
      </c>
      <c r="CX718" s="33" t="s">
        <v>85</v>
      </c>
    </row>
    <row r="719" spans="1:102" x14ac:dyDescent="0.25">
      <c r="A719">
        <v>718</v>
      </c>
      <c r="B719">
        <v>45</v>
      </c>
      <c r="C719" s="24" t="s">
        <v>470</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187">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s="17">
        <v>0</v>
      </c>
      <c r="BF719">
        <v>0</v>
      </c>
      <c r="BG719">
        <v>1</v>
      </c>
      <c r="BH719" s="17">
        <v>0</v>
      </c>
      <c r="BI719">
        <v>274.33333333333331</v>
      </c>
      <c r="BJ719">
        <v>142</v>
      </c>
      <c r="BK719" s="92">
        <f t="shared" si="174"/>
        <v>32.802999999999997</v>
      </c>
      <c r="BL719">
        <v>1</v>
      </c>
      <c r="BM719">
        <v>0</v>
      </c>
      <c r="BN719">
        <v>0</v>
      </c>
      <c r="BO719">
        <v>0</v>
      </c>
      <c r="BP719">
        <v>0</v>
      </c>
      <c r="BQ719">
        <v>0</v>
      </c>
      <c r="BR719">
        <v>0</v>
      </c>
      <c r="BS719" s="17">
        <v>0</v>
      </c>
      <c r="BT719">
        <v>0</v>
      </c>
      <c r="BU719">
        <v>0</v>
      </c>
      <c r="BV719">
        <v>1</v>
      </c>
      <c r="BW719" s="17">
        <v>0</v>
      </c>
      <c r="BX719">
        <v>0</v>
      </c>
      <c r="BY719">
        <v>0</v>
      </c>
      <c r="BZ719">
        <v>0</v>
      </c>
      <c r="CA719">
        <v>0</v>
      </c>
      <c r="CB719" s="17">
        <v>0</v>
      </c>
      <c r="CC719">
        <v>0</v>
      </c>
      <c r="CD719">
        <v>0</v>
      </c>
      <c r="CE719">
        <v>1</v>
      </c>
      <c r="CF719">
        <v>0</v>
      </c>
      <c r="CG719">
        <v>0</v>
      </c>
      <c r="CH719">
        <v>0</v>
      </c>
      <c r="CI719">
        <v>0</v>
      </c>
      <c r="CJ719">
        <v>0</v>
      </c>
      <c r="CK719">
        <v>0</v>
      </c>
      <c r="CL719">
        <v>0</v>
      </c>
      <c r="CM719" s="17">
        <v>1</v>
      </c>
      <c r="CN719">
        <v>2.3E-2</v>
      </c>
      <c r="CO719">
        <v>13</v>
      </c>
      <c r="CP719">
        <v>1</v>
      </c>
      <c r="CQ719">
        <v>0</v>
      </c>
      <c r="CR719">
        <v>17</v>
      </c>
      <c r="CX719" s="33" t="s">
        <v>85</v>
      </c>
    </row>
    <row r="720" spans="1:102" x14ac:dyDescent="0.25">
      <c r="A720">
        <v>719</v>
      </c>
      <c r="B720">
        <v>45</v>
      </c>
      <c r="C720" s="24" t="s">
        <v>470</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187">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s="17">
        <v>0</v>
      </c>
      <c r="BF720">
        <v>0</v>
      </c>
      <c r="BG720">
        <v>1</v>
      </c>
      <c r="BH720" s="17">
        <v>0</v>
      </c>
      <c r="BI720">
        <v>274.33333333333331</v>
      </c>
      <c r="BJ720">
        <v>142</v>
      </c>
      <c r="BK720" s="92">
        <f t="shared" si="174"/>
        <v>32.802999999999997</v>
      </c>
      <c r="BL720">
        <v>1</v>
      </c>
      <c r="BM720">
        <v>0</v>
      </c>
      <c r="BN720">
        <v>0</v>
      </c>
      <c r="BO720">
        <v>0</v>
      </c>
      <c r="BP720">
        <v>0</v>
      </c>
      <c r="BQ720">
        <v>0</v>
      </c>
      <c r="BR720">
        <v>0</v>
      </c>
      <c r="BS720" s="17">
        <v>0</v>
      </c>
      <c r="BT720">
        <v>0</v>
      </c>
      <c r="BU720">
        <v>0</v>
      </c>
      <c r="BV720">
        <v>1</v>
      </c>
      <c r="BW720" s="17">
        <v>0</v>
      </c>
      <c r="BX720">
        <v>0</v>
      </c>
      <c r="BY720">
        <v>0</v>
      </c>
      <c r="BZ720">
        <v>0</v>
      </c>
      <c r="CA720">
        <v>0</v>
      </c>
      <c r="CB720" s="17">
        <v>0</v>
      </c>
      <c r="CC720">
        <v>0</v>
      </c>
      <c r="CD720">
        <v>0</v>
      </c>
      <c r="CE720">
        <v>1</v>
      </c>
      <c r="CF720">
        <v>0</v>
      </c>
      <c r="CG720">
        <v>0</v>
      </c>
      <c r="CH720">
        <v>0</v>
      </c>
      <c r="CI720">
        <v>0</v>
      </c>
      <c r="CJ720">
        <v>0</v>
      </c>
      <c r="CK720">
        <v>0</v>
      </c>
      <c r="CL720">
        <v>0</v>
      </c>
      <c r="CM720" s="17">
        <v>1</v>
      </c>
      <c r="CN720">
        <v>2.3E-2</v>
      </c>
      <c r="CO720">
        <v>13</v>
      </c>
      <c r="CP720">
        <v>1</v>
      </c>
      <c r="CQ720">
        <v>0</v>
      </c>
      <c r="CR720">
        <v>17</v>
      </c>
      <c r="CX720" s="33" t="s">
        <v>85</v>
      </c>
    </row>
    <row r="721" spans="1:102" x14ac:dyDescent="0.25">
      <c r="A721">
        <v>720</v>
      </c>
      <c r="B721">
        <v>45</v>
      </c>
      <c r="C721" s="24" t="s">
        <v>470</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187">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s="17">
        <v>0</v>
      </c>
      <c r="BF721">
        <v>0</v>
      </c>
      <c r="BG721">
        <v>1</v>
      </c>
      <c r="BH721" s="17">
        <v>0</v>
      </c>
      <c r="BI721">
        <v>274.33333333333331</v>
      </c>
      <c r="BJ721">
        <v>142</v>
      </c>
      <c r="BK721" s="92">
        <f t="shared" si="174"/>
        <v>32.799999999999997</v>
      </c>
      <c r="BL721">
        <v>1</v>
      </c>
      <c r="BM721">
        <v>0</v>
      </c>
      <c r="BN721">
        <v>0</v>
      </c>
      <c r="BO721">
        <v>0</v>
      </c>
      <c r="BP721">
        <v>0</v>
      </c>
      <c r="BQ721">
        <v>0</v>
      </c>
      <c r="BR721">
        <v>0</v>
      </c>
      <c r="BS721" s="17">
        <v>0</v>
      </c>
      <c r="BT721">
        <v>0</v>
      </c>
      <c r="BU721">
        <v>0</v>
      </c>
      <c r="BV721">
        <v>1</v>
      </c>
      <c r="BW721" s="17">
        <v>0</v>
      </c>
      <c r="BX721">
        <v>0</v>
      </c>
      <c r="BY721">
        <v>0</v>
      </c>
      <c r="BZ721">
        <v>0</v>
      </c>
      <c r="CA721">
        <v>0</v>
      </c>
      <c r="CB721" s="17">
        <v>0</v>
      </c>
      <c r="CC721">
        <v>0</v>
      </c>
      <c r="CD721">
        <v>0</v>
      </c>
      <c r="CE721">
        <v>1</v>
      </c>
      <c r="CF721">
        <v>0</v>
      </c>
      <c r="CG721">
        <v>0</v>
      </c>
      <c r="CH721">
        <v>0</v>
      </c>
      <c r="CI721">
        <v>1</v>
      </c>
      <c r="CJ721">
        <v>0</v>
      </c>
      <c r="CK721">
        <v>0</v>
      </c>
      <c r="CL721">
        <v>0</v>
      </c>
      <c r="CM721" s="17">
        <v>1</v>
      </c>
      <c r="CN721">
        <v>2.3E-2</v>
      </c>
      <c r="CO721">
        <v>13</v>
      </c>
      <c r="CP721">
        <v>1</v>
      </c>
      <c r="CQ721">
        <v>0</v>
      </c>
      <c r="CR721">
        <v>17</v>
      </c>
      <c r="CX721" s="33" t="s">
        <v>85</v>
      </c>
    </row>
    <row r="722" spans="1:102" x14ac:dyDescent="0.25">
      <c r="A722">
        <v>721</v>
      </c>
      <c r="B722">
        <v>45</v>
      </c>
      <c r="C722" s="24" t="s">
        <v>470</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187">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s="17">
        <v>0</v>
      </c>
      <c r="BF722">
        <v>0</v>
      </c>
      <c r="BG722">
        <v>1</v>
      </c>
      <c r="BH722" s="17">
        <v>0</v>
      </c>
      <c r="BI722">
        <v>274.33333333333331</v>
      </c>
      <c r="BJ722">
        <v>142</v>
      </c>
      <c r="BK722" s="92">
        <f t="shared" si="174"/>
        <v>32.799999999999997</v>
      </c>
      <c r="BL722">
        <v>1</v>
      </c>
      <c r="BM722">
        <v>0</v>
      </c>
      <c r="BN722">
        <v>0</v>
      </c>
      <c r="BO722">
        <v>0</v>
      </c>
      <c r="BP722">
        <v>0</v>
      </c>
      <c r="BQ722">
        <v>0</v>
      </c>
      <c r="BR722">
        <v>0</v>
      </c>
      <c r="BS722" s="17">
        <v>0</v>
      </c>
      <c r="BT722">
        <v>0</v>
      </c>
      <c r="BU722">
        <v>0</v>
      </c>
      <c r="BV722">
        <v>1</v>
      </c>
      <c r="BW722" s="17">
        <v>0</v>
      </c>
      <c r="BX722">
        <v>0</v>
      </c>
      <c r="BY722">
        <v>0</v>
      </c>
      <c r="BZ722">
        <v>0</v>
      </c>
      <c r="CA722">
        <v>0</v>
      </c>
      <c r="CB722" s="17">
        <v>0</v>
      </c>
      <c r="CC722">
        <v>0</v>
      </c>
      <c r="CD722">
        <v>0</v>
      </c>
      <c r="CE722">
        <v>1</v>
      </c>
      <c r="CF722">
        <v>0</v>
      </c>
      <c r="CG722">
        <v>0</v>
      </c>
      <c r="CH722">
        <v>0</v>
      </c>
      <c r="CI722">
        <v>1</v>
      </c>
      <c r="CJ722">
        <v>1</v>
      </c>
      <c r="CK722">
        <v>0</v>
      </c>
      <c r="CL722">
        <v>0</v>
      </c>
      <c r="CM722" s="17">
        <v>1</v>
      </c>
      <c r="CN722">
        <v>2.3E-2</v>
      </c>
      <c r="CO722">
        <v>13</v>
      </c>
      <c r="CP722">
        <v>1</v>
      </c>
      <c r="CQ722">
        <v>0</v>
      </c>
      <c r="CR722">
        <v>17</v>
      </c>
      <c r="CX722" s="33" t="s">
        <v>85</v>
      </c>
    </row>
    <row r="723" spans="1:102" x14ac:dyDescent="0.25">
      <c r="A723">
        <v>722</v>
      </c>
      <c r="B723">
        <v>45</v>
      </c>
      <c r="C723" s="24" t="s">
        <v>470</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187">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s="17">
        <v>0</v>
      </c>
      <c r="BF723">
        <v>0</v>
      </c>
      <c r="BG723">
        <v>1</v>
      </c>
      <c r="BH723" s="17">
        <v>0</v>
      </c>
      <c r="BI723">
        <v>274.33333333333331</v>
      </c>
      <c r="BJ723">
        <v>142</v>
      </c>
      <c r="BK723" s="92">
        <f t="shared" si="174"/>
        <v>32.799999999999997</v>
      </c>
      <c r="BL723">
        <v>1</v>
      </c>
      <c r="BM723">
        <v>0</v>
      </c>
      <c r="BN723">
        <v>0</v>
      </c>
      <c r="BO723">
        <v>0</v>
      </c>
      <c r="BP723">
        <v>0</v>
      </c>
      <c r="BQ723">
        <v>0</v>
      </c>
      <c r="BR723">
        <v>0</v>
      </c>
      <c r="BS723" s="17">
        <v>0</v>
      </c>
      <c r="BT723">
        <v>0</v>
      </c>
      <c r="BU723">
        <v>0</v>
      </c>
      <c r="BV723">
        <v>1</v>
      </c>
      <c r="BW723" s="17">
        <v>0</v>
      </c>
      <c r="BX723">
        <v>0</v>
      </c>
      <c r="BY723">
        <v>0</v>
      </c>
      <c r="BZ723">
        <v>0</v>
      </c>
      <c r="CA723">
        <v>0</v>
      </c>
      <c r="CB723" s="17">
        <v>0</v>
      </c>
      <c r="CC723">
        <v>0</v>
      </c>
      <c r="CD723">
        <v>0</v>
      </c>
      <c r="CE723">
        <v>1</v>
      </c>
      <c r="CF723">
        <v>0</v>
      </c>
      <c r="CG723">
        <v>0</v>
      </c>
      <c r="CH723">
        <v>0</v>
      </c>
      <c r="CI723">
        <v>1</v>
      </c>
      <c r="CJ723">
        <v>1</v>
      </c>
      <c r="CK723">
        <v>1</v>
      </c>
      <c r="CL723">
        <v>1</v>
      </c>
      <c r="CM723" s="17">
        <v>1</v>
      </c>
      <c r="CN723">
        <v>2.3E-2</v>
      </c>
      <c r="CO723">
        <v>13</v>
      </c>
      <c r="CP723">
        <v>1</v>
      </c>
      <c r="CQ723">
        <v>0</v>
      </c>
      <c r="CR723">
        <v>17</v>
      </c>
      <c r="CX723" s="33" t="s">
        <v>85</v>
      </c>
    </row>
    <row r="724" spans="1:102" x14ac:dyDescent="0.25">
      <c r="A724">
        <v>723</v>
      </c>
      <c r="B724">
        <v>45</v>
      </c>
      <c r="C724" s="24" t="s">
        <v>470</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187">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s="17">
        <v>0</v>
      </c>
      <c r="BF724">
        <v>0</v>
      </c>
      <c r="BG724">
        <v>1</v>
      </c>
      <c r="BH724" s="17">
        <v>0</v>
      </c>
      <c r="BI724">
        <v>274.33333333333331</v>
      </c>
      <c r="BJ724">
        <v>142</v>
      </c>
      <c r="BK724" s="92">
        <f t="shared" si="174"/>
        <v>32.799999999999997</v>
      </c>
      <c r="BL724">
        <v>1</v>
      </c>
      <c r="BM724">
        <v>0</v>
      </c>
      <c r="BN724">
        <v>0</v>
      </c>
      <c r="BO724">
        <v>0</v>
      </c>
      <c r="BP724">
        <v>0</v>
      </c>
      <c r="BQ724">
        <v>0</v>
      </c>
      <c r="BR724">
        <v>0</v>
      </c>
      <c r="BS724" s="17">
        <v>0</v>
      </c>
      <c r="BT724">
        <v>0</v>
      </c>
      <c r="BU724">
        <v>0</v>
      </c>
      <c r="BV724">
        <v>1</v>
      </c>
      <c r="BW724" s="17">
        <v>0</v>
      </c>
      <c r="BX724">
        <v>0</v>
      </c>
      <c r="BY724">
        <v>0</v>
      </c>
      <c r="BZ724">
        <v>0</v>
      </c>
      <c r="CA724">
        <v>0</v>
      </c>
      <c r="CB724" s="17">
        <v>0</v>
      </c>
      <c r="CC724">
        <v>0</v>
      </c>
      <c r="CD724">
        <v>0</v>
      </c>
      <c r="CE724">
        <v>1</v>
      </c>
      <c r="CF724">
        <v>0</v>
      </c>
      <c r="CG724">
        <v>0</v>
      </c>
      <c r="CH724">
        <v>0</v>
      </c>
      <c r="CI724">
        <v>1</v>
      </c>
      <c r="CJ724">
        <v>1</v>
      </c>
      <c r="CK724">
        <v>1</v>
      </c>
      <c r="CL724">
        <v>1</v>
      </c>
      <c r="CM724" s="17">
        <v>1</v>
      </c>
      <c r="CN724">
        <v>2.3E-2</v>
      </c>
      <c r="CO724">
        <v>13</v>
      </c>
      <c r="CP724">
        <v>1</v>
      </c>
      <c r="CQ724">
        <v>0</v>
      </c>
      <c r="CR724">
        <v>17</v>
      </c>
      <c r="CX724" s="33" t="s">
        <v>85</v>
      </c>
    </row>
    <row r="725" spans="1:102" x14ac:dyDescent="0.25">
      <c r="A725">
        <v>724</v>
      </c>
      <c r="B725">
        <v>45</v>
      </c>
      <c r="C725" s="24" t="s">
        <v>470</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187">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s="17">
        <v>0</v>
      </c>
      <c r="BF725">
        <v>0</v>
      </c>
      <c r="BG725">
        <v>1</v>
      </c>
      <c r="BH725" s="17">
        <v>0</v>
      </c>
      <c r="BI725">
        <v>274.33333333333331</v>
      </c>
      <c r="BJ725">
        <v>142</v>
      </c>
      <c r="BK725" s="92">
        <f t="shared" si="174"/>
        <v>32.799999999999997</v>
      </c>
      <c r="BL725">
        <v>1</v>
      </c>
      <c r="BM725">
        <v>0</v>
      </c>
      <c r="BN725">
        <v>0</v>
      </c>
      <c r="BO725">
        <v>0</v>
      </c>
      <c r="BP725">
        <v>0</v>
      </c>
      <c r="BQ725">
        <v>0</v>
      </c>
      <c r="BR725">
        <v>0</v>
      </c>
      <c r="BS725" s="17">
        <v>0</v>
      </c>
      <c r="BT725">
        <v>0</v>
      </c>
      <c r="BU725">
        <v>0</v>
      </c>
      <c r="BV725">
        <v>1</v>
      </c>
      <c r="BW725" s="17">
        <v>0</v>
      </c>
      <c r="BX725">
        <v>0</v>
      </c>
      <c r="BY725">
        <v>0</v>
      </c>
      <c r="BZ725">
        <v>0</v>
      </c>
      <c r="CA725">
        <v>0</v>
      </c>
      <c r="CB725" s="17">
        <v>0</v>
      </c>
      <c r="CC725">
        <v>0</v>
      </c>
      <c r="CD725">
        <v>0</v>
      </c>
      <c r="CE725">
        <v>1</v>
      </c>
      <c r="CF725">
        <v>0</v>
      </c>
      <c r="CG725">
        <v>0</v>
      </c>
      <c r="CH725">
        <v>0</v>
      </c>
      <c r="CI725">
        <v>1</v>
      </c>
      <c r="CJ725">
        <v>1</v>
      </c>
      <c r="CK725">
        <v>1</v>
      </c>
      <c r="CL725">
        <v>1</v>
      </c>
      <c r="CM725" s="17">
        <v>1</v>
      </c>
      <c r="CN725">
        <v>2.3E-2</v>
      </c>
      <c r="CO725">
        <v>13</v>
      </c>
      <c r="CP725">
        <v>1</v>
      </c>
      <c r="CQ725">
        <v>0</v>
      </c>
      <c r="CR725">
        <v>17</v>
      </c>
      <c r="CX725" s="33" t="s">
        <v>85</v>
      </c>
    </row>
    <row r="726" spans="1:102" x14ac:dyDescent="0.25">
      <c r="A726">
        <v>725</v>
      </c>
      <c r="B726">
        <v>45</v>
      </c>
      <c r="C726" s="24" t="s">
        <v>470</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187">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s="17">
        <v>0</v>
      </c>
      <c r="BF726">
        <v>0</v>
      </c>
      <c r="BG726">
        <v>1</v>
      </c>
      <c r="BH726" s="17">
        <v>0</v>
      </c>
      <c r="BI726">
        <v>274.33333333333331</v>
      </c>
      <c r="BJ726">
        <v>142</v>
      </c>
      <c r="BK726" s="92">
        <f t="shared" si="174"/>
        <v>32.799999999999997</v>
      </c>
      <c r="BL726">
        <v>1</v>
      </c>
      <c r="BM726">
        <v>0</v>
      </c>
      <c r="BN726">
        <v>0</v>
      </c>
      <c r="BO726">
        <v>0</v>
      </c>
      <c r="BP726">
        <v>0</v>
      </c>
      <c r="BQ726">
        <v>0</v>
      </c>
      <c r="BR726">
        <v>0</v>
      </c>
      <c r="BS726" s="17">
        <v>0</v>
      </c>
      <c r="BT726">
        <v>0</v>
      </c>
      <c r="BU726">
        <v>0</v>
      </c>
      <c r="BV726">
        <v>1</v>
      </c>
      <c r="BW726" s="17">
        <v>0</v>
      </c>
      <c r="BX726">
        <v>0</v>
      </c>
      <c r="BY726">
        <v>0</v>
      </c>
      <c r="BZ726">
        <v>0</v>
      </c>
      <c r="CA726">
        <v>0</v>
      </c>
      <c r="CB726" s="17">
        <v>0</v>
      </c>
      <c r="CC726">
        <v>0</v>
      </c>
      <c r="CD726">
        <v>0</v>
      </c>
      <c r="CE726">
        <v>1</v>
      </c>
      <c r="CF726">
        <v>0</v>
      </c>
      <c r="CG726">
        <v>0</v>
      </c>
      <c r="CH726">
        <v>0</v>
      </c>
      <c r="CI726">
        <v>1</v>
      </c>
      <c r="CJ726">
        <v>1</v>
      </c>
      <c r="CK726">
        <v>1</v>
      </c>
      <c r="CL726">
        <v>1</v>
      </c>
      <c r="CM726" s="17">
        <v>1</v>
      </c>
      <c r="CN726">
        <v>2.3E-2</v>
      </c>
      <c r="CO726">
        <v>13</v>
      </c>
      <c r="CP726">
        <v>1</v>
      </c>
      <c r="CQ726">
        <v>0</v>
      </c>
      <c r="CR726">
        <v>17</v>
      </c>
      <c r="CX726" s="33" t="s">
        <v>85</v>
      </c>
    </row>
    <row r="727" spans="1:102" x14ac:dyDescent="0.25">
      <c r="A727">
        <v>726</v>
      </c>
      <c r="B727">
        <v>45</v>
      </c>
      <c r="C727" s="24" t="s">
        <v>470</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187">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s="17">
        <v>0</v>
      </c>
      <c r="BF727">
        <v>0</v>
      </c>
      <c r="BG727">
        <v>1</v>
      </c>
      <c r="BH727" s="17">
        <v>0</v>
      </c>
      <c r="BI727">
        <v>274.33333333333331</v>
      </c>
      <c r="BJ727">
        <v>142</v>
      </c>
      <c r="BK727" s="92">
        <f t="shared" si="174"/>
        <v>32.799999999999997</v>
      </c>
      <c r="BL727">
        <v>1</v>
      </c>
      <c r="BM727">
        <v>0</v>
      </c>
      <c r="BN727">
        <v>0</v>
      </c>
      <c r="BO727">
        <v>0</v>
      </c>
      <c r="BP727">
        <v>0</v>
      </c>
      <c r="BQ727">
        <v>0</v>
      </c>
      <c r="BR727">
        <v>0</v>
      </c>
      <c r="BS727" s="17">
        <v>0</v>
      </c>
      <c r="BT727">
        <v>0</v>
      </c>
      <c r="BU727">
        <v>0</v>
      </c>
      <c r="BV727">
        <v>1</v>
      </c>
      <c r="BW727" s="17">
        <v>0</v>
      </c>
      <c r="BX727">
        <v>0</v>
      </c>
      <c r="BY727">
        <v>0</v>
      </c>
      <c r="BZ727">
        <v>0</v>
      </c>
      <c r="CA727">
        <v>0</v>
      </c>
      <c r="CB727" s="17">
        <v>0</v>
      </c>
      <c r="CC727">
        <v>0</v>
      </c>
      <c r="CD727">
        <v>0</v>
      </c>
      <c r="CE727">
        <v>1</v>
      </c>
      <c r="CF727">
        <v>0</v>
      </c>
      <c r="CG727">
        <v>0</v>
      </c>
      <c r="CH727">
        <v>0</v>
      </c>
      <c r="CI727">
        <v>1</v>
      </c>
      <c r="CJ727">
        <v>1</v>
      </c>
      <c r="CK727">
        <v>1</v>
      </c>
      <c r="CL727">
        <v>1</v>
      </c>
      <c r="CM727" s="17">
        <v>1</v>
      </c>
      <c r="CN727">
        <v>2.3E-2</v>
      </c>
      <c r="CO727">
        <v>13</v>
      </c>
      <c r="CP727">
        <v>1</v>
      </c>
      <c r="CQ727">
        <v>0</v>
      </c>
      <c r="CR727">
        <v>17</v>
      </c>
      <c r="CX727" s="33" t="s">
        <v>85</v>
      </c>
    </row>
    <row r="728" spans="1:102" x14ac:dyDescent="0.25">
      <c r="A728">
        <v>727</v>
      </c>
      <c r="B728">
        <v>45</v>
      </c>
      <c r="C728" s="24" t="s">
        <v>470</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187">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s="17">
        <v>0</v>
      </c>
      <c r="BF728">
        <v>0</v>
      </c>
      <c r="BG728">
        <v>1</v>
      </c>
      <c r="BH728" s="17">
        <v>0</v>
      </c>
      <c r="BI728">
        <v>274.33333333333331</v>
      </c>
      <c r="BJ728">
        <v>142</v>
      </c>
      <c r="BK728" s="92">
        <f t="shared" si="174"/>
        <v>32.799999999999997</v>
      </c>
      <c r="BL728">
        <v>1</v>
      </c>
      <c r="BM728">
        <v>0</v>
      </c>
      <c r="BN728">
        <v>0</v>
      </c>
      <c r="BO728">
        <v>0</v>
      </c>
      <c r="BP728">
        <v>0</v>
      </c>
      <c r="BQ728">
        <v>0</v>
      </c>
      <c r="BR728">
        <v>0</v>
      </c>
      <c r="BS728" s="17">
        <v>0</v>
      </c>
      <c r="BT728">
        <v>0</v>
      </c>
      <c r="BU728">
        <v>0</v>
      </c>
      <c r="BV728">
        <v>1</v>
      </c>
      <c r="BW728" s="17">
        <v>0</v>
      </c>
      <c r="BX728">
        <v>0</v>
      </c>
      <c r="BY728">
        <v>0</v>
      </c>
      <c r="BZ728">
        <v>0</v>
      </c>
      <c r="CA728">
        <v>0</v>
      </c>
      <c r="CB728" s="17">
        <v>0</v>
      </c>
      <c r="CC728">
        <v>0</v>
      </c>
      <c r="CD728">
        <v>0</v>
      </c>
      <c r="CE728">
        <v>1</v>
      </c>
      <c r="CF728">
        <v>0</v>
      </c>
      <c r="CG728">
        <v>0</v>
      </c>
      <c r="CH728">
        <v>0</v>
      </c>
      <c r="CI728">
        <v>1</v>
      </c>
      <c r="CJ728">
        <v>0</v>
      </c>
      <c r="CK728">
        <v>0</v>
      </c>
      <c r="CL728">
        <v>0</v>
      </c>
      <c r="CM728" s="17">
        <v>1</v>
      </c>
      <c r="CN728">
        <v>2.3E-2</v>
      </c>
      <c r="CO728">
        <v>13</v>
      </c>
      <c r="CP728">
        <v>1</v>
      </c>
      <c r="CQ728">
        <v>0</v>
      </c>
      <c r="CR728">
        <v>17</v>
      </c>
      <c r="CX728" s="33" t="s">
        <v>85</v>
      </c>
    </row>
    <row r="729" spans="1:102" x14ac:dyDescent="0.25">
      <c r="A729">
        <v>728</v>
      </c>
      <c r="B729">
        <v>45</v>
      </c>
      <c r="C729" s="24" t="s">
        <v>470</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187">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s="17">
        <v>0</v>
      </c>
      <c r="BF729">
        <v>0</v>
      </c>
      <c r="BG729">
        <v>1</v>
      </c>
      <c r="BH729" s="17">
        <v>0</v>
      </c>
      <c r="BI729">
        <v>274.33333333333331</v>
      </c>
      <c r="BJ729">
        <v>142</v>
      </c>
      <c r="BK729" s="92">
        <f t="shared" si="174"/>
        <v>32.799999999999997</v>
      </c>
      <c r="BL729">
        <v>1</v>
      </c>
      <c r="BM729">
        <v>0</v>
      </c>
      <c r="BN729">
        <v>0</v>
      </c>
      <c r="BO729">
        <v>0</v>
      </c>
      <c r="BP729">
        <v>0</v>
      </c>
      <c r="BQ729">
        <v>0</v>
      </c>
      <c r="BR729">
        <v>0</v>
      </c>
      <c r="BS729" s="17">
        <v>0</v>
      </c>
      <c r="BT729">
        <v>0</v>
      </c>
      <c r="BU729">
        <v>0</v>
      </c>
      <c r="BV729">
        <v>1</v>
      </c>
      <c r="BW729" s="17">
        <v>0</v>
      </c>
      <c r="BX729">
        <v>0</v>
      </c>
      <c r="BY729">
        <v>0</v>
      </c>
      <c r="BZ729">
        <v>0</v>
      </c>
      <c r="CA729">
        <v>0</v>
      </c>
      <c r="CB729" s="17">
        <v>0</v>
      </c>
      <c r="CC729">
        <v>0</v>
      </c>
      <c r="CD729">
        <v>0</v>
      </c>
      <c r="CE729">
        <v>1</v>
      </c>
      <c r="CF729">
        <v>0</v>
      </c>
      <c r="CG729">
        <v>0</v>
      </c>
      <c r="CH729">
        <v>0</v>
      </c>
      <c r="CI729">
        <v>1</v>
      </c>
      <c r="CJ729">
        <v>1</v>
      </c>
      <c r="CK729">
        <v>0</v>
      </c>
      <c r="CL729">
        <v>0</v>
      </c>
      <c r="CM729" s="17">
        <v>1</v>
      </c>
      <c r="CN729">
        <v>2.3E-2</v>
      </c>
      <c r="CO729">
        <v>13</v>
      </c>
      <c r="CP729">
        <v>1</v>
      </c>
      <c r="CQ729">
        <v>0</v>
      </c>
      <c r="CR729">
        <v>17</v>
      </c>
      <c r="CX729" s="33" t="s">
        <v>85</v>
      </c>
    </row>
    <row r="730" spans="1:102" x14ac:dyDescent="0.25">
      <c r="A730">
        <v>729</v>
      </c>
      <c r="B730">
        <v>45</v>
      </c>
      <c r="C730" s="24" t="s">
        <v>470</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187">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s="17">
        <v>0</v>
      </c>
      <c r="BF730">
        <v>0</v>
      </c>
      <c r="BG730">
        <v>1</v>
      </c>
      <c r="BH730" s="17">
        <v>0</v>
      </c>
      <c r="BI730">
        <v>274.33333333333331</v>
      </c>
      <c r="BJ730">
        <v>142</v>
      </c>
      <c r="BK730" s="92">
        <f t="shared" si="174"/>
        <v>32.799999999999997</v>
      </c>
      <c r="BL730">
        <v>1</v>
      </c>
      <c r="BM730">
        <v>0</v>
      </c>
      <c r="BN730">
        <v>0</v>
      </c>
      <c r="BO730">
        <v>0</v>
      </c>
      <c r="BP730">
        <v>0</v>
      </c>
      <c r="BQ730">
        <v>0</v>
      </c>
      <c r="BR730">
        <v>0</v>
      </c>
      <c r="BS730" s="17">
        <v>0</v>
      </c>
      <c r="BT730">
        <v>0</v>
      </c>
      <c r="BU730">
        <v>0</v>
      </c>
      <c r="BV730">
        <v>1</v>
      </c>
      <c r="BW730" s="17">
        <v>0</v>
      </c>
      <c r="BX730">
        <v>0</v>
      </c>
      <c r="BY730">
        <v>0</v>
      </c>
      <c r="BZ730">
        <v>0</v>
      </c>
      <c r="CA730">
        <v>0</v>
      </c>
      <c r="CB730" s="17">
        <v>0</v>
      </c>
      <c r="CC730">
        <v>0</v>
      </c>
      <c r="CD730">
        <v>0</v>
      </c>
      <c r="CE730">
        <v>1</v>
      </c>
      <c r="CF730">
        <v>0</v>
      </c>
      <c r="CG730">
        <v>0</v>
      </c>
      <c r="CH730">
        <v>0</v>
      </c>
      <c r="CI730">
        <v>1</v>
      </c>
      <c r="CJ730">
        <v>1</v>
      </c>
      <c r="CK730">
        <v>1</v>
      </c>
      <c r="CL730">
        <v>1</v>
      </c>
      <c r="CM730" s="17">
        <v>1</v>
      </c>
      <c r="CN730">
        <v>2.3E-2</v>
      </c>
      <c r="CO730">
        <v>13</v>
      </c>
      <c r="CP730">
        <v>1</v>
      </c>
      <c r="CQ730">
        <v>0</v>
      </c>
      <c r="CR730">
        <v>17</v>
      </c>
      <c r="CX730" s="33" t="s">
        <v>85</v>
      </c>
    </row>
    <row r="731" spans="1:102" x14ac:dyDescent="0.25">
      <c r="A731">
        <v>730</v>
      </c>
      <c r="B731">
        <v>45</v>
      </c>
      <c r="C731" s="24" t="s">
        <v>470</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187">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s="17">
        <v>0</v>
      </c>
      <c r="BF731">
        <v>0</v>
      </c>
      <c r="BG731">
        <v>1</v>
      </c>
      <c r="BH731" s="17">
        <v>0</v>
      </c>
      <c r="BI731">
        <v>274.33333333333331</v>
      </c>
      <c r="BJ731">
        <v>142</v>
      </c>
      <c r="BK731" s="92">
        <f t="shared" si="174"/>
        <v>32.799999999999997</v>
      </c>
      <c r="BL731">
        <v>1</v>
      </c>
      <c r="BM731">
        <v>0</v>
      </c>
      <c r="BN731">
        <v>0</v>
      </c>
      <c r="BO731">
        <v>0</v>
      </c>
      <c r="BP731">
        <v>0</v>
      </c>
      <c r="BQ731">
        <v>0</v>
      </c>
      <c r="BR731">
        <v>0</v>
      </c>
      <c r="BS731" s="17">
        <v>0</v>
      </c>
      <c r="BT731">
        <v>0</v>
      </c>
      <c r="BU731">
        <v>0</v>
      </c>
      <c r="BV731">
        <v>1</v>
      </c>
      <c r="BW731" s="17">
        <v>0</v>
      </c>
      <c r="BX731">
        <v>0</v>
      </c>
      <c r="BY731">
        <v>0</v>
      </c>
      <c r="BZ731">
        <v>0</v>
      </c>
      <c r="CA731">
        <v>0</v>
      </c>
      <c r="CB731" s="17">
        <v>0</v>
      </c>
      <c r="CC731">
        <v>0</v>
      </c>
      <c r="CD731">
        <v>0</v>
      </c>
      <c r="CE731">
        <v>1</v>
      </c>
      <c r="CF731">
        <v>0</v>
      </c>
      <c r="CG731">
        <v>0</v>
      </c>
      <c r="CH731">
        <v>0</v>
      </c>
      <c r="CI731">
        <v>1</v>
      </c>
      <c r="CJ731">
        <v>1</v>
      </c>
      <c r="CK731">
        <v>1</v>
      </c>
      <c r="CL731">
        <v>1</v>
      </c>
      <c r="CM731" s="17">
        <v>1</v>
      </c>
      <c r="CN731">
        <v>2.3E-2</v>
      </c>
      <c r="CO731">
        <v>13</v>
      </c>
      <c r="CP731">
        <v>1</v>
      </c>
      <c r="CQ731">
        <v>0</v>
      </c>
      <c r="CR731">
        <v>17</v>
      </c>
      <c r="CX731" s="33" t="s">
        <v>85</v>
      </c>
    </row>
    <row r="732" spans="1:102" x14ac:dyDescent="0.25">
      <c r="A732">
        <v>731</v>
      </c>
      <c r="B732">
        <v>45</v>
      </c>
      <c r="C732" s="24" t="s">
        <v>470</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187">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s="17">
        <v>0</v>
      </c>
      <c r="BF732">
        <v>0</v>
      </c>
      <c r="BG732">
        <v>1</v>
      </c>
      <c r="BH732" s="17">
        <v>0</v>
      </c>
      <c r="BI732">
        <v>274.33333333333331</v>
      </c>
      <c r="BJ732">
        <v>142</v>
      </c>
      <c r="BK732" s="92">
        <f t="shared" si="174"/>
        <v>32.799999999999997</v>
      </c>
      <c r="BL732">
        <v>1</v>
      </c>
      <c r="BM732">
        <v>0</v>
      </c>
      <c r="BN732">
        <v>0</v>
      </c>
      <c r="BO732">
        <v>0</v>
      </c>
      <c r="BP732">
        <v>0</v>
      </c>
      <c r="BQ732">
        <v>0</v>
      </c>
      <c r="BR732">
        <v>0</v>
      </c>
      <c r="BS732" s="17">
        <v>0</v>
      </c>
      <c r="BT732">
        <v>0</v>
      </c>
      <c r="BU732">
        <v>0</v>
      </c>
      <c r="BV732">
        <v>1</v>
      </c>
      <c r="BW732" s="17">
        <v>0</v>
      </c>
      <c r="BX732">
        <v>0</v>
      </c>
      <c r="BY732">
        <v>0</v>
      </c>
      <c r="BZ732">
        <v>0</v>
      </c>
      <c r="CA732">
        <v>0</v>
      </c>
      <c r="CB732" s="17">
        <v>0</v>
      </c>
      <c r="CC732">
        <v>0</v>
      </c>
      <c r="CD732">
        <v>0</v>
      </c>
      <c r="CE732">
        <v>1</v>
      </c>
      <c r="CF732">
        <v>0</v>
      </c>
      <c r="CG732">
        <v>0</v>
      </c>
      <c r="CH732">
        <v>0</v>
      </c>
      <c r="CI732">
        <v>1</v>
      </c>
      <c r="CJ732">
        <v>1</v>
      </c>
      <c r="CK732">
        <v>1</v>
      </c>
      <c r="CL732">
        <v>1</v>
      </c>
      <c r="CM732" s="17">
        <v>1</v>
      </c>
      <c r="CN732">
        <v>2.3E-2</v>
      </c>
      <c r="CO732">
        <v>13</v>
      </c>
      <c r="CP732">
        <v>1</v>
      </c>
      <c r="CQ732">
        <v>0</v>
      </c>
      <c r="CR732">
        <v>17</v>
      </c>
      <c r="CX732" s="33" t="s">
        <v>85</v>
      </c>
    </row>
    <row r="733" spans="1:102" x14ac:dyDescent="0.25">
      <c r="A733">
        <v>732</v>
      </c>
      <c r="B733">
        <v>45</v>
      </c>
      <c r="C733" s="24" t="s">
        <v>470</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187">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s="17">
        <v>0</v>
      </c>
      <c r="BF733">
        <v>0</v>
      </c>
      <c r="BG733">
        <v>1</v>
      </c>
      <c r="BH733" s="17">
        <v>0</v>
      </c>
      <c r="BI733">
        <v>274.33333333333331</v>
      </c>
      <c r="BJ733">
        <v>142</v>
      </c>
      <c r="BK733" s="92">
        <f t="shared" si="174"/>
        <v>32.799999999999997</v>
      </c>
      <c r="BL733">
        <v>1</v>
      </c>
      <c r="BM733">
        <v>0</v>
      </c>
      <c r="BN733">
        <v>0</v>
      </c>
      <c r="BO733">
        <v>0</v>
      </c>
      <c r="BP733">
        <v>0</v>
      </c>
      <c r="BQ733">
        <v>0</v>
      </c>
      <c r="BR733">
        <v>0</v>
      </c>
      <c r="BS733" s="17">
        <v>0</v>
      </c>
      <c r="BT733">
        <v>0</v>
      </c>
      <c r="BU733">
        <v>0</v>
      </c>
      <c r="BV733">
        <v>1</v>
      </c>
      <c r="BW733" s="17">
        <v>0</v>
      </c>
      <c r="BX733">
        <v>0</v>
      </c>
      <c r="BY733">
        <v>0</v>
      </c>
      <c r="BZ733">
        <v>0</v>
      </c>
      <c r="CA733">
        <v>0</v>
      </c>
      <c r="CB733" s="17">
        <v>0</v>
      </c>
      <c r="CC733">
        <v>0</v>
      </c>
      <c r="CD733">
        <v>0</v>
      </c>
      <c r="CE733">
        <v>1</v>
      </c>
      <c r="CF733">
        <v>0</v>
      </c>
      <c r="CG733">
        <v>0</v>
      </c>
      <c r="CH733">
        <v>0</v>
      </c>
      <c r="CI733">
        <v>1</v>
      </c>
      <c r="CJ733">
        <v>1</v>
      </c>
      <c r="CK733">
        <v>1</v>
      </c>
      <c r="CL733">
        <v>1</v>
      </c>
      <c r="CM733" s="17">
        <v>1</v>
      </c>
      <c r="CN733">
        <v>2.3E-2</v>
      </c>
      <c r="CO733">
        <v>13</v>
      </c>
      <c r="CP733">
        <v>1</v>
      </c>
      <c r="CQ733">
        <v>0</v>
      </c>
      <c r="CR733">
        <v>17</v>
      </c>
      <c r="CX733" s="33" t="s">
        <v>85</v>
      </c>
    </row>
    <row r="734" spans="1:102" s="143" customFormat="1" x14ac:dyDescent="0.25">
      <c r="A734" s="143">
        <v>733</v>
      </c>
      <c r="B734" s="143">
        <v>45</v>
      </c>
      <c r="C734" s="144" t="s">
        <v>470</v>
      </c>
      <c r="D734" s="145">
        <v>5.84</v>
      </c>
      <c r="E734" s="146">
        <v>0.04</v>
      </c>
      <c r="F734" s="147">
        <v>38.857142857142897</v>
      </c>
      <c r="G734" s="147">
        <f t="shared" si="175"/>
        <v>5.8</v>
      </c>
      <c r="H734" s="148">
        <f t="shared" si="176"/>
        <v>5.88</v>
      </c>
      <c r="I734" s="149">
        <f t="shared" si="177"/>
        <v>6.8099630283182694E-2</v>
      </c>
      <c r="J734" s="150">
        <f t="shared" si="178"/>
        <v>1.7525640146407295E-3</v>
      </c>
      <c r="K734" s="150">
        <f t="shared" si="179"/>
        <v>570.59256703099493</v>
      </c>
      <c r="L734" s="151">
        <v>0</v>
      </c>
      <c r="M734" s="152">
        <v>1</v>
      </c>
      <c r="N734" s="151">
        <v>0</v>
      </c>
      <c r="O734" s="152">
        <v>0</v>
      </c>
      <c r="P734" s="152">
        <v>1</v>
      </c>
      <c r="Q734" s="152">
        <v>0</v>
      </c>
      <c r="R734" s="152">
        <v>0</v>
      </c>
      <c r="S734" s="151">
        <v>324084</v>
      </c>
      <c r="T734" s="152">
        <v>17</v>
      </c>
      <c r="U734" s="152">
        <f t="shared" si="180"/>
        <v>324066</v>
      </c>
      <c r="V734" s="152">
        <f t="shared" si="181"/>
        <v>30</v>
      </c>
      <c r="W734" s="147">
        <v>8.41</v>
      </c>
      <c r="X734" s="147">
        <v>18.39</v>
      </c>
      <c r="Y734" s="152">
        <v>1</v>
      </c>
      <c r="Z734" s="152">
        <v>0</v>
      </c>
      <c r="AA734" s="152">
        <v>1</v>
      </c>
      <c r="AB734" s="152">
        <v>0</v>
      </c>
      <c r="AC734" s="152">
        <v>0</v>
      </c>
      <c r="AD734" s="153">
        <v>0</v>
      </c>
      <c r="AE734" s="152">
        <v>0</v>
      </c>
      <c r="AF734" s="152">
        <v>0</v>
      </c>
      <c r="AG734" s="153">
        <v>1</v>
      </c>
      <c r="AH734" s="152">
        <v>0</v>
      </c>
      <c r="AI734" s="153">
        <v>1</v>
      </c>
      <c r="AJ734" s="154">
        <v>2007</v>
      </c>
      <c r="AK734" s="150" t="s">
        <v>98</v>
      </c>
      <c r="AL734" s="150" t="s">
        <v>98</v>
      </c>
      <c r="AM734" s="150" t="s">
        <v>98</v>
      </c>
      <c r="AN734" s="155" t="s">
        <v>98</v>
      </c>
      <c r="AO734" s="156">
        <v>0.60299999999999998</v>
      </c>
      <c r="AP734" s="157">
        <v>0.39700000000000002</v>
      </c>
      <c r="AQ734" s="174">
        <f t="shared" si="171"/>
        <v>0.77900000000000003</v>
      </c>
      <c r="AR734" s="158">
        <v>0.221</v>
      </c>
      <c r="AS734" s="174">
        <f t="shared" si="172"/>
        <v>0.78700000000000003</v>
      </c>
      <c r="AT734" s="158">
        <v>0.21299999999999999</v>
      </c>
      <c r="AU734">
        <v>0</v>
      </c>
      <c r="AV734" s="157">
        <v>1</v>
      </c>
      <c r="AW734" s="143">
        <f t="shared" si="173"/>
        <v>0.17500000000000004</v>
      </c>
      <c r="AX734" s="157">
        <v>0.82499999999999996</v>
      </c>
      <c r="AY734" s="157" t="s">
        <v>29</v>
      </c>
      <c r="AZ734">
        <v>0</v>
      </c>
      <c r="BA734">
        <v>0</v>
      </c>
      <c r="BB734">
        <v>1</v>
      </c>
      <c r="BC734">
        <v>0</v>
      </c>
      <c r="BD734">
        <v>0</v>
      </c>
      <c r="BE734" s="157">
        <v>0</v>
      </c>
      <c r="BF734">
        <v>0</v>
      </c>
      <c r="BG734">
        <v>1</v>
      </c>
      <c r="BH734" s="157">
        <v>0</v>
      </c>
      <c r="BI734">
        <v>274.33333333333331</v>
      </c>
      <c r="BJ734">
        <v>142</v>
      </c>
      <c r="BK734" s="173">
        <f t="shared" si="174"/>
        <v>32.799999999999997</v>
      </c>
      <c r="BL734" s="143">
        <v>1</v>
      </c>
      <c r="BM734" s="143">
        <v>0</v>
      </c>
      <c r="BN734" s="143">
        <v>0</v>
      </c>
      <c r="BO734" s="143">
        <v>0</v>
      </c>
      <c r="BP734" s="143">
        <v>0</v>
      </c>
      <c r="BQ734" s="143">
        <v>0</v>
      </c>
      <c r="BR734" s="143">
        <v>0</v>
      </c>
      <c r="BS734" s="157">
        <v>0</v>
      </c>
      <c r="BT734" s="143">
        <v>0</v>
      </c>
      <c r="BU734" s="143">
        <v>0</v>
      </c>
      <c r="BV734" s="143">
        <v>1</v>
      </c>
      <c r="BW734" s="157">
        <v>0</v>
      </c>
      <c r="BX734" s="143">
        <v>0</v>
      </c>
      <c r="BY734" s="143">
        <v>0</v>
      </c>
      <c r="BZ734" s="143">
        <v>0</v>
      </c>
      <c r="CA734" s="143">
        <v>0</v>
      </c>
      <c r="CB734" s="157">
        <v>0</v>
      </c>
      <c r="CC734" s="143">
        <v>0</v>
      </c>
      <c r="CD734" s="143">
        <v>0</v>
      </c>
      <c r="CE734" s="143">
        <v>1</v>
      </c>
      <c r="CF734" s="143">
        <v>0</v>
      </c>
      <c r="CG734" s="143">
        <v>0</v>
      </c>
      <c r="CH734" s="143">
        <v>0</v>
      </c>
      <c r="CI734" s="143">
        <v>1</v>
      </c>
      <c r="CJ734" s="143">
        <v>1</v>
      </c>
      <c r="CK734" s="143">
        <v>1</v>
      </c>
      <c r="CL734" s="143">
        <v>1</v>
      </c>
      <c r="CM734" s="157">
        <v>1</v>
      </c>
      <c r="CN734">
        <v>2.3E-2</v>
      </c>
      <c r="CO734">
        <v>13</v>
      </c>
      <c r="CP734">
        <v>1</v>
      </c>
      <c r="CQ734">
        <v>0</v>
      </c>
      <c r="CR734">
        <v>17</v>
      </c>
      <c r="CS734" s="159"/>
      <c r="CX734" s="33" t="s">
        <v>85</v>
      </c>
    </row>
    <row r="735" spans="1:102" x14ac:dyDescent="0.25">
      <c r="A735">
        <v>734</v>
      </c>
      <c r="B735">
        <v>46</v>
      </c>
      <c r="C735" s="24" t="s">
        <v>471</v>
      </c>
      <c r="D735" s="12">
        <v>8.5</v>
      </c>
      <c r="E735" s="13">
        <v>1.6</v>
      </c>
      <c r="F735" s="7">
        <f t="shared" ref="F735:F78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BK735-W735-7</f>
        <v>19.059999999999999</v>
      </c>
      <c r="Y735" s="9">
        <v>1</v>
      </c>
      <c r="Z735" s="9">
        <v>0</v>
      </c>
      <c r="AA735" s="9">
        <v>1</v>
      </c>
      <c r="AB735" s="9">
        <v>0</v>
      </c>
      <c r="AC735" s="9">
        <v>0</v>
      </c>
      <c r="AD735" s="29">
        <v>0</v>
      </c>
      <c r="AE735" s="187">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s="17">
        <v>0</v>
      </c>
      <c r="BF735">
        <v>1</v>
      </c>
      <c r="BG735">
        <v>0</v>
      </c>
      <c r="BH735" s="17">
        <v>0</v>
      </c>
      <c r="BI735">
        <v>1761.583333333333</v>
      </c>
      <c r="BJ735">
        <v>1000</v>
      </c>
      <c r="BK735" s="24">
        <v>33.86</v>
      </c>
      <c r="BL735">
        <v>1</v>
      </c>
      <c r="BM735">
        <v>0</v>
      </c>
      <c r="BN735">
        <v>0</v>
      </c>
      <c r="BO735">
        <v>0</v>
      </c>
      <c r="BP735">
        <v>0</v>
      </c>
      <c r="BQ735">
        <v>0</v>
      </c>
      <c r="BR735">
        <v>0</v>
      </c>
      <c r="BS735" s="17">
        <v>0</v>
      </c>
      <c r="BT735">
        <v>0</v>
      </c>
      <c r="BU735">
        <v>0</v>
      </c>
      <c r="BV735">
        <v>1</v>
      </c>
      <c r="BW735" s="17">
        <v>0</v>
      </c>
      <c r="BX735">
        <v>0</v>
      </c>
      <c r="BY735">
        <v>0</v>
      </c>
      <c r="BZ735">
        <v>0</v>
      </c>
      <c r="CA735">
        <v>0</v>
      </c>
      <c r="CB735" s="17">
        <v>0</v>
      </c>
      <c r="CC735">
        <v>0</v>
      </c>
      <c r="CD735">
        <v>0</v>
      </c>
      <c r="CE735">
        <v>1</v>
      </c>
      <c r="CF735">
        <v>0</v>
      </c>
      <c r="CG735">
        <v>1</v>
      </c>
      <c r="CH735">
        <v>0</v>
      </c>
      <c r="CI735">
        <v>0</v>
      </c>
      <c r="CJ735">
        <v>0</v>
      </c>
      <c r="CK735">
        <v>0</v>
      </c>
      <c r="CL735">
        <v>0</v>
      </c>
      <c r="CM735" s="17">
        <v>1</v>
      </c>
      <c r="CN735">
        <v>0.29799999999999999</v>
      </c>
      <c r="CO735">
        <v>21</v>
      </c>
      <c r="CP735">
        <v>1</v>
      </c>
      <c r="CQ735">
        <v>0</v>
      </c>
      <c r="CR735">
        <v>20</v>
      </c>
      <c r="CX735" s="33" t="s">
        <v>85</v>
      </c>
    </row>
    <row r="736" spans="1:102" x14ac:dyDescent="0.25">
      <c r="A736">
        <v>735</v>
      </c>
      <c r="B736">
        <v>46</v>
      </c>
      <c r="C736" s="24" t="s">
        <v>471</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187">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s="17">
        <v>0</v>
      </c>
      <c r="BF736">
        <v>1</v>
      </c>
      <c r="BG736">
        <v>0</v>
      </c>
      <c r="BH736" s="17">
        <v>0</v>
      </c>
      <c r="BI736">
        <v>1761.583333333333</v>
      </c>
      <c r="BJ736">
        <v>1000</v>
      </c>
      <c r="BK736" s="24">
        <v>33.86</v>
      </c>
      <c r="BL736">
        <v>1</v>
      </c>
      <c r="BM736">
        <v>0</v>
      </c>
      <c r="BN736">
        <v>0</v>
      </c>
      <c r="BO736">
        <v>0</v>
      </c>
      <c r="BP736">
        <v>0</v>
      </c>
      <c r="BQ736">
        <v>0</v>
      </c>
      <c r="BR736">
        <v>0</v>
      </c>
      <c r="BS736" s="17">
        <v>0</v>
      </c>
      <c r="BT736">
        <v>0</v>
      </c>
      <c r="BU736">
        <v>0</v>
      </c>
      <c r="BV736">
        <v>1</v>
      </c>
      <c r="BW736" s="17">
        <v>0</v>
      </c>
      <c r="BX736">
        <v>0</v>
      </c>
      <c r="BY736">
        <v>0</v>
      </c>
      <c r="BZ736">
        <v>0</v>
      </c>
      <c r="CA736">
        <v>0</v>
      </c>
      <c r="CB736" s="17">
        <v>0</v>
      </c>
      <c r="CC736">
        <v>0</v>
      </c>
      <c r="CD736">
        <v>0</v>
      </c>
      <c r="CE736">
        <v>1</v>
      </c>
      <c r="CF736">
        <v>0</v>
      </c>
      <c r="CG736">
        <v>1</v>
      </c>
      <c r="CH736">
        <v>0</v>
      </c>
      <c r="CI736">
        <v>0</v>
      </c>
      <c r="CJ736">
        <v>0</v>
      </c>
      <c r="CK736">
        <v>0</v>
      </c>
      <c r="CL736">
        <v>0</v>
      </c>
      <c r="CM736" s="17">
        <v>1</v>
      </c>
      <c r="CN736">
        <v>0.29799999999999999</v>
      </c>
      <c r="CO736">
        <v>21</v>
      </c>
      <c r="CP736">
        <v>1</v>
      </c>
      <c r="CQ736">
        <v>0</v>
      </c>
      <c r="CR736">
        <v>20</v>
      </c>
      <c r="CX736" s="33" t="s">
        <v>85</v>
      </c>
    </row>
    <row r="737" spans="1:102" x14ac:dyDescent="0.25">
      <c r="A737">
        <v>736</v>
      </c>
      <c r="B737">
        <v>46</v>
      </c>
      <c r="C737" s="24" t="s">
        <v>471</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187">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s="17">
        <v>0</v>
      </c>
      <c r="BF737">
        <v>1</v>
      </c>
      <c r="BG737">
        <v>0</v>
      </c>
      <c r="BH737" s="17">
        <v>0</v>
      </c>
      <c r="BI737">
        <v>1761.583333333333</v>
      </c>
      <c r="BJ737">
        <v>1000</v>
      </c>
      <c r="BK737" s="24">
        <v>33.86</v>
      </c>
      <c r="BL737">
        <v>1</v>
      </c>
      <c r="BM737">
        <v>0</v>
      </c>
      <c r="BN737">
        <v>0</v>
      </c>
      <c r="BO737">
        <v>0</v>
      </c>
      <c r="BP737">
        <v>0</v>
      </c>
      <c r="BQ737">
        <v>0</v>
      </c>
      <c r="BR737">
        <v>0</v>
      </c>
      <c r="BS737" s="17">
        <v>0</v>
      </c>
      <c r="BT737">
        <v>0</v>
      </c>
      <c r="BU737">
        <v>0</v>
      </c>
      <c r="BV737">
        <v>1</v>
      </c>
      <c r="BW737" s="17">
        <v>0</v>
      </c>
      <c r="BX737">
        <v>0</v>
      </c>
      <c r="BY737">
        <v>0</v>
      </c>
      <c r="BZ737">
        <v>0</v>
      </c>
      <c r="CA737">
        <v>0</v>
      </c>
      <c r="CB737" s="17">
        <v>0</v>
      </c>
      <c r="CC737">
        <v>0</v>
      </c>
      <c r="CD737">
        <v>0</v>
      </c>
      <c r="CE737">
        <v>1</v>
      </c>
      <c r="CF737">
        <v>0</v>
      </c>
      <c r="CG737">
        <v>1</v>
      </c>
      <c r="CH737">
        <v>0</v>
      </c>
      <c r="CI737">
        <v>0</v>
      </c>
      <c r="CJ737">
        <v>0</v>
      </c>
      <c r="CK737">
        <v>0</v>
      </c>
      <c r="CL737">
        <v>0</v>
      </c>
      <c r="CM737" s="17">
        <v>1</v>
      </c>
      <c r="CN737">
        <v>0.29799999999999999</v>
      </c>
      <c r="CO737">
        <v>21</v>
      </c>
      <c r="CP737">
        <v>1</v>
      </c>
      <c r="CQ737">
        <v>0</v>
      </c>
      <c r="CR737">
        <v>20</v>
      </c>
      <c r="CX737" s="33" t="s">
        <v>85</v>
      </c>
    </row>
    <row r="738" spans="1:102" x14ac:dyDescent="0.25">
      <c r="A738">
        <v>737</v>
      </c>
      <c r="B738">
        <v>46</v>
      </c>
      <c r="C738" s="24" t="s">
        <v>471</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187">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s="17">
        <v>0</v>
      </c>
      <c r="BF738">
        <v>1</v>
      </c>
      <c r="BG738">
        <v>0</v>
      </c>
      <c r="BH738" s="17">
        <v>0</v>
      </c>
      <c r="BI738">
        <v>1761.583333333333</v>
      </c>
      <c r="BJ738">
        <v>1000</v>
      </c>
      <c r="BK738" s="24">
        <v>33.86</v>
      </c>
      <c r="BL738">
        <v>1</v>
      </c>
      <c r="BM738">
        <v>0</v>
      </c>
      <c r="BN738">
        <v>0</v>
      </c>
      <c r="BO738">
        <v>0</v>
      </c>
      <c r="BP738">
        <v>0</v>
      </c>
      <c r="BQ738">
        <v>0</v>
      </c>
      <c r="BR738">
        <v>0</v>
      </c>
      <c r="BS738" s="17">
        <v>0</v>
      </c>
      <c r="BT738">
        <v>0</v>
      </c>
      <c r="BU738">
        <v>0</v>
      </c>
      <c r="BV738">
        <v>1</v>
      </c>
      <c r="BW738" s="17">
        <v>0</v>
      </c>
      <c r="BX738">
        <v>0</v>
      </c>
      <c r="BY738">
        <v>0</v>
      </c>
      <c r="BZ738">
        <v>0</v>
      </c>
      <c r="CA738">
        <v>0</v>
      </c>
      <c r="CB738" s="17">
        <v>0</v>
      </c>
      <c r="CC738">
        <v>0</v>
      </c>
      <c r="CD738">
        <v>0</v>
      </c>
      <c r="CE738">
        <v>1</v>
      </c>
      <c r="CF738">
        <v>0</v>
      </c>
      <c r="CG738">
        <v>1</v>
      </c>
      <c r="CH738">
        <v>0</v>
      </c>
      <c r="CI738">
        <v>0</v>
      </c>
      <c r="CJ738">
        <v>0</v>
      </c>
      <c r="CK738">
        <v>0</v>
      </c>
      <c r="CL738">
        <v>0</v>
      </c>
      <c r="CM738" s="17">
        <v>1</v>
      </c>
      <c r="CN738">
        <v>0.29799999999999999</v>
      </c>
      <c r="CO738">
        <v>21</v>
      </c>
      <c r="CP738">
        <v>1</v>
      </c>
      <c r="CQ738">
        <v>0</v>
      </c>
      <c r="CR738">
        <v>20</v>
      </c>
      <c r="CX738" s="33" t="s">
        <v>85</v>
      </c>
    </row>
    <row r="739" spans="1:102" x14ac:dyDescent="0.25">
      <c r="A739">
        <v>738</v>
      </c>
      <c r="B739">
        <v>46</v>
      </c>
      <c r="C739" s="24" t="s">
        <v>471</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187">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s="17">
        <v>0</v>
      </c>
      <c r="BF739">
        <v>1</v>
      </c>
      <c r="BG739">
        <v>0</v>
      </c>
      <c r="BH739" s="17">
        <v>0</v>
      </c>
      <c r="BI739">
        <v>1761.583333333333</v>
      </c>
      <c r="BJ739">
        <v>1000</v>
      </c>
      <c r="BK739" s="24">
        <v>34.18</v>
      </c>
      <c r="BL739">
        <v>1</v>
      </c>
      <c r="BM739">
        <v>0</v>
      </c>
      <c r="BN739">
        <v>0</v>
      </c>
      <c r="BO739">
        <v>0</v>
      </c>
      <c r="BP739">
        <v>0</v>
      </c>
      <c r="BQ739">
        <v>0</v>
      </c>
      <c r="BR739">
        <v>0</v>
      </c>
      <c r="BS739" s="17">
        <v>0</v>
      </c>
      <c r="BT739">
        <v>0</v>
      </c>
      <c r="BU739">
        <v>0</v>
      </c>
      <c r="BV739">
        <v>1</v>
      </c>
      <c r="BW739" s="17">
        <v>0</v>
      </c>
      <c r="BX739">
        <v>0</v>
      </c>
      <c r="BY739">
        <v>0</v>
      </c>
      <c r="BZ739">
        <v>0</v>
      </c>
      <c r="CA739">
        <v>0</v>
      </c>
      <c r="CB739" s="17">
        <v>0</v>
      </c>
      <c r="CC739">
        <v>0</v>
      </c>
      <c r="CD739">
        <v>0</v>
      </c>
      <c r="CE739">
        <v>1</v>
      </c>
      <c r="CF739">
        <v>0</v>
      </c>
      <c r="CG739">
        <v>1</v>
      </c>
      <c r="CH739">
        <v>0</v>
      </c>
      <c r="CI739">
        <v>0</v>
      </c>
      <c r="CJ739">
        <v>0</v>
      </c>
      <c r="CK739">
        <v>0</v>
      </c>
      <c r="CL739">
        <v>0</v>
      </c>
      <c r="CM739" s="17">
        <v>1</v>
      </c>
      <c r="CN739">
        <v>0.29799999999999999</v>
      </c>
      <c r="CO739">
        <v>21</v>
      </c>
      <c r="CP739">
        <v>1</v>
      </c>
      <c r="CQ739">
        <v>0</v>
      </c>
      <c r="CR739">
        <v>20</v>
      </c>
      <c r="CX739" s="33" t="s">
        <v>85</v>
      </c>
    </row>
    <row r="740" spans="1:102" x14ac:dyDescent="0.25">
      <c r="A740">
        <v>739</v>
      </c>
      <c r="B740">
        <v>46</v>
      </c>
      <c r="C740" s="24" t="s">
        <v>471</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187">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s="17">
        <v>0</v>
      </c>
      <c r="BF740">
        <v>1</v>
      </c>
      <c r="BG740">
        <v>0</v>
      </c>
      <c r="BH740" s="17">
        <v>0</v>
      </c>
      <c r="BI740">
        <v>1761.583333333333</v>
      </c>
      <c r="BJ740">
        <v>1000</v>
      </c>
      <c r="BK740" s="24">
        <v>34.18</v>
      </c>
      <c r="BL740">
        <v>1</v>
      </c>
      <c r="BM740">
        <v>0</v>
      </c>
      <c r="BN740">
        <v>0</v>
      </c>
      <c r="BO740">
        <v>0</v>
      </c>
      <c r="BP740">
        <v>0</v>
      </c>
      <c r="BQ740">
        <v>0</v>
      </c>
      <c r="BR740">
        <v>0</v>
      </c>
      <c r="BS740" s="17">
        <v>0</v>
      </c>
      <c r="BT740">
        <v>0</v>
      </c>
      <c r="BU740">
        <v>0</v>
      </c>
      <c r="BV740">
        <v>1</v>
      </c>
      <c r="BW740" s="17">
        <v>0</v>
      </c>
      <c r="BX740">
        <v>0</v>
      </c>
      <c r="BY740">
        <v>0</v>
      </c>
      <c r="BZ740">
        <v>0</v>
      </c>
      <c r="CA740">
        <v>0</v>
      </c>
      <c r="CB740" s="17">
        <v>0</v>
      </c>
      <c r="CC740">
        <v>0</v>
      </c>
      <c r="CD740">
        <v>0</v>
      </c>
      <c r="CE740">
        <v>1</v>
      </c>
      <c r="CF740">
        <v>0</v>
      </c>
      <c r="CG740">
        <v>1</v>
      </c>
      <c r="CH740">
        <v>0</v>
      </c>
      <c r="CI740">
        <v>0</v>
      </c>
      <c r="CJ740">
        <v>0</v>
      </c>
      <c r="CK740">
        <v>0</v>
      </c>
      <c r="CL740">
        <v>0</v>
      </c>
      <c r="CM740" s="17">
        <v>1</v>
      </c>
      <c r="CN740">
        <v>0.29799999999999999</v>
      </c>
      <c r="CO740">
        <v>21</v>
      </c>
      <c r="CP740">
        <v>1</v>
      </c>
      <c r="CQ740">
        <v>0</v>
      </c>
      <c r="CR740">
        <v>20</v>
      </c>
      <c r="CX740" s="33" t="s">
        <v>85</v>
      </c>
    </row>
    <row r="741" spans="1:102" x14ac:dyDescent="0.25">
      <c r="A741">
        <v>740</v>
      </c>
      <c r="B741">
        <v>46</v>
      </c>
      <c r="C741" s="24" t="s">
        <v>471</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187">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s="17">
        <v>0</v>
      </c>
      <c r="BF741">
        <v>1</v>
      </c>
      <c r="BG741">
        <v>0</v>
      </c>
      <c r="BH741" s="17">
        <v>0</v>
      </c>
      <c r="BI741">
        <v>1761.583333333333</v>
      </c>
      <c r="BJ741">
        <v>1000</v>
      </c>
      <c r="BK741" s="24">
        <v>34.18</v>
      </c>
      <c r="BL741">
        <v>1</v>
      </c>
      <c r="BM741">
        <v>0</v>
      </c>
      <c r="BN741">
        <v>0</v>
      </c>
      <c r="BO741">
        <v>0</v>
      </c>
      <c r="BP741">
        <v>0</v>
      </c>
      <c r="BQ741">
        <v>0</v>
      </c>
      <c r="BR741">
        <v>0</v>
      </c>
      <c r="BS741" s="17">
        <v>0</v>
      </c>
      <c r="BT741">
        <v>0</v>
      </c>
      <c r="BU741">
        <v>0</v>
      </c>
      <c r="BV741">
        <v>1</v>
      </c>
      <c r="BW741" s="17">
        <v>0</v>
      </c>
      <c r="BX741">
        <v>0</v>
      </c>
      <c r="BY741">
        <v>0</v>
      </c>
      <c r="BZ741">
        <v>0</v>
      </c>
      <c r="CA741">
        <v>0</v>
      </c>
      <c r="CB741" s="17">
        <v>0</v>
      </c>
      <c r="CC741">
        <v>0</v>
      </c>
      <c r="CD741">
        <v>0</v>
      </c>
      <c r="CE741">
        <v>1</v>
      </c>
      <c r="CF741">
        <v>0</v>
      </c>
      <c r="CG741">
        <v>1</v>
      </c>
      <c r="CH741">
        <v>0</v>
      </c>
      <c r="CI741">
        <v>0</v>
      </c>
      <c r="CJ741">
        <v>0</v>
      </c>
      <c r="CK741">
        <v>0</v>
      </c>
      <c r="CL741">
        <v>0</v>
      </c>
      <c r="CM741" s="17">
        <v>1</v>
      </c>
      <c r="CN741">
        <v>0.29799999999999999</v>
      </c>
      <c r="CO741">
        <v>21</v>
      </c>
      <c r="CP741">
        <v>1</v>
      </c>
      <c r="CQ741">
        <v>0</v>
      </c>
      <c r="CR741">
        <v>20</v>
      </c>
      <c r="CX741" s="33" t="s">
        <v>85</v>
      </c>
    </row>
    <row r="742" spans="1:102" x14ac:dyDescent="0.25">
      <c r="A742">
        <v>741</v>
      </c>
      <c r="B742">
        <v>46</v>
      </c>
      <c r="C742" s="24" t="s">
        <v>471</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187">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s="17">
        <v>0</v>
      </c>
      <c r="BF742">
        <v>1</v>
      </c>
      <c r="BG742">
        <v>0</v>
      </c>
      <c r="BH742" s="17">
        <v>0</v>
      </c>
      <c r="BI742">
        <v>1761.583333333333</v>
      </c>
      <c r="BJ742">
        <v>1000</v>
      </c>
      <c r="BK742" s="24">
        <v>34.18</v>
      </c>
      <c r="BL742">
        <v>1</v>
      </c>
      <c r="BM742">
        <v>0</v>
      </c>
      <c r="BN742">
        <v>0</v>
      </c>
      <c r="BO742">
        <v>0</v>
      </c>
      <c r="BP742">
        <v>0</v>
      </c>
      <c r="BQ742">
        <v>0</v>
      </c>
      <c r="BR742">
        <v>0</v>
      </c>
      <c r="BS742" s="17">
        <v>0</v>
      </c>
      <c r="BT742">
        <v>0</v>
      </c>
      <c r="BU742">
        <v>0</v>
      </c>
      <c r="BV742">
        <v>1</v>
      </c>
      <c r="BW742" s="17">
        <v>0</v>
      </c>
      <c r="BX742">
        <v>0</v>
      </c>
      <c r="BY742">
        <v>0</v>
      </c>
      <c r="BZ742">
        <v>0</v>
      </c>
      <c r="CA742">
        <v>0</v>
      </c>
      <c r="CB742" s="17">
        <v>0</v>
      </c>
      <c r="CC742">
        <v>0</v>
      </c>
      <c r="CD742">
        <v>0</v>
      </c>
      <c r="CE742">
        <v>1</v>
      </c>
      <c r="CF742">
        <v>0</v>
      </c>
      <c r="CG742">
        <v>1</v>
      </c>
      <c r="CH742">
        <v>0</v>
      </c>
      <c r="CI742">
        <v>0</v>
      </c>
      <c r="CJ742">
        <v>0</v>
      </c>
      <c r="CK742">
        <v>0</v>
      </c>
      <c r="CL742">
        <v>0</v>
      </c>
      <c r="CM742" s="17">
        <v>1</v>
      </c>
      <c r="CN742">
        <v>0.29799999999999999</v>
      </c>
      <c r="CO742">
        <v>21</v>
      </c>
      <c r="CP742">
        <v>1</v>
      </c>
      <c r="CQ742">
        <v>0</v>
      </c>
      <c r="CR742">
        <v>20</v>
      </c>
      <c r="CX742" s="33" t="s">
        <v>85</v>
      </c>
    </row>
    <row r="743" spans="1:102" x14ac:dyDescent="0.25">
      <c r="A743">
        <v>742</v>
      </c>
      <c r="B743">
        <v>46</v>
      </c>
      <c r="C743" s="24" t="s">
        <v>471</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187">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s="17">
        <v>0</v>
      </c>
      <c r="BF743">
        <v>1</v>
      </c>
      <c r="BG743">
        <v>0</v>
      </c>
      <c r="BH743" s="17">
        <v>0</v>
      </c>
      <c r="BI743">
        <v>1761.583333333333</v>
      </c>
      <c r="BJ743">
        <v>1000</v>
      </c>
      <c r="BK743" s="24">
        <v>33.86</v>
      </c>
      <c r="BL743">
        <v>1</v>
      </c>
      <c r="BM743">
        <v>0</v>
      </c>
      <c r="BN743">
        <v>0</v>
      </c>
      <c r="BO743">
        <v>0</v>
      </c>
      <c r="BP743">
        <v>0</v>
      </c>
      <c r="BQ743">
        <v>0</v>
      </c>
      <c r="BR743">
        <v>0</v>
      </c>
      <c r="BS743" s="17">
        <v>0</v>
      </c>
      <c r="BT743">
        <v>0</v>
      </c>
      <c r="BU743">
        <v>0</v>
      </c>
      <c r="BV743">
        <v>1</v>
      </c>
      <c r="BW743" s="17">
        <v>0</v>
      </c>
      <c r="BX743">
        <v>0</v>
      </c>
      <c r="BY743">
        <v>0</v>
      </c>
      <c r="BZ743">
        <v>0</v>
      </c>
      <c r="CA743">
        <v>0</v>
      </c>
      <c r="CB743" s="17">
        <v>0</v>
      </c>
      <c r="CC743">
        <v>0</v>
      </c>
      <c r="CD743">
        <v>0</v>
      </c>
      <c r="CE743">
        <v>1</v>
      </c>
      <c r="CF743">
        <v>0</v>
      </c>
      <c r="CG743">
        <v>1</v>
      </c>
      <c r="CH743">
        <v>0</v>
      </c>
      <c r="CI743">
        <v>0</v>
      </c>
      <c r="CJ743">
        <v>0</v>
      </c>
      <c r="CK743">
        <v>0</v>
      </c>
      <c r="CL743">
        <v>0</v>
      </c>
      <c r="CM743" s="17">
        <v>1</v>
      </c>
      <c r="CN743">
        <v>0.29799999999999999</v>
      </c>
      <c r="CO743">
        <v>21</v>
      </c>
      <c r="CP743">
        <v>1</v>
      </c>
      <c r="CQ743">
        <v>0</v>
      </c>
      <c r="CR743">
        <v>20</v>
      </c>
      <c r="CX743" s="33" t="s">
        <v>85</v>
      </c>
    </row>
    <row r="744" spans="1:102" x14ac:dyDescent="0.25">
      <c r="A744">
        <v>743</v>
      </c>
      <c r="B744">
        <v>46</v>
      </c>
      <c r="C744" s="24" t="s">
        <v>471</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187">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s="17">
        <v>0</v>
      </c>
      <c r="BF744">
        <v>1</v>
      </c>
      <c r="BG744">
        <v>0</v>
      </c>
      <c r="BH744" s="17">
        <v>0</v>
      </c>
      <c r="BI744">
        <v>1761.583333333333</v>
      </c>
      <c r="BJ744">
        <v>1000</v>
      </c>
      <c r="BK744" s="24">
        <v>33.86</v>
      </c>
      <c r="BL744">
        <v>1</v>
      </c>
      <c r="BM744">
        <v>0</v>
      </c>
      <c r="BN744">
        <v>0</v>
      </c>
      <c r="BO744">
        <v>0</v>
      </c>
      <c r="BP744">
        <v>0</v>
      </c>
      <c r="BQ744">
        <v>0</v>
      </c>
      <c r="BR744">
        <v>0</v>
      </c>
      <c r="BS744" s="17">
        <v>0</v>
      </c>
      <c r="BT744">
        <v>0</v>
      </c>
      <c r="BU744">
        <v>0</v>
      </c>
      <c r="BV744">
        <v>1</v>
      </c>
      <c r="BW744" s="17">
        <v>0</v>
      </c>
      <c r="BX744">
        <v>0</v>
      </c>
      <c r="BY744">
        <v>0</v>
      </c>
      <c r="BZ744">
        <v>0</v>
      </c>
      <c r="CA744">
        <v>0</v>
      </c>
      <c r="CB744" s="17">
        <v>0</v>
      </c>
      <c r="CC744">
        <v>0</v>
      </c>
      <c r="CD744">
        <v>0</v>
      </c>
      <c r="CE744">
        <v>1</v>
      </c>
      <c r="CF744">
        <v>0</v>
      </c>
      <c r="CG744">
        <v>1</v>
      </c>
      <c r="CH744">
        <v>0</v>
      </c>
      <c r="CI744">
        <v>0</v>
      </c>
      <c r="CJ744">
        <v>0</v>
      </c>
      <c r="CK744">
        <v>0</v>
      </c>
      <c r="CL744">
        <v>0</v>
      </c>
      <c r="CM744" s="17">
        <v>1</v>
      </c>
      <c r="CN744">
        <v>0.29799999999999999</v>
      </c>
      <c r="CO744">
        <v>21</v>
      </c>
      <c r="CP744">
        <v>1</v>
      </c>
      <c r="CQ744">
        <v>0</v>
      </c>
      <c r="CR744">
        <v>20</v>
      </c>
      <c r="CX744" s="33" t="s">
        <v>85</v>
      </c>
    </row>
    <row r="745" spans="1:102" x14ac:dyDescent="0.25">
      <c r="A745">
        <v>744</v>
      </c>
      <c r="B745">
        <v>46</v>
      </c>
      <c r="C745" s="24" t="s">
        <v>471</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187">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s="17">
        <v>0</v>
      </c>
      <c r="BF745">
        <v>1</v>
      </c>
      <c r="BG745">
        <v>0</v>
      </c>
      <c r="BH745" s="17">
        <v>0</v>
      </c>
      <c r="BI745">
        <v>1761.583333333333</v>
      </c>
      <c r="BJ745">
        <v>1000</v>
      </c>
      <c r="BK745" s="24">
        <v>33.86</v>
      </c>
      <c r="BL745">
        <v>1</v>
      </c>
      <c r="BM745">
        <v>0</v>
      </c>
      <c r="BN745">
        <v>0</v>
      </c>
      <c r="BO745">
        <v>0</v>
      </c>
      <c r="BP745">
        <v>0</v>
      </c>
      <c r="BQ745">
        <v>0</v>
      </c>
      <c r="BR745">
        <v>0</v>
      </c>
      <c r="BS745" s="17">
        <v>0</v>
      </c>
      <c r="BT745">
        <v>0</v>
      </c>
      <c r="BU745">
        <v>0</v>
      </c>
      <c r="BV745">
        <v>1</v>
      </c>
      <c r="BW745" s="17">
        <v>0</v>
      </c>
      <c r="BX745">
        <v>0</v>
      </c>
      <c r="BY745">
        <v>0</v>
      </c>
      <c r="BZ745">
        <v>0</v>
      </c>
      <c r="CA745">
        <v>0</v>
      </c>
      <c r="CB745" s="17">
        <v>0</v>
      </c>
      <c r="CC745">
        <v>0</v>
      </c>
      <c r="CD745">
        <v>0</v>
      </c>
      <c r="CE745">
        <v>1</v>
      </c>
      <c r="CF745">
        <v>0</v>
      </c>
      <c r="CG745">
        <v>1</v>
      </c>
      <c r="CH745">
        <v>0</v>
      </c>
      <c r="CI745">
        <v>0</v>
      </c>
      <c r="CJ745">
        <v>0</v>
      </c>
      <c r="CK745">
        <v>0</v>
      </c>
      <c r="CL745">
        <v>0</v>
      </c>
      <c r="CM745" s="17">
        <v>1</v>
      </c>
      <c r="CN745">
        <v>0.29799999999999999</v>
      </c>
      <c r="CO745">
        <v>21</v>
      </c>
      <c r="CP745">
        <v>1</v>
      </c>
      <c r="CQ745">
        <v>0</v>
      </c>
      <c r="CR745">
        <v>20</v>
      </c>
      <c r="CX745" s="33" t="s">
        <v>85</v>
      </c>
    </row>
    <row r="746" spans="1:102" x14ac:dyDescent="0.25">
      <c r="A746">
        <v>745</v>
      </c>
      <c r="B746">
        <v>46</v>
      </c>
      <c r="C746" s="24" t="s">
        <v>471</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187">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s="17">
        <v>0</v>
      </c>
      <c r="BF746">
        <v>1</v>
      </c>
      <c r="BG746">
        <v>0</v>
      </c>
      <c r="BH746" s="17">
        <v>0</v>
      </c>
      <c r="BI746">
        <v>1761.583333333333</v>
      </c>
      <c r="BJ746">
        <v>1000</v>
      </c>
      <c r="BK746" s="24">
        <v>34.18</v>
      </c>
      <c r="BL746">
        <v>1</v>
      </c>
      <c r="BM746">
        <v>0</v>
      </c>
      <c r="BN746">
        <v>0</v>
      </c>
      <c r="BO746">
        <v>0</v>
      </c>
      <c r="BP746">
        <v>0</v>
      </c>
      <c r="BQ746">
        <v>0</v>
      </c>
      <c r="BR746">
        <v>0</v>
      </c>
      <c r="BS746" s="17">
        <v>0</v>
      </c>
      <c r="BT746">
        <v>0</v>
      </c>
      <c r="BU746">
        <v>0</v>
      </c>
      <c r="BV746">
        <v>1</v>
      </c>
      <c r="BW746" s="17">
        <v>0</v>
      </c>
      <c r="BX746">
        <v>0</v>
      </c>
      <c r="BY746">
        <v>0</v>
      </c>
      <c r="BZ746">
        <v>0</v>
      </c>
      <c r="CA746">
        <v>0</v>
      </c>
      <c r="CB746" s="17">
        <v>0</v>
      </c>
      <c r="CC746">
        <v>0</v>
      </c>
      <c r="CD746">
        <v>0</v>
      </c>
      <c r="CE746">
        <v>1</v>
      </c>
      <c r="CF746">
        <v>0</v>
      </c>
      <c r="CG746">
        <v>1</v>
      </c>
      <c r="CH746">
        <v>0</v>
      </c>
      <c r="CI746">
        <v>0</v>
      </c>
      <c r="CJ746">
        <v>0</v>
      </c>
      <c r="CK746">
        <v>0</v>
      </c>
      <c r="CL746">
        <v>0</v>
      </c>
      <c r="CM746" s="17">
        <v>1</v>
      </c>
      <c r="CN746">
        <v>0.29799999999999999</v>
      </c>
      <c r="CO746">
        <v>21</v>
      </c>
      <c r="CP746">
        <v>1</v>
      </c>
      <c r="CQ746">
        <v>0</v>
      </c>
      <c r="CR746">
        <v>20</v>
      </c>
      <c r="CX746" s="33" t="s">
        <v>85</v>
      </c>
    </row>
    <row r="747" spans="1:102" x14ac:dyDescent="0.25">
      <c r="A747">
        <v>746</v>
      </c>
      <c r="B747">
        <v>46</v>
      </c>
      <c r="C747" s="24" t="s">
        <v>471</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187">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s="17">
        <v>0</v>
      </c>
      <c r="BF747">
        <v>1</v>
      </c>
      <c r="BG747">
        <v>0</v>
      </c>
      <c r="BH747" s="17">
        <v>0</v>
      </c>
      <c r="BI747">
        <v>1761.583333333333</v>
      </c>
      <c r="BJ747">
        <v>1000</v>
      </c>
      <c r="BK747" s="24">
        <v>34.18</v>
      </c>
      <c r="BL747">
        <v>1</v>
      </c>
      <c r="BM747">
        <v>0</v>
      </c>
      <c r="BN747">
        <v>0</v>
      </c>
      <c r="BO747">
        <v>0</v>
      </c>
      <c r="BP747">
        <v>0</v>
      </c>
      <c r="BQ747">
        <v>0</v>
      </c>
      <c r="BR747">
        <v>0</v>
      </c>
      <c r="BS747" s="17">
        <v>0</v>
      </c>
      <c r="BT747">
        <v>0</v>
      </c>
      <c r="BU747">
        <v>0</v>
      </c>
      <c r="BV747">
        <v>1</v>
      </c>
      <c r="BW747" s="17">
        <v>0</v>
      </c>
      <c r="BX747">
        <v>0</v>
      </c>
      <c r="BY747">
        <v>0</v>
      </c>
      <c r="BZ747">
        <v>0</v>
      </c>
      <c r="CA747">
        <v>0</v>
      </c>
      <c r="CB747" s="17">
        <v>0</v>
      </c>
      <c r="CC747">
        <v>0</v>
      </c>
      <c r="CD747">
        <v>0</v>
      </c>
      <c r="CE747">
        <v>1</v>
      </c>
      <c r="CF747">
        <v>0</v>
      </c>
      <c r="CG747">
        <v>1</v>
      </c>
      <c r="CH747">
        <v>0</v>
      </c>
      <c r="CI747">
        <v>0</v>
      </c>
      <c r="CJ747">
        <v>0</v>
      </c>
      <c r="CK747">
        <v>0</v>
      </c>
      <c r="CL747">
        <v>0</v>
      </c>
      <c r="CM747" s="17">
        <v>1</v>
      </c>
      <c r="CN747">
        <v>0.29799999999999999</v>
      </c>
      <c r="CO747">
        <v>21</v>
      </c>
      <c r="CP747">
        <v>1</v>
      </c>
      <c r="CQ747">
        <v>0</v>
      </c>
      <c r="CR747">
        <v>20</v>
      </c>
      <c r="CX747" s="33" t="s">
        <v>85</v>
      </c>
    </row>
    <row r="748" spans="1:102" s="143" customFormat="1" x14ac:dyDescent="0.25">
      <c r="A748" s="143">
        <v>747</v>
      </c>
      <c r="B748" s="143">
        <v>46</v>
      </c>
      <c r="C748" s="144" t="s">
        <v>471</v>
      </c>
      <c r="D748" s="145">
        <v>4.3</v>
      </c>
      <c r="E748" s="146">
        <v>0.8</v>
      </c>
      <c r="F748" s="147">
        <f t="shared" si="182"/>
        <v>5.3749999999999991</v>
      </c>
      <c r="G748" s="147">
        <f t="shared" si="175"/>
        <v>3.5</v>
      </c>
      <c r="H748" s="148">
        <f t="shared" si="176"/>
        <v>5.0999999999999996</v>
      </c>
      <c r="I748" s="149">
        <f t="shared" si="177"/>
        <v>0.12606501899983297</v>
      </c>
      <c r="J748" s="150">
        <f t="shared" si="178"/>
        <v>2.3453957023224743E-2</v>
      </c>
      <c r="K748" s="150">
        <f t="shared" si="179"/>
        <v>42.636728591673162</v>
      </c>
      <c r="L748" s="151">
        <v>1</v>
      </c>
      <c r="M748" s="152">
        <v>0</v>
      </c>
      <c r="N748" s="151">
        <v>1</v>
      </c>
      <c r="O748" s="152">
        <v>0</v>
      </c>
      <c r="P748" s="152">
        <v>0</v>
      </c>
      <c r="Q748" s="152">
        <v>0</v>
      </c>
      <c r="R748" s="152">
        <v>0</v>
      </c>
      <c r="S748" s="151">
        <v>1800</v>
      </c>
      <c r="T748" s="152">
        <v>10</v>
      </c>
      <c r="U748" s="152">
        <f t="shared" si="180"/>
        <v>1789</v>
      </c>
      <c r="V748" s="152">
        <f t="shared" si="181"/>
        <v>14</v>
      </c>
      <c r="W748" s="147">
        <v>8.75</v>
      </c>
      <c r="X748" s="147">
        <f t="shared" si="183"/>
        <v>18.43</v>
      </c>
      <c r="Y748" s="152">
        <v>1</v>
      </c>
      <c r="Z748" s="152">
        <v>0</v>
      </c>
      <c r="AA748" s="152">
        <v>1</v>
      </c>
      <c r="AB748" s="152">
        <v>0</v>
      </c>
      <c r="AC748" s="152">
        <v>0</v>
      </c>
      <c r="AD748" s="153">
        <v>0</v>
      </c>
      <c r="AE748" s="152">
        <v>0</v>
      </c>
      <c r="AF748" s="152">
        <v>0</v>
      </c>
      <c r="AG748" s="153">
        <v>1</v>
      </c>
      <c r="AH748" s="152">
        <v>1</v>
      </c>
      <c r="AI748" s="153">
        <v>0</v>
      </c>
      <c r="AJ748" s="154">
        <v>1960</v>
      </c>
      <c r="AK748" s="32">
        <v>0.33</v>
      </c>
      <c r="AL748" s="32">
        <v>0.36</v>
      </c>
      <c r="AM748" s="32">
        <v>0.26</v>
      </c>
      <c r="AN748" s="42">
        <v>0.05</v>
      </c>
      <c r="AO748" s="156">
        <f t="shared" si="184"/>
        <v>0.97</v>
      </c>
      <c r="AP748" s="157">
        <v>0.03</v>
      </c>
      <c r="AQ748" s="143">
        <v>1</v>
      </c>
      <c r="AR748" s="158">
        <v>0</v>
      </c>
      <c r="AS748" s="143" t="s">
        <v>98</v>
      </c>
      <c r="AT748" s="158" t="s">
        <v>98</v>
      </c>
      <c r="AU748">
        <v>1</v>
      </c>
      <c r="AV748" s="157">
        <v>0</v>
      </c>
      <c r="AW748" s="143">
        <v>0</v>
      </c>
      <c r="AX748" s="157">
        <v>1</v>
      </c>
      <c r="AY748" s="157" t="s">
        <v>472</v>
      </c>
      <c r="AZ748">
        <v>1</v>
      </c>
      <c r="BA748">
        <v>0</v>
      </c>
      <c r="BB748">
        <v>0</v>
      </c>
      <c r="BC748">
        <v>0</v>
      </c>
      <c r="BD748">
        <v>0</v>
      </c>
      <c r="BE748" s="157">
        <v>0</v>
      </c>
      <c r="BF748">
        <v>1</v>
      </c>
      <c r="BG748">
        <v>0</v>
      </c>
      <c r="BH748" s="157">
        <v>0</v>
      </c>
      <c r="BI748">
        <v>1761.583333333333</v>
      </c>
      <c r="BJ748">
        <v>1000</v>
      </c>
      <c r="BK748" s="144">
        <v>34.18</v>
      </c>
      <c r="BL748" s="143">
        <v>1</v>
      </c>
      <c r="BM748" s="143">
        <v>0</v>
      </c>
      <c r="BN748" s="143">
        <v>0</v>
      </c>
      <c r="BO748" s="143">
        <v>0</v>
      </c>
      <c r="BP748" s="143">
        <v>0</v>
      </c>
      <c r="BQ748" s="143">
        <v>0</v>
      </c>
      <c r="BR748" s="143">
        <v>0</v>
      </c>
      <c r="BS748" s="157">
        <v>0</v>
      </c>
      <c r="BT748" s="143">
        <v>0</v>
      </c>
      <c r="BU748" s="143">
        <v>0</v>
      </c>
      <c r="BV748" s="143">
        <v>1</v>
      </c>
      <c r="BW748" s="157">
        <v>0</v>
      </c>
      <c r="BX748" s="143">
        <v>0</v>
      </c>
      <c r="BY748" s="143">
        <v>0</v>
      </c>
      <c r="BZ748" s="143">
        <v>0</v>
      </c>
      <c r="CA748" s="143">
        <v>0</v>
      </c>
      <c r="CB748" s="157">
        <v>0</v>
      </c>
      <c r="CC748" s="143">
        <v>0</v>
      </c>
      <c r="CD748" s="143">
        <v>0</v>
      </c>
      <c r="CE748" s="143">
        <v>1</v>
      </c>
      <c r="CF748" s="143">
        <v>0</v>
      </c>
      <c r="CG748" s="143">
        <v>1</v>
      </c>
      <c r="CH748" s="143">
        <v>0</v>
      </c>
      <c r="CI748" s="143">
        <v>0</v>
      </c>
      <c r="CJ748" s="143">
        <v>0</v>
      </c>
      <c r="CK748" s="143">
        <v>0</v>
      </c>
      <c r="CL748" s="143">
        <v>0</v>
      </c>
      <c r="CM748" s="157">
        <v>1</v>
      </c>
      <c r="CN748">
        <v>0.29799999999999999</v>
      </c>
      <c r="CO748">
        <v>21</v>
      </c>
      <c r="CP748">
        <v>1</v>
      </c>
      <c r="CQ748">
        <v>0</v>
      </c>
      <c r="CR748">
        <v>20</v>
      </c>
      <c r="CS748" s="159"/>
      <c r="CX748" s="33" t="s">
        <v>85</v>
      </c>
    </row>
    <row r="749" spans="1:102" x14ac:dyDescent="0.25">
      <c r="A749">
        <v>748</v>
      </c>
      <c r="B749">
        <v>47</v>
      </c>
      <c r="C749" s="24" t="s">
        <v>473</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BK749-W749-6</f>
        <v>23.21</v>
      </c>
      <c r="Y749" s="9">
        <v>1</v>
      </c>
      <c r="Z749" s="9">
        <v>0</v>
      </c>
      <c r="AA749" s="9">
        <v>0</v>
      </c>
      <c r="AB749" s="9">
        <v>0</v>
      </c>
      <c r="AC749" s="9">
        <v>1</v>
      </c>
      <c r="AD749" s="29">
        <v>0</v>
      </c>
      <c r="AE749" s="187">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474</v>
      </c>
      <c r="AZ749">
        <v>0</v>
      </c>
      <c r="BA749">
        <v>0</v>
      </c>
      <c r="BB749">
        <v>0</v>
      </c>
      <c r="BC749">
        <v>0</v>
      </c>
      <c r="BD749">
        <v>0</v>
      </c>
      <c r="BE749" s="17">
        <v>1</v>
      </c>
      <c r="BF749">
        <v>0</v>
      </c>
      <c r="BG749">
        <v>0</v>
      </c>
      <c r="BH749" s="17">
        <v>1</v>
      </c>
      <c r="BI749">
        <v>17</v>
      </c>
      <c r="BJ749">
        <v>81.03</v>
      </c>
      <c r="BK749" s="24">
        <v>39.5</v>
      </c>
      <c r="BL749">
        <v>1</v>
      </c>
      <c r="BM749">
        <v>0</v>
      </c>
      <c r="BN749">
        <v>0</v>
      </c>
      <c r="BO749">
        <v>0</v>
      </c>
      <c r="BP749">
        <v>0</v>
      </c>
      <c r="BQ749">
        <v>0</v>
      </c>
      <c r="BR749">
        <v>0</v>
      </c>
      <c r="BS749" s="17">
        <v>0</v>
      </c>
      <c r="BT749">
        <v>0</v>
      </c>
      <c r="BU749">
        <v>0</v>
      </c>
      <c r="BV749">
        <v>1</v>
      </c>
      <c r="BW749" s="17">
        <v>0</v>
      </c>
      <c r="BX749">
        <v>0</v>
      </c>
      <c r="BY749">
        <v>0</v>
      </c>
      <c r="BZ749">
        <v>0</v>
      </c>
      <c r="CA749">
        <v>0</v>
      </c>
      <c r="CB749" s="17">
        <v>0</v>
      </c>
      <c r="CC749">
        <v>1</v>
      </c>
      <c r="CD749">
        <v>1</v>
      </c>
      <c r="CE749">
        <v>0</v>
      </c>
      <c r="CF749">
        <v>0</v>
      </c>
      <c r="CG749">
        <v>0</v>
      </c>
      <c r="CH749">
        <v>0</v>
      </c>
      <c r="CI749">
        <v>0</v>
      </c>
      <c r="CJ749">
        <v>0</v>
      </c>
      <c r="CK749">
        <v>0</v>
      </c>
      <c r="CL749">
        <v>0</v>
      </c>
      <c r="CM749" s="17">
        <v>0</v>
      </c>
      <c r="CN749">
        <v>0.14599999999999999</v>
      </c>
      <c r="CO749">
        <v>1</v>
      </c>
      <c r="CP749">
        <v>1</v>
      </c>
      <c r="CQ749">
        <v>0</v>
      </c>
      <c r="CR749">
        <v>24</v>
      </c>
      <c r="CX749" s="33" t="s">
        <v>85</v>
      </c>
    </row>
    <row r="750" spans="1:102" x14ac:dyDescent="0.25">
      <c r="A750">
        <v>749</v>
      </c>
      <c r="B750">
        <v>47</v>
      </c>
      <c r="C750" s="24" t="s">
        <v>473</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187">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474</v>
      </c>
      <c r="AZ750">
        <v>0</v>
      </c>
      <c r="BA750">
        <v>0</v>
      </c>
      <c r="BB750">
        <v>0</v>
      </c>
      <c r="BC750">
        <v>0</v>
      </c>
      <c r="BD750">
        <v>0</v>
      </c>
      <c r="BE750" s="17">
        <v>1</v>
      </c>
      <c r="BF750">
        <v>0</v>
      </c>
      <c r="BG750">
        <v>0</v>
      </c>
      <c r="BH750" s="17">
        <v>1</v>
      </c>
      <c r="BI750">
        <v>17</v>
      </c>
      <c r="BJ750">
        <v>81.03</v>
      </c>
      <c r="BK750" s="24">
        <v>39.5</v>
      </c>
      <c r="BL750">
        <v>1</v>
      </c>
      <c r="BM750">
        <v>0</v>
      </c>
      <c r="BN750">
        <v>0</v>
      </c>
      <c r="BO750">
        <v>0</v>
      </c>
      <c r="BP750">
        <v>0</v>
      </c>
      <c r="BQ750">
        <v>0</v>
      </c>
      <c r="BR750">
        <v>0</v>
      </c>
      <c r="BS750" s="17">
        <v>0</v>
      </c>
      <c r="BT750">
        <v>0</v>
      </c>
      <c r="BU750">
        <v>0</v>
      </c>
      <c r="BV750">
        <v>1</v>
      </c>
      <c r="BW750" s="17">
        <v>0</v>
      </c>
      <c r="BX750">
        <v>0</v>
      </c>
      <c r="BY750">
        <v>0</v>
      </c>
      <c r="BZ750">
        <v>0</v>
      </c>
      <c r="CA750">
        <v>0</v>
      </c>
      <c r="CB750" s="17">
        <v>0</v>
      </c>
      <c r="CC750">
        <v>1</v>
      </c>
      <c r="CD750">
        <v>1</v>
      </c>
      <c r="CE750">
        <v>0</v>
      </c>
      <c r="CF750">
        <v>0</v>
      </c>
      <c r="CG750">
        <v>0</v>
      </c>
      <c r="CH750">
        <v>0</v>
      </c>
      <c r="CI750">
        <v>0</v>
      </c>
      <c r="CJ750">
        <v>0</v>
      </c>
      <c r="CK750">
        <v>0</v>
      </c>
      <c r="CL750">
        <v>0</v>
      </c>
      <c r="CM750" s="17">
        <v>0</v>
      </c>
      <c r="CN750">
        <v>0.14599999999999999</v>
      </c>
      <c r="CO750">
        <v>1</v>
      </c>
      <c r="CP750">
        <v>1</v>
      </c>
      <c r="CQ750">
        <v>0</v>
      </c>
      <c r="CR750">
        <v>24</v>
      </c>
      <c r="CX750" s="33" t="s">
        <v>85</v>
      </c>
    </row>
    <row r="751" spans="1:102" x14ac:dyDescent="0.25">
      <c r="A751">
        <v>750</v>
      </c>
      <c r="B751">
        <v>47</v>
      </c>
      <c r="C751" s="24" t="s">
        <v>473</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187">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474</v>
      </c>
      <c r="AZ751">
        <v>0</v>
      </c>
      <c r="BA751">
        <v>0</v>
      </c>
      <c r="BB751">
        <v>0</v>
      </c>
      <c r="BC751">
        <v>0</v>
      </c>
      <c r="BD751">
        <v>0</v>
      </c>
      <c r="BE751" s="17">
        <v>1</v>
      </c>
      <c r="BF751">
        <v>0</v>
      </c>
      <c r="BG751">
        <v>0</v>
      </c>
      <c r="BH751" s="17">
        <v>1</v>
      </c>
      <c r="BI751">
        <v>17</v>
      </c>
      <c r="BJ751">
        <v>81.03</v>
      </c>
      <c r="BK751" s="24">
        <v>39.5</v>
      </c>
      <c r="BL751">
        <v>1</v>
      </c>
      <c r="BM751">
        <v>0</v>
      </c>
      <c r="BN751">
        <v>0</v>
      </c>
      <c r="BO751">
        <v>0</v>
      </c>
      <c r="BP751">
        <v>0</v>
      </c>
      <c r="BQ751">
        <v>0</v>
      </c>
      <c r="BR751">
        <v>0</v>
      </c>
      <c r="BS751" s="17">
        <v>0</v>
      </c>
      <c r="BT751">
        <v>0</v>
      </c>
      <c r="BU751">
        <v>0</v>
      </c>
      <c r="BV751">
        <v>1</v>
      </c>
      <c r="BW751" s="17">
        <v>0</v>
      </c>
      <c r="BX751">
        <v>0</v>
      </c>
      <c r="BY751">
        <v>0</v>
      </c>
      <c r="BZ751">
        <v>0</v>
      </c>
      <c r="CA751">
        <v>0</v>
      </c>
      <c r="CB751" s="17">
        <v>0</v>
      </c>
      <c r="CC751">
        <v>1</v>
      </c>
      <c r="CD751">
        <v>1</v>
      </c>
      <c r="CE751">
        <v>0</v>
      </c>
      <c r="CF751">
        <v>0</v>
      </c>
      <c r="CG751">
        <v>0</v>
      </c>
      <c r="CH751">
        <v>0</v>
      </c>
      <c r="CI751">
        <v>0</v>
      </c>
      <c r="CJ751">
        <v>0</v>
      </c>
      <c r="CK751">
        <v>0</v>
      </c>
      <c r="CL751">
        <v>0</v>
      </c>
      <c r="CM751" s="17">
        <v>0</v>
      </c>
      <c r="CN751">
        <v>0.14599999999999999</v>
      </c>
      <c r="CO751">
        <v>1</v>
      </c>
      <c r="CP751">
        <v>1</v>
      </c>
      <c r="CQ751">
        <v>0</v>
      </c>
      <c r="CR751">
        <v>24</v>
      </c>
      <c r="CX751" s="33" t="s">
        <v>85</v>
      </c>
    </row>
    <row r="752" spans="1:102" x14ac:dyDescent="0.25">
      <c r="A752">
        <v>751</v>
      </c>
      <c r="B752">
        <v>47</v>
      </c>
      <c r="C752" s="24" t="s">
        <v>473</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187">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474</v>
      </c>
      <c r="AZ752">
        <v>0</v>
      </c>
      <c r="BA752">
        <v>0</v>
      </c>
      <c r="BB752">
        <v>0</v>
      </c>
      <c r="BC752">
        <v>0</v>
      </c>
      <c r="BD752">
        <v>0</v>
      </c>
      <c r="BE752" s="17">
        <v>1</v>
      </c>
      <c r="BF752">
        <v>0</v>
      </c>
      <c r="BG752">
        <v>0</v>
      </c>
      <c r="BH752" s="17">
        <v>1</v>
      </c>
      <c r="BI752">
        <v>17</v>
      </c>
      <c r="BJ752">
        <v>81.03</v>
      </c>
      <c r="BK752" s="24">
        <v>39.5</v>
      </c>
      <c r="BL752">
        <v>1</v>
      </c>
      <c r="BM752">
        <v>0</v>
      </c>
      <c r="BN752">
        <v>0</v>
      </c>
      <c r="BO752">
        <v>0</v>
      </c>
      <c r="BP752">
        <v>0</v>
      </c>
      <c r="BQ752">
        <v>0</v>
      </c>
      <c r="BR752">
        <v>0</v>
      </c>
      <c r="BS752" s="17">
        <v>0</v>
      </c>
      <c r="BT752">
        <v>0</v>
      </c>
      <c r="BU752">
        <v>0</v>
      </c>
      <c r="BV752">
        <v>1</v>
      </c>
      <c r="BW752" s="17">
        <v>0</v>
      </c>
      <c r="BX752">
        <v>0</v>
      </c>
      <c r="BY752">
        <v>0</v>
      </c>
      <c r="BZ752">
        <v>0</v>
      </c>
      <c r="CA752">
        <v>0</v>
      </c>
      <c r="CB752" s="17">
        <v>0</v>
      </c>
      <c r="CC752">
        <v>1</v>
      </c>
      <c r="CD752">
        <v>1</v>
      </c>
      <c r="CE752">
        <v>0</v>
      </c>
      <c r="CF752">
        <v>0</v>
      </c>
      <c r="CG752">
        <v>0</v>
      </c>
      <c r="CH752">
        <v>0</v>
      </c>
      <c r="CI752">
        <v>1</v>
      </c>
      <c r="CJ752">
        <v>1</v>
      </c>
      <c r="CK752">
        <v>0</v>
      </c>
      <c r="CL752">
        <v>1</v>
      </c>
      <c r="CM752" s="17">
        <v>0</v>
      </c>
      <c r="CN752">
        <v>0.14599999999999999</v>
      </c>
      <c r="CO752">
        <v>1</v>
      </c>
      <c r="CP752">
        <v>1</v>
      </c>
      <c r="CQ752">
        <v>0</v>
      </c>
      <c r="CR752">
        <v>24</v>
      </c>
      <c r="CX752" s="33" t="s">
        <v>85</v>
      </c>
    </row>
    <row r="753" spans="1:102" x14ac:dyDescent="0.25">
      <c r="A753">
        <v>752</v>
      </c>
      <c r="B753">
        <v>47</v>
      </c>
      <c r="C753" s="24" t="s">
        <v>473</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187">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474</v>
      </c>
      <c r="AZ753">
        <v>0</v>
      </c>
      <c r="BA753">
        <v>0</v>
      </c>
      <c r="BB753">
        <v>0</v>
      </c>
      <c r="BC753">
        <v>0</v>
      </c>
      <c r="BD753">
        <v>0</v>
      </c>
      <c r="BE753" s="17">
        <v>1</v>
      </c>
      <c r="BF753">
        <v>0</v>
      </c>
      <c r="BG753">
        <v>0</v>
      </c>
      <c r="BH753" s="17">
        <v>1</v>
      </c>
      <c r="BI753">
        <v>17</v>
      </c>
      <c r="BJ753">
        <v>81.03</v>
      </c>
      <c r="BK753" s="24">
        <v>39.5</v>
      </c>
      <c r="BL753">
        <v>1</v>
      </c>
      <c r="BM753">
        <v>0</v>
      </c>
      <c r="BN753">
        <v>0</v>
      </c>
      <c r="BO753">
        <v>0</v>
      </c>
      <c r="BP753">
        <v>0</v>
      </c>
      <c r="BQ753">
        <v>0</v>
      </c>
      <c r="BR753">
        <v>0</v>
      </c>
      <c r="BS753" s="17">
        <v>0</v>
      </c>
      <c r="BT753">
        <v>0</v>
      </c>
      <c r="BU753">
        <v>0</v>
      </c>
      <c r="BV753">
        <v>1</v>
      </c>
      <c r="BW753" s="17">
        <v>0</v>
      </c>
      <c r="BX753">
        <v>0</v>
      </c>
      <c r="BY753">
        <v>0</v>
      </c>
      <c r="BZ753">
        <v>0</v>
      </c>
      <c r="CA753">
        <v>0</v>
      </c>
      <c r="CB753" s="17">
        <v>0</v>
      </c>
      <c r="CC753">
        <v>1</v>
      </c>
      <c r="CD753">
        <v>1</v>
      </c>
      <c r="CE753">
        <v>0</v>
      </c>
      <c r="CF753">
        <v>0</v>
      </c>
      <c r="CG753">
        <v>0</v>
      </c>
      <c r="CH753">
        <v>0</v>
      </c>
      <c r="CI753">
        <v>1</v>
      </c>
      <c r="CJ753">
        <v>1</v>
      </c>
      <c r="CK753">
        <v>0</v>
      </c>
      <c r="CL753">
        <v>1</v>
      </c>
      <c r="CM753" s="17">
        <v>0</v>
      </c>
      <c r="CN753">
        <v>0.14599999999999999</v>
      </c>
      <c r="CO753">
        <v>1</v>
      </c>
      <c r="CP753">
        <v>1</v>
      </c>
      <c r="CQ753">
        <v>0</v>
      </c>
      <c r="CR753">
        <v>24</v>
      </c>
      <c r="CX753" s="33" t="s">
        <v>85</v>
      </c>
    </row>
    <row r="754" spans="1:102" x14ac:dyDescent="0.25">
      <c r="A754">
        <v>753</v>
      </c>
      <c r="B754">
        <v>47</v>
      </c>
      <c r="C754" s="24" t="s">
        <v>473</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187">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474</v>
      </c>
      <c r="AZ754">
        <v>0</v>
      </c>
      <c r="BA754">
        <v>0</v>
      </c>
      <c r="BB754">
        <v>0</v>
      </c>
      <c r="BC754">
        <v>0</v>
      </c>
      <c r="BD754">
        <v>0</v>
      </c>
      <c r="BE754" s="17">
        <v>1</v>
      </c>
      <c r="BF754">
        <v>0</v>
      </c>
      <c r="BG754">
        <v>0</v>
      </c>
      <c r="BH754" s="17">
        <v>1</v>
      </c>
      <c r="BI754">
        <v>17</v>
      </c>
      <c r="BJ754">
        <v>81.03</v>
      </c>
      <c r="BK754" s="24">
        <v>39.5</v>
      </c>
      <c r="BL754">
        <v>1</v>
      </c>
      <c r="BM754">
        <v>0</v>
      </c>
      <c r="BN754">
        <v>0</v>
      </c>
      <c r="BO754">
        <v>0</v>
      </c>
      <c r="BP754">
        <v>0</v>
      </c>
      <c r="BQ754">
        <v>0</v>
      </c>
      <c r="BR754">
        <v>0</v>
      </c>
      <c r="BS754" s="17">
        <v>0</v>
      </c>
      <c r="BT754">
        <v>0</v>
      </c>
      <c r="BU754">
        <v>0</v>
      </c>
      <c r="BV754">
        <v>1</v>
      </c>
      <c r="BW754" s="17">
        <v>0</v>
      </c>
      <c r="BX754">
        <v>0</v>
      </c>
      <c r="BY754">
        <v>0</v>
      </c>
      <c r="BZ754">
        <v>0</v>
      </c>
      <c r="CA754">
        <v>0</v>
      </c>
      <c r="CB754" s="17">
        <v>0</v>
      </c>
      <c r="CC754">
        <v>1</v>
      </c>
      <c r="CD754">
        <v>1</v>
      </c>
      <c r="CE754">
        <v>0</v>
      </c>
      <c r="CF754">
        <v>0</v>
      </c>
      <c r="CG754">
        <v>0</v>
      </c>
      <c r="CH754">
        <v>0</v>
      </c>
      <c r="CI754">
        <v>1</v>
      </c>
      <c r="CJ754">
        <v>1</v>
      </c>
      <c r="CK754">
        <v>0</v>
      </c>
      <c r="CL754">
        <v>1</v>
      </c>
      <c r="CM754" s="17">
        <v>0</v>
      </c>
      <c r="CN754">
        <v>0.14599999999999999</v>
      </c>
      <c r="CO754">
        <v>1</v>
      </c>
      <c r="CP754">
        <v>1</v>
      </c>
      <c r="CQ754">
        <v>0</v>
      </c>
      <c r="CR754">
        <v>24</v>
      </c>
      <c r="CX754" s="33" t="s">
        <v>85</v>
      </c>
    </row>
    <row r="755" spans="1:102" x14ac:dyDescent="0.25">
      <c r="A755">
        <v>754</v>
      </c>
      <c r="B755">
        <v>47</v>
      </c>
      <c r="C755" s="24" t="s">
        <v>473</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187">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474</v>
      </c>
      <c r="AZ755">
        <v>0</v>
      </c>
      <c r="BA755">
        <v>0</v>
      </c>
      <c r="BB755">
        <v>0</v>
      </c>
      <c r="BC755">
        <v>0</v>
      </c>
      <c r="BD755">
        <v>0</v>
      </c>
      <c r="BE755" s="17">
        <v>1</v>
      </c>
      <c r="BF755">
        <v>0</v>
      </c>
      <c r="BG755">
        <v>0</v>
      </c>
      <c r="BH755" s="17">
        <v>1</v>
      </c>
      <c r="BI755">
        <v>17</v>
      </c>
      <c r="BJ755">
        <v>81.03</v>
      </c>
      <c r="BK755" s="24">
        <v>39.5</v>
      </c>
      <c r="BL755">
        <v>1</v>
      </c>
      <c r="BM755">
        <v>0</v>
      </c>
      <c r="BN755">
        <v>0</v>
      </c>
      <c r="BO755">
        <v>0</v>
      </c>
      <c r="BP755">
        <v>0</v>
      </c>
      <c r="BQ755">
        <v>0</v>
      </c>
      <c r="BR755">
        <v>0</v>
      </c>
      <c r="BS755" s="17">
        <v>0</v>
      </c>
      <c r="BT755">
        <v>0</v>
      </c>
      <c r="BU755">
        <v>1</v>
      </c>
      <c r="BV755">
        <v>0</v>
      </c>
      <c r="BW755" s="17">
        <v>0</v>
      </c>
      <c r="BX755">
        <v>0</v>
      </c>
      <c r="BY755">
        <v>0</v>
      </c>
      <c r="BZ755">
        <v>0</v>
      </c>
      <c r="CA755">
        <v>0</v>
      </c>
      <c r="CB755" s="17">
        <v>0</v>
      </c>
      <c r="CC755">
        <v>1</v>
      </c>
      <c r="CD755">
        <v>1</v>
      </c>
      <c r="CE755">
        <v>0</v>
      </c>
      <c r="CF755">
        <v>0</v>
      </c>
      <c r="CG755">
        <v>0</v>
      </c>
      <c r="CH755">
        <v>0</v>
      </c>
      <c r="CI755">
        <v>1</v>
      </c>
      <c r="CJ755">
        <v>1</v>
      </c>
      <c r="CK755">
        <v>0</v>
      </c>
      <c r="CL755">
        <v>1</v>
      </c>
      <c r="CM755" s="17">
        <v>0</v>
      </c>
      <c r="CN755">
        <v>0.14599999999999999</v>
      </c>
      <c r="CO755">
        <v>1</v>
      </c>
      <c r="CP755">
        <v>1</v>
      </c>
      <c r="CQ755">
        <v>0</v>
      </c>
      <c r="CR755">
        <v>24</v>
      </c>
      <c r="CX755" s="33" t="s">
        <v>85</v>
      </c>
    </row>
    <row r="756" spans="1:102" x14ac:dyDescent="0.25">
      <c r="A756">
        <v>755</v>
      </c>
      <c r="B756">
        <v>47</v>
      </c>
      <c r="C756" s="24" t="s">
        <v>473</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187">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474</v>
      </c>
      <c r="AZ756">
        <v>0</v>
      </c>
      <c r="BA756">
        <v>0</v>
      </c>
      <c r="BB756">
        <v>0</v>
      </c>
      <c r="BC756">
        <v>0</v>
      </c>
      <c r="BD756">
        <v>0</v>
      </c>
      <c r="BE756" s="17">
        <v>1</v>
      </c>
      <c r="BF756">
        <v>0</v>
      </c>
      <c r="BG756">
        <v>0</v>
      </c>
      <c r="BH756" s="17">
        <v>1</v>
      </c>
      <c r="BI756">
        <v>17</v>
      </c>
      <c r="BJ756">
        <v>81.03</v>
      </c>
      <c r="BK756" s="24">
        <v>39.5</v>
      </c>
      <c r="BL756">
        <v>1</v>
      </c>
      <c r="BM756">
        <v>0</v>
      </c>
      <c r="BN756">
        <v>0</v>
      </c>
      <c r="BO756">
        <v>0</v>
      </c>
      <c r="BP756">
        <v>0</v>
      </c>
      <c r="BQ756">
        <v>0</v>
      </c>
      <c r="BR756">
        <v>0</v>
      </c>
      <c r="BS756" s="17">
        <v>0</v>
      </c>
      <c r="BT756">
        <v>0</v>
      </c>
      <c r="BU756">
        <v>1</v>
      </c>
      <c r="BV756">
        <v>0</v>
      </c>
      <c r="BW756" s="17">
        <v>0</v>
      </c>
      <c r="BX756">
        <v>0</v>
      </c>
      <c r="BY756">
        <v>0</v>
      </c>
      <c r="BZ756">
        <v>0</v>
      </c>
      <c r="CA756">
        <v>0</v>
      </c>
      <c r="CB756" s="17">
        <v>0</v>
      </c>
      <c r="CC756">
        <v>1</v>
      </c>
      <c r="CD756">
        <v>1</v>
      </c>
      <c r="CE756">
        <v>0</v>
      </c>
      <c r="CF756">
        <v>0</v>
      </c>
      <c r="CG756">
        <v>0</v>
      </c>
      <c r="CH756">
        <v>0</v>
      </c>
      <c r="CI756">
        <v>1</v>
      </c>
      <c r="CJ756">
        <v>1</v>
      </c>
      <c r="CK756">
        <v>0</v>
      </c>
      <c r="CL756">
        <v>1</v>
      </c>
      <c r="CM756" s="17">
        <v>0</v>
      </c>
      <c r="CN756">
        <v>0.14599999999999999</v>
      </c>
      <c r="CO756">
        <v>1</v>
      </c>
      <c r="CP756">
        <v>1</v>
      </c>
      <c r="CQ756">
        <v>0</v>
      </c>
      <c r="CR756">
        <v>24</v>
      </c>
      <c r="CX756" s="33" t="s">
        <v>85</v>
      </c>
    </row>
    <row r="757" spans="1:102" s="143" customFormat="1" x14ac:dyDescent="0.25">
      <c r="A757" s="143">
        <v>756</v>
      </c>
      <c r="B757" s="143">
        <v>47</v>
      </c>
      <c r="C757" s="144" t="s">
        <v>473</v>
      </c>
      <c r="D757" s="145">
        <v>17.399999999999999</v>
      </c>
      <c r="E757" s="146">
        <v>1</v>
      </c>
      <c r="F757" s="147">
        <f t="shared" si="182"/>
        <v>17.399999999999999</v>
      </c>
      <c r="G757" s="147">
        <f t="shared" si="175"/>
        <v>16.399999999999999</v>
      </c>
      <c r="H757" s="148">
        <f t="shared" si="176"/>
        <v>18.399999999999999</v>
      </c>
      <c r="I757" s="149">
        <f t="shared" si="177"/>
        <v>0.14400460822119579</v>
      </c>
      <c r="J757" s="150">
        <f t="shared" si="178"/>
        <v>8.2761269092641258E-3</v>
      </c>
      <c r="K757" s="150">
        <f t="shared" si="179"/>
        <v>120.82946660479803</v>
      </c>
      <c r="L757" s="151">
        <v>0</v>
      </c>
      <c r="M757" s="152">
        <v>1</v>
      </c>
      <c r="N757" s="151">
        <v>0</v>
      </c>
      <c r="O757" s="152">
        <v>0</v>
      </c>
      <c r="P757" s="152">
        <v>1</v>
      </c>
      <c r="Q757" s="152">
        <v>0</v>
      </c>
      <c r="R757" s="152">
        <v>0</v>
      </c>
      <c r="S757" s="151">
        <v>14312</v>
      </c>
      <c r="T757" s="152">
        <v>14</v>
      </c>
      <c r="U757" s="152">
        <f t="shared" si="180"/>
        <v>14297</v>
      </c>
      <c r="V757" s="152">
        <f t="shared" si="181"/>
        <v>9</v>
      </c>
      <c r="W757" s="147">
        <f t="shared" si="185"/>
        <v>11.01</v>
      </c>
      <c r="X757" s="147">
        <f t="shared" si="186"/>
        <v>22.490000000000002</v>
      </c>
      <c r="Y757" s="152">
        <v>1</v>
      </c>
      <c r="Z757" s="152">
        <v>0</v>
      </c>
      <c r="AA757" s="152">
        <v>0</v>
      </c>
      <c r="AB757" s="152">
        <v>0</v>
      </c>
      <c r="AC757" s="152">
        <v>1</v>
      </c>
      <c r="AD757" s="153">
        <v>0</v>
      </c>
      <c r="AE757" s="152">
        <v>0</v>
      </c>
      <c r="AF757" s="152">
        <v>0</v>
      </c>
      <c r="AG757" s="153">
        <v>1</v>
      </c>
      <c r="AH757" s="152">
        <v>0</v>
      </c>
      <c r="AI757" s="153">
        <v>1</v>
      </c>
      <c r="AJ757" s="154">
        <v>2014</v>
      </c>
      <c r="AK757" s="150">
        <v>0</v>
      </c>
      <c r="AL757" s="150">
        <v>0.7</v>
      </c>
      <c r="AM757" s="150">
        <v>0.23</v>
      </c>
      <c r="AN757" s="155">
        <v>7.0000000000000007E-2</v>
      </c>
      <c r="AO757" s="156" t="s">
        <v>98</v>
      </c>
      <c r="AP757" s="157" t="s">
        <v>98</v>
      </c>
      <c r="AQ757" s="174">
        <f t="shared" si="187"/>
        <v>0.59000000000000008</v>
      </c>
      <c r="AR757" s="158">
        <v>0.41</v>
      </c>
      <c r="AS757" s="174">
        <f t="shared" si="188"/>
        <v>0.79889999999999994</v>
      </c>
      <c r="AT757" s="158">
        <v>0.2011</v>
      </c>
      <c r="AU757">
        <v>0</v>
      </c>
      <c r="AV757" s="157">
        <v>1</v>
      </c>
      <c r="AW757" s="143">
        <v>0.1943</v>
      </c>
      <c r="AX757" s="157">
        <f t="shared" si="189"/>
        <v>0.80569999999999997</v>
      </c>
      <c r="AY757" s="157" t="s">
        <v>474</v>
      </c>
      <c r="AZ757">
        <v>0</v>
      </c>
      <c r="BA757">
        <v>0</v>
      </c>
      <c r="BB757">
        <v>0</v>
      </c>
      <c r="BC757">
        <v>0</v>
      </c>
      <c r="BD757">
        <v>0</v>
      </c>
      <c r="BE757" s="157">
        <v>1</v>
      </c>
      <c r="BF757">
        <v>0</v>
      </c>
      <c r="BG757">
        <v>0</v>
      </c>
      <c r="BH757" s="157">
        <v>1</v>
      </c>
      <c r="BI757">
        <v>17</v>
      </c>
      <c r="BJ757">
        <v>81.03</v>
      </c>
      <c r="BK757" s="144">
        <v>39.5</v>
      </c>
      <c r="BL757" s="143">
        <v>1</v>
      </c>
      <c r="BM757" s="143">
        <v>0</v>
      </c>
      <c r="BN757" s="143">
        <v>0</v>
      </c>
      <c r="BO757" s="143">
        <v>0</v>
      </c>
      <c r="BP757" s="143">
        <v>0</v>
      </c>
      <c r="BQ757" s="143">
        <v>0</v>
      </c>
      <c r="BR757" s="143">
        <v>0</v>
      </c>
      <c r="BS757" s="157">
        <v>0</v>
      </c>
      <c r="BT757" s="143">
        <v>0</v>
      </c>
      <c r="BU757" s="143">
        <v>1</v>
      </c>
      <c r="BV757" s="143">
        <v>0</v>
      </c>
      <c r="BW757" s="157">
        <v>0</v>
      </c>
      <c r="BX757" s="143">
        <v>0</v>
      </c>
      <c r="BY757" s="143">
        <v>0</v>
      </c>
      <c r="BZ757" s="143">
        <v>0</v>
      </c>
      <c r="CA757" s="143">
        <v>0</v>
      </c>
      <c r="CB757" s="157">
        <v>0</v>
      </c>
      <c r="CC757" s="143">
        <v>1</v>
      </c>
      <c r="CD757" s="143">
        <v>1</v>
      </c>
      <c r="CE757" s="143">
        <v>0</v>
      </c>
      <c r="CF757" s="143">
        <v>0</v>
      </c>
      <c r="CG757" s="143">
        <v>0</v>
      </c>
      <c r="CH757" s="143">
        <v>0</v>
      </c>
      <c r="CI757" s="143">
        <v>1</v>
      </c>
      <c r="CJ757" s="143">
        <v>1</v>
      </c>
      <c r="CK757" s="143">
        <v>0</v>
      </c>
      <c r="CL757" s="143">
        <v>1</v>
      </c>
      <c r="CM757" s="157">
        <v>0</v>
      </c>
      <c r="CN757">
        <v>0.14599999999999999</v>
      </c>
      <c r="CO757">
        <v>1</v>
      </c>
      <c r="CP757">
        <v>1</v>
      </c>
      <c r="CQ757">
        <v>0</v>
      </c>
      <c r="CR757">
        <v>24</v>
      </c>
      <c r="CS757" s="159"/>
      <c r="CX757" s="33" t="s">
        <v>85</v>
      </c>
    </row>
    <row r="758" spans="1:102" x14ac:dyDescent="0.25">
      <c r="A758">
        <v>757</v>
      </c>
      <c r="B758">
        <v>48</v>
      </c>
      <c r="C758" s="24" t="s">
        <v>475</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187">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s="17">
        <v>0</v>
      </c>
      <c r="BF758">
        <v>0</v>
      </c>
      <c r="BG758">
        <v>1</v>
      </c>
      <c r="BH758" s="17">
        <v>0</v>
      </c>
      <c r="BI758">
        <v>29</v>
      </c>
      <c r="BJ758">
        <v>37</v>
      </c>
      <c r="BK758" s="92">
        <f t="shared" ref="BK758:BK767" si="192">W758+X758+6</f>
        <v>32.716000000000001</v>
      </c>
      <c r="BL758">
        <v>1</v>
      </c>
      <c r="BM758">
        <v>0</v>
      </c>
      <c r="BN758">
        <v>0</v>
      </c>
      <c r="BO758">
        <v>0</v>
      </c>
      <c r="BP758">
        <v>0</v>
      </c>
      <c r="BQ758">
        <v>0</v>
      </c>
      <c r="BR758">
        <v>0</v>
      </c>
      <c r="BS758" s="17">
        <v>0</v>
      </c>
      <c r="BT758">
        <v>0</v>
      </c>
      <c r="BU758">
        <v>0</v>
      </c>
      <c r="BV758">
        <v>1</v>
      </c>
      <c r="BW758" s="17">
        <v>0</v>
      </c>
      <c r="BX758">
        <v>0</v>
      </c>
      <c r="BY758">
        <v>0</v>
      </c>
      <c r="BZ758">
        <v>0</v>
      </c>
      <c r="CA758">
        <v>0</v>
      </c>
      <c r="CB758" s="17">
        <v>0</v>
      </c>
      <c r="CC758">
        <v>0</v>
      </c>
      <c r="CD758">
        <v>0</v>
      </c>
      <c r="CE758">
        <v>1</v>
      </c>
      <c r="CF758">
        <v>1</v>
      </c>
      <c r="CG758">
        <v>0</v>
      </c>
      <c r="CH758">
        <v>0</v>
      </c>
      <c r="CI758">
        <v>0</v>
      </c>
      <c r="CJ758">
        <v>0</v>
      </c>
      <c r="CK758">
        <v>0</v>
      </c>
      <c r="CL758">
        <v>1</v>
      </c>
      <c r="CM758" s="17">
        <v>0</v>
      </c>
      <c r="CN758">
        <v>2.5000000000000001E-2</v>
      </c>
      <c r="CO758">
        <v>25</v>
      </c>
      <c r="CP758">
        <v>1</v>
      </c>
      <c r="CQ758">
        <v>0</v>
      </c>
      <c r="CR758">
        <v>19</v>
      </c>
      <c r="CX758" s="33" t="s">
        <v>85</v>
      </c>
    </row>
    <row r="759" spans="1:102" x14ac:dyDescent="0.25">
      <c r="A759">
        <v>758</v>
      </c>
      <c r="B759">
        <v>48</v>
      </c>
      <c r="C759" s="24" t="s">
        <v>475</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187">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s="17">
        <v>0</v>
      </c>
      <c r="BF759">
        <v>0</v>
      </c>
      <c r="BG759">
        <v>1</v>
      </c>
      <c r="BH759" s="17">
        <v>0</v>
      </c>
      <c r="BI759">
        <v>29</v>
      </c>
      <c r="BJ759">
        <v>37</v>
      </c>
      <c r="BK759" s="92">
        <f t="shared" si="192"/>
        <v>33.022999999999996</v>
      </c>
      <c r="BL759">
        <v>1</v>
      </c>
      <c r="BM759">
        <v>0</v>
      </c>
      <c r="BN759">
        <v>0</v>
      </c>
      <c r="BO759">
        <v>0</v>
      </c>
      <c r="BP759">
        <v>0</v>
      </c>
      <c r="BQ759">
        <v>0</v>
      </c>
      <c r="BR759">
        <v>0</v>
      </c>
      <c r="BS759" s="17">
        <v>0</v>
      </c>
      <c r="BT759">
        <v>0</v>
      </c>
      <c r="BU759">
        <v>0</v>
      </c>
      <c r="BV759">
        <v>1</v>
      </c>
      <c r="BW759" s="17">
        <v>0</v>
      </c>
      <c r="BX759">
        <v>0</v>
      </c>
      <c r="BY759">
        <v>0</v>
      </c>
      <c r="BZ759">
        <v>0</v>
      </c>
      <c r="CA759">
        <v>0</v>
      </c>
      <c r="CB759" s="17">
        <v>0</v>
      </c>
      <c r="CC759">
        <v>0</v>
      </c>
      <c r="CD759">
        <v>0</v>
      </c>
      <c r="CE759">
        <v>1</v>
      </c>
      <c r="CF759">
        <v>1</v>
      </c>
      <c r="CG759">
        <v>0</v>
      </c>
      <c r="CH759">
        <v>0</v>
      </c>
      <c r="CI759">
        <v>0</v>
      </c>
      <c r="CJ759">
        <v>0</v>
      </c>
      <c r="CK759">
        <v>0</v>
      </c>
      <c r="CL759">
        <v>1</v>
      </c>
      <c r="CM759" s="17">
        <v>0</v>
      </c>
      <c r="CN759">
        <v>2.5000000000000001E-2</v>
      </c>
      <c r="CO759">
        <v>25</v>
      </c>
      <c r="CP759">
        <v>1</v>
      </c>
      <c r="CQ759">
        <v>0</v>
      </c>
      <c r="CR759">
        <v>19</v>
      </c>
      <c r="CX759" s="33" t="s">
        <v>85</v>
      </c>
    </row>
    <row r="760" spans="1:102" x14ac:dyDescent="0.25">
      <c r="A760">
        <v>759</v>
      </c>
      <c r="B760">
        <v>48</v>
      </c>
      <c r="C760" s="24" t="s">
        <v>475</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187">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s="17">
        <v>0</v>
      </c>
      <c r="BF760">
        <v>0</v>
      </c>
      <c r="BG760">
        <v>1</v>
      </c>
      <c r="BH760" s="17">
        <v>0</v>
      </c>
      <c r="BI760">
        <v>29</v>
      </c>
      <c r="BJ760">
        <v>37</v>
      </c>
      <c r="BK760" s="92">
        <f t="shared" si="192"/>
        <v>32.170999999999999</v>
      </c>
      <c r="BL760">
        <v>1</v>
      </c>
      <c r="BM760">
        <v>0</v>
      </c>
      <c r="BN760">
        <v>0</v>
      </c>
      <c r="BO760">
        <v>0</v>
      </c>
      <c r="BP760">
        <v>0</v>
      </c>
      <c r="BQ760">
        <v>0</v>
      </c>
      <c r="BR760">
        <v>0</v>
      </c>
      <c r="BS760" s="17">
        <v>0</v>
      </c>
      <c r="BT760">
        <v>0</v>
      </c>
      <c r="BU760">
        <v>0</v>
      </c>
      <c r="BV760">
        <v>1</v>
      </c>
      <c r="BW760" s="17">
        <v>0</v>
      </c>
      <c r="BX760">
        <v>0</v>
      </c>
      <c r="BY760">
        <v>0</v>
      </c>
      <c r="BZ760">
        <v>0</v>
      </c>
      <c r="CA760">
        <v>0</v>
      </c>
      <c r="CB760" s="17">
        <v>0</v>
      </c>
      <c r="CC760">
        <v>0</v>
      </c>
      <c r="CD760">
        <v>0</v>
      </c>
      <c r="CE760">
        <v>1</v>
      </c>
      <c r="CF760">
        <v>1</v>
      </c>
      <c r="CG760">
        <v>0</v>
      </c>
      <c r="CH760">
        <v>0</v>
      </c>
      <c r="CI760">
        <v>0</v>
      </c>
      <c r="CJ760">
        <v>0</v>
      </c>
      <c r="CK760">
        <v>0</v>
      </c>
      <c r="CL760">
        <v>1</v>
      </c>
      <c r="CM760" s="17">
        <v>0</v>
      </c>
      <c r="CN760">
        <v>2.5000000000000001E-2</v>
      </c>
      <c r="CO760">
        <v>25</v>
      </c>
      <c r="CP760">
        <v>1</v>
      </c>
      <c r="CQ760">
        <v>0</v>
      </c>
      <c r="CR760">
        <v>19</v>
      </c>
      <c r="CX760" s="33" t="s">
        <v>85</v>
      </c>
    </row>
    <row r="761" spans="1:102" x14ac:dyDescent="0.25">
      <c r="A761">
        <v>760</v>
      </c>
      <c r="B761">
        <v>48</v>
      </c>
      <c r="C761" s="24" t="s">
        <v>475</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187">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s="17">
        <v>0</v>
      </c>
      <c r="BF761">
        <v>0</v>
      </c>
      <c r="BG761">
        <v>1</v>
      </c>
      <c r="BH761" s="17">
        <v>0</v>
      </c>
      <c r="BI761">
        <v>29</v>
      </c>
      <c r="BJ761">
        <v>37</v>
      </c>
      <c r="BK761" s="92">
        <f t="shared" si="192"/>
        <v>32.170999999999999</v>
      </c>
      <c r="BL761">
        <v>0</v>
      </c>
      <c r="BM761">
        <v>0</v>
      </c>
      <c r="BN761">
        <v>0</v>
      </c>
      <c r="BO761">
        <v>0</v>
      </c>
      <c r="BP761">
        <v>0</v>
      </c>
      <c r="BQ761">
        <v>1</v>
      </c>
      <c r="BR761">
        <v>0</v>
      </c>
      <c r="BS761" s="17">
        <v>0</v>
      </c>
      <c r="BT761">
        <v>0</v>
      </c>
      <c r="BU761">
        <v>0</v>
      </c>
      <c r="BV761">
        <v>1</v>
      </c>
      <c r="BW761" s="17">
        <v>0</v>
      </c>
      <c r="BX761">
        <v>0</v>
      </c>
      <c r="BY761">
        <v>0</v>
      </c>
      <c r="BZ761">
        <v>0</v>
      </c>
      <c r="CA761">
        <v>0</v>
      </c>
      <c r="CB761" s="17">
        <v>0</v>
      </c>
      <c r="CC761">
        <v>0</v>
      </c>
      <c r="CD761">
        <v>0</v>
      </c>
      <c r="CE761">
        <v>1</v>
      </c>
      <c r="CF761">
        <v>1</v>
      </c>
      <c r="CG761">
        <v>0</v>
      </c>
      <c r="CH761">
        <v>0</v>
      </c>
      <c r="CI761">
        <v>0</v>
      </c>
      <c r="CJ761">
        <v>1</v>
      </c>
      <c r="CK761">
        <v>0</v>
      </c>
      <c r="CL761">
        <v>1</v>
      </c>
      <c r="CM761" s="17">
        <v>1</v>
      </c>
      <c r="CN761">
        <v>2.5000000000000001E-2</v>
      </c>
      <c r="CO761">
        <v>25</v>
      </c>
      <c r="CP761">
        <v>1</v>
      </c>
      <c r="CQ761">
        <v>0</v>
      </c>
      <c r="CR761">
        <v>19</v>
      </c>
      <c r="CX761" s="33" t="s">
        <v>85</v>
      </c>
    </row>
    <row r="762" spans="1:102" x14ac:dyDescent="0.25">
      <c r="A762">
        <v>761</v>
      </c>
      <c r="B762">
        <v>48</v>
      </c>
      <c r="C762" s="24" t="s">
        <v>475</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187">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s="17">
        <v>0</v>
      </c>
      <c r="BF762">
        <v>0</v>
      </c>
      <c r="BG762">
        <v>1</v>
      </c>
      <c r="BH762" s="17">
        <v>0</v>
      </c>
      <c r="BI762">
        <v>29</v>
      </c>
      <c r="BJ762">
        <v>37</v>
      </c>
      <c r="BK762" s="92">
        <f t="shared" si="192"/>
        <v>32.170999999999999</v>
      </c>
      <c r="BL762">
        <v>0</v>
      </c>
      <c r="BM762">
        <v>0</v>
      </c>
      <c r="BN762">
        <v>0</v>
      </c>
      <c r="BO762">
        <v>0</v>
      </c>
      <c r="BP762">
        <v>0</v>
      </c>
      <c r="BQ762">
        <v>1</v>
      </c>
      <c r="BR762">
        <v>0</v>
      </c>
      <c r="BS762" s="17">
        <v>0</v>
      </c>
      <c r="BT762">
        <v>0</v>
      </c>
      <c r="BU762">
        <v>0</v>
      </c>
      <c r="BV762">
        <v>1</v>
      </c>
      <c r="BW762" s="17">
        <v>0</v>
      </c>
      <c r="BX762">
        <v>0</v>
      </c>
      <c r="BY762">
        <v>0</v>
      </c>
      <c r="BZ762">
        <v>0</v>
      </c>
      <c r="CA762">
        <v>0</v>
      </c>
      <c r="CB762" s="17">
        <v>0</v>
      </c>
      <c r="CC762">
        <v>0</v>
      </c>
      <c r="CD762">
        <v>0</v>
      </c>
      <c r="CE762">
        <v>1</v>
      </c>
      <c r="CF762">
        <v>1</v>
      </c>
      <c r="CG762">
        <v>0</v>
      </c>
      <c r="CH762">
        <v>0</v>
      </c>
      <c r="CI762">
        <v>0</v>
      </c>
      <c r="CJ762">
        <v>1</v>
      </c>
      <c r="CK762">
        <v>0</v>
      </c>
      <c r="CL762">
        <v>1</v>
      </c>
      <c r="CM762" s="17">
        <v>1</v>
      </c>
      <c r="CN762">
        <v>2.5000000000000001E-2</v>
      </c>
      <c r="CO762">
        <v>25</v>
      </c>
      <c r="CP762">
        <v>1</v>
      </c>
      <c r="CQ762">
        <v>0</v>
      </c>
      <c r="CR762">
        <v>19</v>
      </c>
      <c r="CX762" s="33" t="s">
        <v>85</v>
      </c>
    </row>
    <row r="763" spans="1:102" x14ac:dyDescent="0.25">
      <c r="A763">
        <v>762</v>
      </c>
      <c r="B763">
        <v>48</v>
      </c>
      <c r="C763" s="24" t="s">
        <v>475</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187">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s="17">
        <v>0</v>
      </c>
      <c r="BF763">
        <v>0</v>
      </c>
      <c r="BG763">
        <v>1</v>
      </c>
      <c r="BH763" s="17">
        <v>0</v>
      </c>
      <c r="BI763">
        <v>29</v>
      </c>
      <c r="BJ763">
        <v>37</v>
      </c>
      <c r="BK763" s="92">
        <f t="shared" si="192"/>
        <v>32.716000000000001</v>
      </c>
      <c r="BL763">
        <v>0</v>
      </c>
      <c r="BM763">
        <v>0</v>
      </c>
      <c r="BN763">
        <v>0</v>
      </c>
      <c r="BO763">
        <v>0</v>
      </c>
      <c r="BP763">
        <v>0</v>
      </c>
      <c r="BQ763">
        <v>0</v>
      </c>
      <c r="BR763">
        <v>0</v>
      </c>
      <c r="BS763" s="17">
        <v>1</v>
      </c>
      <c r="BT763">
        <v>0</v>
      </c>
      <c r="BU763">
        <v>1</v>
      </c>
      <c r="BV763">
        <v>0</v>
      </c>
      <c r="BW763" s="17">
        <v>0</v>
      </c>
      <c r="BX763">
        <v>1</v>
      </c>
      <c r="BY763">
        <v>0</v>
      </c>
      <c r="BZ763">
        <v>0</v>
      </c>
      <c r="CA763">
        <v>0</v>
      </c>
      <c r="CB763" s="17">
        <v>0</v>
      </c>
      <c r="CC763">
        <v>0</v>
      </c>
      <c r="CD763">
        <v>0</v>
      </c>
      <c r="CE763">
        <v>1</v>
      </c>
      <c r="CF763">
        <v>1</v>
      </c>
      <c r="CG763">
        <v>0</v>
      </c>
      <c r="CH763">
        <v>0</v>
      </c>
      <c r="CI763">
        <v>0</v>
      </c>
      <c r="CJ763">
        <v>0</v>
      </c>
      <c r="CK763">
        <v>0</v>
      </c>
      <c r="CL763">
        <v>1</v>
      </c>
      <c r="CM763" s="17">
        <v>0</v>
      </c>
      <c r="CN763">
        <v>2.5000000000000001E-2</v>
      </c>
      <c r="CO763">
        <v>25</v>
      </c>
      <c r="CP763">
        <v>1</v>
      </c>
      <c r="CQ763">
        <v>0</v>
      </c>
      <c r="CR763">
        <v>19</v>
      </c>
      <c r="CX763" s="33" t="s">
        <v>85</v>
      </c>
    </row>
    <row r="764" spans="1:102" x14ac:dyDescent="0.25">
      <c r="A764">
        <v>763</v>
      </c>
      <c r="B764">
        <v>48</v>
      </c>
      <c r="C764" s="24" t="s">
        <v>475</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187">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s="17">
        <v>0</v>
      </c>
      <c r="BF764">
        <v>0</v>
      </c>
      <c r="BG764">
        <v>1</v>
      </c>
      <c r="BH764" s="17">
        <v>0</v>
      </c>
      <c r="BI764">
        <v>29</v>
      </c>
      <c r="BJ764">
        <v>37</v>
      </c>
      <c r="BK764" s="92">
        <f t="shared" si="192"/>
        <v>33.022999999999996</v>
      </c>
      <c r="BL764">
        <v>0</v>
      </c>
      <c r="BM764">
        <v>0</v>
      </c>
      <c r="BN764">
        <v>0</v>
      </c>
      <c r="BO764">
        <v>0</v>
      </c>
      <c r="BP764">
        <v>0</v>
      </c>
      <c r="BQ764">
        <v>0</v>
      </c>
      <c r="BR764">
        <v>0</v>
      </c>
      <c r="BS764" s="17">
        <v>1</v>
      </c>
      <c r="BT764">
        <v>0</v>
      </c>
      <c r="BU764">
        <v>1</v>
      </c>
      <c r="BV764">
        <v>0</v>
      </c>
      <c r="BW764" s="17">
        <v>0</v>
      </c>
      <c r="BX764">
        <v>1</v>
      </c>
      <c r="BY764">
        <v>0</v>
      </c>
      <c r="BZ764">
        <v>0</v>
      </c>
      <c r="CA764">
        <v>0</v>
      </c>
      <c r="CB764" s="17">
        <v>0</v>
      </c>
      <c r="CC764">
        <v>0</v>
      </c>
      <c r="CD764">
        <v>0</v>
      </c>
      <c r="CE764">
        <v>1</v>
      </c>
      <c r="CF764">
        <v>1</v>
      </c>
      <c r="CG764">
        <v>0</v>
      </c>
      <c r="CH764">
        <v>0</v>
      </c>
      <c r="CI764">
        <v>0</v>
      </c>
      <c r="CJ764">
        <v>0</v>
      </c>
      <c r="CK764">
        <v>0</v>
      </c>
      <c r="CL764">
        <v>1</v>
      </c>
      <c r="CM764" s="17">
        <v>0</v>
      </c>
      <c r="CN764">
        <v>2.5000000000000001E-2</v>
      </c>
      <c r="CO764">
        <v>25</v>
      </c>
      <c r="CP764">
        <v>1</v>
      </c>
      <c r="CQ764">
        <v>0</v>
      </c>
      <c r="CR764">
        <v>19</v>
      </c>
      <c r="CX764" s="33" t="s">
        <v>85</v>
      </c>
    </row>
    <row r="765" spans="1:102" x14ac:dyDescent="0.25">
      <c r="A765">
        <v>764</v>
      </c>
      <c r="B765">
        <v>48</v>
      </c>
      <c r="C765" s="24" t="s">
        <v>475</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187">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s="17">
        <v>0</v>
      </c>
      <c r="BF765">
        <v>0</v>
      </c>
      <c r="BG765">
        <v>1</v>
      </c>
      <c r="BH765" s="17">
        <v>0</v>
      </c>
      <c r="BI765">
        <v>29</v>
      </c>
      <c r="BJ765">
        <v>37</v>
      </c>
      <c r="BK765" s="92">
        <f t="shared" si="192"/>
        <v>32.170999999999999</v>
      </c>
      <c r="BL765">
        <v>0</v>
      </c>
      <c r="BM765">
        <v>0</v>
      </c>
      <c r="BN765">
        <v>0</v>
      </c>
      <c r="BO765">
        <v>0</v>
      </c>
      <c r="BP765">
        <v>0</v>
      </c>
      <c r="BQ765">
        <v>0</v>
      </c>
      <c r="BR765">
        <v>0</v>
      </c>
      <c r="BS765" s="17">
        <v>1</v>
      </c>
      <c r="BT765">
        <v>0</v>
      </c>
      <c r="BU765">
        <v>1</v>
      </c>
      <c r="BV765">
        <v>0</v>
      </c>
      <c r="BW765" s="17">
        <v>0</v>
      </c>
      <c r="BX765">
        <v>1</v>
      </c>
      <c r="BY765">
        <v>0</v>
      </c>
      <c r="BZ765">
        <v>0</v>
      </c>
      <c r="CA765">
        <v>0</v>
      </c>
      <c r="CB765" s="17">
        <v>0</v>
      </c>
      <c r="CC765">
        <v>0</v>
      </c>
      <c r="CD765">
        <v>0</v>
      </c>
      <c r="CE765">
        <v>1</v>
      </c>
      <c r="CF765">
        <v>1</v>
      </c>
      <c r="CG765">
        <v>0</v>
      </c>
      <c r="CH765">
        <v>0</v>
      </c>
      <c r="CI765">
        <v>0</v>
      </c>
      <c r="CJ765">
        <v>0</v>
      </c>
      <c r="CK765">
        <v>0</v>
      </c>
      <c r="CL765">
        <v>1</v>
      </c>
      <c r="CM765" s="17">
        <v>0</v>
      </c>
      <c r="CN765">
        <v>2.5000000000000001E-2</v>
      </c>
      <c r="CO765">
        <v>25</v>
      </c>
      <c r="CP765">
        <v>1</v>
      </c>
      <c r="CQ765">
        <v>0</v>
      </c>
      <c r="CR765">
        <v>19</v>
      </c>
      <c r="CX765" s="33" t="s">
        <v>85</v>
      </c>
    </row>
    <row r="766" spans="1:102" x14ac:dyDescent="0.25">
      <c r="A766">
        <v>765</v>
      </c>
      <c r="B766">
        <v>48</v>
      </c>
      <c r="C766" s="24" t="s">
        <v>475</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187">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s="17">
        <v>0</v>
      </c>
      <c r="BF766">
        <v>0</v>
      </c>
      <c r="BG766">
        <v>1</v>
      </c>
      <c r="BH766" s="17">
        <v>0</v>
      </c>
      <c r="BI766">
        <v>29</v>
      </c>
      <c r="BJ766">
        <v>37</v>
      </c>
      <c r="BK766" s="92">
        <f t="shared" si="192"/>
        <v>32.716000000000001</v>
      </c>
      <c r="BL766">
        <v>1</v>
      </c>
      <c r="BM766">
        <v>0</v>
      </c>
      <c r="BN766">
        <v>0</v>
      </c>
      <c r="BO766">
        <v>0</v>
      </c>
      <c r="BP766">
        <v>0</v>
      </c>
      <c r="BQ766">
        <v>0</v>
      </c>
      <c r="BR766">
        <v>0</v>
      </c>
      <c r="BS766" s="17">
        <v>0</v>
      </c>
      <c r="BT766">
        <v>0</v>
      </c>
      <c r="BU766">
        <v>0</v>
      </c>
      <c r="BV766">
        <v>1</v>
      </c>
      <c r="BW766" s="17">
        <v>0</v>
      </c>
      <c r="BX766">
        <v>0</v>
      </c>
      <c r="BY766">
        <v>0</v>
      </c>
      <c r="BZ766">
        <v>0</v>
      </c>
      <c r="CA766">
        <v>0</v>
      </c>
      <c r="CB766" s="17">
        <v>0</v>
      </c>
      <c r="CC766">
        <v>0</v>
      </c>
      <c r="CD766">
        <v>0</v>
      </c>
      <c r="CE766">
        <v>1</v>
      </c>
      <c r="CF766">
        <v>1</v>
      </c>
      <c r="CG766">
        <v>0</v>
      </c>
      <c r="CH766">
        <v>0</v>
      </c>
      <c r="CI766">
        <v>1</v>
      </c>
      <c r="CJ766">
        <v>0</v>
      </c>
      <c r="CK766">
        <v>0</v>
      </c>
      <c r="CL766">
        <v>1</v>
      </c>
      <c r="CM766" s="17">
        <v>0</v>
      </c>
      <c r="CN766">
        <v>2.5000000000000001E-2</v>
      </c>
      <c r="CO766">
        <v>25</v>
      </c>
      <c r="CP766">
        <v>1</v>
      </c>
      <c r="CQ766">
        <v>0</v>
      </c>
      <c r="CR766">
        <v>19</v>
      </c>
      <c r="CX766" s="33" t="s">
        <v>85</v>
      </c>
    </row>
    <row r="767" spans="1:102" s="143" customFormat="1" x14ac:dyDescent="0.25">
      <c r="A767" s="143">
        <v>766</v>
      </c>
      <c r="B767" s="143">
        <v>48</v>
      </c>
      <c r="C767" s="144" t="s">
        <v>475</v>
      </c>
      <c r="D767" s="145">
        <v>5</v>
      </c>
      <c r="E767" s="146">
        <v>2.4</v>
      </c>
      <c r="F767" s="147">
        <f t="shared" si="182"/>
        <v>2.0833333333333335</v>
      </c>
      <c r="G767" s="147">
        <f t="shared" si="175"/>
        <v>2.6</v>
      </c>
      <c r="H767" s="148">
        <f t="shared" si="176"/>
        <v>7.4</v>
      </c>
      <c r="I767" s="149">
        <f t="shared" si="177"/>
        <v>8.1946074150553536E-2</v>
      </c>
      <c r="J767" s="150">
        <f t="shared" si="178"/>
        <v>3.9334115592265698E-2</v>
      </c>
      <c r="K767" s="150">
        <f t="shared" si="179"/>
        <v>25.423223198048234</v>
      </c>
      <c r="L767" s="151">
        <v>0</v>
      </c>
      <c r="M767" s="152">
        <v>1</v>
      </c>
      <c r="N767" s="151">
        <v>0</v>
      </c>
      <c r="O767" s="152">
        <v>1</v>
      </c>
      <c r="P767" s="152">
        <v>0</v>
      </c>
      <c r="Q767" s="152">
        <v>0</v>
      </c>
      <c r="R767" s="152">
        <v>0</v>
      </c>
      <c r="S767" s="151">
        <v>648</v>
      </c>
      <c r="T767" s="152">
        <v>5</v>
      </c>
      <c r="U767" s="152">
        <f t="shared" si="180"/>
        <v>642</v>
      </c>
      <c r="V767" s="152">
        <f t="shared" si="181"/>
        <v>10</v>
      </c>
      <c r="W767" s="147">
        <v>9.6470000000000002</v>
      </c>
      <c r="X767" s="147">
        <v>17.068999999999999</v>
      </c>
      <c r="Y767" s="152">
        <v>1</v>
      </c>
      <c r="Z767" s="152">
        <v>0</v>
      </c>
      <c r="AA767" s="152">
        <v>0</v>
      </c>
      <c r="AB767" s="152">
        <v>0</v>
      </c>
      <c r="AC767" s="152">
        <v>1</v>
      </c>
      <c r="AD767" s="153">
        <v>0</v>
      </c>
      <c r="AE767" s="152">
        <v>0</v>
      </c>
      <c r="AF767" s="152">
        <v>0</v>
      </c>
      <c r="AG767" s="153">
        <v>1</v>
      </c>
      <c r="AH767" s="152">
        <v>0</v>
      </c>
      <c r="AI767" s="153">
        <v>1</v>
      </c>
      <c r="AJ767" s="154">
        <v>2000</v>
      </c>
      <c r="AK767" s="150">
        <v>2.9000000000000001E-2</v>
      </c>
      <c r="AL767" s="150">
        <v>0.28000000000000003</v>
      </c>
      <c r="AM767" s="150">
        <f t="shared" si="190"/>
        <v>0.498</v>
      </c>
      <c r="AN767" s="155">
        <v>0.193</v>
      </c>
      <c r="AO767" s="156">
        <v>1</v>
      </c>
      <c r="AP767" s="157">
        <v>0</v>
      </c>
      <c r="AQ767" s="143">
        <v>0.6391</v>
      </c>
      <c r="AR767" s="158">
        <f>1-AQ767</f>
        <v>0.3609</v>
      </c>
      <c r="AS767" s="143" t="s">
        <v>98</v>
      </c>
      <c r="AT767" s="158" t="s">
        <v>98</v>
      </c>
      <c r="AU767">
        <v>0</v>
      </c>
      <c r="AV767" s="157">
        <v>1</v>
      </c>
      <c r="AW767" s="143">
        <f t="shared" si="191"/>
        <v>0.34599999999999997</v>
      </c>
      <c r="AX767" s="157">
        <v>0.65400000000000003</v>
      </c>
      <c r="AY767" s="157" t="s">
        <v>13</v>
      </c>
      <c r="AZ767">
        <v>0</v>
      </c>
      <c r="BA767">
        <v>1</v>
      </c>
      <c r="BB767">
        <v>0</v>
      </c>
      <c r="BC767">
        <v>0</v>
      </c>
      <c r="BD767">
        <v>0</v>
      </c>
      <c r="BE767" s="157">
        <v>0</v>
      </c>
      <c r="BF767">
        <v>0</v>
      </c>
      <c r="BG767">
        <v>1</v>
      </c>
      <c r="BH767" s="157">
        <v>0</v>
      </c>
      <c r="BI767">
        <v>29</v>
      </c>
      <c r="BJ767">
        <v>37</v>
      </c>
      <c r="BK767" s="173">
        <f t="shared" si="192"/>
        <v>32.716000000000001</v>
      </c>
      <c r="BL767" s="143">
        <v>0</v>
      </c>
      <c r="BM767" s="143">
        <v>0</v>
      </c>
      <c r="BN767" s="143">
        <v>0</v>
      </c>
      <c r="BO767" s="143">
        <v>1</v>
      </c>
      <c r="BP767" s="143">
        <v>0</v>
      </c>
      <c r="BQ767" s="143">
        <v>0</v>
      </c>
      <c r="BR767" s="143">
        <v>0</v>
      </c>
      <c r="BS767" s="157">
        <v>0</v>
      </c>
      <c r="BT767" s="143">
        <v>0</v>
      </c>
      <c r="BU767" s="143">
        <v>0</v>
      </c>
      <c r="BV767" s="143">
        <v>1</v>
      </c>
      <c r="BW767" s="157">
        <v>0</v>
      </c>
      <c r="BX767" s="143">
        <v>0</v>
      </c>
      <c r="BY767" s="143">
        <v>0</v>
      </c>
      <c r="BZ767" s="143">
        <v>0</v>
      </c>
      <c r="CA767" s="143">
        <v>0</v>
      </c>
      <c r="CB767" s="157">
        <v>0</v>
      </c>
      <c r="CC767" s="143">
        <v>0</v>
      </c>
      <c r="CD767" s="143">
        <v>0</v>
      </c>
      <c r="CE767" s="143">
        <v>1</v>
      </c>
      <c r="CF767" s="143">
        <v>1</v>
      </c>
      <c r="CG767" s="143">
        <v>0</v>
      </c>
      <c r="CH767" s="143">
        <v>0</v>
      </c>
      <c r="CI767" s="143">
        <v>1</v>
      </c>
      <c r="CJ767" s="143">
        <v>0</v>
      </c>
      <c r="CK767" s="143">
        <v>0</v>
      </c>
      <c r="CL767" s="143">
        <v>1</v>
      </c>
      <c r="CM767" s="157">
        <v>0</v>
      </c>
      <c r="CN767">
        <v>2.5000000000000001E-2</v>
      </c>
      <c r="CO767">
        <v>25</v>
      </c>
      <c r="CP767">
        <v>1</v>
      </c>
      <c r="CQ767">
        <v>0</v>
      </c>
      <c r="CR767">
        <v>19</v>
      </c>
      <c r="CS767" s="159"/>
      <c r="CX767" s="33" t="s">
        <v>85</v>
      </c>
    </row>
    <row r="768" spans="1:102" x14ac:dyDescent="0.25">
      <c r="A768">
        <v>767</v>
      </c>
      <c r="B768">
        <v>49</v>
      </c>
      <c r="C768" s="24" t="s">
        <v>476</v>
      </c>
      <c r="D768" s="12">
        <v>1.5</v>
      </c>
      <c r="E768" s="13">
        <v>0.2</v>
      </c>
      <c r="F768" s="7">
        <f t="shared" si="182"/>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3">BK768-W768-6</f>
        <v>1.1499999999999986</v>
      </c>
      <c r="Y768" s="9">
        <v>1</v>
      </c>
      <c r="Z768" s="9">
        <v>0</v>
      </c>
      <c r="AA768" s="9">
        <v>1</v>
      </c>
      <c r="AB768" s="9">
        <v>0</v>
      </c>
      <c r="AC768" s="9">
        <v>0</v>
      </c>
      <c r="AD768" s="29">
        <v>0</v>
      </c>
      <c r="AE768" s="187">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477</v>
      </c>
      <c r="AZ768">
        <v>1</v>
      </c>
      <c r="BA768">
        <v>0</v>
      </c>
      <c r="BB768">
        <v>0</v>
      </c>
      <c r="BC768">
        <v>0</v>
      </c>
      <c r="BD768">
        <v>0</v>
      </c>
      <c r="BE768" s="17">
        <v>0</v>
      </c>
      <c r="BF768">
        <v>1</v>
      </c>
      <c r="BG768">
        <v>0</v>
      </c>
      <c r="BH768" s="17">
        <v>0</v>
      </c>
      <c r="BI768">
        <v>1703.916666666667</v>
      </c>
      <c r="BJ768">
        <v>1088</v>
      </c>
      <c r="BK768" s="24">
        <v>17</v>
      </c>
      <c r="BL768">
        <v>1</v>
      </c>
      <c r="BM768">
        <v>0</v>
      </c>
      <c r="BN768">
        <v>0</v>
      </c>
      <c r="BO768">
        <v>0</v>
      </c>
      <c r="BP768">
        <v>0</v>
      </c>
      <c r="BQ768">
        <v>0</v>
      </c>
      <c r="BR768">
        <v>0</v>
      </c>
      <c r="BS768" s="17">
        <v>0</v>
      </c>
      <c r="BT768">
        <v>0</v>
      </c>
      <c r="BU768">
        <v>1</v>
      </c>
      <c r="BV768">
        <v>0</v>
      </c>
      <c r="BW768" s="17">
        <v>0</v>
      </c>
      <c r="BX768">
        <v>0</v>
      </c>
      <c r="BY768">
        <v>0</v>
      </c>
      <c r="BZ768">
        <v>0</v>
      </c>
      <c r="CA768">
        <v>0</v>
      </c>
      <c r="CB768" s="17">
        <v>1</v>
      </c>
      <c r="CC768">
        <v>1</v>
      </c>
      <c r="CD768">
        <v>1</v>
      </c>
      <c r="CE768">
        <v>1</v>
      </c>
      <c r="CF768">
        <v>1</v>
      </c>
      <c r="CG768">
        <v>1</v>
      </c>
      <c r="CH768">
        <v>0</v>
      </c>
      <c r="CI768">
        <v>0</v>
      </c>
      <c r="CJ768">
        <v>0</v>
      </c>
      <c r="CK768">
        <v>0</v>
      </c>
      <c r="CL768">
        <v>0</v>
      </c>
      <c r="CM768" s="17">
        <v>1</v>
      </c>
      <c r="CN768">
        <v>0.63</v>
      </c>
      <c r="CO768">
        <v>161</v>
      </c>
      <c r="CP768">
        <v>1</v>
      </c>
      <c r="CQ768">
        <v>0</v>
      </c>
      <c r="CR768">
        <v>12</v>
      </c>
      <c r="CX768" s="33" t="s">
        <v>85</v>
      </c>
    </row>
    <row r="769" spans="1:102" x14ac:dyDescent="0.25">
      <c r="A769">
        <v>768</v>
      </c>
      <c r="B769">
        <v>49</v>
      </c>
      <c r="C769" s="24" t="s">
        <v>476</v>
      </c>
      <c r="D769" s="12">
        <v>2.7</v>
      </c>
      <c r="E769" s="13">
        <v>0.2</v>
      </c>
      <c r="F769" s="7">
        <f t="shared" si="182"/>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3"/>
        <v>1.1499999999999986</v>
      </c>
      <c r="Y769" s="9">
        <v>1</v>
      </c>
      <c r="Z769" s="9">
        <v>0</v>
      </c>
      <c r="AA769" s="9">
        <v>1</v>
      </c>
      <c r="AB769" s="9">
        <v>0</v>
      </c>
      <c r="AC769" s="9">
        <v>0</v>
      </c>
      <c r="AD769" s="29">
        <v>0</v>
      </c>
      <c r="AE769" s="187">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477</v>
      </c>
      <c r="AZ769">
        <v>1</v>
      </c>
      <c r="BA769">
        <v>0</v>
      </c>
      <c r="BB769">
        <v>0</v>
      </c>
      <c r="BC769">
        <v>0</v>
      </c>
      <c r="BD769">
        <v>0</v>
      </c>
      <c r="BE769" s="17">
        <v>0</v>
      </c>
      <c r="BF769">
        <v>1</v>
      </c>
      <c r="BG769">
        <v>0</v>
      </c>
      <c r="BH769" s="17">
        <v>0</v>
      </c>
      <c r="BI769">
        <v>1703.916666666667</v>
      </c>
      <c r="BJ769">
        <v>1088</v>
      </c>
      <c r="BK769" s="24">
        <v>17</v>
      </c>
      <c r="BL769">
        <v>1</v>
      </c>
      <c r="BM769">
        <v>0</v>
      </c>
      <c r="BN769">
        <v>0</v>
      </c>
      <c r="BO769">
        <v>0</v>
      </c>
      <c r="BP769">
        <v>0</v>
      </c>
      <c r="BQ769">
        <v>0</v>
      </c>
      <c r="BR769">
        <v>0</v>
      </c>
      <c r="BS769" s="17">
        <v>0</v>
      </c>
      <c r="BT769">
        <v>0</v>
      </c>
      <c r="BU769">
        <v>1</v>
      </c>
      <c r="BV769">
        <v>0</v>
      </c>
      <c r="BW769" s="17">
        <v>0</v>
      </c>
      <c r="BX769">
        <v>0</v>
      </c>
      <c r="BY769">
        <v>0</v>
      </c>
      <c r="BZ769">
        <v>0</v>
      </c>
      <c r="CA769">
        <v>0</v>
      </c>
      <c r="CB769" s="17">
        <v>1</v>
      </c>
      <c r="CC769">
        <v>1</v>
      </c>
      <c r="CD769">
        <v>1</v>
      </c>
      <c r="CE769">
        <v>1</v>
      </c>
      <c r="CF769">
        <v>1</v>
      </c>
      <c r="CG769">
        <v>1</v>
      </c>
      <c r="CH769">
        <v>0</v>
      </c>
      <c r="CI769">
        <v>0</v>
      </c>
      <c r="CJ769">
        <v>0</v>
      </c>
      <c r="CK769">
        <v>0</v>
      </c>
      <c r="CL769">
        <v>0</v>
      </c>
      <c r="CM769" s="17">
        <v>1</v>
      </c>
      <c r="CN769">
        <v>0.63</v>
      </c>
      <c r="CO769">
        <v>161</v>
      </c>
      <c r="CP769">
        <v>1</v>
      </c>
      <c r="CQ769">
        <v>0</v>
      </c>
      <c r="CR769">
        <v>12</v>
      </c>
      <c r="CX769" s="33" t="s">
        <v>85</v>
      </c>
    </row>
    <row r="770" spans="1:102" x14ac:dyDescent="0.25">
      <c r="A770">
        <v>769</v>
      </c>
      <c r="B770">
        <v>49</v>
      </c>
      <c r="C770" s="24" t="s">
        <v>476</v>
      </c>
      <c r="D770" s="12">
        <v>2.6</v>
      </c>
      <c r="E770" s="13">
        <v>1.6</v>
      </c>
      <c r="F770" s="7">
        <f t="shared" si="182"/>
        <v>1.625</v>
      </c>
      <c r="G770" s="7">
        <f t="shared" ref="G770:G833" si="194">D770-E770</f>
        <v>1</v>
      </c>
      <c r="H770" s="15">
        <f t="shared" ref="H770:H833" si="195">D770+E770</f>
        <v>4.2</v>
      </c>
      <c r="I770" s="11">
        <f t="shared" ref="I770:I833" si="196">IFERROR(F770/SQRT(F770^2+U770), "X")</f>
        <v>7.4267031656713844E-3</v>
      </c>
      <c r="J770" s="32">
        <f t="shared" ref="J770:J833" si="197">IFERROR(SQRT((1-I770^2)/U770), "X")</f>
        <v>4.5702788711823898E-3</v>
      </c>
      <c r="K770" s="32">
        <f t="shared" ref="K770:K833" si="198">IFERROR(1/J770, "X")</f>
        <v>218.8050287927588</v>
      </c>
      <c r="L770" s="8">
        <v>0</v>
      </c>
      <c r="M770" s="9">
        <v>1</v>
      </c>
      <c r="N770" s="8">
        <v>0</v>
      </c>
      <c r="O770" s="9">
        <v>0</v>
      </c>
      <c r="P770" s="9">
        <v>0</v>
      </c>
      <c r="Q770" s="9">
        <v>1</v>
      </c>
      <c r="R770" s="9">
        <v>0</v>
      </c>
      <c r="S770" s="8">
        <v>47881</v>
      </c>
      <c r="T770" s="9">
        <v>7</v>
      </c>
      <c r="U770" s="9">
        <f t="shared" ref="U770:U833" si="199">S770-T770-1</f>
        <v>47873</v>
      </c>
      <c r="V770" s="9">
        <f t="shared" ref="V770:V833" si="200">COUNTIF(B:B,B770)</f>
        <v>4</v>
      </c>
      <c r="W770" s="7">
        <f>(6*AL770+11*AM770)</f>
        <v>9.8500000000000014</v>
      </c>
      <c r="X770" s="7">
        <f t="shared" si="193"/>
        <v>1.1499999999999986</v>
      </c>
      <c r="Y770" s="9">
        <v>1</v>
      </c>
      <c r="Z770" s="9">
        <v>0</v>
      </c>
      <c r="AA770" s="9">
        <v>1</v>
      </c>
      <c r="AB770" s="9">
        <v>0</v>
      </c>
      <c r="AC770" s="9">
        <v>0</v>
      </c>
      <c r="AD770" s="29">
        <v>0</v>
      </c>
      <c r="AE770" s="187">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477</v>
      </c>
      <c r="AZ770">
        <v>1</v>
      </c>
      <c r="BA770">
        <v>0</v>
      </c>
      <c r="BB770">
        <v>0</v>
      </c>
      <c r="BC770">
        <v>0</v>
      </c>
      <c r="BD770">
        <v>0</v>
      </c>
      <c r="BE770" s="17">
        <v>0</v>
      </c>
      <c r="BF770">
        <v>1</v>
      </c>
      <c r="BG770">
        <v>0</v>
      </c>
      <c r="BH770" s="17">
        <v>0</v>
      </c>
      <c r="BI770">
        <v>1703.916666666667</v>
      </c>
      <c r="BJ770">
        <v>1088</v>
      </c>
      <c r="BK770" s="24">
        <v>17</v>
      </c>
      <c r="BL770">
        <v>0</v>
      </c>
      <c r="BM770">
        <v>0</v>
      </c>
      <c r="BN770">
        <v>0</v>
      </c>
      <c r="BO770">
        <v>0</v>
      </c>
      <c r="BP770">
        <v>0</v>
      </c>
      <c r="BQ770">
        <v>0</v>
      </c>
      <c r="BR770">
        <v>0</v>
      </c>
      <c r="BS770" s="17">
        <v>1</v>
      </c>
      <c r="BT770">
        <v>0</v>
      </c>
      <c r="BU770">
        <v>1</v>
      </c>
      <c r="BV770">
        <v>0</v>
      </c>
      <c r="BW770" s="17">
        <v>0</v>
      </c>
      <c r="BX770">
        <v>0</v>
      </c>
      <c r="BY770">
        <v>0</v>
      </c>
      <c r="BZ770">
        <v>0</v>
      </c>
      <c r="CA770">
        <v>0</v>
      </c>
      <c r="CB770" s="17">
        <v>1</v>
      </c>
      <c r="CC770">
        <v>1</v>
      </c>
      <c r="CD770">
        <v>1</v>
      </c>
      <c r="CE770">
        <v>1</v>
      </c>
      <c r="CF770">
        <v>1</v>
      </c>
      <c r="CG770">
        <v>1</v>
      </c>
      <c r="CH770">
        <v>0</v>
      </c>
      <c r="CI770">
        <v>0</v>
      </c>
      <c r="CJ770">
        <v>0</v>
      </c>
      <c r="CK770">
        <v>0</v>
      </c>
      <c r="CL770">
        <v>0</v>
      </c>
      <c r="CM770" s="17">
        <v>1</v>
      </c>
      <c r="CN770">
        <v>0.63</v>
      </c>
      <c r="CO770">
        <v>161</v>
      </c>
      <c r="CP770">
        <v>1</v>
      </c>
      <c r="CQ770">
        <v>0</v>
      </c>
      <c r="CR770">
        <v>12</v>
      </c>
      <c r="CX770" s="33" t="s">
        <v>85</v>
      </c>
    </row>
    <row r="771" spans="1:102" s="143" customFormat="1" x14ac:dyDescent="0.25">
      <c r="A771" s="143">
        <v>770</v>
      </c>
      <c r="B771" s="143">
        <v>49</v>
      </c>
      <c r="C771" s="144" t="s">
        <v>476</v>
      </c>
      <c r="D771" s="145">
        <v>4.0999999999999996</v>
      </c>
      <c r="E771" s="146">
        <v>1.8</v>
      </c>
      <c r="F771" s="147">
        <f t="shared" si="182"/>
        <v>2.2777777777777777</v>
      </c>
      <c r="G771" s="147">
        <f t="shared" si="194"/>
        <v>2.2999999999999998</v>
      </c>
      <c r="H771" s="148">
        <f t="shared" si="195"/>
        <v>5.8999999999999995</v>
      </c>
      <c r="I771" s="149">
        <f t="shared" si="196"/>
        <v>1.0409802681932152E-2</v>
      </c>
      <c r="J771" s="150">
        <f t="shared" si="197"/>
        <v>4.5701572749946035E-3</v>
      </c>
      <c r="K771" s="150">
        <f t="shared" si="198"/>
        <v>218.81085044303663</v>
      </c>
      <c r="L771" s="151">
        <v>0</v>
      </c>
      <c r="M771" s="152">
        <v>1</v>
      </c>
      <c r="N771" s="151">
        <v>0</v>
      </c>
      <c r="O771" s="152">
        <v>0</v>
      </c>
      <c r="P771" s="152">
        <v>0</v>
      </c>
      <c r="Q771" s="152">
        <v>1</v>
      </c>
      <c r="R771" s="152">
        <v>0</v>
      </c>
      <c r="S771" s="151">
        <v>47881</v>
      </c>
      <c r="T771" s="152">
        <v>7</v>
      </c>
      <c r="U771" s="152">
        <f t="shared" si="199"/>
        <v>47873</v>
      </c>
      <c r="V771" s="152">
        <f t="shared" si="200"/>
        <v>4</v>
      </c>
      <c r="W771" s="147">
        <f>(6*AL771+11*AM771)</f>
        <v>9.8500000000000014</v>
      </c>
      <c r="X771" s="147">
        <f t="shared" si="193"/>
        <v>1.1499999999999986</v>
      </c>
      <c r="Y771" s="152">
        <v>1</v>
      </c>
      <c r="Z771" s="152">
        <v>0</v>
      </c>
      <c r="AA771" s="152">
        <v>1</v>
      </c>
      <c r="AB771" s="152">
        <v>0</v>
      </c>
      <c r="AC771" s="152">
        <v>0</v>
      </c>
      <c r="AD771" s="153">
        <v>0</v>
      </c>
      <c r="AE771" s="152">
        <v>0</v>
      </c>
      <c r="AF771" s="152">
        <v>0</v>
      </c>
      <c r="AG771" s="153">
        <v>1</v>
      </c>
      <c r="AH771" s="152">
        <v>1</v>
      </c>
      <c r="AI771" s="153">
        <v>0</v>
      </c>
      <c r="AJ771" s="154">
        <v>1987</v>
      </c>
      <c r="AK771" s="150">
        <v>0</v>
      </c>
      <c r="AL771" s="150">
        <v>0.23</v>
      </c>
      <c r="AM771" s="150">
        <v>0.77</v>
      </c>
      <c r="AN771" s="155">
        <v>0</v>
      </c>
      <c r="AO771" s="156">
        <v>1</v>
      </c>
      <c r="AP771" s="157">
        <v>0</v>
      </c>
      <c r="AQ771" s="150">
        <v>1</v>
      </c>
      <c r="AR771" s="158">
        <v>0</v>
      </c>
      <c r="AS771" s="143">
        <v>1</v>
      </c>
      <c r="AT771" s="158">
        <v>0</v>
      </c>
      <c r="AU771">
        <v>1</v>
      </c>
      <c r="AV771" s="157">
        <v>0</v>
      </c>
      <c r="AW771" s="143">
        <f t="shared" si="191"/>
        <v>0.86519999999999997</v>
      </c>
      <c r="AX771" s="157">
        <v>0.1348</v>
      </c>
      <c r="AY771" s="157" t="s">
        <v>477</v>
      </c>
      <c r="AZ771">
        <v>1</v>
      </c>
      <c r="BA771">
        <v>0</v>
      </c>
      <c r="BB771">
        <v>0</v>
      </c>
      <c r="BC771">
        <v>0</v>
      </c>
      <c r="BD771">
        <v>0</v>
      </c>
      <c r="BE771" s="157">
        <v>0</v>
      </c>
      <c r="BF771">
        <v>1</v>
      </c>
      <c r="BG771">
        <v>0</v>
      </c>
      <c r="BH771" s="157">
        <v>0</v>
      </c>
      <c r="BI771">
        <v>1703.916666666667</v>
      </c>
      <c r="BJ771">
        <v>1088</v>
      </c>
      <c r="BK771" s="144">
        <v>17</v>
      </c>
      <c r="BL771" s="143">
        <v>0</v>
      </c>
      <c r="BM771" s="143">
        <v>0</v>
      </c>
      <c r="BN771" s="143">
        <v>0</v>
      </c>
      <c r="BO771" s="143">
        <v>0</v>
      </c>
      <c r="BP771" s="143">
        <v>0</v>
      </c>
      <c r="BQ771" s="143">
        <v>0</v>
      </c>
      <c r="BR771" s="143">
        <v>0</v>
      </c>
      <c r="BS771" s="157">
        <v>1</v>
      </c>
      <c r="BT771" s="143">
        <v>0</v>
      </c>
      <c r="BU771" s="143">
        <v>1</v>
      </c>
      <c r="BV771" s="143">
        <v>0</v>
      </c>
      <c r="BW771" s="157">
        <v>0</v>
      </c>
      <c r="BX771" s="143">
        <v>0</v>
      </c>
      <c r="BY771" s="143">
        <v>0</v>
      </c>
      <c r="BZ771" s="143">
        <v>0</v>
      </c>
      <c r="CA771" s="143">
        <v>0</v>
      </c>
      <c r="CB771" s="157">
        <v>1</v>
      </c>
      <c r="CC771" s="143">
        <v>1</v>
      </c>
      <c r="CD771" s="143">
        <v>1</v>
      </c>
      <c r="CE771" s="143">
        <v>1</v>
      </c>
      <c r="CF771" s="143">
        <v>1</v>
      </c>
      <c r="CG771" s="143">
        <v>1</v>
      </c>
      <c r="CH771" s="143">
        <v>0</v>
      </c>
      <c r="CI771" s="143">
        <v>0</v>
      </c>
      <c r="CJ771" s="143">
        <v>0</v>
      </c>
      <c r="CK771" s="143">
        <v>0</v>
      </c>
      <c r="CL771" s="143">
        <v>0</v>
      </c>
      <c r="CM771" s="157">
        <v>1</v>
      </c>
      <c r="CN771">
        <v>0.63</v>
      </c>
      <c r="CO771">
        <v>161</v>
      </c>
      <c r="CP771">
        <v>1</v>
      </c>
      <c r="CQ771">
        <v>0</v>
      </c>
      <c r="CR771">
        <v>12</v>
      </c>
      <c r="CS771" s="159"/>
      <c r="CX771" s="33" t="s">
        <v>85</v>
      </c>
    </row>
    <row r="772" spans="1:102" x14ac:dyDescent="0.25">
      <c r="A772">
        <v>771</v>
      </c>
      <c r="B772">
        <v>50</v>
      </c>
      <c r="C772" s="24" t="s">
        <v>478</v>
      </c>
      <c r="D772" s="12">
        <v>8.6</v>
      </c>
      <c r="E772" s="13">
        <v>0.5</v>
      </c>
      <c r="F772" s="7">
        <f t="shared" si="182"/>
        <v>17.2</v>
      </c>
      <c r="G772" s="7">
        <f t="shared" si="194"/>
        <v>8.1</v>
      </c>
      <c r="H772" s="15">
        <f t="shared" si="195"/>
        <v>9.1</v>
      </c>
      <c r="I772" s="11">
        <f t="shared" si="196"/>
        <v>9.4587141279251663E-2</v>
      </c>
      <c r="J772" s="32">
        <f t="shared" si="197"/>
        <v>5.499252399956492E-3</v>
      </c>
      <c r="K772" s="32">
        <f t="shared" si="198"/>
        <v>181.8428992289773</v>
      </c>
      <c r="L772" s="8">
        <v>0</v>
      </c>
      <c r="M772" s="9">
        <v>1</v>
      </c>
      <c r="N772" s="8">
        <v>0</v>
      </c>
      <c r="O772" s="9">
        <v>0</v>
      </c>
      <c r="P772" s="9">
        <v>0</v>
      </c>
      <c r="Q772" s="9">
        <v>1</v>
      </c>
      <c r="R772" s="9">
        <v>0</v>
      </c>
      <c r="S772" s="8">
        <v>32775</v>
      </c>
      <c r="T772" s="9">
        <v>3</v>
      </c>
      <c r="U772" s="9">
        <f t="shared" si="199"/>
        <v>32771</v>
      </c>
      <c r="V772" s="9">
        <f t="shared" si="200"/>
        <v>6</v>
      </c>
      <c r="W772" s="7">
        <v>12.6</v>
      </c>
      <c r="X772" s="7">
        <f t="shared" si="193"/>
        <v>25.9</v>
      </c>
      <c r="Y772" s="9">
        <v>1</v>
      </c>
      <c r="Z772" s="9">
        <v>0</v>
      </c>
      <c r="AA772" s="9">
        <v>1</v>
      </c>
      <c r="AB772" s="9">
        <v>0</v>
      </c>
      <c r="AC772" s="9">
        <v>0</v>
      </c>
      <c r="AD772" s="29">
        <v>0</v>
      </c>
      <c r="AE772" s="187">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s="17">
        <v>0</v>
      </c>
      <c r="BF772">
        <v>1</v>
      </c>
      <c r="BG772">
        <v>0</v>
      </c>
      <c r="BH772" s="17">
        <v>0</v>
      </c>
      <c r="BI772">
        <v>2538.666666666667</v>
      </c>
      <c r="BJ772">
        <v>1600</v>
      </c>
      <c r="BK772" s="24">
        <v>44.5</v>
      </c>
      <c r="BL772">
        <v>1</v>
      </c>
      <c r="BM772">
        <v>0</v>
      </c>
      <c r="BN772">
        <v>0</v>
      </c>
      <c r="BO772">
        <v>0</v>
      </c>
      <c r="BP772">
        <v>0</v>
      </c>
      <c r="BQ772">
        <v>0</v>
      </c>
      <c r="BR772">
        <v>0</v>
      </c>
      <c r="BS772" s="17">
        <v>0</v>
      </c>
      <c r="BT772">
        <v>0</v>
      </c>
      <c r="BU772">
        <v>0</v>
      </c>
      <c r="BV772">
        <v>0</v>
      </c>
      <c r="BW772" s="17">
        <v>1</v>
      </c>
      <c r="BX772">
        <v>0</v>
      </c>
      <c r="BY772">
        <v>0</v>
      </c>
      <c r="BZ772">
        <v>0</v>
      </c>
      <c r="CA772">
        <v>0</v>
      </c>
      <c r="CB772" s="17">
        <v>0</v>
      </c>
      <c r="CC772">
        <v>0</v>
      </c>
      <c r="CD772">
        <v>0</v>
      </c>
      <c r="CE772">
        <v>1</v>
      </c>
      <c r="CF772">
        <v>1</v>
      </c>
      <c r="CG772">
        <v>0</v>
      </c>
      <c r="CH772">
        <v>0</v>
      </c>
      <c r="CI772">
        <v>0</v>
      </c>
      <c r="CJ772">
        <v>0</v>
      </c>
      <c r="CK772">
        <v>0</v>
      </c>
      <c r="CL772">
        <v>0</v>
      </c>
      <c r="CM772" s="17">
        <v>0</v>
      </c>
      <c r="CN772">
        <v>0.14599999999999999</v>
      </c>
      <c r="CO772">
        <v>7</v>
      </c>
      <c r="CP772">
        <v>0</v>
      </c>
      <c r="CQ772">
        <v>1</v>
      </c>
      <c r="CR772">
        <v>21</v>
      </c>
      <c r="CX772" s="33" t="s">
        <v>85</v>
      </c>
    </row>
    <row r="773" spans="1:102" x14ac:dyDescent="0.25">
      <c r="A773">
        <v>772</v>
      </c>
      <c r="B773">
        <v>50</v>
      </c>
      <c r="C773" s="24" t="s">
        <v>478</v>
      </c>
      <c r="D773" s="12">
        <v>9</v>
      </c>
      <c r="E773" s="13">
        <v>0.7</v>
      </c>
      <c r="F773" s="7">
        <f t="shared" si="182"/>
        <v>12.857142857142858</v>
      </c>
      <c r="G773" s="7">
        <f t="shared" si="194"/>
        <v>8.3000000000000007</v>
      </c>
      <c r="H773" s="15">
        <f t="shared" si="195"/>
        <v>9.6999999999999993</v>
      </c>
      <c r="I773" s="11">
        <f t="shared" si="196"/>
        <v>7.0813475985194219E-2</v>
      </c>
      <c r="J773" s="32">
        <f t="shared" si="197"/>
        <v>5.5077147988484383E-3</v>
      </c>
      <c r="K773" s="32">
        <f t="shared" si="198"/>
        <v>181.5635043791813</v>
      </c>
      <c r="L773" s="8">
        <v>0</v>
      </c>
      <c r="M773" s="9">
        <v>1</v>
      </c>
      <c r="N773" s="8">
        <v>0</v>
      </c>
      <c r="O773" s="9">
        <v>0</v>
      </c>
      <c r="P773" s="9">
        <v>0</v>
      </c>
      <c r="Q773" s="9">
        <v>1</v>
      </c>
      <c r="R773" s="9">
        <v>0</v>
      </c>
      <c r="S773" s="8">
        <v>32804</v>
      </c>
      <c r="T773" s="9">
        <v>3</v>
      </c>
      <c r="U773" s="9">
        <f t="shared" si="199"/>
        <v>32800</v>
      </c>
      <c r="V773" s="9">
        <f t="shared" si="200"/>
        <v>6</v>
      </c>
      <c r="W773" s="7">
        <v>12.6</v>
      </c>
      <c r="X773" s="7">
        <f t="shared" si="193"/>
        <v>25.9</v>
      </c>
      <c r="Y773" s="9">
        <v>1</v>
      </c>
      <c r="Z773" s="9">
        <v>0</v>
      </c>
      <c r="AA773" s="9">
        <v>0</v>
      </c>
      <c r="AB773" s="9">
        <v>1</v>
      </c>
      <c r="AC773" s="9">
        <v>0</v>
      </c>
      <c r="AD773" s="29">
        <v>0</v>
      </c>
      <c r="AE773" s="187">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s="17">
        <v>0</v>
      </c>
      <c r="BF773">
        <v>1</v>
      </c>
      <c r="BG773">
        <v>0</v>
      </c>
      <c r="BH773" s="17">
        <v>0</v>
      </c>
      <c r="BI773">
        <v>2538.666666666667</v>
      </c>
      <c r="BJ773">
        <v>1600</v>
      </c>
      <c r="BK773" s="24">
        <v>44.5</v>
      </c>
      <c r="BL773">
        <v>1</v>
      </c>
      <c r="BM773">
        <v>0</v>
      </c>
      <c r="BN773">
        <v>0</v>
      </c>
      <c r="BO773">
        <v>0</v>
      </c>
      <c r="BP773">
        <v>0</v>
      </c>
      <c r="BQ773">
        <v>0</v>
      </c>
      <c r="BR773">
        <v>0</v>
      </c>
      <c r="BS773" s="17">
        <v>0</v>
      </c>
      <c r="BT773">
        <v>0</v>
      </c>
      <c r="BU773">
        <v>0</v>
      </c>
      <c r="BV773">
        <v>0</v>
      </c>
      <c r="BW773" s="17">
        <v>1</v>
      </c>
      <c r="BX773">
        <v>0</v>
      </c>
      <c r="BY773">
        <v>0</v>
      </c>
      <c r="BZ773">
        <v>0</v>
      </c>
      <c r="CA773">
        <v>0</v>
      </c>
      <c r="CB773" s="17">
        <v>0</v>
      </c>
      <c r="CC773">
        <v>0</v>
      </c>
      <c r="CD773">
        <v>0</v>
      </c>
      <c r="CE773">
        <v>1</v>
      </c>
      <c r="CF773">
        <v>1</v>
      </c>
      <c r="CG773">
        <v>0</v>
      </c>
      <c r="CH773">
        <v>0</v>
      </c>
      <c r="CI773">
        <v>0</v>
      </c>
      <c r="CJ773">
        <v>0</v>
      </c>
      <c r="CK773">
        <v>0</v>
      </c>
      <c r="CL773">
        <v>0</v>
      </c>
      <c r="CM773" s="17">
        <v>0</v>
      </c>
      <c r="CN773">
        <v>0.14599999999999999</v>
      </c>
      <c r="CO773">
        <v>7</v>
      </c>
      <c r="CP773">
        <v>0</v>
      </c>
      <c r="CQ773">
        <v>1</v>
      </c>
      <c r="CR773">
        <v>21</v>
      </c>
      <c r="CX773" s="33" t="s">
        <v>85</v>
      </c>
    </row>
    <row r="774" spans="1:102" x14ac:dyDescent="0.25">
      <c r="A774">
        <v>773</v>
      </c>
      <c r="B774">
        <v>50</v>
      </c>
      <c r="C774" s="24" t="s">
        <v>478</v>
      </c>
      <c r="D774" s="12">
        <v>10.3</v>
      </c>
      <c r="E774" s="13">
        <v>0.7</v>
      </c>
      <c r="F774" s="7">
        <f t="shared" si="182"/>
        <v>14.714285714285717</v>
      </c>
      <c r="G774" s="7">
        <f t="shared" si="194"/>
        <v>9.6000000000000014</v>
      </c>
      <c r="H774" s="15">
        <f t="shared" si="195"/>
        <v>11</v>
      </c>
      <c r="I774" s="11">
        <f t="shared" si="196"/>
        <v>8.0004977370878347E-2</v>
      </c>
      <c r="J774" s="32">
        <f t="shared" si="197"/>
        <v>5.4372314718072658E-3</v>
      </c>
      <c r="K774" s="32">
        <f t="shared" si="198"/>
        <v>183.91712863157045</v>
      </c>
      <c r="L774" s="8">
        <v>0</v>
      </c>
      <c r="M774" s="9">
        <v>1</v>
      </c>
      <c r="N774" s="8">
        <v>0</v>
      </c>
      <c r="O774" s="9">
        <v>0</v>
      </c>
      <c r="P774" s="9">
        <v>0</v>
      </c>
      <c r="Q774" s="9">
        <v>1</v>
      </c>
      <c r="R774" s="9">
        <v>0</v>
      </c>
      <c r="S774" s="8">
        <v>33613</v>
      </c>
      <c r="T774" s="9">
        <v>3</v>
      </c>
      <c r="U774" s="9">
        <f t="shared" si="199"/>
        <v>33609</v>
      </c>
      <c r="V774" s="9">
        <f t="shared" si="200"/>
        <v>6</v>
      </c>
      <c r="W774" s="7">
        <v>12.6</v>
      </c>
      <c r="X774" s="7">
        <f t="shared" si="193"/>
        <v>25.9</v>
      </c>
      <c r="Y774" s="9">
        <v>1</v>
      </c>
      <c r="Z774" s="9">
        <v>0</v>
      </c>
      <c r="AA774" s="9">
        <v>0</v>
      </c>
      <c r="AB774" s="9">
        <v>0</v>
      </c>
      <c r="AC774" s="9">
        <v>0</v>
      </c>
      <c r="AD774" s="29">
        <v>1</v>
      </c>
      <c r="AE774" s="187">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s="17">
        <v>0</v>
      </c>
      <c r="BF774">
        <v>1</v>
      </c>
      <c r="BG774">
        <v>0</v>
      </c>
      <c r="BH774" s="17">
        <v>0</v>
      </c>
      <c r="BI774">
        <v>2538.666666666667</v>
      </c>
      <c r="BJ774">
        <v>1600</v>
      </c>
      <c r="BK774" s="24">
        <v>44.5</v>
      </c>
      <c r="BL774">
        <v>1</v>
      </c>
      <c r="BM774">
        <v>0</v>
      </c>
      <c r="BN774">
        <v>0</v>
      </c>
      <c r="BO774">
        <v>0</v>
      </c>
      <c r="BP774">
        <v>0</v>
      </c>
      <c r="BQ774">
        <v>0</v>
      </c>
      <c r="BR774">
        <v>0</v>
      </c>
      <c r="BS774" s="17">
        <v>0</v>
      </c>
      <c r="BT774">
        <v>0</v>
      </c>
      <c r="BU774">
        <v>0</v>
      </c>
      <c r="BV774">
        <v>0</v>
      </c>
      <c r="BW774" s="17">
        <v>1</v>
      </c>
      <c r="BX774">
        <v>0</v>
      </c>
      <c r="BY774">
        <v>0</v>
      </c>
      <c r="BZ774">
        <v>0</v>
      </c>
      <c r="CA774">
        <v>0</v>
      </c>
      <c r="CB774" s="17">
        <v>0</v>
      </c>
      <c r="CC774">
        <v>0</v>
      </c>
      <c r="CD774">
        <v>0</v>
      </c>
      <c r="CE774">
        <v>1</v>
      </c>
      <c r="CF774">
        <v>1</v>
      </c>
      <c r="CG774">
        <v>0</v>
      </c>
      <c r="CH774">
        <v>0</v>
      </c>
      <c r="CI774">
        <v>0</v>
      </c>
      <c r="CJ774">
        <v>0</v>
      </c>
      <c r="CK774">
        <v>0</v>
      </c>
      <c r="CL774">
        <v>0</v>
      </c>
      <c r="CM774" s="17">
        <v>0</v>
      </c>
      <c r="CN774">
        <v>0.14599999999999999</v>
      </c>
      <c r="CO774">
        <v>7</v>
      </c>
      <c r="CP774">
        <v>0</v>
      </c>
      <c r="CQ774">
        <v>1</v>
      </c>
      <c r="CR774">
        <v>21</v>
      </c>
      <c r="CX774" s="33" t="s">
        <v>85</v>
      </c>
    </row>
    <row r="775" spans="1:102" x14ac:dyDescent="0.25">
      <c r="A775">
        <v>774</v>
      </c>
      <c r="B775">
        <v>50</v>
      </c>
      <c r="C775" s="24" t="s">
        <v>478</v>
      </c>
      <c r="D775" s="12">
        <v>7.6</v>
      </c>
      <c r="E775" s="13">
        <v>0.3</v>
      </c>
      <c r="F775" s="7">
        <f t="shared" si="182"/>
        <v>25.333333333333332</v>
      </c>
      <c r="G775" s="7">
        <f t="shared" si="194"/>
        <v>7.3</v>
      </c>
      <c r="H775" s="15">
        <f t="shared" si="195"/>
        <v>7.8999999999999995</v>
      </c>
      <c r="I775" s="11">
        <f t="shared" si="196"/>
        <v>0.13855815394052531</v>
      </c>
      <c r="J775" s="32">
        <f t="shared" si="197"/>
        <v>5.4694008134417889E-3</v>
      </c>
      <c r="K775" s="32">
        <f t="shared" si="198"/>
        <v>182.83538437014258</v>
      </c>
      <c r="L775" s="8">
        <v>0</v>
      </c>
      <c r="M775" s="9">
        <v>1</v>
      </c>
      <c r="N775" s="8">
        <v>0</v>
      </c>
      <c r="O775" s="9">
        <v>0</v>
      </c>
      <c r="P775" s="9">
        <v>0</v>
      </c>
      <c r="Q775" s="9">
        <v>1</v>
      </c>
      <c r="R775" s="9">
        <v>0</v>
      </c>
      <c r="S775" s="8">
        <v>32791</v>
      </c>
      <c r="T775" s="9">
        <v>3</v>
      </c>
      <c r="U775" s="9">
        <f t="shared" si="199"/>
        <v>32787</v>
      </c>
      <c r="V775" s="9">
        <f t="shared" si="200"/>
        <v>6</v>
      </c>
      <c r="W775" s="7">
        <v>12.8</v>
      </c>
      <c r="X775" s="7">
        <f t="shared" si="193"/>
        <v>25.7</v>
      </c>
      <c r="Y775" s="9">
        <v>1</v>
      </c>
      <c r="Z775" s="9">
        <v>0</v>
      </c>
      <c r="AA775" s="9">
        <v>1</v>
      </c>
      <c r="AB775" s="9">
        <v>0</v>
      </c>
      <c r="AC775" s="9">
        <v>0</v>
      </c>
      <c r="AD775" s="29">
        <v>0</v>
      </c>
      <c r="AE775" s="187">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s="17">
        <v>0</v>
      </c>
      <c r="BF775">
        <v>1</v>
      </c>
      <c r="BG775">
        <v>0</v>
      </c>
      <c r="BH775" s="17">
        <v>0</v>
      </c>
      <c r="BI775">
        <v>2538.666666666667</v>
      </c>
      <c r="BJ775">
        <v>1600</v>
      </c>
      <c r="BK775" s="24">
        <v>44.5</v>
      </c>
      <c r="BL775">
        <v>1</v>
      </c>
      <c r="BM775">
        <v>0</v>
      </c>
      <c r="BN775">
        <v>0</v>
      </c>
      <c r="BO775">
        <v>0</v>
      </c>
      <c r="BP775">
        <v>0</v>
      </c>
      <c r="BQ775">
        <v>0</v>
      </c>
      <c r="BR775">
        <v>0</v>
      </c>
      <c r="BS775" s="17">
        <v>0</v>
      </c>
      <c r="BT775">
        <v>0</v>
      </c>
      <c r="BU775">
        <v>0</v>
      </c>
      <c r="BV775">
        <v>0</v>
      </c>
      <c r="BW775" s="17">
        <v>1</v>
      </c>
      <c r="BX775">
        <v>0</v>
      </c>
      <c r="BY775">
        <v>0</v>
      </c>
      <c r="BZ775">
        <v>0</v>
      </c>
      <c r="CA775">
        <v>0</v>
      </c>
      <c r="CB775" s="17">
        <v>0</v>
      </c>
      <c r="CC775">
        <v>0</v>
      </c>
      <c r="CD775">
        <v>0</v>
      </c>
      <c r="CE775">
        <v>1</v>
      </c>
      <c r="CF775">
        <v>1</v>
      </c>
      <c r="CG775">
        <v>0</v>
      </c>
      <c r="CH775">
        <v>0</v>
      </c>
      <c r="CI775">
        <v>0</v>
      </c>
      <c r="CJ775">
        <v>0</v>
      </c>
      <c r="CK775">
        <v>0</v>
      </c>
      <c r="CL775">
        <v>0</v>
      </c>
      <c r="CM775" s="17">
        <v>0</v>
      </c>
      <c r="CN775">
        <v>0.14599999999999999</v>
      </c>
      <c r="CO775">
        <v>7</v>
      </c>
      <c r="CP775">
        <v>0</v>
      </c>
      <c r="CQ775">
        <v>1</v>
      </c>
      <c r="CR775">
        <v>21</v>
      </c>
      <c r="CX775" s="33" t="s">
        <v>85</v>
      </c>
    </row>
    <row r="776" spans="1:102" x14ac:dyDescent="0.25">
      <c r="A776">
        <v>775</v>
      </c>
      <c r="B776">
        <v>50</v>
      </c>
      <c r="C776" s="24" t="s">
        <v>478</v>
      </c>
      <c r="D776" s="12">
        <v>11.2</v>
      </c>
      <c r="E776" s="13">
        <v>0.5</v>
      </c>
      <c r="F776" s="7">
        <f t="shared" si="182"/>
        <v>22.4</v>
      </c>
      <c r="G776" s="7">
        <f t="shared" si="194"/>
        <v>10.7</v>
      </c>
      <c r="H776" s="15">
        <f t="shared" si="195"/>
        <v>11.7</v>
      </c>
      <c r="I776" s="11">
        <f t="shared" si="196"/>
        <v>0.12271852327728827</v>
      </c>
      <c r="J776" s="32">
        <f t="shared" si="197"/>
        <v>5.4785055034503698E-3</v>
      </c>
      <c r="K776" s="32">
        <f t="shared" si="198"/>
        <v>182.53153152263857</v>
      </c>
      <c r="L776" s="8">
        <v>0</v>
      </c>
      <c r="M776" s="9">
        <v>1</v>
      </c>
      <c r="N776" s="8">
        <v>0</v>
      </c>
      <c r="O776" s="9">
        <v>0</v>
      </c>
      <c r="P776" s="9">
        <v>0</v>
      </c>
      <c r="Q776" s="9">
        <v>1</v>
      </c>
      <c r="R776" s="9">
        <v>0</v>
      </c>
      <c r="S776" s="8">
        <v>32820</v>
      </c>
      <c r="T776" s="9">
        <v>3</v>
      </c>
      <c r="U776" s="9">
        <f t="shared" si="199"/>
        <v>32816</v>
      </c>
      <c r="V776" s="9">
        <f t="shared" si="200"/>
        <v>6</v>
      </c>
      <c r="W776" s="7">
        <v>12.8</v>
      </c>
      <c r="X776" s="7">
        <f t="shared" si="193"/>
        <v>25.7</v>
      </c>
      <c r="Y776" s="9">
        <v>1</v>
      </c>
      <c r="Z776" s="9">
        <v>0</v>
      </c>
      <c r="AA776" s="9">
        <v>0</v>
      </c>
      <c r="AB776" s="9">
        <v>1</v>
      </c>
      <c r="AC776" s="9">
        <v>0</v>
      </c>
      <c r="AD776" s="29">
        <v>0</v>
      </c>
      <c r="AE776" s="187">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s="17">
        <v>0</v>
      </c>
      <c r="BF776">
        <v>1</v>
      </c>
      <c r="BG776">
        <v>0</v>
      </c>
      <c r="BH776" s="17">
        <v>0</v>
      </c>
      <c r="BI776">
        <v>2538.666666666667</v>
      </c>
      <c r="BJ776">
        <v>1600</v>
      </c>
      <c r="BK776" s="24">
        <v>44.5</v>
      </c>
      <c r="BL776">
        <v>1</v>
      </c>
      <c r="BM776">
        <v>0</v>
      </c>
      <c r="BN776">
        <v>0</v>
      </c>
      <c r="BO776">
        <v>0</v>
      </c>
      <c r="BP776">
        <v>0</v>
      </c>
      <c r="BQ776">
        <v>0</v>
      </c>
      <c r="BR776">
        <v>0</v>
      </c>
      <c r="BS776" s="17">
        <v>0</v>
      </c>
      <c r="BT776">
        <v>0</v>
      </c>
      <c r="BU776">
        <v>0</v>
      </c>
      <c r="BV776">
        <v>0</v>
      </c>
      <c r="BW776" s="17">
        <v>1</v>
      </c>
      <c r="BX776">
        <v>0</v>
      </c>
      <c r="BY776">
        <v>0</v>
      </c>
      <c r="BZ776">
        <v>0</v>
      </c>
      <c r="CA776">
        <v>0</v>
      </c>
      <c r="CB776" s="17">
        <v>0</v>
      </c>
      <c r="CC776">
        <v>0</v>
      </c>
      <c r="CD776">
        <v>0</v>
      </c>
      <c r="CE776">
        <v>1</v>
      </c>
      <c r="CF776">
        <v>1</v>
      </c>
      <c r="CG776">
        <v>0</v>
      </c>
      <c r="CH776">
        <v>0</v>
      </c>
      <c r="CI776">
        <v>0</v>
      </c>
      <c r="CJ776">
        <v>0</v>
      </c>
      <c r="CK776">
        <v>0</v>
      </c>
      <c r="CL776">
        <v>0</v>
      </c>
      <c r="CM776" s="17">
        <v>0</v>
      </c>
      <c r="CN776">
        <v>0.14599999999999999</v>
      </c>
      <c r="CO776">
        <v>7</v>
      </c>
      <c r="CP776">
        <v>0</v>
      </c>
      <c r="CQ776">
        <v>1</v>
      </c>
      <c r="CR776">
        <v>21</v>
      </c>
      <c r="CX776" s="33" t="s">
        <v>85</v>
      </c>
    </row>
    <row r="777" spans="1:102" s="143" customFormat="1" x14ac:dyDescent="0.25">
      <c r="A777" s="143">
        <v>776</v>
      </c>
      <c r="B777" s="143">
        <v>50</v>
      </c>
      <c r="C777" s="144" t="s">
        <v>478</v>
      </c>
      <c r="D777" s="145">
        <v>11.4</v>
      </c>
      <c r="E777" s="146">
        <v>0.5</v>
      </c>
      <c r="F777" s="147">
        <f t="shared" si="182"/>
        <v>22.8</v>
      </c>
      <c r="G777" s="147">
        <f t="shared" si="194"/>
        <v>10.9</v>
      </c>
      <c r="H777" s="148">
        <f t="shared" si="195"/>
        <v>11.9</v>
      </c>
      <c r="I777" s="149">
        <f t="shared" si="196"/>
        <v>0.12474327691742701</v>
      </c>
      <c r="J777" s="150">
        <f t="shared" si="197"/>
        <v>5.4711963560275002E-3</v>
      </c>
      <c r="K777" s="150">
        <f t="shared" si="198"/>
        <v>182.77538127439374</v>
      </c>
      <c r="L777" s="151">
        <v>0</v>
      </c>
      <c r="M777" s="152">
        <v>1</v>
      </c>
      <c r="N777" s="151">
        <v>0</v>
      </c>
      <c r="O777" s="152">
        <v>0</v>
      </c>
      <c r="P777" s="152">
        <v>0</v>
      </c>
      <c r="Q777" s="152">
        <v>1</v>
      </c>
      <c r="R777" s="152">
        <v>0</v>
      </c>
      <c r="S777" s="151">
        <v>32891</v>
      </c>
      <c r="T777" s="152">
        <v>3</v>
      </c>
      <c r="U777" s="152">
        <f t="shared" si="199"/>
        <v>32887</v>
      </c>
      <c r="V777" s="152">
        <f t="shared" si="200"/>
        <v>6</v>
      </c>
      <c r="W777" s="147">
        <v>12.8</v>
      </c>
      <c r="X777" s="147">
        <f t="shared" si="193"/>
        <v>25.7</v>
      </c>
      <c r="Y777" s="152">
        <v>1</v>
      </c>
      <c r="Z777" s="152">
        <v>0</v>
      </c>
      <c r="AA777" s="152">
        <v>0</v>
      </c>
      <c r="AB777" s="152">
        <v>0</v>
      </c>
      <c r="AC777" s="152">
        <v>0</v>
      </c>
      <c r="AD777" s="153">
        <v>1</v>
      </c>
      <c r="AE777" s="152">
        <v>0</v>
      </c>
      <c r="AF777" s="152">
        <v>1</v>
      </c>
      <c r="AG777" s="153">
        <v>0</v>
      </c>
      <c r="AH777" s="152">
        <v>0</v>
      </c>
      <c r="AI777" s="153">
        <v>1</v>
      </c>
      <c r="AJ777" s="154">
        <v>2008</v>
      </c>
      <c r="AK777" s="150">
        <v>0</v>
      </c>
      <c r="AL777" s="150">
        <v>0</v>
      </c>
      <c r="AM777" s="150">
        <v>0</v>
      </c>
      <c r="AN777" s="155">
        <v>1</v>
      </c>
      <c r="AO777" s="156" t="s">
        <v>98</v>
      </c>
      <c r="AP777" s="157" t="s">
        <v>98</v>
      </c>
      <c r="AQ777" s="143">
        <v>0</v>
      </c>
      <c r="AR777" s="158">
        <v>1</v>
      </c>
      <c r="AS777" s="143" t="s">
        <v>98</v>
      </c>
      <c r="AT777" s="158" t="s">
        <v>98</v>
      </c>
      <c r="AU777">
        <v>0</v>
      </c>
      <c r="AV777" s="157">
        <v>1</v>
      </c>
      <c r="AW777" s="143" t="s">
        <v>98</v>
      </c>
      <c r="AX777" s="157" t="s">
        <v>98</v>
      </c>
      <c r="AY777" s="157" t="s">
        <v>2</v>
      </c>
      <c r="AZ777">
        <v>1</v>
      </c>
      <c r="BA777">
        <v>0</v>
      </c>
      <c r="BB777">
        <v>0</v>
      </c>
      <c r="BC777">
        <v>0</v>
      </c>
      <c r="BD777">
        <v>0</v>
      </c>
      <c r="BE777" s="157">
        <v>0</v>
      </c>
      <c r="BF777">
        <v>1</v>
      </c>
      <c r="BG777">
        <v>0</v>
      </c>
      <c r="BH777" s="157">
        <v>0</v>
      </c>
      <c r="BI777">
        <v>2538.666666666667</v>
      </c>
      <c r="BJ777">
        <v>1600</v>
      </c>
      <c r="BK777" s="144">
        <v>44.5</v>
      </c>
      <c r="BL777" s="143">
        <v>1</v>
      </c>
      <c r="BM777" s="143">
        <v>0</v>
      </c>
      <c r="BN777" s="143">
        <v>0</v>
      </c>
      <c r="BO777" s="143">
        <v>0</v>
      </c>
      <c r="BP777" s="143">
        <v>0</v>
      </c>
      <c r="BQ777" s="143">
        <v>0</v>
      </c>
      <c r="BR777" s="143">
        <v>0</v>
      </c>
      <c r="BS777" s="157">
        <v>0</v>
      </c>
      <c r="BT777" s="143">
        <v>0</v>
      </c>
      <c r="BU777" s="143">
        <v>0</v>
      </c>
      <c r="BV777" s="143">
        <v>0</v>
      </c>
      <c r="BW777" s="157">
        <v>1</v>
      </c>
      <c r="BX777" s="143">
        <v>0</v>
      </c>
      <c r="BY777" s="143">
        <v>0</v>
      </c>
      <c r="BZ777" s="143">
        <v>0</v>
      </c>
      <c r="CA777" s="143">
        <v>0</v>
      </c>
      <c r="CB777" s="157">
        <v>0</v>
      </c>
      <c r="CC777" s="143">
        <v>0</v>
      </c>
      <c r="CD777" s="143">
        <v>0</v>
      </c>
      <c r="CE777" s="143">
        <v>1</v>
      </c>
      <c r="CF777" s="143">
        <v>1</v>
      </c>
      <c r="CG777" s="143">
        <v>0</v>
      </c>
      <c r="CH777" s="143">
        <v>0</v>
      </c>
      <c r="CI777" s="143">
        <v>0</v>
      </c>
      <c r="CJ777" s="143">
        <v>0</v>
      </c>
      <c r="CK777" s="143">
        <v>0</v>
      </c>
      <c r="CL777" s="143">
        <v>0</v>
      </c>
      <c r="CM777" s="157">
        <v>0</v>
      </c>
      <c r="CN777">
        <v>0.14599999999999999</v>
      </c>
      <c r="CO777">
        <v>7</v>
      </c>
      <c r="CP777">
        <v>0</v>
      </c>
      <c r="CQ777">
        <v>1</v>
      </c>
      <c r="CR777">
        <v>21</v>
      </c>
      <c r="CS777" s="159"/>
      <c r="CX777" s="33" t="s">
        <v>85</v>
      </c>
    </row>
    <row r="778" spans="1:102" s="126" customFormat="1" x14ac:dyDescent="0.25">
      <c r="A778" s="126">
        <v>777</v>
      </c>
      <c r="B778" s="126">
        <v>51</v>
      </c>
      <c r="C778" s="127" t="s">
        <v>480</v>
      </c>
      <c r="D778" s="128">
        <v>6.9290000000000003</v>
      </c>
      <c r="E778" s="129">
        <v>0.35099999999999998</v>
      </c>
      <c r="F778" s="130">
        <f t="shared" si="182"/>
        <v>19.740740740740744</v>
      </c>
      <c r="G778" s="130">
        <f t="shared" si="194"/>
        <v>6.5780000000000003</v>
      </c>
      <c r="H778" s="131">
        <f t="shared" si="195"/>
        <v>7.28</v>
      </c>
      <c r="I778" s="132">
        <f t="shared" si="196"/>
        <v>0.27982908448508376</v>
      </c>
      <c r="J778" s="133">
        <f t="shared" si="197"/>
        <v>1.4175206906373847E-2</v>
      </c>
      <c r="K778" s="133">
        <f t="shared" si="198"/>
        <v>70.545707488075706</v>
      </c>
      <c r="L778" s="134">
        <v>1</v>
      </c>
      <c r="M778" s="135">
        <v>0</v>
      </c>
      <c r="N778" s="134">
        <v>0</v>
      </c>
      <c r="O778" s="135">
        <v>0</v>
      </c>
      <c r="P778" s="135">
        <v>1</v>
      </c>
      <c r="Q778" s="135">
        <v>0</v>
      </c>
      <c r="R778" s="135">
        <v>0</v>
      </c>
      <c r="S778" s="134">
        <v>4596</v>
      </c>
      <c r="T778" s="135">
        <v>8</v>
      </c>
      <c r="U778" s="135">
        <f t="shared" si="199"/>
        <v>4587</v>
      </c>
      <c r="V778" s="135">
        <f t="shared" si="200"/>
        <v>1</v>
      </c>
      <c r="W778" s="130">
        <v>10.683</v>
      </c>
      <c r="X778" s="130">
        <v>7.8520000000000003</v>
      </c>
      <c r="Y778" s="135">
        <v>1</v>
      </c>
      <c r="Z778" s="135">
        <v>0</v>
      </c>
      <c r="AA778" s="135">
        <v>0</v>
      </c>
      <c r="AB778" s="135">
        <v>0</v>
      </c>
      <c r="AC778" s="135">
        <v>1</v>
      </c>
      <c r="AD778" s="136">
        <v>0</v>
      </c>
      <c r="AE778" s="135">
        <v>0</v>
      </c>
      <c r="AF778" s="135">
        <v>1</v>
      </c>
      <c r="AG778" s="136">
        <v>0</v>
      </c>
      <c r="AH778" s="135">
        <v>1</v>
      </c>
      <c r="AI778" s="136">
        <v>0</v>
      </c>
      <c r="AJ778" s="137">
        <v>2008</v>
      </c>
      <c r="AK778" s="133" t="s">
        <v>98</v>
      </c>
      <c r="AL778" s="133" t="s">
        <v>98</v>
      </c>
      <c r="AM778" s="133" t="s">
        <v>98</v>
      </c>
      <c r="AN778" s="138" t="s">
        <v>98</v>
      </c>
      <c r="AO778" s="139" t="s">
        <v>98</v>
      </c>
      <c r="AP778" s="140" t="s">
        <v>98</v>
      </c>
      <c r="AQ778" s="126">
        <v>0.66700000000000004</v>
      </c>
      <c r="AR778" s="141">
        <v>0.33300000000000002</v>
      </c>
      <c r="AS778" s="126" t="s">
        <v>98</v>
      </c>
      <c r="AT778" s="141" t="s">
        <v>98</v>
      </c>
      <c r="AU778">
        <v>0</v>
      </c>
      <c r="AV778" s="140">
        <v>1</v>
      </c>
      <c r="AW778" s="126">
        <v>0.32400000000000001</v>
      </c>
      <c r="AX778" s="140">
        <v>0.67600000000000005</v>
      </c>
      <c r="AY778" s="140" t="s">
        <v>13</v>
      </c>
      <c r="AZ778">
        <v>0</v>
      </c>
      <c r="BA778">
        <v>1</v>
      </c>
      <c r="BB778">
        <v>0</v>
      </c>
      <c r="BC778">
        <v>0</v>
      </c>
      <c r="BD778">
        <v>0</v>
      </c>
      <c r="BE778" s="140">
        <v>0</v>
      </c>
      <c r="BF778">
        <v>0</v>
      </c>
      <c r="BG778">
        <v>1</v>
      </c>
      <c r="BH778" s="140">
        <v>0</v>
      </c>
      <c r="BI778">
        <v>29</v>
      </c>
      <c r="BJ778">
        <v>37</v>
      </c>
      <c r="BK778" s="127">
        <v>35.192</v>
      </c>
      <c r="BL778" s="126">
        <v>1</v>
      </c>
      <c r="BM778" s="126">
        <v>0</v>
      </c>
      <c r="BN778" s="126">
        <v>0</v>
      </c>
      <c r="BO778" s="126">
        <v>0</v>
      </c>
      <c r="BP778" s="126">
        <v>0</v>
      </c>
      <c r="BQ778" s="126">
        <v>0</v>
      </c>
      <c r="BR778" s="126">
        <v>0</v>
      </c>
      <c r="BS778" s="140">
        <v>0</v>
      </c>
      <c r="BT778" s="126">
        <v>0</v>
      </c>
      <c r="BU778" s="126">
        <v>0</v>
      </c>
      <c r="BV778" s="126">
        <v>0</v>
      </c>
      <c r="BW778" s="140">
        <v>1</v>
      </c>
      <c r="BX778" s="126">
        <v>0</v>
      </c>
      <c r="BY778" s="126">
        <v>0</v>
      </c>
      <c r="BZ778" s="126">
        <v>0</v>
      </c>
      <c r="CA778" s="126">
        <v>0</v>
      </c>
      <c r="CB778" s="140">
        <v>0</v>
      </c>
      <c r="CC778" s="126">
        <v>0</v>
      </c>
      <c r="CD778" s="126">
        <v>0</v>
      </c>
      <c r="CE778" s="126">
        <v>1</v>
      </c>
      <c r="CF778" s="126">
        <v>1</v>
      </c>
      <c r="CG778" s="126">
        <v>0</v>
      </c>
      <c r="CH778" s="126">
        <v>0</v>
      </c>
      <c r="CI778" s="126">
        <v>0</v>
      </c>
      <c r="CJ778" s="126">
        <v>0</v>
      </c>
      <c r="CK778" s="126">
        <v>0</v>
      </c>
      <c r="CL778" s="126">
        <v>0</v>
      </c>
      <c r="CM778" s="140">
        <v>0</v>
      </c>
      <c r="CN778">
        <v>0.20599999999999999</v>
      </c>
      <c r="CO778">
        <v>0</v>
      </c>
      <c r="CP778">
        <v>1</v>
      </c>
      <c r="CQ778">
        <v>0</v>
      </c>
      <c r="CR778">
        <v>17</v>
      </c>
      <c r="CS778" s="142"/>
      <c r="CX778" s="33" t="s">
        <v>85</v>
      </c>
    </row>
    <row r="779" spans="1:102" x14ac:dyDescent="0.25">
      <c r="A779">
        <v>778</v>
      </c>
      <c r="B779">
        <v>52</v>
      </c>
      <c r="C779" s="24" t="s">
        <v>481</v>
      </c>
      <c r="D779" s="12">
        <v>6.55</v>
      </c>
      <c r="E779" s="13">
        <v>0.03</v>
      </c>
      <c r="F779" s="7">
        <f t="shared" si="182"/>
        <v>218.33333333333334</v>
      </c>
      <c r="G779" s="7">
        <f t="shared" si="194"/>
        <v>6.52</v>
      </c>
      <c r="H779" s="15">
        <f t="shared" si="195"/>
        <v>6.58</v>
      </c>
      <c r="I779" s="11">
        <f t="shared" si="196"/>
        <v>0.38170020583238862</v>
      </c>
      <c r="J779" s="32">
        <f t="shared" si="197"/>
        <v>1.7482452175529249E-3</v>
      </c>
      <c r="K779" s="32">
        <f t="shared" si="198"/>
        <v>572.00213674814574</v>
      </c>
      <c r="L779" s="8">
        <v>1</v>
      </c>
      <c r="M779" s="9">
        <v>0</v>
      </c>
      <c r="N779" s="8">
        <v>0</v>
      </c>
      <c r="O779" s="9">
        <v>0</v>
      </c>
      <c r="P779" s="9">
        <v>0</v>
      </c>
      <c r="Q779" s="9">
        <v>1</v>
      </c>
      <c r="R779" s="9">
        <v>0</v>
      </c>
      <c r="S779" s="8">
        <v>279522</v>
      </c>
      <c r="T779" s="9">
        <v>4</v>
      </c>
      <c r="U779" s="9">
        <f t="shared" si="199"/>
        <v>279517</v>
      </c>
      <c r="V779" s="9">
        <f t="shared" si="200"/>
        <v>8</v>
      </c>
      <c r="W779" s="7">
        <v>13.04</v>
      </c>
      <c r="X779" s="7">
        <f t="shared" ref="X779:X786" si="201">BK779-W779-6</f>
        <v>22.4</v>
      </c>
      <c r="Y779" s="9">
        <v>1</v>
      </c>
      <c r="Z779" s="9">
        <v>0</v>
      </c>
      <c r="AA779" s="9">
        <v>0</v>
      </c>
      <c r="AB779" s="9">
        <v>1</v>
      </c>
      <c r="AC779" s="9">
        <v>0</v>
      </c>
      <c r="AD779" s="29">
        <v>0</v>
      </c>
      <c r="AE779" s="187">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s="17">
        <v>0</v>
      </c>
      <c r="BF779">
        <v>1</v>
      </c>
      <c r="BG779">
        <v>0</v>
      </c>
      <c r="BH779" s="17">
        <v>0</v>
      </c>
      <c r="BI779">
        <v>3697.166666666667</v>
      </c>
      <c r="BJ779">
        <v>824</v>
      </c>
      <c r="BK779" s="24">
        <v>41.44</v>
      </c>
      <c r="BL779">
        <v>1</v>
      </c>
      <c r="BM779">
        <v>0</v>
      </c>
      <c r="BN779">
        <v>0</v>
      </c>
      <c r="BO779">
        <v>0</v>
      </c>
      <c r="BP779">
        <v>0</v>
      </c>
      <c r="BQ779">
        <v>0</v>
      </c>
      <c r="BR779">
        <v>0</v>
      </c>
      <c r="BS779" s="17">
        <v>0</v>
      </c>
      <c r="BT779">
        <v>0</v>
      </c>
      <c r="BU779">
        <v>0</v>
      </c>
      <c r="BV779">
        <v>1</v>
      </c>
      <c r="BW779" s="17">
        <v>0</v>
      </c>
      <c r="BX779">
        <v>0</v>
      </c>
      <c r="BY779">
        <v>0</v>
      </c>
      <c r="BZ779">
        <v>0</v>
      </c>
      <c r="CA779">
        <v>0</v>
      </c>
      <c r="CB779" s="17">
        <v>0</v>
      </c>
      <c r="CC779">
        <v>0</v>
      </c>
      <c r="CD779">
        <v>0</v>
      </c>
      <c r="CE779">
        <v>0</v>
      </c>
      <c r="CF779">
        <v>0</v>
      </c>
      <c r="CG779">
        <v>0</v>
      </c>
      <c r="CH779">
        <v>0</v>
      </c>
      <c r="CI779">
        <v>0</v>
      </c>
      <c r="CJ779">
        <v>0</v>
      </c>
      <c r="CK779">
        <v>0</v>
      </c>
      <c r="CL779">
        <v>0</v>
      </c>
      <c r="CM779" s="17">
        <v>1</v>
      </c>
      <c r="CN779">
        <v>6.9000000000000006E-2</v>
      </c>
      <c r="CO779">
        <v>47</v>
      </c>
      <c r="CP779">
        <v>1</v>
      </c>
      <c r="CQ779">
        <v>0</v>
      </c>
      <c r="CR779">
        <v>14</v>
      </c>
      <c r="CX779" s="33" t="s">
        <v>85</v>
      </c>
    </row>
    <row r="780" spans="1:102" x14ac:dyDescent="0.25">
      <c r="A780">
        <v>779</v>
      </c>
      <c r="B780">
        <v>52</v>
      </c>
      <c r="C780" s="24" t="s">
        <v>481</v>
      </c>
      <c r="D780" s="12">
        <v>9.6</v>
      </c>
      <c r="E780" s="13">
        <v>4.4000000000000004</v>
      </c>
      <c r="F780" s="7">
        <f t="shared" si="182"/>
        <v>2.1818181818181817</v>
      </c>
      <c r="G780" s="7">
        <f t="shared" si="194"/>
        <v>5.1999999999999993</v>
      </c>
      <c r="H780" s="15">
        <f t="shared" si="195"/>
        <v>14</v>
      </c>
      <c r="I780" s="11">
        <f t="shared" si="196"/>
        <v>4.1267745656530536E-3</v>
      </c>
      <c r="J780" s="32">
        <f t="shared" si="197"/>
        <v>1.891438342590983E-3</v>
      </c>
      <c r="K780" s="32">
        <f t="shared" si="198"/>
        <v>528.69817507778339</v>
      </c>
      <c r="L780" s="8">
        <v>1</v>
      </c>
      <c r="M780" s="9">
        <v>0</v>
      </c>
      <c r="N780" s="8">
        <v>0</v>
      </c>
      <c r="O780" s="9">
        <v>0</v>
      </c>
      <c r="P780" s="9">
        <v>0</v>
      </c>
      <c r="Q780" s="9">
        <v>1</v>
      </c>
      <c r="R780" s="9">
        <v>0</v>
      </c>
      <c r="S780" s="8">
        <v>279522</v>
      </c>
      <c r="T780" s="9">
        <v>4</v>
      </c>
      <c r="U780" s="9">
        <f t="shared" si="199"/>
        <v>279517</v>
      </c>
      <c r="V780" s="9">
        <f t="shared" si="200"/>
        <v>8</v>
      </c>
      <c r="W780" s="7">
        <v>13.04</v>
      </c>
      <c r="X780" s="7">
        <f t="shared" si="201"/>
        <v>22.4</v>
      </c>
      <c r="Y780" s="9">
        <v>1</v>
      </c>
      <c r="Z780" s="9">
        <v>0</v>
      </c>
      <c r="AA780" s="9">
        <v>0</v>
      </c>
      <c r="AB780" s="9">
        <v>1</v>
      </c>
      <c r="AC780" s="9">
        <v>0</v>
      </c>
      <c r="AD780" s="29">
        <v>0</v>
      </c>
      <c r="AE780" s="187">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s="17">
        <v>0</v>
      </c>
      <c r="BF780">
        <v>1</v>
      </c>
      <c r="BG780">
        <v>0</v>
      </c>
      <c r="BH780" s="17">
        <v>0</v>
      </c>
      <c r="BI780">
        <v>3697.166666666667</v>
      </c>
      <c r="BJ780">
        <v>824</v>
      </c>
      <c r="BK780" s="24">
        <v>41.44</v>
      </c>
      <c r="BL780">
        <v>0</v>
      </c>
      <c r="BM780">
        <v>0</v>
      </c>
      <c r="BN780">
        <v>0</v>
      </c>
      <c r="BO780">
        <v>0</v>
      </c>
      <c r="BP780">
        <v>1</v>
      </c>
      <c r="BQ780">
        <v>0</v>
      </c>
      <c r="BR780">
        <v>0</v>
      </c>
      <c r="BS780" s="17">
        <v>0</v>
      </c>
      <c r="BT780">
        <v>0</v>
      </c>
      <c r="BU780">
        <v>1</v>
      </c>
      <c r="BV780">
        <v>0</v>
      </c>
      <c r="BW780" s="17">
        <v>0</v>
      </c>
      <c r="BX780">
        <v>0</v>
      </c>
      <c r="BY780">
        <v>0</v>
      </c>
      <c r="BZ780">
        <v>0</v>
      </c>
      <c r="CA780">
        <v>0</v>
      </c>
      <c r="CB780" s="17">
        <v>0</v>
      </c>
      <c r="CC780">
        <v>0</v>
      </c>
      <c r="CD780">
        <v>0</v>
      </c>
      <c r="CE780">
        <v>0</v>
      </c>
      <c r="CF780">
        <v>0</v>
      </c>
      <c r="CG780">
        <v>0</v>
      </c>
      <c r="CH780">
        <v>0</v>
      </c>
      <c r="CI780">
        <v>0</v>
      </c>
      <c r="CJ780">
        <v>0</v>
      </c>
      <c r="CK780">
        <v>0</v>
      </c>
      <c r="CL780">
        <v>0</v>
      </c>
      <c r="CM780" s="17">
        <v>1</v>
      </c>
      <c r="CN780">
        <v>6.9000000000000006E-2</v>
      </c>
      <c r="CO780">
        <v>47</v>
      </c>
      <c r="CP780">
        <v>1</v>
      </c>
      <c r="CQ780">
        <v>0</v>
      </c>
      <c r="CR780">
        <v>14</v>
      </c>
      <c r="CX780" s="33" t="s">
        <v>85</v>
      </c>
    </row>
    <row r="781" spans="1:102" x14ac:dyDescent="0.25">
      <c r="A781">
        <v>780</v>
      </c>
      <c r="B781">
        <v>52</v>
      </c>
      <c r="C781" s="24" t="s">
        <v>481</v>
      </c>
      <c r="D781" s="12">
        <v>9.8000000000000007</v>
      </c>
      <c r="E781" s="13">
        <v>2</v>
      </c>
      <c r="F781" s="7">
        <f t="shared" si="182"/>
        <v>4.9000000000000004</v>
      </c>
      <c r="G781" s="7">
        <f t="shared" si="194"/>
        <v>7.8000000000000007</v>
      </c>
      <c r="H781" s="15">
        <f t="shared" si="195"/>
        <v>11.8</v>
      </c>
      <c r="I781" s="11">
        <f t="shared" si="196"/>
        <v>9.2677287664315669E-3</v>
      </c>
      <c r="J781" s="32">
        <f t="shared" si="197"/>
        <v>1.8913732176390956E-3</v>
      </c>
      <c r="K781" s="32">
        <f t="shared" si="198"/>
        <v>528.7163795457825</v>
      </c>
      <c r="L781" s="8">
        <v>1</v>
      </c>
      <c r="M781" s="9">
        <v>0</v>
      </c>
      <c r="N781" s="8">
        <v>0</v>
      </c>
      <c r="O781" s="9">
        <v>0</v>
      </c>
      <c r="P781" s="9">
        <v>0</v>
      </c>
      <c r="Q781" s="9">
        <v>1</v>
      </c>
      <c r="R781" s="9">
        <v>0</v>
      </c>
      <c r="S781" s="8">
        <v>279522</v>
      </c>
      <c r="T781" s="9">
        <v>4</v>
      </c>
      <c r="U781" s="9">
        <f t="shared" si="199"/>
        <v>279517</v>
      </c>
      <c r="V781" s="9">
        <f t="shared" si="200"/>
        <v>8</v>
      </c>
      <c r="W781" s="7">
        <v>13.04</v>
      </c>
      <c r="X781" s="7">
        <f t="shared" si="201"/>
        <v>22.4</v>
      </c>
      <c r="Y781" s="9">
        <v>1</v>
      </c>
      <c r="Z781" s="9">
        <v>0</v>
      </c>
      <c r="AA781" s="9">
        <v>0</v>
      </c>
      <c r="AB781" s="9">
        <v>1</v>
      </c>
      <c r="AC781" s="9">
        <v>0</v>
      </c>
      <c r="AD781" s="29">
        <v>0</v>
      </c>
      <c r="AE781" s="187">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s="17">
        <v>0</v>
      </c>
      <c r="BF781">
        <v>1</v>
      </c>
      <c r="BG781">
        <v>0</v>
      </c>
      <c r="BH781" s="17">
        <v>0</v>
      </c>
      <c r="BI781">
        <v>3697.166666666667</v>
      </c>
      <c r="BJ781">
        <v>824</v>
      </c>
      <c r="BK781" s="24">
        <v>41.44</v>
      </c>
      <c r="BL781">
        <v>0</v>
      </c>
      <c r="BM781">
        <v>0</v>
      </c>
      <c r="BN781">
        <v>0</v>
      </c>
      <c r="BO781">
        <v>0</v>
      </c>
      <c r="BP781">
        <v>1</v>
      </c>
      <c r="BQ781">
        <v>0</v>
      </c>
      <c r="BR781">
        <v>0</v>
      </c>
      <c r="BS781" s="17">
        <v>0</v>
      </c>
      <c r="BT781">
        <v>0</v>
      </c>
      <c r="BU781">
        <v>1</v>
      </c>
      <c r="BV781">
        <v>0</v>
      </c>
      <c r="BW781" s="17">
        <v>0</v>
      </c>
      <c r="BX781">
        <v>0</v>
      </c>
      <c r="BY781">
        <v>0</v>
      </c>
      <c r="BZ781">
        <v>0</v>
      </c>
      <c r="CA781">
        <v>0</v>
      </c>
      <c r="CB781" s="17">
        <v>0</v>
      </c>
      <c r="CC781">
        <v>0</v>
      </c>
      <c r="CD781">
        <v>0</v>
      </c>
      <c r="CE781">
        <v>0</v>
      </c>
      <c r="CF781">
        <v>0</v>
      </c>
      <c r="CG781">
        <v>0</v>
      </c>
      <c r="CH781">
        <v>0</v>
      </c>
      <c r="CI781">
        <v>0</v>
      </c>
      <c r="CJ781">
        <v>0</v>
      </c>
      <c r="CK781">
        <v>0</v>
      </c>
      <c r="CL781">
        <v>0</v>
      </c>
      <c r="CM781" s="17">
        <v>1</v>
      </c>
      <c r="CN781">
        <v>6.9000000000000006E-2</v>
      </c>
      <c r="CO781">
        <v>47</v>
      </c>
      <c r="CP781">
        <v>1</v>
      </c>
      <c r="CQ781">
        <v>0</v>
      </c>
      <c r="CR781">
        <v>14</v>
      </c>
      <c r="CX781" s="33" t="s">
        <v>85</v>
      </c>
    </row>
    <row r="782" spans="1:102" x14ac:dyDescent="0.25">
      <c r="A782">
        <v>781</v>
      </c>
      <c r="B782">
        <v>52</v>
      </c>
      <c r="C782" s="24" t="s">
        <v>481</v>
      </c>
      <c r="D782" s="12">
        <v>9.8000000000000007</v>
      </c>
      <c r="E782" s="13">
        <v>1.8</v>
      </c>
      <c r="F782" s="7">
        <f t="shared" si="182"/>
        <v>5.4444444444444446</v>
      </c>
      <c r="G782" s="7">
        <f t="shared" si="194"/>
        <v>8</v>
      </c>
      <c r="H782" s="15">
        <f t="shared" si="195"/>
        <v>11.600000000000001</v>
      </c>
      <c r="I782" s="11">
        <f t="shared" si="196"/>
        <v>1.0297372675932382E-2</v>
      </c>
      <c r="J782" s="32">
        <f t="shared" si="197"/>
        <v>1.8913541649671723E-3</v>
      </c>
      <c r="K782" s="32">
        <f t="shared" si="198"/>
        <v>528.72170560258701</v>
      </c>
      <c r="L782" s="8">
        <v>1</v>
      </c>
      <c r="M782" s="9">
        <v>0</v>
      </c>
      <c r="N782" s="8">
        <v>0</v>
      </c>
      <c r="O782" s="9">
        <v>0</v>
      </c>
      <c r="P782" s="9">
        <v>0</v>
      </c>
      <c r="Q782" s="9">
        <v>1</v>
      </c>
      <c r="R782" s="9">
        <v>0</v>
      </c>
      <c r="S782" s="8">
        <v>279522</v>
      </c>
      <c r="T782" s="9">
        <v>4</v>
      </c>
      <c r="U782" s="9">
        <f t="shared" si="199"/>
        <v>279517</v>
      </c>
      <c r="V782" s="9">
        <f t="shared" si="200"/>
        <v>8</v>
      </c>
      <c r="W782" s="7">
        <v>13.04</v>
      </c>
      <c r="X782" s="7">
        <f t="shared" si="201"/>
        <v>22.4</v>
      </c>
      <c r="Y782" s="9">
        <v>1</v>
      </c>
      <c r="Z782" s="9">
        <v>0</v>
      </c>
      <c r="AA782" s="9">
        <v>0</v>
      </c>
      <c r="AB782" s="9">
        <v>1</v>
      </c>
      <c r="AC782" s="9">
        <v>0</v>
      </c>
      <c r="AD782" s="29">
        <v>0</v>
      </c>
      <c r="AE782" s="187">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s="17">
        <v>0</v>
      </c>
      <c r="BF782">
        <v>1</v>
      </c>
      <c r="BG782">
        <v>0</v>
      </c>
      <c r="BH782" s="17">
        <v>0</v>
      </c>
      <c r="BI782">
        <v>3697.166666666667</v>
      </c>
      <c r="BJ782">
        <v>824</v>
      </c>
      <c r="BK782" s="24">
        <v>41.44</v>
      </c>
      <c r="BL782">
        <v>0</v>
      </c>
      <c r="BM782">
        <v>0</v>
      </c>
      <c r="BN782">
        <v>0</v>
      </c>
      <c r="BO782">
        <v>0</v>
      </c>
      <c r="BP782">
        <v>1</v>
      </c>
      <c r="BQ782">
        <v>0</v>
      </c>
      <c r="BR782">
        <v>0</v>
      </c>
      <c r="BS782" s="17">
        <v>0</v>
      </c>
      <c r="BT782">
        <v>0</v>
      </c>
      <c r="BU782">
        <v>1</v>
      </c>
      <c r="BV782">
        <v>0</v>
      </c>
      <c r="BW782" s="17">
        <v>0</v>
      </c>
      <c r="BX782">
        <v>0</v>
      </c>
      <c r="BY782">
        <v>0</v>
      </c>
      <c r="BZ782">
        <v>0</v>
      </c>
      <c r="CA782">
        <v>0</v>
      </c>
      <c r="CB782" s="17">
        <v>0</v>
      </c>
      <c r="CC782">
        <v>0</v>
      </c>
      <c r="CD782">
        <v>0</v>
      </c>
      <c r="CE782">
        <v>0</v>
      </c>
      <c r="CF782">
        <v>0</v>
      </c>
      <c r="CG782">
        <v>0</v>
      </c>
      <c r="CH782">
        <v>0</v>
      </c>
      <c r="CI782">
        <v>0</v>
      </c>
      <c r="CJ782">
        <v>0</v>
      </c>
      <c r="CK782">
        <v>0</v>
      </c>
      <c r="CL782">
        <v>0</v>
      </c>
      <c r="CM782" s="17">
        <v>1</v>
      </c>
      <c r="CN782">
        <v>6.9000000000000006E-2</v>
      </c>
      <c r="CO782">
        <v>47</v>
      </c>
      <c r="CP782">
        <v>1</v>
      </c>
      <c r="CQ782">
        <v>0</v>
      </c>
      <c r="CR782">
        <v>14</v>
      </c>
      <c r="CX782" s="33" t="s">
        <v>85</v>
      </c>
    </row>
    <row r="783" spans="1:102" x14ac:dyDescent="0.25">
      <c r="A783">
        <v>782</v>
      </c>
      <c r="B783">
        <v>52</v>
      </c>
      <c r="C783" s="24" t="s">
        <v>481</v>
      </c>
      <c r="D783" s="12">
        <v>7.43</v>
      </c>
      <c r="E783" s="13">
        <v>0.04</v>
      </c>
      <c r="F783" s="7">
        <f t="shared" si="182"/>
        <v>185.75</v>
      </c>
      <c r="G783" s="7">
        <f t="shared" si="194"/>
        <v>7.39</v>
      </c>
      <c r="H783" s="15">
        <f t="shared" si="195"/>
        <v>7.47</v>
      </c>
      <c r="I783" s="11">
        <f t="shared" si="196"/>
        <v>0.33147450030132436</v>
      </c>
      <c r="J783" s="32">
        <f t="shared" si="197"/>
        <v>1.7845195170999963E-3</v>
      </c>
      <c r="K783" s="32">
        <f t="shared" si="198"/>
        <v>560.37493029221071</v>
      </c>
      <c r="L783" s="8">
        <v>1</v>
      </c>
      <c r="M783" s="9">
        <v>0</v>
      </c>
      <c r="N783" s="8">
        <v>0</v>
      </c>
      <c r="O783" s="9">
        <v>0</v>
      </c>
      <c r="P783" s="9">
        <v>0</v>
      </c>
      <c r="Q783" s="9">
        <v>1</v>
      </c>
      <c r="R783" s="9">
        <v>0</v>
      </c>
      <c r="S783" s="8">
        <v>279522</v>
      </c>
      <c r="T783" s="9">
        <v>4</v>
      </c>
      <c r="U783" s="9">
        <f t="shared" si="199"/>
        <v>279517</v>
      </c>
      <c r="V783" s="9">
        <f t="shared" si="200"/>
        <v>8</v>
      </c>
      <c r="W783" s="7">
        <v>13.04</v>
      </c>
      <c r="X783" s="7">
        <f t="shared" si="201"/>
        <v>22.4</v>
      </c>
      <c r="Y783" s="9">
        <v>1</v>
      </c>
      <c r="Z783" s="9">
        <v>0</v>
      </c>
      <c r="AA783" s="9">
        <v>0</v>
      </c>
      <c r="AB783" s="9">
        <v>0</v>
      </c>
      <c r="AC783" s="9">
        <v>0</v>
      </c>
      <c r="AD783" s="29">
        <v>1</v>
      </c>
      <c r="AE783" s="187">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s="17">
        <v>0</v>
      </c>
      <c r="BF783">
        <v>1</v>
      </c>
      <c r="BG783">
        <v>0</v>
      </c>
      <c r="BH783" s="17">
        <v>0</v>
      </c>
      <c r="BI783">
        <v>3697.166666666667</v>
      </c>
      <c r="BJ783">
        <v>824</v>
      </c>
      <c r="BK783" s="24">
        <v>41.44</v>
      </c>
      <c r="BL783">
        <v>1</v>
      </c>
      <c r="BM783">
        <v>0</v>
      </c>
      <c r="BN783">
        <v>0</v>
      </c>
      <c r="BO783">
        <v>0</v>
      </c>
      <c r="BP783">
        <v>0</v>
      </c>
      <c r="BQ783">
        <v>0</v>
      </c>
      <c r="BR783">
        <v>0</v>
      </c>
      <c r="BS783" s="17">
        <v>0</v>
      </c>
      <c r="BT783">
        <v>0</v>
      </c>
      <c r="BU783">
        <v>0</v>
      </c>
      <c r="BV783">
        <v>1</v>
      </c>
      <c r="BW783" s="17">
        <v>0</v>
      </c>
      <c r="BX783">
        <v>0</v>
      </c>
      <c r="BY783">
        <v>0</v>
      </c>
      <c r="BZ783">
        <v>0</v>
      </c>
      <c r="CA783">
        <v>0</v>
      </c>
      <c r="CB783" s="17">
        <v>0</v>
      </c>
      <c r="CC783">
        <v>0</v>
      </c>
      <c r="CD783">
        <v>0</v>
      </c>
      <c r="CE783">
        <v>0</v>
      </c>
      <c r="CF783">
        <v>0</v>
      </c>
      <c r="CG783">
        <v>0</v>
      </c>
      <c r="CH783">
        <v>0</v>
      </c>
      <c r="CI783">
        <v>0</v>
      </c>
      <c r="CJ783">
        <v>0</v>
      </c>
      <c r="CK783">
        <v>0</v>
      </c>
      <c r="CL783">
        <v>0</v>
      </c>
      <c r="CM783" s="17">
        <v>1</v>
      </c>
      <c r="CN783">
        <v>6.9000000000000006E-2</v>
      </c>
      <c r="CO783">
        <v>47</v>
      </c>
      <c r="CP783">
        <v>1</v>
      </c>
      <c r="CQ783">
        <v>0</v>
      </c>
      <c r="CR783">
        <v>14</v>
      </c>
      <c r="CX783" s="33" t="s">
        <v>85</v>
      </c>
    </row>
    <row r="784" spans="1:102" x14ac:dyDescent="0.25">
      <c r="A784">
        <v>783</v>
      </c>
      <c r="B784">
        <v>52</v>
      </c>
      <c r="C784" s="24" t="s">
        <v>481</v>
      </c>
      <c r="D784" s="12">
        <v>11.8</v>
      </c>
      <c r="E784" s="13">
        <v>5.6</v>
      </c>
      <c r="F784" s="7">
        <f t="shared" si="182"/>
        <v>2.1071428571428572</v>
      </c>
      <c r="G784" s="7">
        <f t="shared" si="194"/>
        <v>6.2000000000000011</v>
      </c>
      <c r="H784" s="15">
        <f t="shared" si="195"/>
        <v>17.399999999999999</v>
      </c>
      <c r="I784" s="11">
        <f t="shared" si="196"/>
        <v>3.9855330766543993E-3</v>
      </c>
      <c r="J784" s="32">
        <f t="shared" si="197"/>
        <v>1.8914394262088674E-3</v>
      </c>
      <c r="K784" s="32">
        <f t="shared" si="198"/>
        <v>528.69787218317833</v>
      </c>
      <c r="L784" s="8">
        <v>1</v>
      </c>
      <c r="M784" s="9">
        <v>0</v>
      </c>
      <c r="N784" s="8">
        <v>0</v>
      </c>
      <c r="O784" s="9">
        <v>0</v>
      </c>
      <c r="P784" s="9">
        <v>0</v>
      </c>
      <c r="Q784" s="9">
        <v>1</v>
      </c>
      <c r="R784" s="9">
        <v>0</v>
      </c>
      <c r="S784" s="8">
        <v>279522</v>
      </c>
      <c r="T784" s="9">
        <v>4</v>
      </c>
      <c r="U784" s="9">
        <f t="shared" si="199"/>
        <v>279517</v>
      </c>
      <c r="V784" s="9">
        <f t="shared" si="200"/>
        <v>8</v>
      </c>
      <c r="W784" s="7">
        <v>13.04</v>
      </c>
      <c r="X784" s="7">
        <f t="shared" si="201"/>
        <v>22.4</v>
      </c>
      <c r="Y784" s="9">
        <v>1</v>
      </c>
      <c r="Z784" s="9">
        <v>0</v>
      </c>
      <c r="AA784" s="9">
        <v>0</v>
      </c>
      <c r="AB784" s="9">
        <v>0</v>
      </c>
      <c r="AC784" s="9">
        <v>0</v>
      </c>
      <c r="AD784" s="29">
        <v>1</v>
      </c>
      <c r="AE784" s="187">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s="17">
        <v>0</v>
      </c>
      <c r="BF784">
        <v>1</v>
      </c>
      <c r="BG784">
        <v>0</v>
      </c>
      <c r="BH784" s="17">
        <v>0</v>
      </c>
      <c r="BI784">
        <v>3697.166666666667</v>
      </c>
      <c r="BJ784">
        <v>824</v>
      </c>
      <c r="BK784" s="24">
        <v>41.44</v>
      </c>
      <c r="BL784">
        <v>0</v>
      </c>
      <c r="BM784">
        <v>0</v>
      </c>
      <c r="BN784">
        <v>0</v>
      </c>
      <c r="BO784">
        <v>0</v>
      </c>
      <c r="BP784">
        <v>1</v>
      </c>
      <c r="BQ784">
        <v>0</v>
      </c>
      <c r="BR784">
        <v>0</v>
      </c>
      <c r="BS784" s="17">
        <v>0</v>
      </c>
      <c r="BT784">
        <v>0</v>
      </c>
      <c r="BU784">
        <v>1</v>
      </c>
      <c r="BV784">
        <v>0</v>
      </c>
      <c r="BW784" s="17">
        <v>0</v>
      </c>
      <c r="BX784">
        <v>0</v>
      </c>
      <c r="BY784">
        <v>0</v>
      </c>
      <c r="BZ784">
        <v>0</v>
      </c>
      <c r="CA784">
        <v>0</v>
      </c>
      <c r="CB784" s="17">
        <v>0</v>
      </c>
      <c r="CC784">
        <v>0</v>
      </c>
      <c r="CD784">
        <v>0</v>
      </c>
      <c r="CE784">
        <v>0</v>
      </c>
      <c r="CF784">
        <v>0</v>
      </c>
      <c r="CG784">
        <v>0</v>
      </c>
      <c r="CH784">
        <v>0</v>
      </c>
      <c r="CI784">
        <v>0</v>
      </c>
      <c r="CJ784">
        <v>0</v>
      </c>
      <c r="CK784">
        <v>0</v>
      </c>
      <c r="CL784">
        <v>0</v>
      </c>
      <c r="CM784" s="17">
        <v>1</v>
      </c>
      <c r="CN784">
        <v>6.9000000000000006E-2</v>
      </c>
      <c r="CO784">
        <v>47</v>
      </c>
      <c r="CP784">
        <v>1</v>
      </c>
      <c r="CQ784">
        <v>0</v>
      </c>
      <c r="CR784">
        <v>14</v>
      </c>
      <c r="CX784" s="33" t="s">
        <v>85</v>
      </c>
    </row>
    <row r="785" spans="1:102" x14ac:dyDescent="0.25">
      <c r="A785">
        <v>784</v>
      </c>
      <c r="B785">
        <v>52</v>
      </c>
      <c r="C785" s="24" t="s">
        <v>481</v>
      </c>
      <c r="D785" s="12">
        <v>11.3</v>
      </c>
      <c r="E785" s="13">
        <v>2.2999999999999998</v>
      </c>
      <c r="F785" s="7">
        <f t="shared" si="182"/>
        <v>4.9130434782608701</v>
      </c>
      <c r="G785" s="7">
        <f t="shared" si="194"/>
        <v>9</v>
      </c>
      <c r="H785" s="15">
        <f t="shared" si="195"/>
        <v>13.600000000000001</v>
      </c>
      <c r="I785" s="11">
        <f t="shared" si="196"/>
        <v>9.2923967244782774E-3</v>
      </c>
      <c r="J785" s="32">
        <f t="shared" si="197"/>
        <v>1.8913727846283218E-3</v>
      </c>
      <c r="K785" s="32">
        <f t="shared" si="198"/>
        <v>528.71650059007925</v>
      </c>
      <c r="L785" s="8">
        <v>1</v>
      </c>
      <c r="M785" s="9">
        <v>0</v>
      </c>
      <c r="N785" s="8">
        <v>0</v>
      </c>
      <c r="O785" s="9">
        <v>0</v>
      </c>
      <c r="P785" s="9">
        <v>0</v>
      </c>
      <c r="Q785" s="9">
        <v>1</v>
      </c>
      <c r="R785" s="9">
        <v>0</v>
      </c>
      <c r="S785" s="8">
        <v>279522</v>
      </c>
      <c r="T785" s="9">
        <v>4</v>
      </c>
      <c r="U785" s="9">
        <f t="shared" si="199"/>
        <v>279517</v>
      </c>
      <c r="V785" s="9">
        <f t="shared" si="200"/>
        <v>8</v>
      </c>
      <c r="W785" s="7">
        <v>13.04</v>
      </c>
      <c r="X785" s="7">
        <f t="shared" si="201"/>
        <v>22.4</v>
      </c>
      <c r="Y785" s="9">
        <v>1</v>
      </c>
      <c r="Z785" s="9">
        <v>0</v>
      </c>
      <c r="AA785" s="9">
        <v>0</v>
      </c>
      <c r="AB785" s="9">
        <v>0</v>
      </c>
      <c r="AC785" s="9">
        <v>0</v>
      </c>
      <c r="AD785" s="29">
        <v>1</v>
      </c>
      <c r="AE785" s="187">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s="17">
        <v>0</v>
      </c>
      <c r="BF785">
        <v>1</v>
      </c>
      <c r="BG785">
        <v>0</v>
      </c>
      <c r="BH785" s="17">
        <v>0</v>
      </c>
      <c r="BI785">
        <v>3697.166666666667</v>
      </c>
      <c r="BJ785">
        <v>824</v>
      </c>
      <c r="BK785" s="24">
        <v>41.44</v>
      </c>
      <c r="BL785">
        <v>0</v>
      </c>
      <c r="BM785">
        <v>0</v>
      </c>
      <c r="BN785">
        <v>0</v>
      </c>
      <c r="BO785">
        <v>0</v>
      </c>
      <c r="BP785">
        <v>1</v>
      </c>
      <c r="BQ785">
        <v>0</v>
      </c>
      <c r="BR785">
        <v>0</v>
      </c>
      <c r="BS785" s="17">
        <v>0</v>
      </c>
      <c r="BT785">
        <v>0</v>
      </c>
      <c r="BU785">
        <v>1</v>
      </c>
      <c r="BV785">
        <v>0</v>
      </c>
      <c r="BW785" s="17">
        <v>0</v>
      </c>
      <c r="BX785">
        <v>0</v>
      </c>
      <c r="BY785">
        <v>0</v>
      </c>
      <c r="BZ785">
        <v>0</v>
      </c>
      <c r="CA785">
        <v>0</v>
      </c>
      <c r="CB785" s="17">
        <v>0</v>
      </c>
      <c r="CC785">
        <v>0</v>
      </c>
      <c r="CD785">
        <v>0</v>
      </c>
      <c r="CE785">
        <v>0</v>
      </c>
      <c r="CF785">
        <v>0</v>
      </c>
      <c r="CG785">
        <v>0</v>
      </c>
      <c r="CH785">
        <v>0</v>
      </c>
      <c r="CI785">
        <v>0</v>
      </c>
      <c r="CJ785">
        <v>0</v>
      </c>
      <c r="CK785">
        <v>0</v>
      </c>
      <c r="CL785">
        <v>0</v>
      </c>
      <c r="CM785" s="17">
        <v>1</v>
      </c>
      <c r="CN785">
        <v>6.9000000000000006E-2</v>
      </c>
      <c r="CO785">
        <v>47</v>
      </c>
      <c r="CP785">
        <v>1</v>
      </c>
      <c r="CQ785">
        <v>0</v>
      </c>
      <c r="CR785">
        <v>14</v>
      </c>
      <c r="CX785" s="33" t="s">
        <v>85</v>
      </c>
    </row>
    <row r="786" spans="1:102" x14ac:dyDescent="0.25">
      <c r="A786">
        <v>785</v>
      </c>
      <c r="B786">
        <v>52</v>
      </c>
      <c r="C786" s="24" t="s">
        <v>481</v>
      </c>
      <c r="D786" s="12">
        <v>11.2</v>
      </c>
      <c r="E786" s="13">
        <v>2.1</v>
      </c>
      <c r="F786" s="7">
        <f t="shared" si="182"/>
        <v>5.333333333333333</v>
      </c>
      <c r="G786" s="7">
        <f t="shared" si="194"/>
        <v>9.1</v>
      </c>
      <c r="H786" s="15">
        <f t="shared" si="195"/>
        <v>13.299999999999999</v>
      </c>
      <c r="I786" s="11">
        <f t="shared" si="196"/>
        <v>1.0087243819210572E-2</v>
      </c>
      <c r="J786" s="32">
        <f t="shared" si="197"/>
        <v>1.8913582161019823E-3</v>
      </c>
      <c r="K786" s="32">
        <f t="shared" si="198"/>
        <v>528.72057312388029</v>
      </c>
      <c r="L786" s="8">
        <v>1</v>
      </c>
      <c r="M786" s="9">
        <v>0</v>
      </c>
      <c r="N786" s="8">
        <v>0</v>
      </c>
      <c r="O786" s="9">
        <v>0</v>
      </c>
      <c r="P786" s="9">
        <v>0</v>
      </c>
      <c r="Q786" s="9">
        <v>1</v>
      </c>
      <c r="R786" s="9">
        <v>0</v>
      </c>
      <c r="S786" s="8">
        <v>279522</v>
      </c>
      <c r="T786" s="9">
        <v>4</v>
      </c>
      <c r="U786" s="9">
        <f t="shared" si="199"/>
        <v>279517</v>
      </c>
      <c r="V786" s="9">
        <f t="shared" si="200"/>
        <v>8</v>
      </c>
      <c r="W786" s="7">
        <v>13.04</v>
      </c>
      <c r="X786" s="7">
        <f t="shared" si="201"/>
        <v>22.4</v>
      </c>
      <c r="Y786" s="9">
        <v>1</v>
      </c>
      <c r="Z786" s="9">
        <v>0</v>
      </c>
      <c r="AA786" s="9">
        <v>0</v>
      </c>
      <c r="AB786" s="9">
        <v>0</v>
      </c>
      <c r="AC786" s="9">
        <v>0</v>
      </c>
      <c r="AD786" s="29">
        <v>1</v>
      </c>
      <c r="AE786" s="187">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s="17">
        <v>0</v>
      </c>
      <c r="BF786">
        <v>1</v>
      </c>
      <c r="BG786">
        <v>0</v>
      </c>
      <c r="BH786" s="17">
        <v>0</v>
      </c>
      <c r="BI786">
        <v>3697.166666666667</v>
      </c>
      <c r="BJ786">
        <v>824</v>
      </c>
      <c r="BK786" s="24">
        <v>41.44</v>
      </c>
      <c r="BL786">
        <v>0</v>
      </c>
      <c r="BM786">
        <v>0</v>
      </c>
      <c r="BN786">
        <v>0</v>
      </c>
      <c r="BO786">
        <v>0</v>
      </c>
      <c r="BP786">
        <v>1</v>
      </c>
      <c r="BQ786">
        <v>0</v>
      </c>
      <c r="BR786">
        <v>0</v>
      </c>
      <c r="BS786" s="17">
        <v>0</v>
      </c>
      <c r="BT786">
        <v>0</v>
      </c>
      <c r="BU786">
        <v>1</v>
      </c>
      <c r="BV786">
        <v>0</v>
      </c>
      <c r="BW786" s="17">
        <v>0</v>
      </c>
      <c r="BX786">
        <v>0</v>
      </c>
      <c r="BY786">
        <v>0</v>
      </c>
      <c r="BZ786">
        <v>0</v>
      </c>
      <c r="CA786">
        <v>0</v>
      </c>
      <c r="CB786" s="17">
        <v>0</v>
      </c>
      <c r="CC786">
        <v>0</v>
      </c>
      <c r="CD786">
        <v>0</v>
      </c>
      <c r="CE786">
        <v>0</v>
      </c>
      <c r="CF786">
        <v>0</v>
      </c>
      <c r="CG786">
        <v>0</v>
      </c>
      <c r="CH786">
        <v>0</v>
      </c>
      <c r="CI786">
        <v>0</v>
      </c>
      <c r="CJ786">
        <v>0</v>
      </c>
      <c r="CK786">
        <v>0</v>
      </c>
      <c r="CL786">
        <v>0</v>
      </c>
      <c r="CM786" s="17">
        <v>1</v>
      </c>
      <c r="CN786">
        <v>6.9000000000000006E-2</v>
      </c>
      <c r="CO786">
        <v>47</v>
      </c>
      <c r="CP786">
        <v>1</v>
      </c>
      <c r="CQ786">
        <v>0</v>
      </c>
      <c r="CR786">
        <v>14</v>
      </c>
      <c r="CX786" s="33" t="s">
        <v>85</v>
      </c>
    </row>
    <row r="787" spans="1:102" x14ac:dyDescent="0.25">
      <c r="A787">
        <v>786</v>
      </c>
      <c r="B787">
        <v>53</v>
      </c>
      <c r="C787" s="24" t="s">
        <v>4140</v>
      </c>
      <c r="D787" s="12">
        <v>8.5299999999999994</v>
      </c>
      <c r="E787" s="13">
        <f t="shared" ref="E787:E797" si="202">D787/F787</f>
        <v>0.92818280739934711</v>
      </c>
      <c r="F787" s="7">
        <v>9.19</v>
      </c>
      <c r="G787" s="7">
        <f t="shared" si="194"/>
        <v>7.6018171926006524</v>
      </c>
      <c r="H787" s="15">
        <f t="shared" si="195"/>
        <v>9.4581828073993464</v>
      </c>
      <c r="I787" s="11">
        <f t="shared" si="196"/>
        <v>0.4255103448500257</v>
      </c>
      <c r="J787" s="32">
        <f t="shared" si="197"/>
        <v>4.630145210555231E-2</v>
      </c>
      <c r="K787" s="32">
        <f t="shared" si="198"/>
        <v>21.59759477349272</v>
      </c>
      <c r="L787" s="8">
        <v>1</v>
      </c>
      <c r="M787" s="9">
        <v>0</v>
      </c>
      <c r="N787" s="8">
        <v>0</v>
      </c>
      <c r="O787" s="9">
        <v>1</v>
      </c>
      <c r="P787" s="9">
        <v>0</v>
      </c>
      <c r="Q787" s="9">
        <v>0</v>
      </c>
      <c r="R787" s="9">
        <v>0</v>
      </c>
      <c r="S787" s="8">
        <v>389</v>
      </c>
      <c r="T787" s="9">
        <v>6</v>
      </c>
      <c r="U787" s="9">
        <f t="shared" si="199"/>
        <v>382</v>
      </c>
      <c r="V787" s="9">
        <f t="shared" si="200"/>
        <v>11</v>
      </c>
      <c r="W787" s="7">
        <v>9.59</v>
      </c>
      <c r="X787" s="7">
        <v>18.329999999999998</v>
      </c>
      <c r="Y787" s="9">
        <v>1</v>
      </c>
      <c r="Z787" s="9">
        <v>0</v>
      </c>
      <c r="AA787" s="9">
        <v>1</v>
      </c>
      <c r="AB787" s="9">
        <v>0</v>
      </c>
      <c r="AC787" s="9">
        <v>0</v>
      </c>
      <c r="AD787" s="29">
        <v>0</v>
      </c>
      <c r="AE787" s="187">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s="17">
        <v>1</v>
      </c>
      <c r="BF787">
        <v>0</v>
      </c>
      <c r="BG787">
        <v>0</v>
      </c>
      <c r="BH787" s="17">
        <v>1</v>
      </c>
      <c r="BI787">
        <v>19.583333333333329</v>
      </c>
      <c r="BJ787">
        <v>1.03</v>
      </c>
      <c r="BK787" s="92">
        <f t="shared" ref="BK787:BK797" si="203">W787+X787+6</f>
        <v>33.92</v>
      </c>
      <c r="BL787">
        <v>1</v>
      </c>
      <c r="BM787">
        <v>0</v>
      </c>
      <c r="BN787">
        <v>0</v>
      </c>
      <c r="BO787">
        <v>0</v>
      </c>
      <c r="BP787">
        <v>0</v>
      </c>
      <c r="BQ787">
        <v>0</v>
      </c>
      <c r="BR787">
        <v>0</v>
      </c>
      <c r="BS787" s="17">
        <v>0</v>
      </c>
      <c r="BT787">
        <v>0</v>
      </c>
      <c r="BU787">
        <v>0</v>
      </c>
      <c r="BV787">
        <v>1</v>
      </c>
      <c r="BW787" s="17">
        <v>0</v>
      </c>
      <c r="BX787">
        <v>0</v>
      </c>
      <c r="BY787">
        <v>0</v>
      </c>
      <c r="BZ787">
        <v>0</v>
      </c>
      <c r="CA787">
        <v>0</v>
      </c>
      <c r="CB787" s="17">
        <v>0</v>
      </c>
      <c r="CC787">
        <v>0</v>
      </c>
      <c r="CD787">
        <v>0</v>
      </c>
      <c r="CE787">
        <v>1</v>
      </c>
      <c r="CF787">
        <v>0</v>
      </c>
      <c r="CG787">
        <v>0</v>
      </c>
      <c r="CH787">
        <v>0</v>
      </c>
      <c r="CI787">
        <v>1</v>
      </c>
      <c r="CJ787">
        <v>0</v>
      </c>
      <c r="CK787">
        <v>0</v>
      </c>
      <c r="CL787">
        <v>1</v>
      </c>
      <c r="CM787" s="17">
        <v>0</v>
      </c>
      <c r="CN787">
        <v>0.76700000000000002</v>
      </c>
      <c r="CO787">
        <v>347</v>
      </c>
      <c r="CP787">
        <v>1</v>
      </c>
      <c r="CQ787">
        <v>0</v>
      </c>
      <c r="CR787">
        <v>0</v>
      </c>
      <c r="CX787" s="33" t="s">
        <v>85</v>
      </c>
    </row>
    <row r="788" spans="1:102" x14ac:dyDescent="0.25">
      <c r="A788">
        <v>787</v>
      </c>
      <c r="B788">
        <v>53</v>
      </c>
      <c r="C788" s="24" t="s">
        <v>4140</v>
      </c>
      <c r="D788" s="12">
        <v>7.51</v>
      </c>
      <c r="E788" s="13">
        <f t="shared" si="202"/>
        <v>1.0080536912751676</v>
      </c>
      <c r="F788" s="7">
        <v>7.45</v>
      </c>
      <c r="G788" s="7">
        <f t="shared" si="194"/>
        <v>6.5019463087248326</v>
      </c>
      <c r="H788" s="15">
        <f t="shared" si="195"/>
        <v>8.518053691275167</v>
      </c>
      <c r="I788" s="11">
        <f t="shared" si="196"/>
        <v>0.4409113869173576</v>
      </c>
      <c r="J788" s="32">
        <f t="shared" si="197"/>
        <v>5.9182736498974167E-2</v>
      </c>
      <c r="K788" s="32">
        <f t="shared" si="198"/>
        <v>16.896819227298376</v>
      </c>
      <c r="L788" s="8">
        <v>1</v>
      </c>
      <c r="M788" s="9">
        <v>0</v>
      </c>
      <c r="N788" s="8">
        <v>0</v>
      </c>
      <c r="O788" s="9">
        <v>1</v>
      </c>
      <c r="P788" s="9">
        <v>0</v>
      </c>
      <c r="Q788" s="9">
        <v>0</v>
      </c>
      <c r="R788" s="9">
        <v>0</v>
      </c>
      <c r="S788" s="8">
        <v>237</v>
      </c>
      <c r="T788" s="9">
        <v>6</v>
      </c>
      <c r="U788" s="9">
        <f t="shared" si="199"/>
        <v>230</v>
      </c>
      <c r="V788" s="9">
        <f t="shared" si="200"/>
        <v>11</v>
      </c>
      <c r="W788" s="7">
        <v>9.59</v>
      </c>
      <c r="X788" s="7">
        <v>18.329999999999998</v>
      </c>
      <c r="Y788" s="9">
        <v>1</v>
      </c>
      <c r="Z788" s="9">
        <v>0</v>
      </c>
      <c r="AA788" s="9">
        <v>1</v>
      </c>
      <c r="AB788" s="9">
        <v>0</v>
      </c>
      <c r="AC788" s="9">
        <v>0</v>
      </c>
      <c r="AD788" s="29">
        <v>0</v>
      </c>
      <c r="AE788" s="187">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s="17">
        <v>1</v>
      </c>
      <c r="BF788">
        <v>0</v>
      </c>
      <c r="BG788">
        <v>0</v>
      </c>
      <c r="BH788" s="17">
        <v>1</v>
      </c>
      <c r="BI788">
        <v>19.583333333333329</v>
      </c>
      <c r="BJ788">
        <v>1.03</v>
      </c>
      <c r="BK788" s="92">
        <f t="shared" si="203"/>
        <v>33.92</v>
      </c>
      <c r="BL788">
        <v>1</v>
      </c>
      <c r="BM788">
        <v>0</v>
      </c>
      <c r="BN788">
        <v>0</v>
      </c>
      <c r="BO788">
        <v>0</v>
      </c>
      <c r="BP788">
        <v>0</v>
      </c>
      <c r="BQ788">
        <v>0</v>
      </c>
      <c r="BR788">
        <v>0</v>
      </c>
      <c r="BS788" s="17">
        <v>0</v>
      </c>
      <c r="BT788">
        <v>0</v>
      </c>
      <c r="BU788">
        <v>0</v>
      </c>
      <c r="BV788">
        <v>1</v>
      </c>
      <c r="BW788" s="17">
        <v>0</v>
      </c>
      <c r="BX788">
        <v>0</v>
      </c>
      <c r="BY788">
        <v>0</v>
      </c>
      <c r="BZ788">
        <v>0</v>
      </c>
      <c r="CA788">
        <v>0</v>
      </c>
      <c r="CB788" s="17">
        <v>0</v>
      </c>
      <c r="CC788">
        <v>0</v>
      </c>
      <c r="CD788">
        <v>0</v>
      </c>
      <c r="CE788">
        <v>1</v>
      </c>
      <c r="CF788">
        <v>0</v>
      </c>
      <c r="CG788">
        <v>0</v>
      </c>
      <c r="CH788">
        <v>0</v>
      </c>
      <c r="CI788">
        <v>1</v>
      </c>
      <c r="CJ788">
        <v>0</v>
      </c>
      <c r="CK788">
        <v>0</v>
      </c>
      <c r="CL788">
        <v>1</v>
      </c>
      <c r="CM788" s="17">
        <v>0</v>
      </c>
      <c r="CN788">
        <v>0.76700000000000002</v>
      </c>
      <c r="CO788">
        <v>347</v>
      </c>
      <c r="CP788">
        <v>1</v>
      </c>
      <c r="CQ788">
        <v>0</v>
      </c>
      <c r="CR788">
        <v>0</v>
      </c>
      <c r="CX788" s="33" t="s">
        <v>85</v>
      </c>
    </row>
    <row r="789" spans="1:102" x14ac:dyDescent="0.25">
      <c r="A789">
        <v>788</v>
      </c>
      <c r="B789">
        <v>53</v>
      </c>
      <c r="C789" s="24" t="s">
        <v>4140</v>
      </c>
      <c r="D789" s="12">
        <v>6.04</v>
      </c>
      <c r="E789" s="13">
        <f t="shared" si="202"/>
        <v>1.6547945205479453</v>
      </c>
      <c r="F789" s="7">
        <v>3.65</v>
      </c>
      <c r="G789" s="7">
        <f t="shared" si="194"/>
        <v>4.385205479452055</v>
      </c>
      <c r="H789" s="15">
        <f t="shared" si="195"/>
        <v>7.6947945205479451</v>
      </c>
      <c r="I789" s="11">
        <f t="shared" si="196"/>
        <v>0.23447470277510901</v>
      </c>
      <c r="J789" s="32">
        <f t="shared" si="197"/>
        <v>6.4239644595920284E-2</v>
      </c>
      <c r="K789" s="32">
        <f t="shared" si="198"/>
        <v>15.566711277594891</v>
      </c>
      <c r="L789" s="8">
        <v>1</v>
      </c>
      <c r="M789" s="9">
        <v>0</v>
      </c>
      <c r="N789" s="8">
        <v>0</v>
      </c>
      <c r="O789" s="9">
        <v>1</v>
      </c>
      <c r="P789" s="9">
        <v>0</v>
      </c>
      <c r="Q789" s="9">
        <v>0</v>
      </c>
      <c r="R789" s="9">
        <v>0</v>
      </c>
      <c r="S789" s="8">
        <v>237</v>
      </c>
      <c r="T789" s="9">
        <v>7</v>
      </c>
      <c r="U789" s="9">
        <f t="shared" si="199"/>
        <v>229</v>
      </c>
      <c r="V789" s="9">
        <f t="shared" si="200"/>
        <v>11</v>
      </c>
      <c r="W789" s="7">
        <v>9.59</v>
      </c>
      <c r="X789" s="7">
        <v>18.329999999999998</v>
      </c>
      <c r="Y789" s="9">
        <v>1</v>
      </c>
      <c r="Z789" s="9">
        <v>0</v>
      </c>
      <c r="AA789" s="9">
        <v>1</v>
      </c>
      <c r="AB789" s="9">
        <v>0</v>
      </c>
      <c r="AC789" s="9">
        <v>0</v>
      </c>
      <c r="AD789" s="29">
        <v>0</v>
      </c>
      <c r="AE789" s="187">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s="17">
        <v>1</v>
      </c>
      <c r="BF789">
        <v>0</v>
      </c>
      <c r="BG789">
        <v>0</v>
      </c>
      <c r="BH789" s="17">
        <v>1</v>
      </c>
      <c r="BI789">
        <v>19.583333333333329</v>
      </c>
      <c r="BJ789">
        <v>1.03</v>
      </c>
      <c r="BK789" s="92">
        <f t="shared" si="203"/>
        <v>33.92</v>
      </c>
      <c r="BL789">
        <v>0</v>
      </c>
      <c r="BM789">
        <v>0</v>
      </c>
      <c r="BN789">
        <v>0</v>
      </c>
      <c r="BO789">
        <v>0</v>
      </c>
      <c r="BP789">
        <v>1</v>
      </c>
      <c r="BQ789">
        <v>0</v>
      </c>
      <c r="BR789">
        <v>0</v>
      </c>
      <c r="BS789" s="17">
        <v>0</v>
      </c>
      <c r="BT789">
        <v>0</v>
      </c>
      <c r="BU789">
        <v>0</v>
      </c>
      <c r="BV789">
        <v>1</v>
      </c>
      <c r="BW789" s="17">
        <v>0</v>
      </c>
      <c r="BX789">
        <v>0</v>
      </c>
      <c r="BY789">
        <v>0</v>
      </c>
      <c r="BZ789">
        <v>0</v>
      </c>
      <c r="CA789">
        <v>0</v>
      </c>
      <c r="CB789" s="17">
        <v>0</v>
      </c>
      <c r="CC789">
        <v>0</v>
      </c>
      <c r="CD789">
        <v>0</v>
      </c>
      <c r="CE789">
        <v>1</v>
      </c>
      <c r="CF789">
        <v>0</v>
      </c>
      <c r="CG789">
        <v>0</v>
      </c>
      <c r="CH789">
        <v>0</v>
      </c>
      <c r="CI789">
        <v>1</v>
      </c>
      <c r="CJ789">
        <v>0</v>
      </c>
      <c r="CK789">
        <v>0</v>
      </c>
      <c r="CL789">
        <v>1</v>
      </c>
      <c r="CM789" s="17">
        <v>0</v>
      </c>
      <c r="CN789">
        <v>0.76700000000000002</v>
      </c>
      <c r="CO789">
        <v>347</v>
      </c>
      <c r="CP789">
        <v>1</v>
      </c>
      <c r="CQ789">
        <v>0</v>
      </c>
      <c r="CR789">
        <v>0</v>
      </c>
      <c r="CX789" s="33" t="s">
        <v>85</v>
      </c>
    </row>
    <row r="790" spans="1:102" x14ac:dyDescent="0.25">
      <c r="A790">
        <v>789</v>
      </c>
      <c r="B790">
        <v>53</v>
      </c>
      <c r="C790" s="24" t="s">
        <v>4140</v>
      </c>
      <c r="D790" s="12">
        <v>3.87</v>
      </c>
      <c r="E790" s="13">
        <f t="shared" si="202"/>
        <v>1.3253424657534247</v>
      </c>
      <c r="F790" s="7">
        <v>2.92</v>
      </c>
      <c r="G790" s="7">
        <f t="shared" si="194"/>
        <v>2.5446575342465754</v>
      </c>
      <c r="H790" s="15">
        <f t="shared" si="195"/>
        <v>5.1953424657534253</v>
      </c>
      <c r="I790" s="11">
        <f t="shared" si="196"/>
        <v>0.18946408995865949</v>
      </c>
      <c r="J790" s="32">
        <f t="shared" si="197"/>
        <v>6.4884962314609412E-2</v>
      </c>
      <c r="K790" s="32">
        <f t="shared" si="198"/>
        <v>15.411891512724841</v>
      </c>
      <c r="L790" s="8">
        <v>1</v>
      </c>
      <c r="M790" s="9">
        <v>0</v>
      </c>
      <c r="N790" s="8">
        <v>0</v>
      </c>
      <c r="O790" s="9">
        <v>1</v>
      </c>
      <c r="P790" s="9">
        <v>0</v>
      </c>
      <c r="Q790" s="9">
        <v>0</v>
      </c>
      <c r="R790" s="9">
        <v>0</v>
      </c>
      <c r="S790" s="8">
        <v>237</v>
      </c>
      <c r="T790" s="9">
        <v>7</v>
      </c>
      <c r="U790" s="9">
        <f t="shared" si="199"/>
        <v>229</v>
      </c>
      <c r="V790" s="9">
        <f t="shared" si="200"/>
        <v>11</v>
      </c>
      <c r="W790" s="7">
        <v>9.59</v>
      </c>
      <c r="X790" s="7">
        <v>18.329999999999998</v>
      </c>
      <c r="Y790" s="9">
        <v>1</v>
      </c>
      <c r="Z790" s="9">
        <v>0</v>
      </c>
      <c r="AA790" s="9">
        <v>1</v>
      </c>
      <c r="AB790" s="9">
        <v>0</v>
      </c>
      <c r="AC790" s="9">
        <v>0</v>
      </c>
      <c r="AD790" s="29">
        <v>0</v>
      </c>
      <c r="AE790" s="187">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s="17">
        <v>1</v>
      </c>
      <c r="BF790">
        <v>0</v>
      </c>
      <c r="BG790">
        <v>0</v>
      </c>
      <c r="BH790" s="17">
        <v>1</v>
      </c>
      <c r="BI790">
        <v>19.583333333333329</v>
      </c>
      <c r="BJ790">
        <v>1.03</v>
      </c>
      <c r="BK790" s="92">
        <f t="shared" si="203"/>
        <v>33.92</v>
      </c>
      <c r="BL790">
        <v>0</v>
      </c>
      <c r="BM790">
        <v>0</v>
      </c>
      <c r="BN790">
        <v>0</v>
      </c>
      <c r="BO790">
        <v>0</v>
      </c>
      <c r="BP790">
        <v>1</v>
      </c>
      <c r="BQ790">
        <v>0</v>
      </c>
      <c r="BR790">
        <v>0</v>
      </c>
      <c r="BS790" s="17">
        <v>0</v>
      </c>
      <c r="BT790">
        <v>0</v>
      </c>
      <c r="BU790">
        <v>0</v>
      </c>
      <c r="BV790">
        <v>1</v>
      </c>
      <c r="BW790" s="17">
        <v>0</v>
      </c>
      <c r="BX790">
        <v>0</v>
      </c>
      <c r="BY790">
        <v>0</v>
      </c>
      <c r="BZ790">
        <v>0</v>
      </c>
      <c r="CA790">
        <v>0</v>
      </c>
      <c r="CB790" s="17">
        <v>0</v>
      </c>
      <c r="CC790">
        <v>0</v>
      </c>
      <c r="CD790">
        <v>0</v>
      </c>
      <c r="CE790">
        <v>1</v>
      </c>
      <c r="CF790">
        <v>0</v>
      </c>
      <c r="CG790">
        <v>0</v>
      </c>
      <c r="CH790">
        <v>0</v>
      </c>
      <c r="CI790">
        <v>1</v>
      </c>
      <c r="CJ790">
        <v>0</v>
      </c>
      <c r="CK790">
        <v>0</v>
      </c>
      <c r="CL790">
        <v>1</v>
      </c>
      <c r="CM790" s="17">
        <v>0</v>
      </c>
      <c r="CN790">
        <v>0.76700000000000002</v>
      </c>
      <c r="CO790">
        <v>347</v>
      </c>
      <c r="CP790">
        <v>1</v>
      </c>
      <c r="CQ790">
        <v>0</v>
      </c>
      <c r="CR790">
        <v>0</v>
      </c>
      <c r="CX790" s="33" t="s">
        <v>85</v>
      </c>
    </row>
    <row r="791" spans="1:102" x14ac:dyDescent="0.25">
      <c r="A791">
        <v>790</v>
      </c>
      <c r="B791">
        <v>53</v>
      </c>
      <c r="C791" s="24" t="s">
        <v>4140</v>
      </c>
      <c r="D791" s="12">
        <v>7.28</v>
      </c>
      <c r="E791" s="13">
        <f t="shared" si="202"/>
        <v>2.1927710843373496</v>
      </c>
      <c r="F791" s="7">
        <v>3.32</v>
      </c>
      <c r="G791" s="7">
        <f t="shared" si="194"/>
        <v>5.0872289156626511</v>
      </c>
      <c r="H791" s="15">
        <f t="shared" si="195"/>
        <v>9.4727710843373494</v>
      </c>
      <c r="I791" s="11">
        <f t="shared" si="196"/>
        <v>0.26579365338014427</v>
      </c>
      <c r="J791" s="32">
        <f t="shared" si="197"/>
        <v>8.0058329331368777E-2</v>
      </c>
      <c r="K791" s="32">
        <f t="shared" si="198"/>
        <v>12.49089268227055</v>
      </c>
      <c r="L791" s="8">
        <v>1</v>
      </c>
      <c r="M791" s="9">
        <v>0</v>
      </c>
      <c r="N791" s="8">
        <v>0</v>
      </c>
      <c r="O791" s="9">
        <v>1</v>
      </c>
      <c r="P791" s="9">
        <v>0</v>
      </c>
      <c r="Q791" s="9">
        <v>0</v>
      </c>
      <c r="R791" s="9">
        <v>0</v>
      </c>
      <c r="S791" s="8">
        <v>152</v>
      </c>
      <c r="T791" s="9">
        <v>6</v>
      </c>
      <c r="U791" s="9">
        <f t="shared" si="199"/>
        <v>145</v>
      </c>
      <c r="V791" s="9">
        <f t="shared" si="200"/>
        <v>11</v>
      </c>
      <c r="W791" s="7">
        <v>9.59</v>
      </c>
      <c r="X791" s="7">
        <v>18.329999999999998</v>
      </c>
      <c r="Y791" s="9">
        <v>1</v>
      </c>
      <c r="Z791" s="9">
        <v>0</v>
      </c>
      <c r="AA791" s="9">
        <v>1</v>
      </c>
      <c r="AB791" s="9">
        <v>0</v>
      </c>
      <c r="AC791" s="9">
        <v>0</v>
      </c>
      <c r="AD791" s="29">
        <v>0</v>
      </c>
      <c r="AE791" s="187">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s="17">
        <v>1</v>
      </c>
      <c r="BF791">
        <v>0</v>
      </c>
      <c r="BG791">
        <v>0</v>
      </c>
      <c r="BH791" s="17">
        <v>1</v>
      </c>
      <c r="BI791">
        <v>19.583333333333329</v>
      </c>
      <c r="BJ791">
        <v>1.03</v>
      </c>
      <c r="BK791" s="92">
        <f t="shared" si="203"/>
        <v>33.92</v>
      </c>
      <c r="BL791">
        <v>1</v>
      </c>
      <c r="BM791">
        <v>0</v>
      </c>
      <c r="BN791">
        <v>0</v>
      </c>
      <c r="BO791">
        <v>0</v>
      </c>
      <c r="BP791">
        <v>0</v>
      </c>
      <c r="BQ791">
        <v>0</v>
      </c>
      <c r="BR791">
        <v>0</v>
      </c>
      <c r="BS791" s="17">
        <v>0</v>
      </c>
      <c r="BT791">
        <v>0</v>
      </c>
      <c r="BU791">
        <v>0</v>
      </c>
      <c r="BV791">
        <v>1</v>
      </c>
      <c r="BW791" s="17">
        <v>0</v>
      </c>
      <c r="BX791">
        <v>0</v>
      </c>
      <c r="BY791">
        <v>0</v>
      </c>
      <c r="BZ791">
        <v>0</v>
      </c>
      <c r="CA791">
        <v>0</v>
      </c>
      <c r="CB791" s="17">
        <v>0</v>
      </c>
      <c r="CC791">
        <v>0</v>
      </c>
      <c r="CD791">
        <v>0</v>
      </c>
      <c r="CE791">
        <v>1</v>
      </c>
      <c r="CF791">
        <v>0</v>
      </c>
      <c r="CG791">
        <v>0</v>
      </c>
      <c r="CH791">
        <v>0</v>
      </c>
      <c r="CI791">
        <v>1</v>
      </c>
      <c r="CJ791">
        <v>0</v>
      </c>
      <c r="CK791">
        <v>0</v>
      </c>
      <c r="CL791">
        <v>1</v>
      </c>
      <c r="CM791" s="17">
        <v>0</v>
      </c>
      <c r="CN791">
        <v>0.76700000000000002</v>
      </c>
      <c r="CO791">
        <v>347</v>
      </c>
      <c r="CP791">
        <v>1</v>
      </c>
      <c r="CQ791">
        <v>0</v>
      </c>
      <c r="CR791">
        <v>0</v>
      </c>
      <c r="CX791" s="33" t="s">
        <v>85</v>
      </c>
    </row>
    <row r="792" spans="1:102" x14ac:dyDescent="0.25">
      <c r="A792">
        <v>791</v>
      </c>
      <c r="B792">
        <v>53</v>
      </c>
      <c r="C792" s="24" t="s">
        <v>4140</v>
      </c>
      <c r="D792" s="12">
        <v>0.32</v>
      </c>
      <c r="E792" s="13">
        <f t="shared" si="202"/>
        <v>4</v>
      </c>
      <c r="F792" s="7">
        <v>0.08</v>
      </c>
      <c r="G792" s="7">
        <f t="shared" si="194"/>
        <v>-3.68</v>
      </c>
      <c r="H792" s="15">
        <f t="shared" si="195"/>
        <v>4.32</v>
      </c>
      <c r="I792" s="11">
        <f t="shared" si="196"/>
        <v>6.6665185234566068E-3</v>
      </c>
      <c r="J792" s="32">
        <f t="shared" si="197"/>
        <v>8.3331481543207589E-2</v>
      </c>
      <c r="K792" s="32">
        <f t="shared" si="198"/>
        <v>12.000266663703769</v>
      </c>
      <c r="L792" s="8">
        <v>1</v>
      </c>
      <c r="M792" s="9">
        <v>0</v>
      </c>
      <c r="N792" s="8">
        <v>0</v>
      </c>
      <c r="O792" s="9">
        <v>1</v>
      </c>
      <c r="P792" s="9">
        <v>0</v>
      </c>
      <c r="Q792" s="9">
        <v>0</v>
      </c>
      <c r="R792" s="9">
        <v>0</v>
      </c>
      <c r="S792" s="8">
        <v>152</v>
      </c>
      <c r="T792" s="9">
        <v>7</v>
      </c>
      <c r="U792" s="9">
        <f t="shared" si="199"/>
        <v>144</v>
      </c>
      <c r="V792" s="9">
        <f t="shared" si="200"/>
        <v>11</v>
      </c>
      <c r="W792" s="7">
        <v>9.59</v>
      </c>
      <c r="X792" s="7">
        <v>18.329999999999998</v>
      </c>
      <c r="Y792" s="9">
        <v>1</v>
      </c>
      <c r="Z792" s="9">
        <v>0</v>
      </c>
      <c r="AA792" s="9">
        <v>1</v>
      </c>
      <c r="AB792" s="9">
        <v>0</v>
      </c>
      <c r="AC792" s="9">
        <v>0</v>
      </c>
      <c r="AD792" s="29">
        <v>0</v>
      </c>
      <c r="AE792" s="187">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s="17">
        <v>1</v>
      </c>
      <c r="BF792">
        <v>0</v>
      </c>
      <c r="BG792">
        <v>0</v>
      </c>
      <c r="BH792" s="17">
        <v>1</v>
      </c>
      <c r="BI792">
        <v>19.583333333333329</v>
      </c>
      <c r="BJ792">
        <v>1.03</v>
      </c>
      <c r="BK792" s="92">
        <f t="shared" si="203"/>
        <v>33.92</v>
      </c>
      <c r="BL792">
        <v>0</v>
      </c>
      <c r="BM792">
        <v>0</v>
      </c>
      <c r="BN792">
        <v>0</v>
      </c>
      <c r="BO792">
        <v>0</v>
      </c>
      <c r="BP792">
        <v>1</v>
      </c>
      <c r="BQ792">
        <v>0</v>
      </c>
      <c r="BR792">
        <v>0</v>
      </c>
      <c r="BS792" s="17">
        <v>0</v>
      </c>
      <c r="BT792">
        <v>0</v>
      </c>
      <c r="BU792">
        <v>0</v>
      </c>
      <c r="BV792">
        <v>1</v>
      </c>
      <c r="BW792" s="17">
        <v>0</v>
      </c>
      <c r="BX792">
        <v>0</v>
      </c>
      <c r="BY792">
        <v>0</v>
      </c>
      <c r="BZ792">
        <v>0</v>
      </c>
      <c r="CA792">
        <v>0</v>
      </c>
      <c r="CB792" s="17">
        <v>0</v>
      </c>
      <c r="CC792">
        <v>0</v>
      </c>
      <c r="CD792">
        <v>0</v>
      </c>
      <c r="CE792">
        <v>1</v>
      </c>
      <c r="CF792">
        <v>0</v>
      </c>
      <c r="CG792">
        <v>0</v>
      </c>
      <c r="CH792">
        <v>0</v>
      </c>
      <c r="CI792">
        <v>1</v>
      </c>
      <c r="CJ792">
        <v>0</v>
      </c>
      <c r="CK792">
        <v>0</v>
      </c>
      <c r="CL792">
        <v>1</v>
      </c>
      <c r="CM792" s="17">
        <v>0</v>
      </c>
      <c r="CN792">
        <v>0.76700000000000002</v>
      </c>
      <c r="CO792">
        <v>347</v>
      </c>
      <c r="CP792">
        <v>1</v>
      </c>
      <c r="CQ792">
        <v>0</v>
      </c>
      <c r="CR792">
        <v>0</v>
      </c>
      <c r="CX792" s="33" t="s">
        <v>85</v>
      </c>
    </row>
    <row r="793" spans="1:102" x14ac:dyDescent="0.25">
      <c r="A793">
        <v>792</v>
      </c>
      <c r="B793">
        <v>53</v>
      </c>
      <c r="C793" s="24" t="s">
        <v>4140</v>
      </c>
      <c r="D793" s="12">
        <v>-0.45</v>
      </c>
      <c r="E793" s="13">
        <f t="shared" si="202"/>
        <v>10</v>
      </c>
      <c r="F793" s="7">
        <v>-4.4999999999999998E-2</v>
      </c>
      <c r="G793" s="7">
        <f t="shared" si="194"/>
        <v>-10.45</v>
      </c>
      <c r="H793" s="15">
        <f t="shared" si="195"/>
        <v>9.5500000000000007</v>
      </c>
      <c r="I793" s="11">
        <f t="shared" si="196"/>
        <v>-3.749973633090588E-3</v>
      </c>
      <c r="J793" s="32">
        <f t="shared" si="197"/>
        <v>8.3332747402013074E-2</v>
      </c>
      <c r="K793" s="32">
        <f t="shared" si="198"/>
        <v>12.00008437470337</v>
      </c>
      <c r="L793" s="8">
        <v>1</v>
      </c>
      <c r="M793" s="9">
        <v>0</v>
      </c>
      <c r="N793" s="8">
        <v>0</v>
      </c>
      <c r="O793" s="9">
        <v>1</v>
      </c>
      <c r="P793" s="9">
        <v>0</v>
      </c>
      <c r="Q793" s="9">
        <v>0</v>
      </c>
      <c r="R793" s="9">
        <v>0</v>
      </c>
      <c r="S793" s="8">
        <v>152</v>
      </c>
      <c r="T793" s="9">
        <v>7</v>
      </c>
      <c r="U793" s="9">
        <f t="shared" si="199"/>
        <v>144</v>
      </c>
      <c r="V793" s="9">
        <f t="shared" si="200"/>
        <v>11</v>
      </c>
      <c r="W793" s="7">
        <v>9.59</v>
      </c>
      <c r="X793" s="7">
        <v>18.329999999999998</v>
      </c>
      <c r="Y793" s="9">
        <v>1</v>
      </c>
      <c r="Z793" s="9">
        <v>0</v>
      </c>
      <c r="AA793" s="9">
        <v>1</v>
      </c>
      <c r="AB793" s="9">
        <v>0</v>
      </c>
      <c r="AC793" s="9">
        <v>0</v>
      </c>
      <c r="AD793" s="29">
        <v>0</v>
      </c>
      <c r="AE793" s="187">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s="17">
        <v>1</v>
      </c>
      <c r="BF793">
        <v>0</v>
      </c>
      <c r="BG793">
        <v>0</v>
      </c>
      <c r="BH793" s="17">
        <v>1</v>
      </c>
      <c r="BI793">
        <v>19.583333333333329</v>
      </c>
      <c r="BJ793">
        <v>1.03</v>
      </c>
      <c r="BK793" s="92">
        <f t="shared" si="203"/>
        <v>33.92</v>
      </c>
      <c r="BL793">
        <v>0</v>
      </c>
      <c r="BM793">
        <v>0</v>
      </c>
      <c r="BN793">
        <v>0</v>
      </c>
      <c r="BO793">
        <v>0</v>
      </c>
      <c r="BP793">
        <v>1</v>
      </c>
      <c r="BQ793">
        <v>0</v>
      </c>
      <c r="BR793">
        <v>0</v>
      </c>
      <c r="BS793" s="17">
        <v>0</v>
      </c>
      <c r="BT793">
        <v>0</v>
      </c>
      <c r="BU793">
        <v>0</v>
      </c>
      <c r="BV793">
        <v>1</v>
      </c>
      <c r="BW793" s="17">
        <v>0</v>
      </c>
      <c r="BX793">
        <v>0</v>
      </c>
      <c r="BY793">
        <v>0</v>
      </c>
      <c r="BZ793">
        <v>0</v>
      </c>
      <c r="CA793">
        <v>0</v>
      </c>
      <c r="CB793" s="17">
        <v>0</v>
      </c>
      <c r="CC793">
        <v>0</v>
      </c>
      <c r="CD793">
        <v>0</v>
      </c>
      <c r="CE793">
        <v>1</v>
      </c>
      <c r="CF793">
        <v>0</v>
      </c>
      <c r="CG793">
        <v>0</v>
      </c>
      <c r="CH793">
        <v>0</v>
      </c>
      <c r="CI793">
        <v>1</v>
      </c>
      <c r="CJ793">
        <v>0</v>
      </c>
      <c r="CK793">
        <v>0</v>
      </c>
      <c r="CL793">
        <v>1</v>
      </c>
      <c r="CM793" s="17">
        <v>0</v>
      </c>
      <c r="CN793">
        <v>0.76700000000000002</v>
      </c>
      <c r="CO793">
        <v>347</v>
      </c>
      <c r="CP793">
        <v>1</v>
      </c>
      <c r="CQ793">
        <v>0</v>
      </c>
      <c r="CR793">
        <v>0</v>
      </c>
      <c r="CX793" s="33" t="s">
        <v>85</v>
      </c>
    </row>
    <row r="794" spans="1:102" x14ac:dyDescent="0.25">
      <c r="A794">
        <v>793</v>
      </c>
      <c r="B794">
        <v>53</v>
      </c>
      <c r="C794" s="24" t="s">
        <v>4140</v>
      </c>
      <c r="D794" s="12">
        <v>2.2200000000000002</v>
      </c>
      <c r="E794" s="13">
        <f t="shared" si="202"/>
        <v>2.3368421052631581</v>
      </c>
      <c r="F794" s="7">
        <v>0.95</v>
      </c>
      <c r="G794" s="7">
        <f t="shared" si="194"/>
        <v>-0.11684210526315786</v>
      </c>
      <c r="H794" s="15">
        <f t="shared" si="195"/>
        <v>4.5568421052631578</v>
      </c>
      <c r="I794" s="11">
        <f t="shared" si="196"/>
        <v>6.3918016547565334E-2</v>
      </c>
      <c r="J794" s="32">
        <f t="shared" si="197"/>
        <v>6.7282122681647724E-2</v>
      </c>
      <c r="K794" s="32">
        <f t="shared" si="198"/>
        <v>14.86278910568269</v>
      </c>
      <c r="L794" s="8">
        <v>1</v>
      </c>
      <c r="M794" s="9">
        <v>0</v>
      </c>
      <c r="N794" s="8">
        <v>0</v>
      </c>
      <c r="O794" s="9">
        <v>1</v>
      </c>
      <c r="P794" s="9">
        <v>0</v>
      </c>
      <c r="Q794" s="9">
        <v>0</v>
      </c>
      <c r="R794" s="9">
        <v>0</v>
      </c>
      <c r="S794" s="8">
        <v>237</v>
      </c>
      <c r="T794" s="9">
        <v>16</v>
      </c>
      <c r="U794" s="9">
        <f t="shared" si="199"/>
        <v>220</v>
      </c>
      <c r="V794" s="9">
        <f t="shared" si="200"/>
        <v>11</v>
      </c>
      <c r="W794" s="7">
        <v>9.59</v>
      </c>
      <c r="X794" s="7">
        <v>18.329999999999998</v>
      </c>
      <c r="Y794" s="9">
        <v>1</v>
      </c>
      <c r="Z794" s="9">
        <v>0</v>
      </c>
      <c r="AA794" s="9">
        <v>1</v>
      </c>
      <c r="AB794" s="9">
        <v>0</v>
      </c>
      <c r="AC794" s="9">
        <v>0</v>
      </c>
      <c r="AD794" s="29">
        <v>0</v>
      </c>
      <c r="AE794" s="187">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s="17">
        <v>1</v>
      </c>
      <c r="BF794">
        <v>0</v>
      </c>
      <c r="BG794">
        <v>0</v>
      </c>
      <c r="BH794" s="17">
        <v>1</v>
      </c>
      <c r="BI794">
        <v>19.583333333333329</v>
      </c>
      <c r="BJ794">
        <v>1.03</v>
      </c>
      <c r="BK794" s="92">
        <f t="shared" si="203"/>
        <v>33.92</v>
      </c>
      <c r="BL794">
        <v>1</v>
      </c>
      <c r="BM794">
        <v>0</v>
      </c>
      <c r="BN794">
        <v>0</v>
      </c>
      <c r="BO794">
        <v>0</v>
      </c>
      <c r="BP794">
        <v>0</v>
      </c>
      <c r="BQ794">
        <v>0</v>
      </c>
      <c r="BR794">
        <v>0</v>
      </c>
      <c r="BS794" s="17">
        <v>0</v>
      </c>
      <c r="BT794">
        <v>1</v>
      </c>
      <c r="BU794">
        <v>0</v>
      </c>
      <c r="BV794">
        <v>0</v>
      </c>
      <c r="BW794" s="17">
        <v>0</v>
      </c>
      <c r="BX794">
        <v>0</v>
      </c>
      <c r="BY794">
        <v>0</v>
      </c>
      <c r="BZ794">
        <v>0</v>
      </c>
      <c r="CA794">
        <v>0</v>
      </c>
      <c r="CB794" s="17">
        <v>0</v>
      </c>
      <c r="CC794">
        <v>1</v>
      </c>
      <c r="CD794">
        <v>1</v>
      </c>
      <c r="CE794">
        <v>0</v>
      </c>
      <c r="CF794">
        <v>0</v>
      </c>
      <c r="CG794">
        <v>0</v>
      </c>
      <c r="CH794">
        <v>0</v>
      </c>
      <c r="CI794">
        <v>1</v>
      </c>
      <c r="CJ794">
        <v>0</v>
      </c>
      <c r="CK794">
        <v>0</v>
      </c>
      <c r="CL794">
        <v>1</v>
      </c>
      <c r="CM794" s="17">
        <v>0</v>
      </c>
      <c r="CN794">
        <v>0.76700000000000002</v>
      </c>
      <c r="CO794">
        <v>347</v>
      </c>
      <c r="CP794">
        <v>1</v>
      </c>
      <c r="CQ794">
        <v>0</v>
      </c>
      <c r="CR794">
        <v>0</v>
      </c>
      <c r="CX794" s="33" t="s">
        <v>85</v>
      </c>
    </row>
    <row r="795" spans="1:102" x14ac:dyDescent="0.25">
      <c r="A795">
        <v>794</v>
      </c>
      <c r="B795">
        <v>53</v>
      </c>
      <c r="C795" s="24" t="s">
        <v>4140</v>
      </c>
      <c r="D795" s="12">
        <v>4.82</v>
      </c>
      <c r="E795" s="13">
        <f t="shared" si="202"/>
        <v>2.9036144578313254</v>
      </c>
      <c r="F795" s="7">
        <v>1.66</v>
      </c>
      <c r="G795" s="7">
        <f t="shared" si="194"/>
        <v>1.9163855421686748</v>
      </c>
      <c r="H795" s="15">
        <f t="shared" si="195"/>
        <v>7.7236144578313262</v>
      </c>
      <c r="I795" s="11">
        <f t="shared" si="196"/>
        <v>0.1112227868108151</v>
      </c>
      <c r="J795" s="32">
        <f t="shared" si="197"/>
        <v>6.7001678801695844E-2</v>
      </c>
      <c r="K795" s="32">
        <f t="shared" si="198"/>
        <v>14.924999162479038</v>
      </c>
      <c r="L795" s="8">
        <v>1</v>
      </c>
      <c r="M795" s="9">
        <v>0</v>
      </c>
      <c r="N795" s="8">
        <v>0</v>
      </c>
      <c r="O795" s="9">
        <v>1</v>
      </c>
      <c r="P795" s="9">
        <v>0</v>
      </c>
      <c r="Q795" s="9">
        <v>0</v>
      </c>
      <c r="R795" s="9">
        <v>0</v>
      </c>
      <c r="S795" s="8">
        <v>237</v>
      </c>
      <c r="T795" s="9">
        <v>16</v>
      </c>
      <c r="U795" s="9">
        <f t="shared" si="199"/>
        <v>220</v>
      </c>
      <c r="V795" s="9">
        <f t="shared" si="200"/>
        <v>11</v>
      </c>
      <c r="W795" s="7">
        <v>9.59</v>
      </c>
      <c r="X795" s="7">
        <v>18.329999999999998</v>
      </c>
      <c r="Y795" s="9">
        <v>1</v>
      </c>
      <c r="Z795" s="9">
        <v>0</v>
      </c>
      <c r="AA795" s="9">
        <v>1</v>
      </c>
      <c r="AB795" s="9">
        <v>0</v>
      </c>
      <c r="AC795" s="9">
        <v>0</v>
      </c>
      <c r="AD795" s="29">
        <v>0</v>
      </c>
      <c r="AE795" s="187">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s="17">
        <v>1</v>
      </c>
      <c r="BF795">
        <v>0</v>
      </c>
      <c r="BG795">
        <v>0</v>
      </c>
      <c r="BH795" s="17">
        <v>1</v>
      </c>
      <c r="BI795">
        <v>19.583333333333329</v>
      </c>
      <c r="BJ795">
        <v>1.03</v>
      </c>
      <c r="BK795" s="92">
        <f t="shared" si="203"/>
        <v>33.92</v>
      </c>
      <c r="BL795">
        <v>1</v>
      </c>
      <c r="BM795">
        <v>0</v>
      </c>
      <c r="BN795">
        <v>0</v>
      </c>
      <c r="BO795">
        <v>0</v>
      </c>
      <c r="BP795">
        <v>0</v>
      </c>
      <c r="BQ795">
        <v>0</v>
      </c>
      <c r="BR795">
        <v>0</v>
      </c>
      <c r="BS795" s="17">
        <v>0</v>
      </c>
      <c r="BT795">
        <v>1</v>
      </c>
      <c r="BU795">
        <v>0</v>
      </c>
      <c r="BV795">
        <v>0</v>
      </c>
      <c r="BW795" s="17">
        <v>0</v>
      </c>
      <c r="BX795">
        <v>0</v>
      </c>
      <c r="BY795">
        <v>0</v>
      </c>
      <c r="BZ795">
        <v>0</v>
      </c>
      <c r="CA795">
        <v>0</v>
      </c>
      <c r="CB795" s="17">
        <v>0</v>
      </c>
      <c r="CC795">
        <v>1</v>
      </c>
      <c r="CD795">
        <v>1</v>
      </c>
      <c r="CE795">
        <v>0</v>
      </c>
      <c r="CF795">
        <v>0</v>
      </c>
      <c r="CG795">
        <v>0</v>
      </c>
      <c r="CH795">
        <v>0</v>
      </c>
      <c r="CI795">
        <v>1</v>
      </c>
      <c r="CJ795">
        <v>0</v>
      </c>
      <c r="CK795">
        <v>0</v>
      </c>
      <c r="CL795">
        <v>1</v>
      </c>
      <c r="CM795" s="17">
        <v>0</v>
      </c>
      <c r="CN795">
        <v>0.76700000000000002</v>
      </c>
      <c r="CO795">
        <v>347</v>
      </c>
      <c r="CP795">
        <v>1</v>
      </c>
      <c r="CQ795">
        <v>0</v>
      </c>
      <c r="CR795">
        <v>0</v>
      </c>
      <c r="CX795" s="33" t="s">
        <v>85</v>
      </c>
    </row>
    <row r="796" spans="1:102" x14ac:dyDescent="0.25">
      <c r="A796">
        <v>795</v>
      </c>
      <c r="B796">
        <v>53</v>
      </c>
      <c r="C796" s="24" t="s">
        <v>4140</v>
      </c>
      <c r="D796" s="12">
        <v>9.76</v>
      </c>
      <c r="E796" s="13">
        <f t="shared" si="202"/>
        <v>2.8208092485549132</v>
      </c>
      <c r="F796" s="7">
        <v>3.46</v>
      </c>
      <c r="G796" s="7">
        <f t="shared" si="194"/>
        <v>6.9391907514450866</v>
      </c>
      <c r="H796" s="15">
        <f t="shared" si="195"/>
        <v>12.580809248554914</v>
      </c>
      <c r="I796" s="11">
        <f t="shared" si="196"/>
        <v>0.17611584209363634</v>
      </c>
      <c r="J796" s="32">
        <f t="shared" si="197"/>
        <v>5.0900532397004726E-2</v>
      </c>
      <c r="K796" s="32">
        <f t="shared" si="198"/>
        <v>19.646159930123748</v>
      </c>
      <c r="L796" s="8">
        <v>1</v>
      </c>
      <c r="M796" s="9">
        <v>0</v>
      </c>
      <c r="N796" s="8">
        <v>0</v>
      </c>
      <c r="O796" s="9">
        <v>1</v>
      </c>
      <c r="P796" s="9">
        <v>0</v>
      </c>
      <c r="Q796" s="9">
        <v>0</v>
      </c>
      <c r="R796" s="9">
        <v>0</v>
      </c>
      <c r="S796" s="8">
        <v>389</v>
      </c>
      <c r="T796" s="9">
        <v>14</v>
      </c>
      <c r="U796" s="9">
        <f t="shared" si="199"/>
        <v>374</v>
      </c>
      <c r="V796" s="9">
        <f t="shared" si="200"/>
        <v>11</v>
      </c>
      <c r="W796" s="7">
        <v>9.59</v>
      </c>
      <c r="X796" s="7">
        <v>18.329999999999998</v>
      </c>
      <c r="Y796" s="9">
        <v>1</v>
      </c>
      <c r="Z796" s="9">
        <v>0</v>
      </c>
      <c r="AA796" s="9">
        <v>1</v>
      </c>
      <c r="AB796" s="9">
        <v>0</v>
      </c>
      <c r="AC796" s="9">
        <v>0</v>
      </c>
      <c r="AD796" s="29">
        <v>0</v>
      </c>
      <c r="AE796" s="187">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s="17">
        <v>1</v>
      </c>
      <c r="BF796">
        <v>0</v>
      </c>
      <c r="BG796">
        <v>0</v>
      </c>
      <c r="BH796" s="17">
        <v>1</v>
      </c>
      <c r="BI796">
        <v>19.583333333333329</v>
      </c>
      <c r="BJ796">
        <v>1.03</v>
      </c>
      <c r="BK796" s="92">
        <f t="shared" si="203"/>
        <v>33.92</v>
      </c>
      <c r="BL796">
        <v>0</v>
      </c>
      <c r="BM796">
        <v>0</v>
      </c>
      <c r="BN796">
        <v>0</v>
      </c>
      <c r="BO796">
        <v>0</v>
      </c>
      <c r="BP796">
        <v>1</v>
      </c>
      <c r="BQ796">
        <v>0</v>
      </c>
      <c r="BR796">
        <v>0</v>
      </c>
      <c r="BS796" s="17">
        <v>0</v>
      </c>
      <c r="BT796">
        <v>1</v>
      </c>
      <c r="BU796">
        <v>0</v>
      </c>
      <c r="BV796">
        <v>0</v>
      </c>
      <c r="BW796" s="17">
        <v>0</v>
      </c>
      <c r="BX796">
        <v>0</v>
      </c>
      <c r="BY796">
        <v>0</v>
      </c>
      <c r="BZ796">
        <v>0</v>
      </c>
      <c r="CA796">
        <v>0</v>
      </c>
      <c r="CB796" s="17">
        <v>0</v>
      </c>
      <c r="CC796">
        <v>0</v>
      </c>
      <c r="CD796">
        <v>0</v>
      </c>
      <c r="CE796">
        <v>1</v>
      </c>
      <c r="CF796">
        <v>1</v>
      </c>
      <c r="CG796">
        <v>0</v>
      </c>
      <c r="CH796">
        <v>0</v>
      </c>
      <c r="CI796">
        <v>1</v>
      </c>
      <c r="CJ796">
        <v>0</v>
      </c>
      <c r="CK796">
        <v>0</v>
      </c>
      <c r="CL796">
        <v>1</v>
      </c>
      <c r="CM796" s="17">
        <v>0</v>
      </c>
      <c r="CN796">
        <v>0.76700000000000002</v>
      </c>
      <c r="CO796">
        <v>347</v>
      </c>
      <c r="CP796">
        <v>1</v>
      </c>
      <c r="CQ796">
        <v>0</v>
      </c>
      <c r="CR796">
        <v>0</v>
      </c>
      <c r="CX796" s="33" t="s">
        <v>85</v>
      </c>
    </row>
    <row r="797" spans="1:102" x14ac:dyDescent="0.25">
      <c r="A797">
        <v>796</v>
      </c>
      <c r="B797">
        <v>53</v>
      </c>
      <c r="C797" s="24" t="s">
        <v>4140</v>
      </c>
      <c r="D797" s="12">
        <v>12.12</v>
      </c>
      <c r="E797" s="13">
        <f t="shared" si="202"/>
        <v>3.8113207547169807</v>
      </c>
      <c r="F797" s="7">
        <v>3.18</v>
      </c>
      <c r="G797" s="7">
        <f t="shared" si="194"/>
        <v>8.3086792452830185</v>
      </c>
      <c r="H797" s="15">
        <f t="shared" si="195"/>
        <v>15.93132075471698</v>
      </c>
      <c r="I797" s="11">
        <f t="shared" si="196"/>
        <v>6.4694677588783278E-2</v>
      </c>
      <c r="J797" s="32">
        <f t="shared" si="197"/>
        <v>2.0344238235466439E-2</v>
      </c>
      <c r="K797" s="32">
        <f t="shared" si="198"/>
        <v>49.153966269264579</v>
      </c>
      <c r="L797" s="8">
        <v>1</v>
      </c>
      <c r="M797" s="9">
        <v>0</v>
      </c>
      <c r="N797" s="8">
        <v>0</v>
      </c>
      <c r="O797" s="9">
        <v>1</v>
      </c>
      <c r="P797" s="9">
        <v>0</v>
      </c>
      <c r="Q797" s="9">
        <v>0</v>
      </c>
      <c r="R797" s="9">
        <v>0</v>
      </c>
      <c r="S797" s="8">
        <v>2421</v>
      </c>
      <c r="T797" s="9">
        <v>14</v>
      </c>
      <c r="U797" s="9">
        <f t="shared" si="199"/>
        <v>2406</v>
      </c>
      <c r="V797" s="9">
        <f t="shared" si="200"/>
        <v>11</v>
      </c>
      <c r="W797" s="7">
        <v>9.59</v>
      </c>
      <c r="X797" s="7">
        <v>18.329999999999998</v>
      </c>
      <c r="Y797" s="9">
        <v>1</v>
      </c>
      <c r="Z797" s="9">
        <v>0</v>
      </c>
      <c r="AA797" s="9">
        <v>1</v>
      </c>
      <c r="AB797" s="9">
        <v>0</v>
      </c>
      <c r="AC797" s="9">
        <v>0</v>
      </c>
      <c r="AD797" s="29">
        <v>0</v>
      </c>
      <c r="AE797" s="187">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s="17">
        <v>1</v>
      </c>
      <c r="BF797">
        <v>0</v>
      </c>
      <c r="BG797">
        <v>0</v>
      </c>
      <c r="BH797" s="17">
        <v>1</v>
      </c>
      <c r="BI797">
        <v>19.583333333333329</v>
      </c>
      <c r="BJ797">
        <v>1.03</v>
      </c>
      <c r="BK797" s="92">
        <f t="shared" si="203"/>
        <v>33.92</v>
      </c>
      <c r="BL797">
        <v>0</v>
      </c>
      <c r="BM797">
        <v>0</v>
      </c>
      <c r="BN797">
        <v>0</v>
      </c>
      <c r="BO797">
        <v>0</v>
      </c>
      <c r="BP797">
        <v>1</v>
      </c>
      <c r="BQ797">
        <v>0</v>
      </c>
      <c r="BR797">
        <v>0</v>
      </c>
      <c r="BS797" s="17">
        <v>0</v>
      </c>
      <c r="BT797">
        <v>1</v>
      </c>
      <c r="BU797">
        <v>0</v>
      </c>
      <c r="BV797">
        <v>0</v>
      </c>
      <c r="BW797" s="17">
        <v>0</v>
      </c>
      <c r="BX797">
        <v>0</v>
      </c>
      <c r="BY797">
        <v>0</v>
      </c>
      <c r="BZ797">
        <v>0</v>
      </c>
      <c r="CA797">
        <v>0</v>
      </c>
      <c r="CB797" s="17">
        <v>0</v>
      </c>
      <c r="CC797">
        <v>0</v>
      </c>
      <c r="CD797">
        <v>0</v>
      </c>
      <c r="CE797">
        <v>1</v>
      </c>
      <c r="CF797">
        <v>1</v>
      </c>
      <c r="CG797">
        <v>0</v>
      </c>
      <c r="CH797">
        <v>0</v>
      </c>
      <c r="CI797">
        <v>1</v>
      </c>
      <c r="CJ797">
        <v>0</v>
      </c>
      <c r="CK797">
        <v>0</v>
      </c>
      <c r="CL797">
        <v>1</v>
      </c>
      <c r="CM797" s="17">
        <v>0</v>
      </c>
      <c r="CN797">
        <v>0.76700000000000002</v>
      </c>
      <c r="CO797">
        <v>347</v>
      </c>
      <c r="CP797">
        <v>1</v>
      </c>
      <c r="CQ797">
        <v>0</v>
      </c>
      <c r="CR797">
        <v>0</v>
      </c>
      <c r="CX797" s="33" t="s">
        <v>85</v>
      </c>
    </row>
    <row r="798" spans="1:102" x14ac:dyDescent="0.25">
      <c r="A798">
        <v>797</v>
      </c>
      <c r="B798">
        <v>54</v>
      </c>
      <c r="C798" s="24" t="s">
        <v>483</v>
      </c>
      <c r="D798" s="12">
        <v>1.5801709042215117</v>
      </c>
      <c r="E798" s="13">
        <v>0.1374061655844793</v>
      </c>
      <c r="F798" s="7">
        <v>11.5</v>
      </c>
      <c r="G798" s="7">
        <f t="shared" si="194"/>
        <v>1.4427647386370324</v>
      </c>
      <c r="H798" s="15">
        <f t="shared" si="195"/>
        <v>1.7175770698059911</v>
      </c>
      <c r="I798" s="11">
        <f t="shared" si="196"/>
        <v>0.18736377137981769</v>
      </c>
      <c r="J798" s="32">
        <f t="shared" si="197"/>
        <v>1.6292501859114582E-2</v>
      </c>
      <c r="K798" s="32">
        <f t="shared" si="198"/>
        <v>61.377927628749404</v>
      </c>
      <c r="L798" s="8">
        <v>1</v>
      </c>
      <c r="M798" s="9">
        <v>0</v>
      </c>
      <c r="N798" s="8">
        <v>0</v>
      </c>
      <c r="O798" s="9">
        <v>0</v>
      </c>
      <c r="P798" s="9">
        <v>1</v>
      </c>
      <c r="Q798" s="9">
        <v>0</v>
      </c>
      <c r="R798" s="9">
        <v>0</v>
      </c>
      <c r="S798" s="8">
        <v>3639</v>
      </c>
      <c r="T798" s="9">
        <v>3</v>
      </c>
      <c r="U798" s="9">
        <f t="shared" si="199"/>
        <v>3635</v>
      </c>
      <c r="V798" s="9">
        <f t="shared" si="200"/>
        <v>15</v>
      </c>
      <c r="W798" s="7">
        <f t="shared" ref="W798:W812" si="204">AM798*13+AN798*16</f>
        <v>13.849</v>
      </c>
      <c r="X798" s="7">
        <f t="shared" ref="X798:X824" si="205">BK798-W798-6</f>
        <v>13.151</v>
      </c>
      <c r="Y798" s="9">
        <v>0</v>
      </c>
      <c r="Z798" s="9">
        <v>1</v>
      </c>
      <c r="AA798" s="9">
        <v>1</v>
      </c>
      <c r="AB798" s="9">
        <v>0</v>
      </c>
      <c r="AC798" s="9">
        <v>0</v>
      </c>
      <c r="AD798" s="29">
        <v>0</v>
      </c>
      <c r="AE798" s="187">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s="17">
        <v>0</v>
      </c>
      <c r="BF798">
        <v>1</v>
      </c>
      <c r="BG798">
        <v>0</v>
      </c>
      <c r="BH798" s="17">
        <v>0</v>
      </c>
      <c r="BI798">
        <v>1847.333333333333</v>
      </c>
      <c r="BJ798">
        <v>883.19999999999993</v>
      </c>
      <c r="BK798" s="24">
        <v>33</v>
      </c>
      <c r="BL798">
        <v>1</v>
      </c>
      <c r="BM798">
        <v>0</v>
      </c>
      <c r="BN798">
        <v>0</v>
      </c>
      <c r="BO798">
        <v>0</v>
      </c>
      <c r="BP798">
        <v>0</v>
      </c>
      <c r="BQ798">
        <v>0</v>
      </c>
      <c r="BR798">
        <v>0</v>
      </c>
      <c r="BS798" s="17">
        <v>0</v>
      </c>
      <c r="BT798">
        <v>0</v>
      </c>
      <c r="BU798">
        <v>1</v>
      </c>
      <c r="BV798">
        <v>0</v>
      </c>
      <c r="BW798" s="17">
        <v>0</v>
      </c>
      <c r="BX798">
        <v>0</v>
      </c>
      <c r="BY798">
        <v>0</v>
      </c>
      <c r="BZ798">
        <v>0</v>
      </c>
      <c r="CA798">
        <v>0</v>
      </c>
      <c r="CB798" s="17">
        <v>0</v>
      </c>
      <c r="CC798">
        <v>0</v>
      </c>
      <c r="CD798">
        <v>0</v>
      </c>
      <c r="CE798">
        <v>0</v>
      </c>
      <c r="CF798">
        <v>0</v>
      </c>
      <c r="CG798">
        <v>1</v>
      </c>
      <c r="CH798">
        <v>0</v>
      </c>
      <c r="CI798">
        <v>0</v>
      </c>
      <c r="CJ798">
        <v>0</v>
      </c>
      <c r="CK798">
        <v>0</v>
      </c>
      <c r="CL798">
        <v>1</v>
      </c>
      <c r="CM798" s="17">
        <v>0</v>
      </c>
      <c r="CN798">
        <v>0</v>
      </c>
      <c r="CO798">
        <v>125</v>
      </c>
      <c r="CP798">
        <v>0</v>
      </c>
      <c r="CQ798">
        <v>1</v>
      </c>
      <c r="CR798">
        <v>5</v>
      </c>
      <c r="CX798" s="33" t="s">
        <v>85</v>
      </c>
    </row>
    <row r="799" spans="1:102" x14ac:dyDescent="0.25">
      <c r="A799">
        <v>798</v>
      </c>
      <c r="B799">
        <v>54</v>
      </c>
      <c r="C799" s="24" t="s">
        <v>483</v>
      </c>
      <c r="D799" s="12">
        <v>0.64378274412375536</v>
      </c>
      <c r="E799" s="13">
        <v>0.10958004155297964</v>
      </c>
      <c r="F799" s="7">
        <v>5.875</v>
      </c>
      <c r="G799" s="7">
        <f t="shared" si="194"/>
        <v>0.53420270257077573</v>
      </c>
      <c r="H799" s="15">
        <f t="shared" si="195"/>
        <v>0.75336278567673498</v>
      </c>
      <c r="I799" s="11">
        <f t="shared" si="196"/>
        <v>9.6984761089135257E-2</v>
      </c>
      <c r="J799" s="32">
        <f t="shared" si="197"/>
        <v>1.6508044440703872E-2</v>
      </c>
      <c r="K799" s="32">
        <f t="shared" si="198"/>
        <v>60.576527013357243</v>
      </c>
      <c r="L799" s="8">
        <v>1</v>
      </c>
      <c r="M799" s="9">
        <v>0</v>
      </c>
      <c r="N799" s="8">
        <v>0</v>
      </c>
      <c r="O799" s="9">
        <v>0</v>
      </c>
      <c r="P799" s="9">
        <v>1</v>
      </c>
      <c r="Q799" s="9">
        <v>0</v>
      </c>
      <c r="R799" s="9">
        <v>0</v>
      </c>
      <c r="S799" s="8">
        <v>3639</v>
      </c>
      <c r="T799" s="9">
        <v>3</v>
      </c>
      <c r="U799" s="9">
        <f t="shared" si="199"/>
        <v>3635</v>
      </c>
      <c r="V799" s="9">
        <f t="shared" si="200"/>
        <v>15</v>
      </c>
      <c r="W799" s="7">
        <f t="shared" si="204"/>
        <v>13.849</v>
      </c>
      <c r="X799" s="7">
        <f t="shared" si="205"/>
        <v>13.151</v>
      </c>
      <c r="Y799" s="9">
        <v>0</v>
      </c>
      <c r="Z799" s="9">
        <v>1</v>
      </c>
      <c r="AA799" s="9">
        <v>1</v>
      </c>
      <c r="AB799" s="9">
        <v>0</v>
      </c>
      <c r="AC799" s="9">
        <v>0</v>
      </c>
      <c r="AD799" s="29">
        <v>0</v>
      </c>
      <c r="AE799" s="187">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s="17">
        <v>0</v>
      </c>
      <c r="BF799">
        <v>1</v>
      </c>
      <c r="BG799">
        <v>0</v>
      </c>
      <c r="BH799" s="17">
        <v>0</v>
      </c>
      <c r="BI799">
        <v>1847.333333333333</v>
      </c>
      <c r="BJ799">
        <v>883.19999999999993</v>
      </c>
      <c r="BK799" s="24">
        <v>33</v>
      </c>
      <c r="BL799">
        <v>1</v>
      </c>
      <c r="BM799">
        <v>0</v>
      </c>
      <c r="BN799">
        <v>0</v>
      </c>
      <c r="BO799">
        <v>0</v>
      </c>
      <c r="BP799">
        <v>0</v>
      </c>
      <c r="BQ799">
        <v>0</v>
      </c>
      <c r="BR799">
        <v>0</v>
      </c>
      <c r="BS799" s="17">
        <v>0</v>
      </c>
      <c r="BT799">
        <v>0</v>
      </c>
      <c r="BU799">
        <v>1</v>
      </c>
      <c r="BV799">
        <v>0</v>
      </c>
      <c r="BW799" s="17">
        <v>0</v>
      </c>
      <c r="BX799">
        <v>0</v>
      </c>
      <c r="BY799">
        <v>0</v>
      </c>
      <c r="BZ799">
        <v>0</v>
      </c>
      <c r="CA799">
        <v>0</v>
      </c>
      <c r="CB799" s="17">
        <v>0</v>
      </c>
      <c r="CC799">
        <v>0</v>
      </c>
      <c r="CD799">
        <v>0</v>
      </c>
      <c r="CE799">
        <v>0</v>
      </c>
      <c r="CF799">
        <v>0</v>
      </c>
      <c r="CG799">
        <v>1</v>
      </c>
      <c r="CH799">
        <v>0</v>
      </c>
      <c r="CI799">
        <v>0</v>
      </c>
      <c r="CJ799">
        <v>0</v>
      </c>
      <c r="CK799">
        <v>0</v>
      </c>
      <c r="CL799">
        <v>1</v>
      </c>
      <c r="CM799" s="17">
        <v>0</v>
      </c>
      <c r="CN799">
        <v>0</v>
      </c>
      <c r="CO799">
        <v>125</v>
      </c>
      <c r="CP799">
        <v>0</v>
      </c>
      <c r="CQ799">
        <v>1</v>
      </c>
      <c r="CR799">
        <v>5</v>
      </c>
      <c r="CX799" s="33" t="s">
        <v>85</v>
      </c>
    </row>
    <row r="800" spans="1:102" x14ac:dyDescent="0.25">
      <c r="A800">
        <v>799</v>
      </c>
      <c r="B800">
        <v>54</v>
      </c>
      <c r="C800" s="24" t="s">
        <v>483</v>
      </c>
      <c r="D800" s="12">
        <v>1.6435133671292901</v>
      </c>
      <c r="E800" s="13">
        <v>8.8242328436471951E-2</v>
      </c>
      <c r="F800" s="7">
        <v>18.625</v>
      </c>
      <c r="G800" s="7">
        <f t="shared" si="194"/>
        <v>1.5552710386928181</v>
      </c>
      <c r="H800" s="15">
        <f t="shared" si="195"/>
        <v>1.731755695565762</v>
      </c>
      <c r="I800" s="11">
        <f t="shared" si="196"/>
        <v>0.29515600137965536</v>
      </c>
      <c r="J800" s="32">
        <f t="shared" si="197"/>
        <v>1.5847302087498277E-2</v>
      </c>
      <c r="K800" s="32">
        <f t="shared" si="198"/>
        <v>63.102223613752308</v>
      </c>
      <c r="L800" s="8">
        <v>1</v>
      </c>
      <c r="M800" s="9">
        <v>0</v>
      </c>
      <c r="N800" s="8">
        <v>0</v>
      </c>
      <c r="O800" s="9">
        <v>0</v>
      </c>
      <c r="P800" s="9">
        <v>1</v>
      </c>
      <c r="Q800" s="9">
        <v>0</v>
      </c>
      <c r="R800" s="9">
        <v>0</v>
      </c>
      <c r="S800" s="8">
        <v>3639</v>
      </c>
      <c r="T800" s="9">
        <v>3</v>
      </c>
      <c r="U800" s="9">
        <f t="shared" si="199"/>
        <v>3635</v>
      </c>
      <c r="V800" s="9">
        <f t="shared" si="200"/>
        <v>15</v>
      </c>
      <c r="W800" s="7">
        <f t="shared" si="204"/>
        <v>13.849</v>
      </c>
      <c r="X800" s="7">
        <f t="shared" si="205"/>
        <v>13.151</v>
      </c>
      <c r="Y800" s="9">
        <v>0</v>
      </c>
      <c r="Z800" s="9">
        <v>1</v>
      </c>
      <c r="AA800" s="9">
        <v>1</v>
      </c>
      <c r="AB800" s="9">
        <v>0</v>
      </c>
      <c r="AC800" s="9">
        <v>0</v>
      </c>
      <c r="AD800" s="29">
        <v>0</v>
      </c>
      <c r="AE800" s="187">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s="17">
        <v>0</v>
      </c>
      <c r="BF800">
        <v>1</v>
      </c>
      <c r="BG800">
        <v>0</v>
      </c>
      <c r="BH800" s="17">
        <v>0</v>
      </c>
      <c r="BI800">
        <v>1847.333333333333</v>
      </c>
      <c r="BJ800">
        <v>883.19999999999993</v>
      </c>
      <c r="BK800" s="24">
        <v>33</v>
      </c>
      <c r="BL800">
        <v>1</v>
      </c>
      <c r="BM800">
        <v>0</v>
      </c>
      <c r="BN800">
        <v>0</v>
      </c>
      <c r="BO800">
        <v>0</v>
      </c>
      <c r="BP800">
        <v>0</v>
      </c>
      <c r="BQ800">
        <v>0</v>
      </c>
      <c r="BR800">
        <v>0</v>
      </c>
      <c r="BS800" s="17">
        <v>0</v>
      </c>
      <c r="BT800">
        <v>0</v>
      </c>
      <c r="BU800">
        <v>1</v>
      </c>
      <c r="BV800">
        <v>0</v>
      </c>
      <c r="BW800" s="17">
        <v>0</v>
      </c>
      <c r="BX800">
        <v>0</v>
      </c>
      <c r="BY800">
        <v>0</v>
      </c>
      <c r="BZ800">
        <v>0</v>
      </c>
      <c r="CA800">
        <v>0</v>
      </c>
      <c r="CB800" s="17">
        <v>0</v>
      </c>
      <c r="CC800">
        <v>0</v>
      </c>
      <c r="CD800">
        <v>0</v>
      </c>
      <c r="CE800">
        <v>0</v>
      </c>
      <c r="CF800">
        <v>0</v>
      </c>
      <c r="CG800">
        <v>1</v>
      </c>
      <c r="CH800">
        <v>0</v>
      </c>
      <c r="CI800">
        <v>0</v>
      </c>
      <c r="CJ800">
        <v>0</v>
      </c>
      <c r="CK800">
        <v>0</v>
      </c>
      <c r="CL800">
        <v>1</v>
      </c>
      <c r="CM800" s="17">
        <v>0</v>
      </c>
      <c r="CN800">
        <v>0</v>
      </c>
      <c r="CO800">
        <v>125</v>
      </c>
      <c r="CP800">
        <v>0</v>
      </c>
      <c r="CQ800">
        <v>1</v>
      </c>
      <c r="CR800">
        <v>5</v>
      </c>
      <c r="CX800" s="33" t="s">
        <v>85</v>
      </c>
    </row>
    <row r="801" spans="1:102" x14ac:dyDescent="0.25">
      <c r="A801">
        <v>800</v>
      </c>
      <c r="B801">
        <v>54</v>
      </c>
      <c r="C801" s="24" t="s">
        <v>483</v>
      </c>
      <c r="D801" s="12">
        <v>1.2880505525999508</v>
      </c>
      <c r="E801" s="13">
        <v>0.1396681322096332</v>
      </c>
      <c r="F801" s="7">
        <v>9.2222222222222232</v>
      </c>
      <c r="G801" s="7">
        <f t="shared" si="194"/>
        <v>1.1483824203903177</v>
      </c>
      <c r="H801" s="15">
        <f t="shared" si="195"/>
        <v>1.427718684809584</v>
      </c>
      <c r="I801" s="11">
        <f t="shared" si="196"/>
        <v>0.15120328631414434</v>
      </c>
      <c r="J801" s="32">
        <f t="shared" si="197"/>
        <v>1.6395537070208421E-2</v>
      </c>
      <c r="K801" s="32">
        <f t="shared" si="198"/>
        <v>60.992207557326935</v>
      </c>
      <c r="L801" s="8">
        <v>1</v>
      </c>
      <c r="M801" s="9">
        <v>0</v>
      </c>
      <c r="N801" s="8">
        <v>0</v>
      </c>
      <c r="O801" s="9">
        <v>0</v>
      </c>
      <c r="P801" s="9">
        <v>1</v>
      </c>
      <c r="Q801" s="9">
        <v>0</v>
      </c>
      <c r="R801" s="9">
        <v>0</v>
      </c>
      <c r="S801" s="8">
        <v>3639</v>
      </c>
      <c r="T801" s="9">
        <v>3</v>
      </c>
      <c r="U801" s="9">
        <f t="shared" si="199"/>
        <v>3635</v>
      </c>
      <c r="V801" s="9">
        <f t="shared" si="200"/>
        <v>15</v>
      </c>
      <c r="W801" s="7">
        <f t="shared" si="204"/>
        <v>13.849</v>
      </c>
      <c r="X801" s="7">
        <f t="shared" si="205"/>
        <v>13.151</v>
      </c>
      <c r="Y801" s="9">
        <v>0</v>
      </c>
      <c r="Z801" s="9">
        <v>1</v>
      </c>
      <c r="AA801" s="9">
        <v>1</v>
      </c>
      <c r="AB801" s="9">
        <v>0</v>
      </c>
      <c r="AC801" s="9">
        <v>0</v>
      </c>
      <c r="AD801" s="29">
        <v>0</v>
      </c>
      <c r="AE801" s="187">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s="17">
        <v>0</v>
      </c>
      <c r="BF801">
        <v>1</v>
      </c>
      <c r="BG801">
        <v>0</v>
      </c>
      <c r="BH801" s="17">
        <v>0</v>
      </c>
      <c r="BI801">
        <v>1847.333333333333</v>
      </c>
      <c r="BJ801">
        <v>883.19999999999993</v>
      </c>
      <c r="BK801" s="24">
        <v>33</v>
      </c>
      <c r="BL801">
        <v>1</v>
      </c>
      <c r="BM801">
        <v>0</v>
      </c>
      <c r="BN801">
        <v>0</v>
      </c>
      <c r="BO801">
        <v>0</v>
      </c>
      <c r="BP801">
        <v>0</v>
      </c>
      <c r="BQ801">
        <v>0</v>
      </c>
      <c r="BR801">
        <v>0</v>
      </c>
      <c r="BS801" s="17">
        <v>0</v>
      </c>
      <c r="BT801">
        <v>0</v>
      </c>
      <c r="BU801">
        <v>1</v>
      </c>
      <c r="BV801">
        <v>0</v>
      </c>
      <c r="BW801" s="17">
        <v>0</v>
      </c>
      <c r="BX801">
        <v>0</v>
      </c>
      <c r="BY801">
        <v>0</v>
      </c>
      <c r="BZ801">
        <v>0</v>
      </c>
      <c r="CA801">
        <v>0</v>
      </c>
      <c r="CB801" s="17">
        <v>0</v>
      </c>
      <c r="CC801">
        <v>0</v>
      </c>
      <c r="CD801">
        <v>0</v>
      </c>
      <c r="CE801">
        <v>0</v>
      </c>
      <c r="CF801">
        <v>0</v>
      </c>
      <c r="CG801">
        <v>1</v>
      </c>
      <c r="CH801">
        <v>0</v>
      </c>
      <c r="CI801">
        <v>0</v>
      </c>
      <c r="CJ801">
        <v>0</v>
      </c>
      <c r="CK801">
        <v>0</v>
      </c>
      <c r="CL801">
        <v>1</v>
      </c>
      <c r="CM801" s="17">
        <v>0</v>
      </c>
      <c r="CN801">
        <v>0</v>
      </c>
      <c r="CO801">
        <v>125</v>
      </c>
      <c r="CP801">
        <v>0</v>
      </c>
      <c r="CQ801">
        <v>1</v>
      </c>
      <c r="CR801">
        <v>5</v>
      </c>
      <c r="CX801" s="33" t="s">
        <v>85</v>
      </c>
    </row>
    <row r="802" spans="1:102" x14ac:dyDescent="0.25">
      <c r="A802">
        <v>801</v>
      </c>
      <c r="B802">
        <v>54</v>
      </c>
      <c r="C802" s="24" t="s">
        <v>483</v>
      </c>
      <c r="D802" s="12">
        <v>0.53125904678845703</v>
      </c>
      <c r="E802" s="13">
        <v>0.1103914902417573</v>
      </c>
      <c r="F802" s="7">
        <v>4.8125</v>
      </c>
      <c r="G802" s="7">
        <f t="shared" si="194"/>
        <v>0.42086755654669972</v>
      </c>
      <c r="H802" s="15">
        <f t="shared" si="195"/>
        <v>0.64165053703021435</v>
      </c>
      <c r="I802" s="11">
        <f t="shared" si="196"/>
        <v>7.9568172773817836E-2</v>
      </c>
      <c r="J802" s="32">
        <f t="shared" si="197"/>
        <v>1.6533646290663447E-2</v>
      </c>
      <c r="K802" s="32">
        <f t="shared" si="198"/>
        <v>60.482726098035627</v>
      </c>
      <c r="L802" s="8">
        <v>1</v>
      </c>
      <c r="M802" s="9">
        <v>0</v>
      </c>
      <c r="N802" s="8">
        <v>0</v>
      </c>
      <c r="O802" s="9">
        <v>0</v>
      </c>
      <c r="P802" s="9">
        <v>1</v>
      </c>
      <c r="Q802" s="9">
        <v>0</v>
      </c>
      <c r="R802" s="9">
        <v>0</v>
      </c>
      <c r="S802" s="8">
        <v>3639</v>
      </c>
      <c r="T802" s="9">
        <v>3</v>
      </c>
      <c r="U802" s="9">
        <f t="shared" si="199"/>
        <v>3635</v>
      </c>
      <c r="V802" s="9">
        <f t="shared" si="200"/>
        <v>15</v>
      </c>
      <c r="W802" s="7">
        <f t="shared" si="204"/>
        <v>13.849</v>
      </c>
      <c r="X802" s="7">
        <f t="shared" si="205"/>
        <v>13.151</v>
      </c>
      <c r="Y802" s="9">
        <v>0</v>
      </c>
      <c r="Z802" s="9">
        <v>1</v>
      </c>
      <c r="AA802" s="9">
        <v>1</v>
      </c>
      <c r="AB802" s="9">
        <v>0</v>
      </c>
      <c r="AC802" s="9">
        <v>0</v>
      </c>
      <c r="AD802" s="29">
        <v>0</v>
      </c>
      <c r="AE802" s="187">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s="17">
        <v>0</v>
      </c>
      <c r="BF802">
        <v>1</v>
      </c>
      <c r="BG802">
        <v>0</v>
      </c>
      <c r="BH802" s="17">
        <v>0</v>
      </c>
      <c r="BI802">
        <v>1847.333333333333</v>
      </c>
      <c r="BJ802">
        <v>883.19999999999993</v>
      </c>
      <c r="BK802" s="24">
        <v>33</v>
      </c>
      <c r="BL802">
        <v>1</v>
      </c>
      <c r="BM802">
        <v>0</v>
      </c>
      <c r="BN802">
        <v>0</v>
      </c>
      <c r="BO802">
        <v>0</v>
      </c>
      <c r="BP802">
        <v>0</v>
      </c>
      <c r="BQ802">
        <v>0</v>
      </c>
      <c r="BR802">
        <v>0</v>
      </c>
      <c r="BS802" s="17">
        <v>0</v>
      </c>
      <c r="BT802">
        <v>0</v>
      </c>
      <c r="BU802">
        <v>1</v>
      </c>
      <c r="BV802">
        <v>0</v>
      </c>
      <c r="BW802" s="17">
        <v>0</v>
      </c>
      <c r="BX802">
        <v>0</v>
      </c>
      <c r="BY802">
        <v>0</v>
      </c>
      <c r="BZ802">
        <v>0</v>
      </c>
      <c r="CA802">
        <v>0</v>
      </c>
      <c r="CB802" s="17">
        <v>0</v>
      </c>
      <c r="CC802">
        <v>0</v>
      </c>
      <c r="CD802">
        <v>0</v>
      </c>
      <c r="CE802">
        <v>0</v>
      </c>
      <c r="CF802">
        <v>0</v>
      </c>
      <c r="CG802">
        <v>1</v>
      </c>
      <c r="CH802">
        <v>0</v>
      </c>
      <c r="CI802">
        <v>0</v>
      </c>
      <c r="CJ802">
        <v>0</v>
      </c>
      <c r="CK802">
        <v>0</v>
      </c>
      <c r="CL802">
        <v>1</v>
      </c>
      <c r="CM802" s="17">
        <v>0</v>
      </c>
      <c r="CN802">
        <v>0</v>
      </c>
      <c r="CO802">
        <v>125</v>
      </c>
      <c r="CP802">
        <v>0</v>
      </c>
      <c r="CQ802">
        <v>1</v>
      </c>
      <c r="CR802">
        <v>5</v>
      </c>
      <c r="CX802" s="33" t="s">
        <v>85</v>
      </c>
    </row>
    <row r="803" spans="1:102" x14ac:dyDescent="0.25">
      <c r="A803">
        <v>802</v>
      </c>
      <c r="B803">
        <v>54</v>
      </c>
      <c r="C803" s="24" t="s">
        <v>483</v>
      </c>
      <c r="D803" s="12">
        <v>1.3993456453471831</v>
      </c>
      <c r="E803" s="13">
        <v>8.9917792472108155E-2</v>
      </c>
      <c r="F803" s="7">
        <v>15.5625</v>
      </c>
      <c r="G803" s="7">
        <f t="shared" si="194"/>
        <v>1.3094278528750749</v>
      </c>
      <c r="H803" s="15">
        <f t="shared" si="195"/>
        <v>1.4892634378192913</v>
      </c>
      <c r="I803" s="11">
        <f t="shared" si="196"/>
        <v>0.24993135499564653</v>
      </c>
      <c r="J803" s="32">
        <f t="shared" si="197"/>
        <v>1.605984610413793E-2</v>
      </c>
      <c r="K803" s="32">
        <f t="shared" si="198"/>
        <v>62.267097300661128</v>
      </c>
      <c r="L803" s="8">
        <v>1</v>
      </c>
      <c r="M803" s="9">
        <v>0</v>
      </c>
      <c r="N803" s="8">
        <v>0</v>
      </c>
      <c r="O803" s="9">
        <v>0</v>
      </c>
      <c r="P803" s="9">
        <v>1</v>
      </c>
      <c r="Q803" s="9">
        <v>0</v>
      </c>
      <c r="R803" s="9">
        <v>0</v>
      </c>
      <c r="S803" s="8">
        <v>3639</v>
      </c>
      <c r="T803" s="9">
        <v>3</v>
      </c>
      <c r="U803" s="9">
        <f t="shared" si="199"/>
        <v>3635</v>
      </c>
      <c r="V803" s="9">
        <f t="shared" si="200"/>
        <v>15</v>
      </c>
      <c r="W803" s="7">
        <f t="shared" si="204"/>
        <v>13.849</v>
      </c>
      <c r="X803" s="7">
        <f t="shared" si="205"/>
        <v>13.151</v>
      </c>
      <c r="Y803" s="9">
        <v>0</v>
      </c>
      <c r="Z803" s="9">
        <v>1</v>
      </c>
      <c r="AA803" s="9">
        <v>1</v>
      </c>
      <c r="AB803" s="9">
        <v>0</v>
      </c>
      <c r="AC803" s="9">
        <v>0</v>
      </c>
      <c r="AD803" s="29">
        <v>0</v>
      </c>
      <c r="AE803" s="187">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s="17">
        <v>0</v>
      </c>
      <c r="BF803">
        <v>1</v>
      </c>
      <c r="BG803">
        <v>0</v>
      </c>
      <c r="BH803" s="17">
        <v>0</v>
      </c>
      <c r="BI803">
        <v>1847.333333333333</v>
      </c>
      <c r="BJ803">
        <v>883.19999999999993</v>
      </c>
      <c r="BK803" s="24">
        <v>33</v>
      </c>
      <c r="BL803">
        <v>1</v>
      </c>
      <c r="BM803">
        <v>0</v>
      </c>
      <c r="BN803">
        <v>0</v>
      </c>
      <c r="BO803">
        <v>0</v>
      </c>
      <c r="BP803">
        <v>0</v>
      </c>
      <c r="BQ803">
        <v>0</v>
      </c>
      <c r="BR803">
        <v>0</v>
      </c>
      <c r="BS803" s="17">
        <v>0</v>
      </c>
      <c r="BT803">
        <v>0</v>
      </c>
      <c r="BU803">
        <v>1</v>
      </c>
      <c r="BV803">
        <v>0</v>
      </c>
      <c r="BW803" s="17">
        <v>0</v>
      </c>
      <c r="BX803">
        <v>0</v>
      </c>
      <c r="BY803">
        <v>0</v>
      </c>
      <c r="BZ803">
        <v>0</v>
      </c>
      <c r="CA803">
        <v>0</v>
      </c>
      <c r="CB803" s="17">
        <v>0</v>
      </c>
      <c r="CC803">
        <v>0</v>
      </c>
      <c r="CD803">
        <v>0</v>
      </c>
      <c r="CE803">
        <v>0</v>
      </c>
      <c r="CF803">
        <v>0</v>
      </c>
      <c r="CG803">
        <v>1</v>
      </c>
      <c r="CH803">
        <v>0</v>
      </c>
      <c r="CI803">
        <v>0</v>
      </c>
      <c r="CJ803">
        <v>0</v>
      </c>
      <c r="CK803">
        <v>0</v>
      </c>
      <c r="CL803">
        <v>1</v>
      </c>
      <c r="CM803" s="17">
        <v>0</v>
      </c>
      <c r="CN803">
        <v>0</v>
      </c>
      <c r="CO803">
        <v>125</v>
      </c>
      <c r="CP803">
        <v>0</v>
      </c>
      <c r="CQ803">
        <v>1</v>
      </c>
      <c r="CR803">
        <v>5</v>
      </c>
      <c r="CX803" s="33" t="s">
        <v>85</v>
      </c>
    </row>
    <row r="804" spans="1:102" x14ac:dyDescent="0.25">
      <c r="A804">
        <v>803</v>
      </c>
      <c r="B804">
        <v>54</v>
      </c>
      <c r="C804" s="24" t="s">
        <v>483</v>
      </c>
      <c r="D804" s="12">
        <v>2.3082083868108949</v>
      </c>
      <c r="E804" s="13">
        <v>0.38836522063802359</v>
      </c>
      <c r="F804" s="7">
        <v>5.9433962264150946</v>
      </c>
      <c r="G804" s="7">
        <f t="shared" si="194"/>
        <v>1.9198431661728712</v>
      </c>
      <c r="H804" s="15">
        <f t="shared" si="195"/>
        <v>2.6965736074489186</v>
      </c>
      <c r="I804" s="11">
        <f t="shared" si="196"/>
        <v>9.8103044388919494E-2</v>
      </c>
      <c r="J804" s="32">
        <f t="shared" si="197"/>
        <v>1.6506226516230897E-2</v>
      </c>
      <c r="K804" s="32">
        <f t="shared" si="198"/>
        <v>60.583198650320249</v>
      </c>
      <c r="L804" s="8">
        <v>1</v>
      </c>
      <c r="M804" s="9">
        <v>0</v>
      </c>
      <c r="N804" s="8">
        <v>0</v>
      </c>
      <c r="O804" s="9">
        <v>0</v>
      </c>
      <c r="P804" s="9">
        <v>1</v>
      </c>
      <c r="Q804" s="9">
        <v>0</v>
      </c>
      <c r="R804" s="9">
        <v>0</v>
      </c>
      <c r="S804" s="8">
        <v>3639</v>
      </c>
      <c r="T804" s="9">
        <v>3</v>
      </c>
      <c r="U804" s="9">
        <f t="shared" si="199"/>
        <v>3635</v>
      </c>
      <c r="V804" s="9">
        <f t="shared" si="200"/>
        <v>15</v>
      </c>
      <c r="W804" s="7">
        <f t="shared" si="204"/>
        <v>13.849</v>
      </c>
      <c r="X804" s="7">
        <f t="shared" si="205"/>
        <v>13.151</v>
      </c>
      <c r="Y804" s="9">
        <v>0</v>
      </c>
      <c r="Z804" s="9">
        <v>1</v>
      </c>
      <c r="AA804" s="9">
        <v>1</v>
      </c>
      <c r="AB804" s="9">
        <v>0</v>
      </c>
      <c r="AC804" s="9">
        <v>0</v>
      </c>
      <c r="AD804" s="29">
        <v>0</v>
      </c>
      <c r="AE804" s="187">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s="17">
        <v>0</v>
      </c>
      <c r="BF804">
        <v>1</v>
      </c>
      <c r="BG804">
        <v>0</v>
      </c>
      <c r="BH804" s="17">
        <v>0</v>
      </c>
      <c r="BI804">
        <v>1847.333333333333</v>
      </c>
      <c r="BJ804">
        <v>883.19999999999993</v>
      </c>
      <c r="BK804" s="24">
        <v>33</v>
      </c>
      <c r="BL804">
        <v>0</v>
      </c>
      <c r="BM804">
        <v>0</v>
      </c>
      <c r="BN804">
        <v>0</v>
      </c>
      <c r="BO804">
        <v>0</v>
      </c>
      <c r="BP804">
        <v>0</v>
      </c>
      <c r="BQ804">
        <v>0</v>
      </c>
      <c r="BR804">
        <v>0</v>
      </c>
      <c r="BS804" s="17">
        <v>1</v>
      </c>
      <c r="BT804">
        <v>0</v>
      </c>
      <c r="BU804">
        <v>1</v>
      </c>
      <c r="BV804">
        <v>0</v>
      </c>
      <c r="BW804" s="17">
        <v>0</v>
      </c>
      <c r="BX804">
        <v>0</v>
      </c>
      <c r="BY804">
        <v>0</v>
      </c>
      <c r="BZ804">
        <v>0</v>
      </c>
      <c r="CA804">
        <v>0</v>
      </c>
      <c r="CB804" s="17">
        <v>0</v>
      </c>
      <c r="CC804">
        <v>0</v>
      </c>
      <c r="CD804">
        <v>0</v>
      </c>
      <c r="CE804">
        <v>0</v>
      </c>
      <c r="CF804">
        <v>0</v>
      </c>
      <c r="CG804">
        <v>1</v>
      </c>
      <c r="CH804">
        <v>0</v>
      </c>
      <c r="CI804">
        <v>0</v>
      </c>
      <c r="CJ804">
        <v>0</v>
      </c>
      <c r="CK804">
        <v>0</v>
      </c>
      <c r="CL804">
        <v>1</v>
      </c>
      <c r="CM804" s="17">
        <v>0</v>
      </c>
      <c r="CN804">
        <v>0</v>
      </c>
      <c r="CO804">
        <v>125</v>
      </c>
      <c r="CP804">
        <v>0</v>
      </c>
      <c r="CQ804">
        <v>1</v>
      </c>
      <c r="CR804">
        <v>5</v>
      </c>
      <c r="CX804" s="33" t="s">
        <v>85</v>
      </c>
    </row>
    <row r="805" spans="1:102" x14ac:dyDescent="0.25">
      <c r="A805">
        <v>804</v>
      </c>
      <c r="B805">
        <v>54</v>
      </c>
      <c r="C805" s="24" t="s">
        <v>483</v>
      </c>
      <c r="D805" s="12">
        <v>1.1277672320530785</v>
      </c>
      <c r="E805" s="13">
        <v>0.2321873713050456</v>
      </c>
      <c r="F805" s="7">
        <v>4.8571428571428568</v>
      </c>
      <c r="G805" s="7">
        <f t="shared" si="194"/>
        <v>0.89557986074803286</v>
      </c>
      <c r="H805" s="15">
        <f t="shared" si="195"/>
        <v>1.359954603358124</v>
      </c>
      <c r="I805" s="11">
        <f t="shared" si="196"/>
        <v>8.0301544138865227E-2</v>
      </c>
      <c r="J805" s="32">
        <f t="shared" si="197"/>
        <v>1.6532670852119312E-2</v>
      </c>
      <c r="K805" s="32">
        <f t="shared" si="198"/>
        <v>60.486294618985333</v>
      </c>
      <c r="L805" s="8">
        <v>1</v>
      </c>
      <c r="M805" s="9">
        <v>0</v>
      </c>
      <c r="N805" s="8">
        <v>0</v>
      </c>
      <c r="O805" s="9">
        <v>0</v>
      </c>
      <c r="P805" s="9">
        <v>1</v>
      </c>
      <c r="Q805" s="9">
        <v>0</v>
      </c>
      <c r="R805" s="9">
        <v>0</v>
      </c>
      <c r="S805" s="8">
        <v>3639</v>
      </c>
      <c r="T805" s="9">
        <v>3</v>
      </c>
      <c r="U805" s="9">
        <f t="shared" si="199"/>
        <v>3635</v>
      </c>
      <c r="V805" s="9">
        <f t="shared" si="200"/>
        <v>15</v>
      </c>
      <c r="W805" s="7">
        <f t="shared" si="204"/>
        <v>13.849</v>
      </c>
      <c r="X805" s="7">
        <f t="shared" si="205"/>
        <v>13.151</v>
      </c>
      <c r="Y805" s="9">
        <v>0</v>
      </c>
      <c r="Z805" s="9">
        <v>1</v>
      </c>
      <c r="AA805" s="9">
        <v>1</v>
      </c>
      <c r="AB805" s="9">
        <v>0</v>
      </c>
      <c r="AC805" s="9">
        <v>0</v>
      </c>
      <c r="AD805" s="29">
        <v>0</v>
      </c>
      <c r="AE805" s="187">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s="17">
        <v>0</v>
      </c>
      <c r="BF805">
        <v>1</v>
      </c>
      <c r="BG805">
        <v>0</v>
      </c>
      <c r="BH805" s="17">
        <v>0</v>
      </c>
      <c r="BI805">
        <v>1847.333333333333</v>
      </c>
      <c r="BJ805">
        <v>883.19999999999993</v>
      </c>
      <c r="BK805" s="24">
        <v>33</v>
      </c>
      <c r="BL805">
        <v>0</v>
      </c>
      <c r="BM805">
        <v>0</v>
      </c>
      <c r="BN805">
        <v>0</v>
      </c>
      <c r="BO805">
        <v>0</v>
      </c>
      <c r="BP805">
        <v>0</v>
      </c>
      <c r="BQ805">
        <v>0</v>
      </c>
      <c r="BR805">
        <v>0</v>
      </c>
      <c r="BS805" s="17">
        <v>1</v>
      </c>
      <c r="BT805">
        <v>0</v>
      </c>
      <c r="BU805">
        <v>1</v>
      </c>
      <c r="BV805">
        <v>0</v>
      </c>
      <c r="BW805" s="17">
        <v>0</v>
      </c>
      <c r="BX805">
        <v>0</v>
      </c>
      <c r="BY805">
        <v>0</v>
      </c>
      <c r="BZ805">
        <v>0</v>
      </c>
      <c r="CA805">
        <v>0</v>
      </c>
      <c r="CB805" s="17">
        <v>0</v>
      </c>
      <c r="CC805">
        <v>0</v>
      </c>
      <c r="CD805">
        <v>0</v>
      </c>
      <c r="CE805">
        <v>0</v>
      </c>
      <c r="CF805">
        <v>0</v>
      </c>
      <c r="CG805">
        <v>1</v>
      </c>
      <c r="CH805">
        <v>0</v>
      </c>
      <c r="CI805">
        <v>0</v>
      </c>
      <c r="CJ805">
        <v>0</v>
      </c>
      <c r="CK805">
        <v>0</v>
      </c>
      <c r="CL805">
        <v>1</v>
      </c>
      <c r="CM805" s="17">
        <v>0</v>
      </c>
      <c r="CN805">
        <v>0</v>
      </c>
      <c r="CO805">
        <v>125</v>
      </c>
      <c r="CP805">
        <v>0</v>
      </c>
      <c r="CQ805">
        <v>1</v>
      </c>
      <c r="CR805">
        <v>5</v>
      </c>
      <c r="CX805" s="33" t="s">
        <v>85</v>
      </c>
    </row>
    <row r="806" spans="1:102" x14ac:dyDescent="0.25">
      <c r="A806">
        <v>805</v>
      </c>
      <c r="B806">
        <v>54</v>
      </c>
      <c r="C806" s="24" t="s">
        <v>483</v>
      </c>
      <c r="D806" s="12">
        <v>2.0932301513423734</v>
      </c>
      <c r="E806" s="13">
        <v>0.15446227579880109</v>
      </c>
      <c r="F806" s="7">
        <v>13.551724137931034</v>
      </c>
      <c r="G806" s="7">
        <f t="shared" si="194"/>
        <v>1.9387678755435724</v>
      </c>
      <c r="H806" s="15">
        <f t="shared" si="195"/>
        <v>2.2476924271411747</v>
      </c>
      <c r="I806" s="11">
        <f t="shared" si="196"/>
        <v>0.21930052382972101</v>
      </c>
      <c r="J806" s="32">
        <f t="shared" si="197"/>
        <v>1.6182481402193156E-2</v>
      </c>
      <c r="K806" s="32">
        <f t="shared" si="198"/>
        <v>61.795220099216273</v>
      </c>
      <c r="L806" s="8">
        <v>1</v>
      </c>
      <c r="M806" s="9">
        <v>0</v>
      </c>
      <c r="N806" s="8">
        <v>0</v>
      </c>
      <c r="O806" s="9">
        <v>0</v>
      </c>
      <c r="P806" s="9">
        <v>1</v>
      </c>
      <c r="Q806" s="9">
        <v>0</v>
      </c>
      <c r="R806" s="9">
        <v>0</v>
      </c>
      <c r="S806" s="8">
        <v>3639</v>
      </c>
      <c r="T806" s="9">
        <v>3</v>
      </c>
      <c r="U806" s="9">
        <f t="shared" si="199"/>
        <v>3635</v>
      </c>
      <c r="V806" s="9">
        <f t="shared" si="200"/>
        <v>15</v>
      </c>
      <c r="W806" s="7">
        <f t="shared" si="204"/>
        <v>13.849</v>
      </c>
      <c r="X806" s="7">
        <f t="shared" si="205"/>
        <v>13.151</v>
      </c>
      <c r="Y806" s="9">
        <v>0</v>
      </c>
      <c r="Z806" s="9">
        <v>1</v>
      </c>
      <c r="AA806" s="9">
        <v>1</v>
      </c>
      <c r="AB806" s="9">
        <v>0</v>
      </c>
      <c r="AC806" s="9">
        <v>0</v>
      </c>
      <c r="AD806" s="29">
        <v>0</v>
      </c>
      <c r="AE806" s="187">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s="17">
        <v>0</v>
      </c>
      <c r="BF806">
        <v>1</v>
      </c>
      <c r="BG806">
        <v>0</v>
      </c>
      <c r="BH806" s="17">
        <v>0</v>
      </c>
      <c r="BI806">
        <v>1847.333333333333</v>
      </c>
      <c r="BJ806">
        <v>883.19999999999993</v>
      </c>
      <c r="BK806" s="24">
        <v>33</v>
      </c>
      <c r="BL806">
        <v>0</v>
      </c>
      <c r="BM806">
        <v>0</v>
      </c>
      <c r="BN806">
        <v>0</v>
      </c>
      <c r="BO806">
        <v>0</v>
      </c>
      <c r="BP806">
        <v>0</v>
      </c>
      <c r="BQ806">
        <v>0</v>
      </c>
      <c r="BR806">
        <v>0</v>
      </c>
      <c r="BS806" s="17">
        <v>1</v>
      </c>
      <c r="BT806">
        <v>0</v>
      </c>
      <c r="BU806">
        <v>1</v>
      </c>
      <c r="BV806">
        <v>0</v>
      </c>
      <c r="BW806" s="17">
        <v>0</v>
      </c>
      <c r="BX806">
        <v>0</v>
      </c>
      <c r="BY806">
        <v>0</v>
      </c>
      <c r="BZ806">
        <v>0</v>
      </c>
      <c r="CA806">
        <v>0</v>
      </c>
      <c r="CB806" s="17">
        <v>0</v>
      </c>
      <c r="CC806">
        <v>0</v>
      </c>
      <c r="CD806">
        <v>0</v>
      </c>
      <c r="CE806">
        <v>0</v>
      </c>
      <c r="CF806">
        <v>0</v>
      </c>
      <c r="CG806">
        <v>1</v>
      </c>
      <c r="CH806">
        <v>0</v>
      </c>
      <c r="CI806">
        <v>0</v>
      </c>
      <c r="CJ806">
        <v>0</v>
      </c>
      <c r="CK806">
        <v>0</v>
      </c>
      <c r="CL806">
        <v>1</v>
      </c>
      <c r="CM806" s="17">
        <v>0</v>
      </c>
      <c r="CN806">
        <v>0</v>
      </c>
      <c r="CO806">
        <v>125</v>
      </c>
      <c r="CP806">
        <v>0</v>
      </c>
      <c r="CQ806">
        <v>1</v>
      </c>
      <c r="CR806">
        <v>5</v>
      </c>
      <c r="CX806" s="33" t="s">
        <v>85</v>
      </c>
    </row>
    <row r="807" spans="1:102" x14ac:dyDescent="0.25">
      <c r="A807">
        <v>806</v>
      </c>
      <c r="B807">
        <v>54</v>
      </c>
      <c r="C807" s="24" t="s">
        <v>483</v>
      </c>
      <c r="D807" s="12">
        <v>2.1380925633558867</v>
      </c>
      <c r="E807" s="13">
        <v>7.3982441638612007E-2</v>
      </c>
      <c r="F807" s="7">
        <v>28.9</v>
      </c>
      <c r="G807" s="7">
        <f t="shared" si="194"/>
        <v>2.0641101217172748</v>
      </c>
      <c r="H807" s="15">
        <f t="shared" si="195"/>
        <v>2.2120750049944986</v>
      </c>
      <c r="I807" s="11">
        <f t="shared" si="196"/>
        <v>0.4322488832196768</v>
      </c>
      <c r="J807" s="32">
        <f t="shared" si="197"/>
        <v>1.4956708761926535E-2</v>
      </c>
      <c r="K807" s="32">
        <f t="shared" si="198"/>
        <v>66.859629074651622</v>
      </c>
      <c r="L807" s="8">
        <v>1</v>
      </c>
      <c r="M807" s="9">
        <v>0</v>
      </c>
      <c r="N807" s="8">
        <v>0</v>
      </c>
      <c r="O807" s="9">
        <v>0</v>
      </c>
      <c r="P807" s="9">
        <v>1</v>
      </c>
      <c r="Q807" s="9">
        <v>0</v>
      </c>
      <c r="R807" s="9">
        <v>0</v>
      </c>
      <c r="S807" s="8">
        <v>3639</v>
      </c>
      <c r="T807" s="9">
        <v>3</v>
      </c>
      <c r="U807" s="9">
        <f t="shared" si="199"/>
        <v>3635</v>
      </c>
      <c r="V807" s="9">
        <f t="shared" si="200"/>
        <v>15</v>
      </c>
      <c r="W807" s="7">
        <f t="shared" si="204"/>
        <v>13.849</v>
      </c>
      <c r="X807" s="7">
        <f t="shared" si="205"/>
        <v>13.151</v>
      </c>
      <c r="Y807" s="9">
        <v>0</v>
      </c>
      <c r="Z807" s="9">
        <v>1</v>
      </c>
      <c r="AA807" s="9">
        <v>1</v>
      </c>
      <c r="AB807" s="9">
        <v>0</v>
      </c>
      <c r="AC807" s="9">
        <v>0</v>
      </c>
      <c r="AD807" s="29">
        <v>0</v>
      </c>
      <c r="AE807" s="187">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s="17">
        <v>0</v>
      </c>
      <c r="BF807">
        <v>1</v>
      </c>
      <c r="BG807">
        <v>0</v>
      </c>
      <c r="BH807" s="17">
        <v>0</v>
      </c>
      <c r="BI807">
        <v>1847.333333333333</v>
      </c>
      <c r="BJ807">
        <v>883.19999999999993</v>
      </c>
      <c r="BK807" s="24">
        <v>33</v>
      </c>
      <c r="BL807">
        <v>0</v>
      </c>
      <c r="BM807">
        <v>0</v>
      </c>
      <c r="BN807">
        <v>0</v>
      </c>
      <c r="BO807">
        <v>0</v>
      </c>
      <c r="BP807">
        <v>0</v>
      </c>
      <c r="BQ807">
        <v>0</v>
      </c>
      <c r="BR807">
        <v>0</v>
      </c>
      <c r="BS807" s="17">
        <v>1</v>
      </c>
      <c r="BT807">
        <v>0</v>
      </c>
      <c r="BU807">
        <v>1</v>
      </c>
      <c r="BV807">
        <v>0</v>
      </c>
      <c r="BW807" s="17">
        <v>0</v>
      </c>
      <c r="BX807">
        <v>0</v>
      </c>
      <c r="BY807">
        <v>0</v>
      </c>
      <c r="BZ807">
        <v>0</v>
      </c>
      <c r="CA807">
        <v>0</v>
      </c>
      <c r="CB807" s="17">
        <v>0</v>
      </c>
      <c r="CC807">
        <v>0</v>
      </c>
      <c r="CD807">
        <v>0</v>
      </c>
      <c r="CE807">
        <v>0</v>
      </c>
      <c r="CF807">
        <v>0</v>
      </c>
      <c r="CG807">
        <v>1</v>
      </c>
      <c r="CH807">
        <v>0</v>
      </c>
      <c r="CI807">
        <v>0</v>
      </c>
      <c r="CJ807">
        <v>0</v>
      </c>
      <c r="CK807">
        <v>0</v>
      </c>
      <c r="CL807">
        <v>1</v>
      </c>
      <c r="CM807" s="17">
        <v>0</v>
      </c>
      <c r="CN807">
        <v>0</v>
      </c>
      <c r="CO807">
        <v>125</v>
      </c>
      <c r="CP807">
        <v>0</v>
      </c>
      <c r="CQ807">
        <v>1</v>
      </c>
      <c r="CR807">
        <v>5</v>
      </c>
      <c r="CX807" s="33" t="s">
        <v>85</v>
      </c>
    </row>
    <row r="808" spans="1:102" x14ac:dyDescent="0.25">
      <c r="A808">
        <v>807</v>
      </c>
      <c r="B808">
        <v>54</v>
      </c>
      <c r="C808" s="24" t="s">
        <v>483</v>
      </c>
      <c r="D808" s="12">
        <v>1.1030325211434988</v>
      </c>
      <c r="E808" s="13">
        <v>0.45184464721540918</v>
      </c>
      <c r="F808" s="7">
        <v>2.4411764705882351</v>
      </c>
      <c r="G808" s="7">
        <f t="shared" si="194"/>
        <v>0.65118787392808963</v>
      </c>
      <c r="H808" s="15">
        <f t="shared" si="195"/>
        <v>1.554877168358908</v>
      </c>
      <c r="I808" s="11">
        <f t="shared" si="196"/>
        <v>4.0456775047596705E-2</v>
      </c>
      <c r="J808" s="32">
        <f t="shared" si="197"/>
        <v>1.6572654838774556E-2</v>
      </c>
      <c r="K808" s="32">
        <f t="shared" si="198"/>
        <v>60.340362466267578</v>
      </c>
      <c r="L808" s="8">
        <v>1</v>
      </c>
      <c r="M808" s="9">
        <v>0</v>
      </c>
      <c r="N808" s="8">
        <v>0</v>
      </c>
      <c r="O808" s="9">
        <v>0</v>
      </c>
      <c r="P808" s="9">
        <v>1</v>
      </c>
      <c r="Q808" s="9">
        <v>0</v>
      </c>
      <c r="R808" s="9">
        <v>0</v>
      </c>
      <c r="S808" s="8">
        <v>3639</v>
      </c>
      <c r="T808" s="9">
        <v>3</v>
      </c>
      <c r="U808" s="9">
        <f t="shared" si="199"/>
        <v>3635</v>
      </c>
      <c r="V808" s="9">
        <f t="shared" si="200"/>
        <v>15</v>
      </c>
      <c r="W808" s="7">
        <f t="shared" si="204"/>
        <v>13.849</v>
      </c>
      <c r="X808" s="7">
        <f t="shared" si="205"/>
        <v>13.151</v>
      </c>
      <c r="Y808" s="9">
        <v>0</v>
      </c>
      <c r="Z808" s="9">
        <v>1</v>
      </c>
      <c r="AA808" s="9">
        <v>1</v>
      </c>
      <c r="AB808" s="9">
        <v>0</v>
      </c>
      <c r="AC808" s="9">
        <v>0</v>
      </c>
      <c r="AD808" s="29">
        <v>0</v>
      </c>
      <c r="AE808" s="187">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s="17">
        <v>0</v>
      </c>
      <c r="BF808">
        <v>1</v>
      </c>
      <c r="BG808">
        <v>0</v>
      </c>
      <c r="BH808" s="17">
        <v>0</v>
      </c>
      <c r="BI808">
        <v>1847.333333333333</v>
      </c>
      <c r="BJ808">
        <v>883.19999999999993</v>
      </c>
      <c r="BK808" s="24">
        <v>33</v>
      </c>
      <c r="BL808">
        <v>0</v>
      </c>
      <c r="BM808">
        <v>0</v>
      </c>
      <c r="BN808">
        <v>0</v>
      </c>
      <c r="BO808">
        <v>0</v>
      </c>
      <c r="BP808">
        <v>0</v>
      </c>
      <c r="BQ808">
        <v>0</v>
      </c>
      <c r="BR808">
        <v>0</v>
      </c>
      <c r="BS808" s="17">
        <v>1</v>
      </c>
      <c r="BT808">
        <v>0</v>
      </c>
      <c r="BU808">
        <v>1</v>
      </c>
      <c r="BV808">
        <v>0</v>
      </c>
      <c r="BW808" s="17">
        <v>0</v>
      </c>
      <c r="BX808">
        <v>0</v>
      </c>
      <c r="BY808">
        <v>0</v>
      </c>
      <c r="BZ808">
        <v>0</v>
      </c>
      <c r="CA808">
        <v>0</v>
      </c>
      <c r="CB808" s="17">
        <v>0</v>
      </c>
      <c r="CC808">
        <v>0</v>
      </c>
      <c r="CD808">
        <v>0</v>
      </c>
      <c r="CE808">
        <v>0</v>
      </c>
      <c r="CF808">
        <v>0</v>
      </c>
      <c r="CG808">
        <v>1</v>
      </c>
      <c r="CH808">
        <v>0</v>
      </c>
      <c r="CI808">
        <v>0</v>
      </c>
      <c r="CJ808">
        <v>0</v>
      </c>
      <c r="CK808">
        <v>0</v>
      </c>
      <c r="CL808">
        <v>1</v>
      </c>
      <c r="CM808" s="17">
        <v>0</v>
      </c>
      <c r="CN808">
        <v>0</v>
      </c>
      <c r="CO808">
        <v>125</v>
      </c>
      <c r="CP808">
        <v>0</v>
      </c>
      <c r="CQ808">
        <v>1</v>
      </c>
      <c r="CR808">
        <v>5</v>
      </c>
      <c r="CX808" s="33" t="s">
        <v>85</v>
      </c>
    </row>
    <row r="809" spans="1:102" x14ac:dyDescent="0.25">
      <c r="A809">
        <v>808</v>
      </c>
      <c r="B809">
        <v>54</v>
      </c>
      <c r="C809" s="24" t="s">
        <v>483</v>
      </c>
      <c r="D809" s="12">
        <v>2.0009950789031672</v>
      </c>
      <c r="E809" s="13">
        <v>0.33796967820616497</v>
      </c>
      <c r="F809" s="7">
        <v>5.9206349206349209</v>
      </c>
      <c r="G809" s="7">
        <f t="shared" si="194"/>
        <v>1.6630254006970022</v>
      </c>
      <c r="H809" s="15">
        <f t="shared" si="195"/>
        <v>2.3389647571093324</v>
      </c>
      <c r="I809" s="11">
        <f t="shared" si="196"/>
        <v>9.7730936419665043E-2</v>
      </c>
      <c r="J809" s="32">
        <f t="shared" si="197"/>
        <v>1.6506833765251739E-2</v>
      </c>
      <c r="K809" s="32">
        <f t="shared" si="198"/>
        <v>60.580969931682681</v>
      </c>
      <c r="L809" s="8">
        <v>1</v>
      </c>
      <c r="M809" s="9">
        <v>0</v>
      </c>
      <c r="N809" s="8">
        <v>0</v>
      </c>
      <c r="O809" s="9">
        <v>0</v>
      </c>
      <c r="P809" s="9">
        <v>1</v>
      </c>
      <c r="Q809" s="9">
        <v>0</v>
      </c>
      <c r="R809" s="9">
        <v>0</v>
      </c>
      <c r="S809" s="8">
        <v>3639</v>
      </c>
      <c r="T809" s="9">
        <v>3</v>
      </c>
      <c r="U809" s="9">
        <f t="shared" si="199"/>
        <v>3635</v>
      </c>
      <c r="V809" s="9">
        <f t="shared" si="200"/>
        <v>15</v>
      </c>
      <c r="W809" s="7">
        <f t="shared" si="204"/>
        <v>13.849</v>
      </c>
      <c r="X809" s="7">
        <f t="shared" si="205"/>
        <v>13.151</v>
      </c>
      <c r="Y809" s="9">
        <v>0</v>
      </c>
      <c r="Z809" s="9">
        <v>1</v>
      </c>
      <c r="AA809" s="9">
        <v>1</v>
      </c>
      <c r="AB809" s="9">
        <v>0</v>
      </c>
      <c r="AC809" s="9">
        <v>0</v>
      </c>
      <c r="AD809" s="29">
        <v>0</v>
      </c>
      <c r="AE809" s="187">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s="17">
        <v>0</v>
      </c>
      <c r="BF809">
        <v>1</v>
      </c>
      <c r="BG809">
        <v>0</v>
      </c>
      <c r="BH809" s="17">
        <v>0</v>
      </c>
      <c r="BI809">
        <v>1847.333333333333</v>
      </c>
      <c r="BJ809">
        <v>883.19999999999993</v>
      </c>
      <c r="BK809" s="24">
        <v>33</v>
      </c>
      <c r="BL809">
        <v>0</v>
      </c>
      <c r="BM809">
        <v>0</v>
      </c>
      <c r="BN809">
        <v>0</v>
      </c>
      <c r="BO809">
        <v>0</v>
      </c>
      <c r="BP809">
        <v>0</v>
      </c>
      <c r="BQ809">
        <v>0</v>
      </c>
      <c r="BR809">
        <v>0</v>
      </c>
      <c r="BS809" s="17">
        <v>1</v>
      </c>
      <c r="BT809">
        <v>0</v>
      </c>
      <c r="BU809">
        <v>1</v>
      </c>
      <c r="BV809">
        <v>0</v>
      </c>
      <c r="BW809" s="17">
        <v>0</v>
      </c>
      <c r="BX809">
        <v>0</v>
      </c>
      <c r="BY809">
        <v>0</v>
      </c>
      <c r="BZ809">
        <v>0</v>
      </c>
      <c r="CA809">
        <v>0</v>
      </c>
      <c r="CB809" s="17">
        <v>0</v>
      </c>
      <c r="CC809">
        <v>0</v>
      </c>
      <c r="CD809">
        <v>0</v>
      </c>
      <c r="CE809">
        <v>0</v>
      </c>
      <c r="CF809">
        <v>0</v>
      </c>
      <c r="CG809">
        <v>1</v>
      </c>
      <c r="CH809">
        <v>0</v>
      </c>
      <c r="CI809">
        <v>0</v>
      </c>
      <c r="CJ809">
        <v>0</v>
      </c>
      <c r="CK809">
        <v>0</v>
      </c>
      <c r="CL809">
        <v>1</v>
      </c>
      <c r="CM809" s="17">
        <v>0</v>
      </c>
      <c r="CN809">
        <v>0</v>
      </c>
      <c r="CO809">
        <v>125</v>
      </c>
      <c r="CP809">
        <v>0</v>
      </c>
      <c r="CQ809">
        <v>1</v>
      </c>
      <c r="CR809">
        <v>5</v>
      </c>
      <c r="CX809" s="33" t="s">
        <v>85</v>
      </c>
    </row>
    <row r="810" spans="1:102" x14ac:dyDescent="0.25">
      <c r="A810">
        <v>809</v>
      </c>
      <c r="B810">
        <v>54</v>
      </c>
      <c r="C810" s="24" t="s">
        <v>483</v>
      </c>
      <c r="D810" s="12">
        <v>1.677838513019414</v>
      </c>
      <c r="E810" s="13">
        <v>7.5920294706760816E-2</v>
      </c>
      <c r="F810" s="7">
        <v>22.1</v>
      </c>
      <c r="G810" s="7">
        <f t="shared" si="194"/>
        <v>1.6019182183126532</v>
      </c>
      <c r="H810" s="15">
        <f t="shared" si="195"/>
        <v>1.7537588077261748</v>
      </c>
      <c r="I810" s="11">
        <f t="shared" si="196"/>
        <v>0.34416286928355505</v>
      </c>
      <c r="J810" s="32">
        <f t="shared" si="197"/>
        <v>1.5572980510568098E-2</v>
      </c>
      <c r="K810" s="32">
        <f t="shared" si="198"/>
        <v>64.21378356708162</v>
      </c>
      <c r="L810" s="8">
        <v>1</v>
      </c>
      <c r="M810" s="9">
        <v>0</v>
      </c>
      <c r="N810" s="8">
        <v>0</v>
      </c>
      <c r="O810" s="9">
        <v>0</v>
      </c>
      <c r="P810" s="9">
        <v>1</v>
      </c>
      <c r="Q810" s="9">
        <v>0</v>
      </c>
      <c r="R810" s="9">
        <v>0</v>
      </c>
      <c r="S810" s="8">
        <v>3639</v>
      </c>
      <c r="T810" s="9">
        <v>3</v>
      </c>
      <c r="U810" s="9">
        <f t="shared" si="199"/>
        <v>3635</v>
      </c>
      <c r="V810" s="9">
        <f t="shared" si="200"/>
        <v>15</v>
      </c>
      <c r="W810" s="7">
        <f t="shared" si="204"/>
        <v>13.849</v>
      </c>
      <c r="X810" s="7">
        <f t="shared" si="205"/>
        <v>13.151</v>
      </c>
      <c r="Y810" s="9">
        <v>0</v>
      </c>
      <c r="Z810" s="9">
        <v>1</v>
      </c>
      <c r="AA810" s="9">
        <v>1</v>
      </c>
      <c r="AB810" s="9">
        <v>0</v>
      </c>
      <c r="AC810" s="9">
        <v>0</v>
      </c>
      <c r="AD810" s="29">
        <v>0</v>
      </c>
      <c r="AE810" s="187">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s="17">
        <v>0</v>
      </c>
      <c r="BF810">
        <v>1</v>
      </c>
      <c r="BG810">
        <v>0</v>
      </c>
      <c r="BH810" s="17">
        <v>0</v>
      </c>
      <c r="BI810">
        <v>1847.333333333333</v>
      </c>
      <c r="BJ810">
        <v>883.19999999999993</v>
      </c>
      <c r="BK810" s="24">
        <v>33</v>
      </c>
      <c r="BL810">
        <v>0</v>
      </c>
      <c r="BM810">
        <v>0</v>
      </c>
      <c r="BN810">
        <v>0</v>
      </c>
      <c r="BO810">
        <v>0</v>
      </c>
      <c r="BP810">
        <v>0</v>
      </c>
      <c r="BQ810">
        <v>0</v>
      </c>
      <c r="BR810">
        <v>0</v>
      </c>
      <c r="BS810" s="17">
        <v>1</v>
      </c>
      <c r="BT810">
        <v>0</v>
      </c>
      <c r="BU810">
        <v>1</v>
      </c>
      <c r="BV810">
        <v>0</v>
      </c>
      <c r="BW810" s="17">
        <v>0</v>
      </c>
      <c r="BX810">
        <v>0</v>
      </c>
      <c r="BY810">
        <v>0</v>
      </c>
      <c r="BZ810">
        <v>0</v>
      </c>
      <c r="CA810">
        <v>0</v>
      </c>
      <c r="CB810" s="17">
        <v>0</v>
      </c>
      <c r="CC810">
        <v>0</v>
      </c>
      <c r="CD810">
        <v>0</v>
      </c>
      <c r="CE810">
        <v>0</v>
      </c>
      <c r="CF810">
        <v>0</v>
      </c>
      <c r="CG810">
        <v>1</v>
      </c>
      <c r="CH810">
        <v>0</v>
      </c>
      <c r="CI810">
        <v>0</v>
      </c>
      <c r="CJ810">
        <v>0</v>
      </c>
      <c r="CK810">
        <v>0</v>
      </c>
      <c r="CL810">
        <v>1</v>
      </c>
      <c r="CM810" s="17">
        <v>0</v>
      </c>
      <c r="CN810">
        <v>0</v>
      </c>
      <c r="CO810">
        <v>125</v>
      </c>
      <c r="CP810">
        <v>0</v>
      </c>
      <c r="CQ810">
        <v>1</v>
      </c>
      <c r="CR810">
        <v>5</v>
      </c>
      <c r="CX810" s="33" t="s">
        <v>85</v>
      </c>
    </row>
    <row r="811" spans="1:102" x14ac:dyDescent="0.25">
      <c r="A811">
        <v>810</v>
      </c>
      <c r="B811">
        <v>54</v>
      </c>
      <c r="C811" s="24" t="s">
        <v>483</v>
      </c>
      <c r="D811" s="12">
        <v>1.0346035631853434</v>
      </c>
      <c r="E811" s="13">
        <v>0.91445605262188434</v>
      </c>
      <c r="F811" s="7">
        <v>1.1313868613138685</v>
      </c>
      <c r="G811" s="7">
        <f t="shared" si="194"/>
        <v>0.12014751056345907</v>
      </c>
      <c r="H811" s="15">
        <f t="shared" si="195"/>
        <v>1.9490596158072278</v>
      </c>
      <c r="I811" s="11">
        <f t="shared" si="196"/>
        <v>1.8762144231012211E-2</v>
      </c>
      <c r="J811" s="32">
        <f t="shared" si="197"/>
        <v>1.6583314578378538E-2</v>
      </c>
      <c r="K811" s="32">
        <f t="shared" si="198"/>
        <v>60.30157573587902</v>
      </c>
      <c r="L811" s="8">
        <v>1</v>
      </c>
      <c r="M811" s="9">
        <v>0</v>
      </c>
      <c r="N811" s="8">
        <v>0</v>
      </c>
      <c r="O811" s="9">
        <v>0</v>
      </c>
      <c r="P811" s="9">
        <v>1</v>
      </c>
      <c r="Q811" s="9">
        <v>0</v>
      </c>
      <c r="R811" s="9">
        <v>0</v>
      </c>
      <c r="S811" s="8">
        <v>3639</v>
      </c>
      <c r="T811" s="9">
        <v>3</v>
      </c>
      <c r="U811" s="9">
        <f t="shared" si="199"/>
        <v>3635</v>
      </c>
      <c r="V811" s="9">
        <f t="shared" si="200"/>
        <v>15</v>
      </c>
      <c r="W811" s="7">
        <f t="shared" si="204"/>
        <v>13.849</v>
      </c>
      <c r="X811" s="7">
        <f t="shared" si="205"/>
        <v>13.151</v>
      </c>
      <c r="Y811" s="9">
        <v>0</v>
      </c>
      <c r="Z811" s="9">
        <v>1</v>
      </c>
      <c r="AA811" s="9">
        <v>1</v>
      </c>
      <c r="AB811" s="9">
        <v>0</v>
      </c>
      <c r="AC811" s="9">
        <v>0</v>
      </c>
      <c r="AD811" s="29">
        <v>0</v>
      </c>
      <c r="AE811" s="187">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s="17">
        <v>0</v>
      </c>
      <c r="BF811">
        <v>1</v>
      </c>
      <c r="BG811">
        <v>0</v>
      </c>
      <c r="BH811" s="17">
        <v>0</v>
      </c>
      <c r="BI811">
        <v>1847.333333333333</v>
      </c>
      <c r="BJ811">
        <v>883.19999999999993</v>
      </c>
      <c r="BK811" s="24">
        <v>33</v>
      </c>
      <c r="BL811">
        <v>0</v>
      </c>
      <c r="BM811">
        <v>0</v>
      </c>
      <c r="BN811">
        <v>0</v>
      </c>
      <c r="BO811">
        <v>0</v>
      </c>
      <c r="BP811">
        <v>0</v>
      </c>
      <c r="BQ811">
        <v>0</v>
      </c>
      <c r="BR811">
        <v>0</v>
      </c>
      <c r="BS811" s="17">
        <v>1</v>
      </c>
      <c r="BT811">
        <v>0</v>
      </c>
      <c r="BU811">
        <v>1</v>
      </c>
      <c r="BV811">
        <v>0</v>
      </c>
      <c r="BW811" s="17">
        <v>0</v>
      </c>
      <c r="BX811">
        <v>0</v>
      </c>
      <c r="BY811">
        <v>0</v>
      </c>
      <c r="BZ811">
        <v>0</v>
      </c>
      <c r="CA811">
        <v>0</v>
      </c>
      <c r="CB811" s="17">
        <v>0</v>
      </c>
      <c r="CC811">
        <v>0</v>
      </c>
      <c r="CD811">
        <v>0</v>
      </c>
      <c r="CE811">
        <v>0</v>
      </c>
      <c r="CF811">
        <v>0</v>
      </c>
      <c r="CG811">
        <v>1</v>
      </c>
      <c r="CH811">
        <v>0</v>
      </c>
      <c r="CI811">
        <v>0</v>
      </c>
      <c r="CJ811">
        <v>0</v>
      </c>
      <c r="CK811">
        <v>0</v>
      </c>
      <c r="CL811">
        <v>1</v>
      </c>
      <c r="CM811" s="17">
        <v>0</v>
      </c>
      <c r="CN811">
        <v>0</v>
      </c>
      <c r="CO811">
        <v>125</v>
      </c>
      <c r="CP811">
        <v>0</v>
      </c>
      <c r="CQ811">
        <v>1</v>
      </c>
      <c r="CR811">
        <v>5</v>
      </c>
      <c r="CX811" s="33" t="s">
        <v>85</v>
      </c>
    </row>
    <row r="812" spans="1:102" s="143" customFormat="1" x14ac:dyDescent="0.25">
      <c r="A812" s="143">
        <v>811</v>
      </c>
      <c r="B812" s="143">
        <v>54</v>
      </c>
      <c r="C812" s="144" t="s">
        <v>483</v>
      </c>
      <c r="D812" s="145">
        <v>1.8031294396511077</v>
      </c>
      <c r="E812" s="146">
        <v>0.83347070775413734</v>
      </c>
      <c r="F812" s="147">
        <v>2.1633986928104578</v>
      </c>
      <c r="G812" s="147">
        <f t="shared" si="194"/>
        <v>0.96965873189697038</v>
      </c>
      <c r="H812" s="148">
        <f t="shared" si="195"/>
        <v>2.636600147405245</v>
      </c>
      <c r="I812" s="149">
        <f t="shared" si="196"/>
        <v>3.5859558999142858E-2</v>
      </c>
      <c r="J812" s="150">
        <f t="shared" si="197"/>
        <v>1.6575566546431591E-2</v>
      </c>
      <c r="K812" s="150">
        <f t="shared" si="198"/>
        <v>60.329762919342343</v>
      </c>
      <c r="L812" s="151">
        <v>1</v>
      </c>
      <c r="M812" s="152">
        <v>0</v>
      </c>
      <c r="N812" s="151">
        <v>0</v>
      </c>
      <c r="O812" s="152">
        <v>0</v>
      </c>
      <c r="P812" s="152">
        <v>1</v>
      </c>
      <c r="Q812" s="152">
        <v>0</v>
      </c>
      <c r="R812" s="152">
        <v>0</v>
      </c>
      <c r="S812" s="151">
        <v>3639</v>
      </c>
      <c r="T812" s="152">
        <v>3</v>
      </c>
      <c r="U812" s="152">
        <f t="shared" si="199"/>
        <v>3635</v>
      </c>
      <c r="V812" s="152">
        <f t="shared" si="200"/>
        <v>15</v>
      </c>
      <c r="W812" s="147">
        <f t="shared" si="204"/>
        <v>13.849</v>
      </c>
      <c r="X812" s="147">
        <f t="shared" si="205"/>
        <v>13.151</v>
      </c>
      <c r="Y812" s="152">
        <v>0</v>
      </c>
      <c r="Z812" s="152">
        <v>1</v>
      </c>
      <c r="AA812" s="152">
        <v>1</v>
      </c>
      <c r="AB812" s="152">
        <v>0</v>
      </c>
      <c r="AC812" s="152">
        <v>0</v>
      </c>
      <c r="AD812" s="153">
        <v>0</v>
      </c>
      <c r="AE812" s="152">
        <v>0</v>
      </c>
      <c r="AF812" s="152">
        <v>0</v>
      </c>
      <c r="AG812" s="153">
        <v>1</v>
      </c>
      <c r="AH812" s="152">
        <v>1</v>
      </c>
      <c r="AI812" s="153">
        <v>0</v>
      </c>
      <c r="AJ812" s="154">
        <v>1958</v>
      </c>
      <c r="AK812" s="150">
        <v>0</v>
      </c>
      <c r="AL812" s="150">
        <v>0</v>
      </c>
      <c r="AM812" s="150">
        <v>0.71699999999999997</v>
      </c>
      <c r="AN812" s="155">
        <v>0.28299999999999997</v>
      </c>
      <c r="AO812" s="156" t="s">
        <v>98</v>
      </c>
      <c r="AP812" s="157" t="s">
        <v>98</v>
      </c>
      <c r="AQ812" s="143">
        <v>1</v>
      </c>
      <c r="AR812" s="158">
        <v>0</v>
      </c>
      <c r="AS812" s="143" t="s">
        <v>98</v>
      </c>
      <c r="AT812" s="158" t="s">
        <v>98</v>
      </c>
      <c r="AU812">
        <v>1</v>
      </c>
      <c r="AV812" s="157">
        <v>0</v>
      </c>
      <c r="AW812" s="143" t="s">
        <v>98</v>
      </c>
      <c r="AX812" s="157" t="s">
        <v>98</v>
      </c>
      <c r="AY812" s="157" t="s">
        <v>329</v>
      </c>
      <c r="AZ812">
        <v>1</v>
      </c>
      <c r="BA812">
        <v>0</v>
      </c>
      <c r="BB812">
        <v>1</v>
      </c>
      <c r="BC812">
        <v>0</v>
      </c>
      <c r="BD812">
        <v>0</v>
      </c>
      <c r="BE812" s="157">
        <v>0</v>
      </c>
      <c r="BF812">
        <v>1</v>
      </c>
      <c r="BG812">
        <v>0</v>
      </c>
      <c r="BH812" s="157">
        <v>0</v>
      </c>
      <c r="BI812">
        <v>1847.333333333333</v>
      </c>
      <c r="BJ812">
        <v>883.19999999999993</v>
      </c>
      <c r="BK812" s="144">
        <v>33</v>
      </c>
      <c r="BL812" s="143">
        <v>0</v>
      </c>
      <c r="BM812" s="143">
        <v>0</v>
      </c>
      <c r="BN812" s="143">
        <v>0</v>
      </c>
      <c r="BO812" s="143">
        <v>0</v>
      </c>
      <c r="BP812" s="143">
        <v>0</v>
      </c>
      <c r="BQ812" s="143">
        <v>0</v>
      </c>
      <c r="BR812" s="143">
        <v>0</v>
      </c>
      <c r="BS812" s="157">
        <v>1</v>
      </c>
      <c r="BT812" s="143">
        <v>0</v>
      </c>
      <c r="BU812" s="143">
        <v>1</v>
      </c>
      <c r="BV812" s="143">
        <v>0</v>
      </c>
      <c r="BW812" s="17">
        <v>0</v>
      </c>
      <c r="BX812">
        <v>0</v>
      </c>
      <c r="BY812">
        <v>0</v>
      </c>
      <c r="BZ812">
        <v>0</v>
      </c>
      <c r="CA812">
        <v>0</v>
      </c>
      <c r="CB812" s="17">
        <v>0</v>
      </c>
      <c r="CC812" s="143">
        <v>0</v>
      </c>
      <c r="CD812" s="143">
        <v>0</v>
      </c>
      <c r="CE812" s="143">
        <v>0</v>
      </c>
      <c r="CF812" s="143">
        <v>0</v>
      </c>
      <c r="CG812" s="143">
        <v>1</v>
      </c>
      <c r="CH812" s="143">
        <v>0</v>
      </c>
      <c r="CI812" s="143">
        <v>0</v>
      </c>
      <c r="CJ812" s="143">
        <v>0</v>
      </c>
      <c r="CK812" s="143">
        <v>0</v>
      </c>
      <c r="CL812" s="143">
        <v>1</v>
      </c>
      <c r="CM812" s="157">
        <v>0</v>
      </c>
      <c r="CN812">
        <v>0</v>
      </c>
      <c r="CO812">
        <v>125</v>
      </c>
      <c r="CP812">
        <v>0</v>
      </c>
      <c r="CQ812">
        <v>1</v>
      </c>
      <c r="CR812">
        <v>5</v>
      </c>
      <c r="CS812" s="159"/>
      <c r="CX812" s="33" t="s">
        <v>85</v>
      </c>
    </row>
    <row r="813" spans="1:102" x14ac:dyDescent="0.25">
      <c r="A813">
        <v>812</v>
      </c>
      <c r="B813">
        <v>55</v>
      </c>
      <c r="C813" s="24" t="s">
        <v>491</v>
      </c>
      <c r="D813" s="12">
        <v>3.329569823937617</v>
      </c>
      <c r="E813" s="13">
        <v>0.59017485800962188</v>
      </c>
      <c r="F813" s="7">
        <v>5.6416666666666666</v>
      </c>
      <c r="G813" s="7">
        <f t="shared" si="194"/>
        <v>2.7393949659279953</v>
      </c>
      <c r="H813" s="15">
        <f t="shared" si="195"/>
        <v>3.9197446819472388</v>
      </c>
      <c r="I813" s="11">
        <f t="shared" si="196"/>
        <v>5.1741366373935151E-2</v>
      </c>
      <c r="J813" s="32">
        <f t="shared" si="197"/>
        <v>9.1712909377728493E-3</v>
      </c>
      <c r="K813" s="32">
        <f t="shared" si="198"/>
        <v>109.03590419113226</v>
      </c>
      <c r="L813" s="8">
        <v>1</v>
      </c>
      <c r="M813" s="9">
        <v>0</v>
      </c>
      <c r="N813" s="8">
        <v>0</v>
      </c>
      <c r="O813" s="9">
        <v>1</v>
      </c>
      <c r="P813" s="9">
        <v>0</v>
      </c>
      <c r="Q813" s="9">
        <v>0</v>
      </c>
      <c r="R813" s="9">
        <v>0</v>
      </c>
      <c r="S813" s="8">
        <v>11878</v>
      </c>
      <c r="T813" s="9">
        <v>20</v>
      </c>
      <c r="U813" s="9">
        <f t="shared" si="199"/>
        <v>11857</v>
      </c>
      <c r="V813" s="9">
        <f t="shared" si="200"/>
        <v>12</v>
      </c>
      <c r="W813" s="7">
        <v>12</v>
      </c>
      <c r="X813" s="7">
        <f t="shared" si="205"/>
        <v>17.5</v>
      </c>
      <c r="Y813" s="9">
        <v>0</v>
      </c>
      <c r="Z813" s="9">
        <v>1</v>
      </c>
      <c r="AA813" s="9">
        <v>0</v>
      </c>
      <c r="AB813" s="9">
        <v>1</v>
      </c>
      <c r="AC813" s="9">
        <v>0</v>
      </c>
      <c r="AD813" s="29">
        <v>0</v>
      </c>
      <c r="AE813" s="187">
        <v>0</v>
      </c>
      <c r="AF813" s="9">
        <v>1</v>
      </c>
      <c r="AG813" s="29">
        <v>0</v>
      </c>
      <c r="AH813" s="9">
        <v>1</v>
      </c>
      <c r="AI813" s="29">
        <v>0</v>
      </c>
      <c r="AJ813" s="20">
        <v>2017</v>
      </c>
      <c r="AK813" s="32">
        <v>0</v>
      </c>
      <c r="AL813" s="32">
        <v>0</v>
      </c>
      <c r="AM813" s="32">
        <v>1</v>
      </c>
      <c r="AN813" s="42">
        <v>0</v>
      </c>
      <c r="AO813" s="41">
        <f t="shared" ref="AO813:AO824" si="206">1-AP813</f>
        <v>0.48699999999999999</v>
      </c>
      <c r="AP813" s="17">
        <v>0.51300000000000001</v>
      </c>
      <c r="AQ813">
        <v>1</v>
      </c>
      <c r="AR813" s="39">
        <f t="shared" ref="AR813:AR836" si="207">1-AQ813</f>
        <v>0</v>
      </c>
      <c r="AS813" t="s">
        <v>98</v>
      </c>
      <c r="AT813" s="39" t="s">
        <v>98</v>
      </c>
      <c r="AU813">
        <v>0</v>
      </c>
      <c r="AV813" s="17">
        <v>1</v>
      </c>
      <c r="AW813">
        <f t="shared" ref="AW813:AW824" si="208">1-AX813</f>
        <v>0.23850000000000005</v>
      </c>
      <c r="AX813" s="17">
        <v>0.76149999999999995</v>
      </c>
      <c r="AY813" s="17" t="s">
        <v>508</v>
      </c>
      <c r="AZ813">
        <v>0</v>
      </c>
      <c r="BA813">
        <v>0</v>
      </c>
      <c r="BB813">
        <v>0</v>
      </c>
      <c r="BC813">
        <v>1</v>
      </c>
      <c r="BD813">
        <v>0</v>
      </c>
      <c r="BE813" s="17">
        <v>0</v>
      </c>
      <c r="BF813">
        <v>0</v>
      </c>
      <c r="BG813">
        <v>1</v>
      </c>
      <c r="BH813" s="17">
        <v>0</v>
      </c>
      <c r="BI813">
        <v>80.17</v>
      </c>
      <c r="BJ813">
        <v>775.6</v>
      </c>
      <c r="BK813" s="24">
        <v>35.5</v>
      </c>
      <c r="BL813">
        <v>1</v>
      </c>
      <c r="BM813">
        <v>0</v>
      </c>
      <c r="BN813">
        <v>0</v>
      </c>
      <c r="BO813">
        <v>0</v>
      </c>
      <c r="BP813">
        <v>0</v>
      </c>
      <c r="BQ813">
        <v>0</v>
      </c>
      <c r="BR813">
        <v>0</v>
      </c>
      <c r="BS813" s="17">
        <v>0</v>
      </c>
      <c r="BT813">
        <v>0</v>
      </c>
      <c r="BU813">
        <v>0</v>
      </c>
      <c r="BV813">
        <v>0</v>
      </c>
      <c r="BW813" s="17">
        <v>0</v>
      </c>
      <c r="BX813">
        <v>0</v>
      </c>
      <c r="BY813">
        <v>0</v>
      </c>
      <c r="BZ813">
        <v>0</v>
      </c>
      <c r="CA813">
        <v>0</v>
      </c>
      <c r="CB813" s="17">
        <v>0</v>
      </c>
      <c r="CC813">
        <v>1</v>
      </c>
      <c r="CD813">
        <v>1</v>
      </c>
      <c r="CE813">
        <v>0</v>
      </c>
      <c r="CF813">
        <v>0</v>
      </c>
      <c r="CG813">
        <v>0</v>
      </c>
      <c r="CH813">
        <v>0</v>
      </c>
      <c r="CI813">
        <v>0</v>
      </c>
      <c r="CJ813">
        <v>1</v>
      </c>
      <c r="CK813">
        <v>1</v>
      </c>
      <c r="CL813">
        <v>1</v>
      </c>
      <c r="CM813" s="17">
        <v>1</v>
      </c>
      <c r="CN813">
        <v>4.0000000000000001E-3</v>
      </c>
      <c r="CO813">
        <v>2</v>
      </c>
      <c r="CP813">
        <v>1</v>
      </c>
      <c r="CQ813">
        <v>0</v>
      </c>
      <c r="CR813">
        <v>24</v>
      </c>
      <c r="CX813" s="33" t="s">
        <v>85</v>
      </c>
    </row>
    <row r="814" spans="1:102" x14ac:dyDescent="0.25">
      <c r="A814">
        <v>813</v>
      </c>
      <c r="B814">
        <v>55</v>
      </c>
      <c r="C814" s="24" t="s">
        <v>491</v>
      </c>
      <c r="D814" s="12">
        <v>1.4530229758820346</v>
      </c>
      <c r="E814" s="13">
        <v>0.41584832643088532</v>
      </c>
      <c r="F814" s="7">
        <v>3.4941176470588236</v>
      </c>
      <c r="G814" s="7">
        <f t="shared" si="194"/>
        <v>1.0371746494511491</v>
      </c>
      <c r="H814" s="15">
        <f t="shared" si="195"/>
        <v>1.86887130231292</v>
      </c>
      <c r="I814" s="11">
        <f t="shared" si="196"/>
        <v>3.207204389156721E-2</v>
      </c>
      <c r="J814" s="32">
        <f t="shared" si="197"/>
        <v>9.178867780414858E-3</v>
      </c>
      <c r="K814" s="32">
        <f t="shared" si="198"/>
        <v>108.94589876691774</v>
      </c>
      <c r="L814" s="8">
        <v>1</v>
      </c>
      <c r="M814" s="9">
        <v>0</v>
      </c>
      <c r="N814" s="8">
        <v>0</v>
      </c>
      <c r="O814" s="9">
        <v>1</v>
      </c>
      <c r="P814" s="9">
        <v>0</v>
      </c>
      <c r="Q814" s="9">
        <v>0</v>
      </c>
      <c r="R814" s="9">
        <v>0</v>
      </c>
      <c r="S814" s="8">
        <v>11878</v>
      </c>
      <c r="T814" s="9">
        <v>20</v>
      </c>
      <c r="U814" s="9">
        <f t="shared" si="199"/>
        <v>11857</v>
      </c>
      <c r="V814" s="9">
        <f t="shared" si="200"/>
        <v>12</v>
      </c>
      <c r="W814" s="7">
        <v>14</v>
      </c>
      <c r="X814" s="7">
        <f t="shared" si="205"/>
        <v>15.5</v>
      </c>
      <c r="Y814" s="9">
        <v>0</v>
      </c>
      <c r="Z814" s="9">
        <v>1</v>
      </c>
      <c r="AA814" s="9">
        <v>0</v>
      </c>
      <c r="AB814" s="9">
        <v>1</v>
      </c>
      <c r="AC814" s="9">
        <v>0</v>
      </c>
      <c r="AD814" s="29">
        <v>0</v>
      </c>
      <c r="AE814" s="187">
        <v>0</v>
      </c>
      <c r="AF814" s="9">
        <v>1</v>
      </c>
      <c r="AG814" s="29">
        <v>0</v>
      </c>
      <c r="AH814" s="9">
        <v>1</v>
      </c>
      <c r="AI814" s="29">
        <v>0</v>
      </c>
      <c r="AJ814" s="20">
        <v>2017</v>
      </c>
      <c r="AK814" s="32">
        <v>0</v>
      </c>
      <c r="AL814" s="32">
        <v>0</v>
      </c>
      <c r="AM814" s="32">
        <v>1</v>
      </c>
      <c r="AN814" s="42">
        <v>0</v>
      </c>
      <c r="AO814" s="41">
        <f t="shared" si="206"/>
        <v>0.48699999999999999</v>
      </c>
      <c r="AP814" s="17">
        <v>0.51300000000000001</v>
      </c>
      <c r="AQ814">
        <v>1</v>
      </c>
      <c r="AR814" s="39">
        <f t="shared" si="207"/>
        <v>0</v>
      </c>
      <c r="AS814" t="s">
        <v>98</v>
      </c>
      <c r="AT814" s="39" t="s">
        <v>98</v>
      </c>
      <c r="AU814">
        <v>0</v>
      </c>
      <c r="AV814" s="17">
        <v>1</v>
      </c>
      <c r="AW814">
        <f t="shared" si="208"/>
        <v>0.23850000000000005</v>
      </c>
      <c r="AX814" s="17">
        <v>0.76149999999999995</v>
      </c>
      <c r="AY814" s="17" t="s">
        <v>508</v>
      </c>
      <c r="AZ814">
        <v>0</v>
      </c>
      <c r="BA814">
        <v>0</v>
      </c>
      <c r="BB814">
        <v>0</v>
      </c>
      <c r="BC814">
        <v>1</v>
      </c>
      <c r="BD814">
        <v>0</v>
      </c>
      <c r="BE814" s="17">
        <v>0</v>
      </c>
      <c r="BF814">
        <v>0</v>
      </c>
      <c r="BG814">
        <v>1</v>
      </c>
      <c r="BH814" s="17">
        <v>0</v>
      </c>
      <c r="BI814">
        <v>80.17</v>
      </c>
      <c r="BJ814">
        <v>775.6</v>
      </c>
      <c r="BK814" s="24">
        <v>35.5</v>
      </c>
      <c r="BL814">
        <v>1</v>
      </c>
      <c r="BM814">
        <v>0</v>
      </c>
      <c r="BN814">
        <v>0</v>
      </c>
      <c r="BO814">
        <v>0</v>
      </c>
      <c r="BP814">
        <v>0</v>
      </c>
      <c r="BQ814">
        <v>0</v>
      </c>
      <c r="BR814">
        <v>0</v>
      </c>
      <c r="BS814" s="17">
        <v>0</v>
      </c>
      <c r="BT814">
        <v>0</v>
      </c>
      <c r="BU814">
        <v>0</v>
      </c>
      <c r="BV814">
        <v>0</v>
      </c>
      <c r="BW814" s="17">
        <v>0</v>
      </c>
      <c r="BX814">
        <v>0</v>
      </c>
      <c r="BY814">
        <v>0</v>
      </c>
      <c r="BZ814">
        <v>0</v>
      </c>
      <c r="CA814">
        <v>0</v>
      </c>
      <c r="CB814" s="17">
        <v>0</v>
      </c>
      <c r="CC814">
        <v>1</v>
      </c>
      <c r="CD814">
        <v>1</v>
      </c>
      <c r="CE814">
        <v>0</v>
      </c>
      <c r="CF814">
        <v>0</v>
      </c>
      <c r="CG814">
        <v>0</v>
      </c>
      <c r="CH814">
        <v>0</v>
      </c>
      <c r="CI814">
        <v>0</v>
      </c>
      <c r="CJ814">
        <v>1</v>
      </c>
      <c r="CK814">
        <v>1</v>
      </c>
      <c r="CL814">
        <v>1</v>
      </c>
      <c r="CM814" s="17">
        <v>1</v>
      </c>
      <c r="CN814">
        <v>4.0000000000000001E-3</v>
      </c>
      <c r="CO814">
        <v>2</v>
      </c>
      <c r="CP814">
        <v>1</v>
      </c>
      <c r="CQ814">
        <v>0</v>
      </c>
      <c r="CR814">
        <v>24</v>
      </c>
      <c r="CX814" s="33" t="s">
        <v>85</v>
      </c>
    </row>
    <row r="815" spans="1:102" x14ac:dyDescent="0.25">
      <c r="A815">
        <v>814</v>
      </c>
      <c r="B815">
        <v>55</v>
      </c>
      <c r="C815" s="24" t="s">
        <v>491</v>
      </c>
      <c r="D815" s="12">
        <v>3.3781829134533981</v>
      </c>
      <c r="E815" s="13">
        <v>0.22970418722484573</v>
      </c>
      <c r="F815" s="7">
        <v>14.706666666666667</v>
      </c>
      <c r="G815" s="7">
        <f t="shared" si="194"/>
        <v>3.1484787262285523</v>
      </c>
      <c r="H815" s="15">
        <f t="shared" si="195"/>
        <v>3.6078871006782438</v>
      </c>
      <c r="I815" s="11">
        <f t="shared" si="196"/>
        <v>0.13384480026334233</v>
      </c>
      <c r="J815" s="32">
        <f t="shared" si="197"/>
        <v>9.100961033318835E-3</v>
      </c>
      <c r="K815" s="32">
        <f t="shared" si="198"/>
        <v>109.878505834601</v>
      </c>
      <c r="L815" s="8">
        <v>1</v>
      </c>
      <c r="M815" s="9">
        <v>0</v>
      </c>
      <c r="N815" s="8">
        <v>0</v>
      </c>
      <c r="O815" s="9">
        <v>1</v>
      </c>
      <c r="P815" s="9">
        <v>0</v>
      </c>
      <c r="Q815" s="9">
        <v>0</v>
      </c>
      <c r="R815" s="9">
        <v>0</v>
      </c>
      <c r="S815" s="8">
        <v>11878</v>
      </c>
      <c r="T815" s="9">
        <v>20</v>
      </c>
      <c r="U815" s="9">
        <f t="shared" si="199"/>
        <v>11857</v>
      </c>
      <c r="V815" s="9">
        <f t="shared" si="200"/>
        <v>12</v>
      </c>
      <c r="W815" s="7">
        <v>16</v>
      </c>
      <c r="X815" s="7">
        <f t="shared" si="205"/>
        <v>13.5</v>
      </c>
      <c r="Y815" s="9">
        <v>0</v>
      </c>
      <c r="Z815" s="9">
        <v>1</v>
      </c>
      <c r="AA815" s="9">
        <v>0</v>
      </c>
      <c r="AB815" s="9">
        <v>1</v>
      </c>
      <c r="AC815" s="9">
        <v>0</v>
      </c>
      <c r="AD815" s="29">
        <v>0</v>
      </c>
      <c r="AE815" s="187">
        <v>0</v>
      </c>
      <c r="AF815" s="9">
        <v>1</v>
      </c>
      <c r="AG815" s="29">
        <v>0</v>
      </c>
      <c r="AH815" s="9">
        <v>1</v>
      </c>
      <c r="AI815" s="29">
        <v>0</v>
      </c>
      <c r="AJ815" s="20">
        <v>2017</v>
      </c>
      <c r="AK815" s="32">
        <v>0</v>
      </c>
      <c r="AL815" s="32">
        <v>0</v>
      </c>
      <c r="AM815" s="32">
        <v>0</v>
      </c>
      <c r="AN815" s="42">
        <v>1</v>
      </c>
      <c r="AO815" s="41">
        <f t="shared" si="206"/>
        <v>0.48699999999999999</v>
      </c>
      <c r="AP815" s="17">
        <v>0.51300000000000001</v>
      </c>
      <c r="AQ815">
        <v>1</v>
      </c>
      <c r="AR815" s="39">
        <f t="shared" si="207"/>
        <v>0</v>
      </c>
      <c r="AS815" t="s">
        <v>98</v>
      </c>
      <c r="AT815" s="39" t="s">
        <v>98</v>
      </c>
      <c r="AU815">
        <v>0</v>
      </c>
      <c r="AV815" s="17">
        <v>1</v>
      </c>
      <c r="AW815">
        <f t="shared" si="208"/>
        <v>0.23850000000000005</v>
      </c>
      <c r="AX815" s="17">
        <v>0.76149999999999995</v>
      </c>
      <c r="AY815" s="17" t="s">
        <v>508</v>
      </c>
      <c r="AZ815">
        <v>0</v>
      </c>
      <c r="BA815">
        <v>0</v>
      </c>
      <c r="BB815">
        <v>0</v>
      </c>
      <c r="BC815">
        <v>1</v>
      </c>
      <c r="BD815">
        <v>0</v>
      </c>
      <c r="BE815" s="17">
        <v>0</v>
      </c>
      <c r="BF815">
        <v>0</v>
      </c>
      <c r="BG815">
        <v>1</v>
      </c>
      <c r="BH815" s="17">
        <v>0</v>
      </c>
      <c r="BI815">
        <v>80.17</v>
      </c>
      <c r="BJ815">
        <v>775.6</v>
      </c>
      <c r="BK815" s="24">
        <v>35.5</v>
      </c>
      <c r="BL815">
        <v>1</v>
      </c>
      <c r="BM815">
        <v>0</v>
      </c>
      <c r="BN815">
        <v>0</v>
      </c>
      <c r="BO815">
        <v>0</v>
      </c>
      <c r="BP815">
        <v>0</v>
      </c>
      <c r="BQ815">
        <v>0</v>
      </c>
      <c r="BR815">
        <v>0</v>
      </c>
      <c r="BS815" s="17">
        <v>0</v>
      </c>
      <c r="BT815">
        <v>0</v>
      </c>
      <c r="BU815">
        <v>0</v>
      </c>
      <c r="BV815">
        <v>0</v>
      </c>
      <c r="BW815" s="17">
        <v>0</v>
      </c>
      <c r="BX815">
        <v>0</v>
      </c>
      <c r="BY815">
        <v>0</v>
      </c>
      <c r="BZ815">
        <v>0</v>
      </c>
      <c r="CA815">
        <v>0</v>
      </c>
      <c r="CB815" s="17">
        <v>0</v>
      </c>
      <c r="CC815">
        <v>1</v>
      </c>
      <c r="CD815">
        <v>1</v>
      </c>
      <c r="CE815">
        <v>0</v>
      </c>
      <c r="CF815">
        <v>0</v>
      </c>
      <c r="CG815">
        <v>0</v>
      </c>
      <c r="CH815">
        <v>0</v>
      </c>
      <c r="CI815">
        <v>0</v>
      </c>
      <c r="CJ815">
        <v>1</v>
      </c>
      <c r="CK815">
        <v>1</v>
      </c>
      <c r="CL815">
        <v>1</v>
      </c>
      <c r="CM815" s="17">
        <v>1</v>
      </c>
      <c r="CN815">
        <v>4.0000000000000001E-3</v>
      </c>
      <c r="CO815">
        <v>2</v>
      </c>
      <c r="CP815">
        <v>1</v>
      </c>
      <c r="CQ815">
        <v>0</v>
      </c>
      <c r="CR815">
        <v>24</v>
      </c>
      <c r="CX815" s="33" t="s">
        <v>85</v>
      </c>
    </row>
    <row r="816" spans="1:102" x14ac:dyDescent="0.25">
      <c r="A816">
        <v>815</v>
      </c>
      <c r="B816">
        <v>55</v>
      </c>
      <c r="C816" s="24" t="s">
        <v>491</v>
      </c>
      <c r="D816" s="12">
        <v>3.8762935536986509</v>
      </c>
      <c r="E816" s="13">
        <v>0.95926274669707878</v>
      </c>
      <c r="F816" s="7">
        <v>4.0409090909090919</v>
      </c>
      <c r="G816" s="7">
        <f t="shared" si="194"/>
        <v>2.9170308070015722</v>
      </c>
      <c r="H816" s="15">
        <f t="shared" si="195"/>
        <v>4.83555630039573</v>
      </c>
      <c r="I816" s="11">
        <f t="shared" si="196"/>
        <v>3.7084534349250138E-2</v>
      </c>
      <c r="J816" s="32">
        <f t="shared" si="197"/>
        <v>9.1772750920529021E-3</v>
      </c>
      <c r="K816" s="32">
        <f t="shared" si="198"/>
        <v>108.96480599845525</v>
      </c>
      <c r="L816" s="8">
        <v>1</v>
      </c>
      <c r="M816" s="9">
        <v>0</v>
      </c>
      <c r="N816" s="8">
        <v>0</v>
      </c>
      <c r="O816" s="9">
        <v>1</v>
      </c>
      <c r="P816" s="9">
        <v>0</v>
      </c>
      <c r="Q816" s="9">
        <v>0</v>
      </c>
      <c r="R816" s="9">
        <v>0</v>
      </c>
      <c r="S816" s="8">
        <v>11878</v>
      </c>
      <c r="T816" s="9">
        <v>20</v>
      </c>
      <c r="U816" s="9">
        <f t="shared" si="199"/>
        <v>11857</v>
      </c>
      <c r="V816" s="9">
        <f t="shared" si="200"/>
        <v>12</v>
      </c>
      <c r="W816" s="7">
        <v>18</v>
      </c>
      <c r="X816" s="7">
        <f t="shared" si="205"/>
        <v>11.5</v>
      </c>
      <c r="Y816" s="9">
        <v>0</v>
      </c>
      <c r="Z816" s="9">
        <v>1</v>
      </c>
      <c r="AA816" s="9">
        <v>0</v>
      </c>
      <c r="AB816" s="9">
        <v>1</v>
      </c>
      <c r="AC816" s="9">
        <v>0</v>
      </c>
      <c r="AD816" s="29">
        <v>0</v>
      </c>
      <c r="AE816" s="187">
        <v>0</v>
      </c>
      <c r="AF816" s="9">
        <v>1</v>
      </c>
      <c r="AG816" s="29">
        <v>0</v>
      </c>
      <c r="AH816" s="9">
        <v>1</v>
      </c>
      <c r="AI816" s="29">
        <v>0</v>
      </c>
      <c r="AJ816" s="20">
        <v>2017</v>
      </c>
      <c r="AK816" s="32">
        <v>0</v>
      </c>
      <c r="AL816" s="32">
        <v>0</v>
      </c>
      <c r="AM816" s="32">
        <v>0</v>
      </c>
      <c r="AN816" s="42">
        <v>1</v>
      </c>
      <c r="AO816" s="41">
        <f t="shared" si="206"/>
        <v>0.48699999999999999</v>
      </c>
      <c r="AP816" s="17">
        <v>0.51300000000000001</v>
      </c>
      <c r="AQ816">
        <v>1</v>
      </c>
      <c r="AR816" s="39">
        <f t="shared" si="207"/>
        <v>0</v>
      </c>
      <c r="AS816" t="s">
        <v>98</v>
      </c>
      <c r="AT816" s="39" t="s">
        <v>98</v>
      </c>
      <c r="AU816">
        <v>0</v>
      </c>
      <c r="AV816" s="17">
        <v>1</v>
      </c>
      <c r="AW816">
        <f t="shared" si="208"/>
        <v>0.23850000000000005</v>
      </c>
      <c r="AX816" s="17">
        <v>0.76149999999999995</v>
      </c>
      <c r="AY816" s="17" t="s">
        <v>508</v>
      </c>
      <c r="AZ816">
        <v>0</v>
      </c>
      <c r="BA816">
        <v>0</v>
      </c>
      <c r="BB816">
        <v>0</v>
      </c>
      <c r="BC816">
        <v>1</v>
      </c>
      <c r="BD816">
        <v>0</v>
      </c>
      <c r="BE816" s="17">
        <v>0</v>
      </c>
      <c r="BF816">
        <v>0</v>
      </c>
      <c r="BG816">
        <v>1</v>
      </c>
      <c r="BH816" s="17">
        <v>0</v>
      </c>
      <c r="BI816">
        <v>80.17</v>
      </c>
      <c r="BJ816">
        <v>775.6</v>
      </c>
      <c r="BK816" s="24">
        <v>35.5</v>
      </c>
      <c r="BL816">
        <v>1</v>
      </c>
      <c r="BM816">
        <v>0</v>
      </c>
      <c r="BN816">
        <v>0</v>
      </c>
      <c r="BO816">
        <v>0</v>
      </c>
      <c r="BP816">
        <v>0</v>
      </c>
      <c r="BQ816">
        <v>0</v>
      </c>
      <c r="BR816">
        <v>0</v>
      </c>
      <c r="BS816" s="17">
        <v>0</v>
      </c>
      <c r="BT816">
        <v>0</v>
      </c>
      <c r="BU816">
        <v>0</v>
      </c>
      <c r="BV816">
        <v>0</v>
      </c>
      <c r="BW816" s="17">
        <v>0</v>
      </c>
      <c r="BX816">
        <v>0</v>
      </c>
      <c r="BY816">
        <v>0</v>
      </c>
      <c r="BZ816">
        <v>0</v>
      </c>
      <c r="CA816">
        <v>0</v>
      </c>
      <c r="CB816" s="17">
        <v>0</v>
      </c>
      <c r="CC816">
        <v>1</v>
      </c>
      <c r="CD816">
        <v>1</v>
      </c>
      <c r="CE816">
        <v>0</v>
      </c>
      <c r="CF816">
        <v>0</v>
      </c>
      <c r="CG816">
        <v>0</v>
      </c>
      <c r="CH816">
        <v>0</v>
      </c>
      <c r="CI816">
        <v>0</v>
      </c>
      <c r="CJ816">
        <v>1</v>
      </c>
      <c r="CK816">
        <v>1</v>
      </c>
      <c r="CL816">
        <v>1</v>
      </c>
      <c r="CM816" s="17">
        <v>1</v>
      </c>
      <c r="CN816">
        <v>4.0000000000000001E-3</v>
      </c>
      <c r="CO816">
        <v>2</v>
      </c>
      <c r="CP816">
        <v>1</v>
      </c>
      <c r="CQ816">
        <v>0</v>
      </c>
      <c r="CR816">
        <v>24</v>
      </c>
      <c r="CX816" s="33" t="s">
        <v>85</v>
      </c>
    </row>
    <row r="817" spans="1:102" x14ac:dyDescent="0.25">
      <c r="A817">
        <v>816</v>
      </c>
      <c r="B817">
        <v>55</v>
      </c>
      <c r="C817" s="24" t="s">
        <v>491</v>
      </c>
      <c r="D817" s="12">
        <v>5.3879920666931591</v>
      </c>
      <c r="E817" s="13">
        <v>0.39245485630504123</v>
      </c>
      <c r="F817" s="7">
        <v>13.728947368421055</v>
      </c>
      <c r="G817" s="7">
        <f t="shared" si="194"/>
        <v>4.9955372103881182</v>
      </c>
      <c r="H817" s="15">
        <f t="shared" si="195"/>
        <v>5.7804469229982001</v>
      </c>
      <c r="I817" s="11">
        <f t="shared" si="196"/>
        <v>0.12509072587246778</v>
      </c>
      <c r="J817" s="32">
        <f t="shared" si="197"/>
        <v>9.1114578937200961E-3</v>
      </c>
      <c r="K817" s="32">
        <f t="shared" si="198"/>
        <v>109.75192023761988</v>
      </c>
      <c r="L817" s="8">
        <v>1</v>
      </c>
      <c r="M817" s="9">
        <v>0</v>
      </c>
      <c r="N817" s="8">
        <v>0</v>
      </c>
      <c r="O817" s="9">
        <v>1</v>
      </c>
      <c r="P817" s="9">
        <v>0</v>
      </c>
      <c r="Q817" s="9">
        <v>0</v>
      </c>
      <c r="R817" s="9">
        <v>0</v>
      </c>
      <c r="S817" s="8">
        <v>11878</v>
      </c>
      <c r="T817" s="9">
        <v>20</v>
      </c>
      <c r="U817" s="9">
        <f t="shared" si="199"/>
        <v>11857</v>
      </c>
      <c r="V817" s="9">
        <f t="shared" si="200"/>
        <v>12</v>
      </c>
      <c r="W817" s="7">
        <v>18</v>
      </c>
      <c r="X817" s="7">
        <f t="shared" si="205"/>
        <v>11.5</v>
      </c>
      <c r="Y817" s="9">
        <v>0</v>
      </c>
      <c r="Z817" s="9">
        <v>1</v>
      </c>
      <c r="AA817" s="9">
        <v>0</v>
      </c>
      <c r="AB817" s="9">
        <v>1</v>
      </c>
      <c r="AC817" s="9">
        <v>0</v>
      </c>
      <c r="AD817" s="29">
        <v>0</v>
      </c>
      <c r="AE817" s="187">
        <v>0</v>
      </c>
      <c r="AF817" s="9">
        <v>1</v>
      </c>
      <c r="AG817" s="29">
        <v>0</v>
      </c>
      <c r="AH817" s="9">
        <v>1</v>
      </c>
      <c r="AI817" s="29">
        <v>0</v>
      </c>
      <c r="AJ817" s="20">
        <v>2017</v>
      </c>
      <c r="AK817" s="32">
        <v>0</v>
      </c>
      <c r="AL817" s="32">
        <v>0</v>
      </c>
      <c r="AM817" s="32">
        <v>0</v>
      </c>
      <c r="AN817" s="42">
        <v>1</v>
      </c>
      <c r="AO817" s="41">
        <f t="shared" si="206"/>
        <v>0.48699999999999999</v>
      </c>
      <c r="AP817" s="17">
        <v>0.51300000000000001</v>
      </c>
      <c r="AQ817">
        <v>1</v>
      </c>
      <c r="AR817" s="39">
        <f t="shared" si="207"/>
        <v>0</v>
      </c>
      <c r="AS817" t="s">
        <v>98</v>
      </c>
      <c r="AT817" s="39" t="s">
        <v>98</v>
      </c>
      <c r="AU817">
        <v>0</v>
      </c>
      <c r="AV817" s="17">
        <v>1</v>
      </c>
      <c r="AW817">
        <f t="shared" si="208"/>
        <v>0.23850000000000005</v>
      </c>
      <c r="AX817" s="17">
        <v>0.76149999999999995</v>
      </c>
      <c r="AY817" s="17" t="s">
        <v>508</v>
      </c>
      <c r="AZ817">
        <v>0</v>
      </c>
      <c r="BA817">
        <v>0</v>
      </c>
      <c r="BB817">
        <v>0</v>
      </c>
      <c r="BC817">
        <v>1</v>
      </c>
      <c r="BD817">
        <v>0</v>
      </c>
      <c r="BE817" s="17">
        <v>0</v>
      </c>
      <c r="BF817">
        <v>0</v>
      </c>
      <c r="BG817">
        <v>1</v>
      </c>
      <c r="BH817" s="17">
        <v>0</v>
      </c>
      <c r="BI817">
        <v>80.17</v>
      </c>
      <c r="BJ817">
        <v>775.6</v>
      </c>
      <c r="BK817" s="24">
        <v>35.5</v>
      </c>
      <c r="BL817">
        <v>1</v>
      </c>
      <c r="BM817">
        <v>0</v>
      </c>
      <c r="BN817">
        <v>0</v>
      </c>
      <c r="BO817">
        <v>0</v>
      </c>
      <c r="BP817">
        <v>0</v>
      </c>
      <c r="BQ817">
        <v>0</v>
      </c>
      <c r="BR817">
        <v>0</v>
      </c>
      <c r="BS817" s="17">
        <v>0</v>
      </c>
      <c r="BT817">
        <v>0</v>
      </c>
      <c r="BU817">
        <v>0</v>
      </c>
      <c r="BV817">
        <v>0</v>
      </c>
      <c r="BW817" s="17">
        <v>0</v>
      </c>
      <c r="BX817">
        <v>0</v>
      </c>
      <c r="BY817">
        <v>0</v>
      </c>
      <c r="BZ817">
        <v>0</v>
      </c>
      <c r="CA817">
        <v>0</v>
      </c>
      <c r="CB817" s="17">
        <v>0</v>
      </c>
      <c r="CC817">
        <v>1</v>
      </c>
      <c r="CD817">
        <v>1</v>
      </c>
      <c r="CE817">
        <v>0</v>
      </c>
      <c r="CF817">
        <v>0</v>
      </c>
      <c r="CG817">
        <v>0</v>
      </c>
      <c r="CH817">
        <v>0</v>
      </c>
      <c r="CI817">
        <v>0</v>
      </c>
      <c r="CJ817">
        <v>1</v>
      </c>
      <c r="CK817">
        <v>1</v>
      </c>
      <c r="CL817">
        <v>1</v>
      </c>
      <c r="CM817" s="17">
        <v>1</v>
      </c>
      <c r="CN817">
        <v>4.0000000000000001E-3</v>
      </c>
      <c r="CO817">
        <v>2</v>
      </c>
      <c r="CP817">
        <v>1</v>
      </c>
      <c r="CQ817">
        <v>0</v>
      </c>
      <c r="CR817">
        <v>24</v>
      </c>
      <c r="CX817" s="33" t="s">
        <v>85</v>
      </c>
    </row>
    <row r="818" spans="1:102" x14ac:dyDescent="0.25">
      <c r="A818">
        <v>817</v>
      </c>
      <c r="B818">
        <v>55</v>
      </c>
      <c r="C818" s="24" t="s">
        <v>491</v>
      </c>
      <c r="D818" s="12">
        <v>6.1610883636721514</v>
      </c>
      <c r="E818" s="13">
        <v>0.45802982497753325</v>
      </c>
      <c r="F818" s="7">
        <v>13.45128205128205</v>
      </c>
      <c r="G818" s="7">
        <f t="shared" si="194"/>
        <v>5.7030585386946182</v>
      </c>
      <c r="H818" s="15">
        <f t="shared" si="195"/>
        <v>6.6191181886496846</v>
      </c>
      <c r="I818" s="11">
        <f t="shared" si="196"/>
        <v>0.12259920284686227</v>
      </c>
      <c r="J818" s="32">
        <f t="shared" si="197"/>
        <v>9.1143135932665442E-3</v>
      </c>
      <c r="K818" s="32">
        <f t="shared" si="198"/>
        <v>109.71753273211689</v>
      </c>
      <c r="L818" s="8">
        <v>1</v>
      </c>
      <c r="M818" s="9">
        <v>0</v>
      </c>
      <c r="N818" s="8">
        <v>0</v>
      </c>
      <c r="O818" s="9">
        <v>1</v>
      </c>
      <c r="P818" s="9">
        <v>0</v>
      </c>
      <c r="Q818" s="9">
        <v>0</v>
      </c>
      <c r="R818" s="9">
        <v>0</v>
      </c>
      <c r="S818" s="8">
        <v>11878</v>
      </c>
      <c r="T818" s="9">
        <v>20</v>
      </c>
      <c r="U818" s="9">
        <f t="shared" si="199"/>
        <v>11857</v>
      </c>
      <c r="V818" s="9">
        <f t="shared" si="200"/>
        <v>12</v>
      </c>
      <c r="W818" s="7">
        <v>22</v>
      </c>
      <c r="X818" s="7">
        <f t="shared" si="205"/>
        <v>7.5</v>
      </c>
      <c r="Y818" s="9">
        <v>0</v>
      </c>
      <c r="Z818" s="9">
        <v>1</v>
      </c>
      <c r="AA818" s="9">
        <v>0</v>
      </c>
      <c r="AB818" s="9">
        <v>1</v>
      </c>
      <c r="AC818" s="9">
        <v>0</v>
      </c>
      <c r="AD818" s="29">
        <v>0</v>
      </c>
      <c r="AE818" s="187">
        <v>0</v>
      </c>
      <c r="AF818" s="9">
        <v>1</v>
      </c>
      <c r="AG818" s="29">
        <v>0</v>
      </c>
      <c r="AH818" s="9">
        <v>1</v>
      </c>
      <c r="AI818" s="29">
        <v>0</v>
      </c>
      <c r="AJ818" s="20">
        <v>2017</v>
      </c>
      <c r="AK818" s="32">
        <v>0</v>
      </c>
      <c r="AL818" s="32">
        <v>0</v>
      </c>
      <c r="AM818" s="32">
        <v>0</v>
      </c>
      <c r="AN818" s="42">
        <v>1</v>
      </c>
      <c r="AO818" s="41">
        <f t="shared" si="206"/>
        <v>0.48699999999999999</v>
      </c>
      <c r="AP818" s="17">
        <v>0.51300000000000001</v>
      </c>
      <c r="AQ818">
        <v>1</v>
      </c>
      <c r="AR818" s="39">
        <f t="shared" si="207"/>
        <v>0</v>
      </c>
      <c r="AS818" t="s">
        <v>98</v>
      </c>
      <c r="AT818" s="39" t="s">
        <v>98</v>
      </c>
      <c r="AU818">
        <v>0</v>
      </c>
      <c r="AV818" s="17">
        <v>1</v>
      </c>
      <c r="AW818">
        <f t="shared" si="208"/>
        <v>0.23850000000000005</v>
      </c>
      <c r="AX818" s="17">
        <v>0.76149999999999995</v>
      </c>
      <c r="AY818" s="17" t="s">
        <v>508</v>
      </c>
      <c r="AZ818">
        <v>0</v>
      </c>
      <c r="BA818">
        <v>0</v>
      </c>
      <c r="BB818">
        <v>0</v>
      </c>
      <c r="BC818">
        <v>1</v>
      </c>
      <c r="BD818">
        <v>0</v>
      </c>
      <c r="BE818" s="17">
        <v>0</v>
      </c>
      <c r="BF818">
        <v>0</v>
      </c>
      <c r="BG818">
        <v>1</v>
      </c>
      <c r="BH818" s="17">
        <v>0</v>
      </c>
      <c r="BI818">
        <v>80.17</v>
      </c>
      <c r="BJ818">
        <v>775.6</v>
      </c>
      <c r="BK818" s="24">
        <v>35.5</v>
      </c>
      <c r="BL818">
        <v>1</v>
      </c>
      <c r="BM818">
        <v>0</v>
      </c>
      <c r="BN818">
        <v>0</v>
      </c>
      <c r="BO818">
        <v>0</v>
      </c>
      <c r="BP818">
        <v>0</v>
      </c>
      <c r="BQ818">
        <v>0</v>
      </c>
      <c r="BR818">
        <v>0</v>
      </c>
      <c r="BS818" s="17">
        <v>0</v>
      </c>
      <c r="BT818">
        <v>0</v>
      </c>
      <c r="BU818">
        <v>0</v>
      </c>
      <c r="BV818">
        <v>0</v>
      </c>
      <c r="BW818" s="17">
        <v>0</v>
      </c>
      <c r="BX818">
        <v>0</v>
      </c>
      <c r="BY818">
        <v>0</v>
      </c>
      <c r="BZ818">
        <v>0</v>
      </c>
      <c r="CA818">
        <v>0</v>
      </c>
      <c r="CB818" s="17">
        <v>0</v>
      </c>
      <c r="CC818">
        <v>1</v>
      </c>
      <c r="CD818">
        <v>1</v>
      </c>
      <c r="CE818">
        <v>0</v>
      </c>
      <c r="CF818">
        <v>0</v>
      </c>
      <c r="CG818">
        <v>0</v>
      </c>
      <c r="CH818">
        <v>0</v>
      </c>
      <c r="CI818">
        <v>0</v>
      </c>
      <c r="CJ818">
        <v>1</v>
      </c>
      <c r="CK818">
        <v>1</v>
      </c>
      <c r="CL818">
        <v>1</v>
      </c>
      <c r="CM818" s="17">
        <v>1</v>
      </c>
      <c r="CN818">
        <v>4.0000000000000001E-3</v>
      </c>
      <c r="CO818">
        <v>2</v>
      </c>
      <c r="CP818">
        <v>1</v>
      </c>
      <c r="CQ818">
        <v>0</v>
      </c>
      <c r="CR818">
        <v>24</v>
      </c>
      <c r="CX818" s="33" t="s">
        <v>85</v>
      </c>
    </row>
    <row r="819" spans="1:102" x14ac:dyDescent="0.25">
      <c r="A819">
        <v>818</v>
      </c>
      <c r="B819">
        <v>55</v>
      </c>
      <c r="C819" s="24" t="s">
        <v>491</v>
      </c>
      <c r="D819" s="12">
        <v>1.6562836228041666</v>
      </c>
      <c r="E819" s="13">
        <v>2.8761811413964575</v>
      </c>
      <c r="F819" s="7">
        <v>0.57586206896551717</v>
      </c>
      <c r="G819" s="7">
        <f t="shared" si="194"/>
        <v>-1.2198975185922909</v>
      </c>
      <c r="H819" s="15">
        <f t="shared" si="195"/>
        <v>4.5324647642006237</v>
      </c>
      <c r="I819" s="11">
        <f t="shared" si="196"/>
        <v>5.2884084466817312E-3</v>
      </c>
      <c r="J819" s="32">
        <f t="shared" si="197"/>
        <v>9.1834637696868397E-3</v>
      </c>
      <c r="K819" s="32">
        <f t="shared" si="198"/>
        <v>108.89137531100647</v>
      </c>
      <c r="L819" s="8">
        <v>1</v>
      </c>
      <c r="M819" s="9">
        <v>0</v>
      </c>
      <c r="N819" s="8">
        <v>0</v>
      </c>
      <c r="O819" s="9">
        <v>1</v>
      </c>
      <c r="P819" s="9">
        <v>0</v>
      </c>
      <c r="Q819" s="9">
        <v>0</v>
      </c>
      <c r="R819" s="9">
        <v>0</v>
      </c>
      <c r="S819" s="8">
        <v>11878</v>
      </c>
      <c r="T819" s="9">
        <v>20</v>
      </c>
      <c r="U819" s="9">
        <f t="shared" si="199"/>
        <v>11857</v>
      </c>
      <c r="V819" s="9">
        <f t="shared" si="200"/>
        <v>12</v>
      </c>
      <c r="W819" s="7">
        <v>12</v>
      </c>
      <c r="X819" s="7">
        <f t="shared" si="205"/>
        <v>17.5</v>
      </c>
      <c r="Y819" s="9">
        <v>0</v>
      </c>
      <c r="Z819" s="9">
        <v>1</v>
      </c>
      <c r="AA819" s="9">
        <v>0</v>
      </c>
      <c r="AB819" s="9">
        <v>1</v>
      </c>
      <c r="AC819" s="9">
        <v>0</v>
      </c>
      <c r="AD819" s="29">
        <v>0</v>
      </c>
      <c r="AE819" s="187">
        <v>0</v>
      </c>
      <c r="AF819" s="9">
        <v>1</v>
      </c>
      <c r="AG819" s="29">
        <v>0</v>
      </c>
      <c r="AH819" s="9">
        <v>1</v>
      </c>
      <c r="AI819" s="29">
        <v>0</v>
      </c>
      <c r="AJ819" s="20">
        <v>2017</v>
      </c>
      <c r="AK819" s="32">
        <v>0</v>
      </c>
      <c r="AL819" s="32">
        <v>0</v>
      </c>
      <c r="AM819" s="32">
        <v>1</v>
      </c>
      <c r="AN819" s="42">
        <v>0</v>
      </c>
      <c r="AO819" s="41">
        <f t="shared" si="206"/>
        <v>0.48699999999999999</v>
      </c>
      <c r="AP819" s="17">
        <v>0.51300000000000001</v>
      </c>
      <c r="AQ819">
        <v>0</v>
      </c>
      <c r="AR819" s="39">
        <f t="shared" si="207"/>
        <v>1</v>
      </c>
      <c r="AS819" t="s">
        <v>98</v>
      </c>
      <c r="AT819" s="39" t="s">
        <v>98</v>
      </c>
      <c r="AU819">
        <v>0</v>
      </c>
      <c r="AV819" s="17">
        <v>1</v>
      </c>
      <c r="AW819">
        <f t="shared" si="208"/>
        <v>0.23850000000000005</v>
      </c>
      <c r="AX819" s="17">
        <v>0.76149999999999995</v>
      </c>
      <c r="AY819" s="17" t="s">
        <v>508</v>
      </c>
      <c r="AZ819">
        <v>0</v>
      </c>
      <c r="BA819">
        <v>0</v>
      </c>
      <c r="BB819">
        <v>0</v>
      </c>
      <c r="BC819">
        <v>1</v>
      </c>
      <c r="BD819">
        <v>0</v>
      </c>
      <c r="BE819" s="17">
        <v>0</v>
      </c>
      <c r="BF819">
        <v>0</v>
      </c>
      <c r="BG819">
        <v>1</v>
      </c>
      <c r="BH819" s="17">
        <v>0</v>
      </c>
      <c r="BI819">
        <v>80.17</v>
      </c>
      <c r="BJ819">
        <v>775.6</v>
      </c>
      <c r="BK819" s="24">
        <v>35.5</v>
      </c>
      <c r="BL819">
        <v>1</v>
      </c>
      <c r="BM819">
        <v>0</v>
      </c>
      <c r="BN819">
        <v>0</v>
      </c>
      <c r="BO819">
        <v>0</v>
      </c>
      <c r="BP819">
        <v>0</v>
      </c>
      <c r="BQ819">
        <v>0</v>
      </c>
      <c r="BR819">
        <v>0</v>
      </c>
      <c r="BS819" s="17">
        <v>0</v>
      </c>
      <c r="BT819">
        <v>0</v>
      </c>
      <c r="BU819">
        <v>0</v>
      </c>
      <c r="BV819">
        <v>0</v>
      </c>
      <c r="BW819" s="17">
        <v>0</v>
      </c>
      <c r="BX819">
        <v>0</v>
      </c>
      <c r="BY819">
        <v>0</v>
      </c>
      <c r="BZ819">
        <v>0</v>
      </c>
      <c r="CA819">
        <v>0</v>
      </c>
      <c r="CB819" s="17">
        <v>0</v>
      </c>
      <c r="CC819">
        <v>1</v>
      </c>
      <c r="CD819">
        <v>1</v>
      </c>
      <c r="CE819">
        <v>0</v>
      </c>
      <c r="CF819">
        <v>0</v>
      </c>
      <c r="CG819">
        <v>0</v>
      </c>
      <c r="CH819">
        <v>0</v>
      </c>
      <c r="CI819">
        <v>0</v>
      </c>
      <c r="CJ819">
        <v>1</v>
      </c>
      <c r="CK819">
        <v>1</v>
      </c>
      <c r="CL819">
        <v>1</v>
      </c>
      <c r="CM819" s="17">
        <v>1</v>
      </c>
      <c r="CN819">
        <v>4.0000000000000001E-3</v>
      </c>
      <c r="CO819">
        <v>2</v>
      </c>
      <c r="CP819">
        <v>1</v>
      </c>
      <c r="CQ819">
        <v>0</v>
      </c>
      <c r="CR819">
        <v>24</v>
      </c>
      <c r="CX819" s="33" t="s">
        <v>85</v>
      </c>
    </row>
    <row r="820" spans="1:102" x14ac:dyDescent="0.25">
      <c r="A820">
        <v>819</v>
      </c>
      <c r="B820">
        <v>55</v>
      </c>
      <c r="C820" s="24" t="s">
        <v>491</v>
      </c>
      <c r="D820" s="12">
        <v>8.4910208745827109</v>
      </c>
      <c r="E820" s="13">
        <v>1.3439342847678915</v>
      </c>
      <c r="F820" s="7">
        <v>6.3180327868852464</v>
      </c>
      <c r="G820" s="7">
        <f t="shared" si="194"/>
        <v>7.147086589814819</v>
      </c>
      <c r="H820" s="15">
        <f t="shared" si="195"/>
        <v>9.8349551593506028</v>
      </c>
      <c r="I820" s="11">
        <f t="shared" si="196"/>
        <v>5.7924814228773547E-2</v>
      </c>
      <c r="J820" s="32">
        <f t="shared" si="197"/>
        <v>9.1681724648551774E-3</v>
      </c>
      <c r="K820" s="32">
        <f t="shared" si="198"/>
        <v>109.07299179125948</v>
      </c>
      <c r="L820" s="8">
        <v>1</v>
      </c>
      <c r="M820" s="9">
        <v>0</v>
      </c>
      <c r="N820" s="8">
        <v>0</v>
      </c>
      <c r="O820" s="9">
        <v>1</v>
      </c>
      <c r="P820" s="9">
        <v>0</v>
      </c>
      <c r="Q820" s="9">
        <v>0</v>
      </c>
      <c r="R820" s="9">
        <v>0</v>
      </c>
      <c r="S820" s="8">
        <v>11878</v>
      </c>
      <c r="T820" s="9">
        <v>20</v>
      </c>
      <c r="U820" s="9">
        <f t="shared" si="199"/>
        <v>11857</v>
      </c>
      <c r="V820" s="9">
        <f t="shared" si="200"/>
        <v>12</v>
      </c>
      <c r="W820" s="7">
        <v>14</v>
      </c>
      <c r="X820" s="7">
        <f t="shared" si="205"/>
        <v>15.5</v>
      </c>
      <c r="Y820" s="9">
        <v>0</v>
      </c>
      <c r="Z820" s="9">
        <v>1</v>
      </c>
      <c r="AA820" s="9">
        <v>0</v>
      </c>
      <c r="AB820" s="9">
        <v>1</v>
      </c>
      <c r="AC820" s="9">
        <v>0</v>
      </c>
      <c r="AD820" s="29">
        <v>0</v>
      </c>
      <c r="AE820" s="187">
        <v>0</v>
      </c>
      <c r="AF820" s="9">
        <v>1</v>
      </c>
      <c r="AG820" s="29">
        <v>0</v>
      </c>
      <c r="AH820" s="9">
        <v>1</v>
      </c>
      <c r="AI820" s="29">
        <v>0</v>
      </c>
      <c r="AJ820" s="20">
        <v>2017</v>
      </c>
      <c r="AK820" s="32">
        <v>0</v>
      </c>
      <c r="AL820" s="32">
        <v>0</v>
      </c>
      <c r="AM820" s="32">
        <v>1</v>
      </c>
      <c r="AN820" s="42">
        <v>0</v>
      </c>
      <c r="AO820" s="41">
        <f t="shared" si="206"/>
        <v>0.48699999999999999</v>
      </c>
      <c r="AP820" s="17">
        <v>0.51300000000000001</v>
      </c>
      <c r="AQ820">
        <v>0</v>
      </c>
      <c r="AR820" s="39">
        <f t="shared" si="207"/>
        <v>1</v>
      </c>
      <c r="AS820" t="s">
        <v>98</v>
      </c>
      <c r="AT820" s="39" t="s">
        <v>98</v>
      </c>
      <c r="AU820">
        <v>0</v>
      </c>
      <c r="AV820" s="17">
        <v>1</v>
      </c>
      <c r="AW820">
        <f t="shared" si="208"/>
        <v>0.23850000000000005</v>
      </c>
      <c r="AX820" s="17">
        <v>0.76149999999999995</v>
      </c>
      <c r="AY820" s="17" t="s">
        <v>508</v>
      </c>
      <c r="AZ820">
        <v>0</v>
      </c>
      <c r="BA820">
        <v>0</v>
      </c>
      <c r="BB820">
        <v>0</v>
      </c>
      <c r="BC820">
        <v>1</v>
      </c>
      <c r="BD820">
        <v>0</v>
      </c>
      <c r="BE820" s="17">
        <v>0</v>
      </c>
      <c r="BF820">
        <v>0</v>
      </c>
      <c r="BG820">
        <v>1</v>
      </c>
      <c r="BH820" s="17">
        <v>0</v>
      </c>
      <c r="BI820">
        <v>80.17</v>
      </c>
      <c r="BJ820">
        <v>775.6</v>
      </c>
      <c r="BK820" s="24">
        <v>35.5</v>
      </c>
      <c r="BL820">
        <v>1</v>
      </c>
      <c r="BM820">
        <v>0</v>
      </c>
      <c r="BN820">
        <v>0</v>
      </c>
      <c r="BO820">
        <v>0</v>
      </c>
      <c r="BP820">
        <v>0</v>
      </c>
      <c r="BQ820">
        <v>0</v>
      </c>
      <c r="BR820">
        <v>0</v>
      </c>
      <c r="BS820" s="17">
        <v>0</v>
      </c>
      <c r="BT820">
        <v>0</v>
      </c>
      <c r="BU820">
        <v>0</v>
      </c>
      <c r="BV820">
        <v>0</v>
      </c>
      <c r="BW820" s="17">
        <v>0</v>
      </c>
      <c r="BX820">
        <v>0</v>
      </c>
      <c r="BY820">
        <v>0</v>
      </c>
      <c r="BZ820">
        <v>0</v>
      </c>
      <c r="CA820">
        <v>0</v>
      </c>
      <c r="CB820" s="17">
        <v>0</v>
      </c>
      <c r="CC820">
        <v>1</v>
      </c>
      <c r="CD820">
        <v>1</v>
      </c>
      <c r="CE820">
        <v>0</v>
      </c>
      <c r="CF820">
        <v>0</v>
      </c>
      <c r="CG820">
        <v>0</v>
      </c>
      <c r="CH820">
        <v>0</v>
      </c>
      <c r="CI820">
        <v>0</v>
      </c>
      <c r="CJ820">
        <v>1</v>
      </c>
      <c r="CK820">
        <v>1</v>
      </c>
      <c r="CL820">
        <v>1</v>
      </c>
      <c r="CM820" s="17">
        <v>1</v>
      </c>
      <c r="CN820">
        <v>4.0000000000000001E-3</v>
      </c>
      <c r="CO820">
        <v>2</v>
      </c>
      <c r="CP820">
        <v>1</v>
      </c>
      <c r="CQ820">
        <v>0</v>
      </c>
      <c r="CR820">
        <v>24</v>
      </c>
      <c r="CX820" s="33" t="s">
        <v>85</v>
      </c>
    </row>
    <row r="821" spans="1:102" x14ac:dyDescent="0.25">
      <c r="A821">
        <v>820</v>
      </c>
      <c r="B821">
        <v>55</v>
      </c>
      <c r="C821" s="24" t="s">
        <v>491</v>
      </c>
      <c r="D821" s="12">
        <v>7.0779257885790647</v>
      </c>
      <c r="E821" s="13">
        <v>0.79527256051450179</v>
      </c>
      <c r="F821" s="7">
        <v>8.8999999999999986</v>
      </c>
      <c r="G821" s="7">
        <f t="shared" si="194"/>
        <v>6.2826532280645626</v>
      </c>
      <c r="H821" s="15">
        <f t="shared" si="195"/>
        <v>7.8731983490935669</v>
      </c>
      <c r="I821" s="11">
        <f t="shared" si="196"/>
        <v>8.1462321271508209E-2</v>
      </c>
      <c r="J821" s="32">
        <f t="shared" si="197"/>
        <v>9.15306980578744E-3</v>
      </c>
      <c r="K821" s="32">
        <f t="shared" si="198"/>
        <v>109.25296334653812</v>
      </c>
      <c r="L821" s="8">
        <v>1</v>
      </c>
      <c r="M821" s="9">
        <v>0</v>
      </c>
      <c r="N821" s="8">
        <v>0</v>
      </c>
      <c r="O821" s="9">
        <v>1</v>
      </c>
      <c r="P821" s="9">
        <v>0</v>
      </c>
      <c r="Q821" s="9">
        <v>0</v>
      </c>
      <c r="R821" s="9">
        <v>0</v>
      </c>
      <c r="S821" s="8">
        <v>11878</v>
      </c>
      <c r="T821" s="9">
        <v>20</v>
      </c>
      <c r="U821" s="9">
        <f t="shared" si="199"/>
        <v>11857</v>
      </c>
      <c r="V821" s="9">
        <f t="shared" si="200"/>
        <v>12</v>
      </c>
      <c r="W821" s="7">
        <v>16</v>
      </c>
      <c r="X821" s="7">
        <f t="shared" si="205"/>
        <v>13.5</v>
      </c>
      <c r="Y821" s="9">
        <v>0</v>
      </c>
      <c r="Z821" s="9">
        <v>1</v>
      </c>
      <c r="AA821" s="9">
        <v>0</v>
      </c>
      <c r="AB821" s="9">
        <v>1</v>
      </c>
      <c r="AC821" s="9">
        <v>0</v>
      </c>
      <c r="AD821" s="29">
        <v>0</v>
      </c>
      <c r="AE821" s="187">
        <v>0</v>
      </c>
      <c r="AF821" s="9">
        <v>1</v>
      </c>
      <c r="AG821" s="29">
        <v>0</v>
      </c>
      <c r="AH821" s="9">
        <v>1</v>
      </c>
      <c r="AI821" s="29">
        <v>0</v>
      </c>
      <c r="AJ821" s="20">
        <v>2017</v>
      </c>
      <c r="AK821" s="32">
        <v>0</v>
      </c>
      <c r="AL821" s="32">
        <v>0</v>
      </c>
      <c r="AM821" s="32">
        <v>0</v>
      </c>
      <c r="AN821" s="42">
        <v>1</v>
      </c>
      <c r="AO821" s="41">
        <f t="shared" si="206"/>
        <v>0.48699999999999999</v>
      </c>
      <c r="AP821" s="17">
        <v>0.51300000000000001</v>
      </c>
      <c r="AQ821">
        <v>0</v>
      </c>
      <c r="AR821" s="39">
        <f t="shared" si="207"/>
        <v>1</v>
      </c>
      <c r="AS821" t="s">
        <v>98</v>
      </c>
      <c r="AT821" s="39" t="s">
        <v>98</v>
      </c>
      <c r="AU821">
        <v>0</v>
      </c>
      <c r="AV821" s="17">
        <v>1</v>
      </c>
      <c r="AW821">
        <f t="shared" si="208"/>
        <v>0.23850000000000005</v>
      </c>
      <c r="AX821" s="17">
        <v>0.76149999999999995</v>
      </c>
      <c r="AY821" s="17" t="s">
        <v>508</v>
      </c>
      <c r="AZ821">
        <v>0</v>
      </c>
      <c r="BA821">
        <v>0</v>
      </c>
      <c r="BB821">
        <v>0</v>
      </c>
      <c r="BC821">
        <v>1</v>
      </c>
      <c r="BD821">
        <v>0</v>
      </c>
      <c r="BE821" s="17">
        <v>0</v>
      </c>
      <c r="BF821">
        <v>0</v>
      </c>
      <c r="BG821">
        <v>1</v>
      </c>
      <c r="BH821" s="17">
        <v>0</v>
      </c>
      <c r="BI821">
        <v>80.17</v>
      </c>
      <c r="BJ821">
        <v>775.6</v>
      </c>
      <c r="BK821" s="24">
        <v>35.5</v>
      </c>
      <c r="BL821">
        <v>1</v>
      </c>
      <c r="BM821">
        <v>0</v>
      </c>
      <c r="BN821">
        <v>0</v>
      </c>
      <c r="BO821">
        <v>0</v>
      </c>
      <c r="BP821">
        <v>0</v>
      </c>
      <c r="BQ821">
        <v>0</v>
      </c>
      <c r="BR821">
        <v>0</v>
      </c>
      <c r="BS821" s="17">
        <v>0</v>
      </c>
      <c r="BT821">
        <v>0</v>
      </c>
      <c r="BU821">
        <v>0</v>
      </c>
      <c r="BV821">
        <v>0</v>
      </c>
      <c r="BW821" s="17">
        <v>0</v>
      </c>
      <c r="BX821">
        <v>0</v>
      </c>
      <c r="BY821">
        <v>0</v>
      </c>
      <c r="BZ821">
        <v>0</v>
      </c>
      <c r="CA821">
        <v>0</v>
      </c>
      <c r="CB821" s="17">
        <v>0</v>
      </c>
      <c r="CC821">
        <v>1</v>
      </c>
      <c r="CD821">
        <v>1</v>
      </c>
      <c r="CE821">
        <v>0</v>
      </c>
      <c r="CF821">
        <v>0</v>
      </c>
      <c r="CG821">
        <v>0</v>
      </c>
      <c r="CH821">
        <v>0</v>
      </c>
      <c r="CI821">
        <v>0</v>
      </c>
      <c r="CJ821">
        <v>1</v>
      </c>
      <c r="CK821">
        <v>1</v>
      </c>
      <c r="CL821">
        <v>1</v>
      </c>
      <c r="CM821" s="17">
        <v>1</v>
      </c>
      <c r="CN821">
        <v>4.0000000000000001E-3</v>
      </c>
      <c r="CO821">
        <v>2</v>
      </c>
      <c r="CP821">
        <v>1</v>
      </c>
      <c r="CQ821">
        <v>0</v>
      </c>
      <c r="CR821">
        <v>24</v>
      </c>
      <c r="CX821" s="33" t="s">
        <v>85</v>
      </c>
    </row>
    <row r="822" spans="1:102" x14ac:dyDescent="0.25">
      <c r="A822">
        <v>821</v>
      </c>
      <c r="B822">
        <v>55</v>
      </c>
      <c r="C822" s="24" t="s">
        <v>491</v>
      </c>
      <c r="D822" s="12">
        <v>7.2165301368908308</v>
      </c>
      <c r="E822" s="13">
        <v>1.0541433729845893</v>
      </c>
      <c r="F822" s="7">
        <v>6.8458715596330277</v>
      </c>
      <c r="G822" s="7">
        <f t="shared" si="194"/>
        <v>6.1623867639062411</v>
      </c>
      <c r="H822" s="15">
        <f t="shared" si="195"/>
        <v>8.2706735098754205</v>
      </c>
      <c r="I822" s="11">
        <f t="shared" si="196"/>
        <v>6.2745810395942639E-2</v>
      </c>
      <c r="J822" s="32">
        <f t="shared" si="197"/>
        <v>9.1654962920902534E-3</v>
      </c>
      <c r="K822" s="32">
        <f t="shared" si="198"/>
        <v>109.10483929418984</v>
      </c>
      <c r="L822" s="8">
        <v>1</v>
      </c>
      <c r="M822" s="9">
        <v>0</v>
      </c>
      <c r="N822" s="8">
        <v>0</v>
      </c>
      <c r="O822" s="9">
        <v>1</v>
      </c>
      <c r="P822" s="9">
        <v>0</v>
      </c>
      <c r="Q822" s="9">
        <v>0</v>
      </c>
      <c r="R822" s="9">
        <v>0</v>
      </c>
      <c r="S822" s="8">
        <v>11878</v>
      </c>
      <c r="T822" s="9">
        <v>20</v>
      </c>
      <c r="U822" s="9">
        <f t="shared" si="199"/>
        <v>11857</v>
      </c>
      <c r="V822" s="9">
        <f t="shared" si="200"/>
        <v>12</v>
      </c>
      <c r="W822" s="7">
        <v>18</v>
      </c>
      <c r="X822" s="7">
        <f t="shared" si="205"/>
        <v>11.5</v>
      </c>
      <c r="Y822" s="9">
        <v>0</v>
      </c>
      <c r="Z822" s="9">
        <v>1</v>
      </c>
      <c r="AA822" s="9">
        <v>0</v>
      </c>
      <c r="AB822" s="9">
        <v>1</v>
      </c>
      <c r="AC822" s="9">
        <v>0</v>
      </c>
      <c r="AD822" s="29">
        <v>0</v>
      </c>
      <c r="AE822" s="187">
        <v>0</v>
      </c>
      <c r="AF822" s="9">
        <v>1</v>
      </c>
      <c r="AG822" s="29">
        <v>0</v>
      </c>
      <c r="AH822" s="9">
        <v>1</v>
      </c>
      <c r="AI822" s="29">
        <v>0</v>
      </c>
      <c r="AJ822" s="20">
        <v>2017</v>
      </c>
      <c r="AK822" s="32">
        <v>0</v>
      </c>
      <c r="AL822" s="32">
        <v>0</v>
      </c>
      <c r="AM822" s="32">
        <v>0</v>
      </c>
      <c r="AN822" s="42">
        <v>1</v>
      </c>
      <c r="AO822" s="41">
        <f t="shared" si="206"/>
        <v>0.48699999999999999</v>
      </c>
      <c r="AP822" s="17">
        <v>0.51300000000000001</v>
      </c>
      <c r="AQ822">
        <v>0</v>
      </c>
      <c r="AR822" s="39">
        <f t="shared" si="207"/>
        <v>1</v>
      </c>
      <c r="AS822" t="s">
        <v>98</v>
      </c>
      <c r="AT822" s="39" t="s">
        <v>98</v>
      </c>
      <c r="AU822">
        <v>0</v>
      </c>
      <c r="AV822" s="17">
        <v>1</v>
      </c>
      <c r="AW822">
        <f t="shared" si="208"/>
        <v>0.23850000000000005</v>
      </c>
      <c r="AX822" s="17">
        <v>0.76149999999999995</v>
      </c>
      <c r="AY822" s="17" t="s">
        <v>508</v>
      </c>
      <c r="AZ822">
        <v>0</v>
      </c>
      <c r="BA822">
        <v>0</v>
      </c>
      <c r="BB822">
        <v>0</v>
      </c>
      <c r="BC822">
        <v>1</v>
      </c>
      <c r="BD822">
        <v>0</v>
      </c>
      <c r="BE822" s="17">
        <v>0</v>
      </c>
      <c r="BF822">
        <v>0</v>
      </c>
      <c r="BG822">
        <v>1</v>
      </c>
      <c r="BH822" s="17">
        <v>0</v>
      </c>
      <c r="BI822">
        <v>80.17</v>
      </c>
      <c r="BJ822">
        <v>775.6</v>
      </c>
      <c r="BK822" s="24">
        <v>35.5</v>
      </c>
      <c r="BL822">
        <v>1</v>
      </c>
      <c r="BM822">
        <v>0</v>
      </c>
      <c r="BN822">
        <v>0</v>
      </c>
      <c r="BO822">
        <v>0</v>
      </c>
      <c r="BP822">
        <v>0</v>
      </c>
      <c r="BQ822">
        <v>0</v>
      </c>
      <c r="BR822">
        <v>0</v>
      </c>
      <c r="BS822" s="17">
        <v>0</v>
      </c>
      <c r="BT822">
        <v>0</v>
      </c>
      <c r="BU822">
        <v>0</v>
      </c>
      <c r="BV822">
        <v>0</v>
      </c>
      <c r="BW822" s="17">
        <v>0</v>
      </c>
      <c r="BX822">
        <v>0</v>
      </c>
      <c r="BY822">
        <v>0</v>
      </c>
      <c r="BZ822">
        <v>0</v>
      </c>
      <c r="CA822">
        <v>0</v>
      </c>
      <c r="CB822" s="17">
        <v>0</v>
      </c>
      <c r="CC822">
        <v>1</v>
      </c>
      <c r="CD822">
        <v>1</v>
      </c>
      <c r="CE822">
        <v>0</v>
      </c>
      <c r="CF822">
        <v>0</v>
      </c>
      <c r="CG822">
        <v>0</v>
      </c>
      <c r="CH822">
        <v>0</v>
      </c>
      <c r="CI822">
        <v>0</v>
      </c>
      <c r="CJ822">
        <v>1</v>
      </c>
      <c r="CK822">
        <v>1</v>
      </c>
      <c r="CL822">
        <v>1</v>
      </c>
      <c r="CM822" s="17">
        <v>1</v>
      </c>
      <c r="CN822">
        <v>4.0000000000000001E-3</v>
      </c>
      <c r="CO822">
        <v>2</v>
      </c>
      <c r="CP822">
        <v>1</v>
      </c>
      <c r="CQ822">
        <v>0</v>
      </c>
      <c r="CR822">
        <v>24</v>
      </c>
      <c r="CX822" s="33" t="s">
        <v>85</v>
      </c>
    </row>
    <row r="823" spans="1:102" x14ac:dyDescent="0.25">
      <c r="A823">
        <v>822</v>
      </c>
      <c r="B823">
        <v>55</v>
      </c>
      <c r="C823" s="24" t="s">
        <v>491</v>
      </c>
      <c r="D823" s="12">
        <v>8.0507515161814869</v>
      </c>
      <c r="E823" s="13">
        <v>10.189423005326796</v>
      </c>
      <c r="F823" s="7">
        <v>0.79010867563087117</v>
      </c>
      <c r="G823" s="7">
        <f t="shared" si="194"/>
        <v>-2.1386714891453096</v>
      </c>
      <c r="H823" s="15">
        <f t="shared" si="195"/>
        <v>18.240174521508283</v>
      </c>
      <c r="I823" s="11">
        <f t="shared" si="196"/>
        <v>7.25584485540922E-3</v>
      </c>
      <c r="J823" s="32">
        <f t="shared" si="197"/>
        <v>9.1833504417803153E-3</v>
      </c>
      <c r="K823" s="32">
        <f t="shared" si="198"/>
        <v>108.89271909415848</v>
      </c>
      <c r="L823" s="8">
        <v>1</v>
      </c>
      <c r="M823" s="9">
        <v>0</v>
      </c>
      <c r="N823" s="8">
        <v>0</v>
      </c>
      <c r="O823" s="9">
        <v>1</v>
      </c>
      <c r="P823" s="9">
        <v>0</v>
      </c>
      <c r="Q823" s="9">
        <v>0</v>
      </c>
      <c r="R823" s="9">
        <v>0</v>
      </c>
      <c r="S823" s="8">
        <v>11878</v>
      </c>
      <c r="T823" s="9">
        <v>20</v>
      </c>
      <c r="U823" s="9">
        <f t="shared" si="199"/>
        <v>11857</v>
      </c>
      <c r="V823" s="9">
        <f t="shared" si="200"/>
        <v>12</v>
      </c>
      <c r="W823" s="7">
        <v>18</v>
      </c>
      <c r="X823" s="7">
        <f t="shared" si="205"/>
        <v>11.5</v>
      </c>
      <c r="Y823" s="9">
        <v>0</v>
      </c>
      <c r="Z823" s="9">
        <v>1</v>
      </c>
      <c r="AA823" s="9">
        <v>0</v>
      </c>
      <c r="AB823" s="9">
        <v>1</v>
      </c>
      <c r="AC823" s="9">
        <v>0</v>
      </c>
      <c r="AD823" s="29">
        <v>0</v>
      </c>
      <c r="AE823" s="187">
        <v>0</v>
      </c>
      <c r="AF823" s="9">
        <v>1</v>
      </c>
      <c r="AG823" s="29">
        <v>0</v>
      </c>
      <c r="AH823" s="9">
        <v>1</v>
      </c>
      <c r="AI823" s="29">
        <v>0</v>
      </c>
      <c r="AJ823" s="20">
        <v>2017</v>
      </c>
      <c r="AK823" s="32">
        <v>0</v>
      </c>
      <c r="AL823" s="32">
        <v>0</v>
      </c>
      <c r="AM823" s="32">
        <v>0</v>
      </c>
      <c r="AN823" s="42">
        <v>1</v>
      </c>
      <c r="AO823" s="41">
        <f t="shared" si="206"/>
        <v>0.48699999999999999</v>
      </c>
      <c r="AP823" s="17">
        <v>0.51300000000000001</v>
      </c>
      <c r="AQ823">
        <v>0</v>
      </c>
      <c r="AR823" s="39">
        <f t="shared" si="207"/>
        <v>1</v>
      </c>
      <c r="AS823" t="s">
        <v>98</v>
      </c>
      <c r="AT823" s="39" t="s">
        <v>98</v>
      </c>
      <c r="AU823">
        <v>0</v>
      </c>
      <c r="AV823" s="17">
        <v>1</v>
      </c>
      <c r="AW823">
        <f t="shared" si="208"/>
        <v>0.23850000000000005</v>
      </c>
      <c r="AX823" s="17">
        <v>0.76149999999999995</v>
      </c>
      <c r="AY823" s="17" t="s">
        <v>508</v>
      </c>
      <c r="AZ823">
        <v>0</v>
      </c>
      <c r="BA823">
        <v>0</v>
      </c>
      <c r="BB823">
        <v>0</v>
      </c>
      <c r="BC823">
        <v>1</v>
      </c>
      <c r="BD823">
        <v>0</v>
      </c>
      <c r="BE823" s="17">
        <v>0</v>
      </c>
      <c r="BF823">
        <v>0</v>
      </c>
      <c r="BG823">
        <v>1</v>
      </c>
      <c r="BH823" s="17">
        <v>0</v>
      </c>
      <c r="BI823">
        <v>80.17</v>
      </c>
      <c r="BJ823">
        <v>775.6</v>
      </c>
      <c r="BK823" s="24">
        <v>35.5</v>
      </c>
      <c r="BL823">
        <v>1</v>
      </c>
      <c r="BM823">
        <v>0</v>
      </c>
      <c r="BN823">
        <v>0</v>
      </c>
      <c r="BO823">
        <v>0</v>
      </c>
      <c r="BP823">
        <v>0</v>
      </c>
      <c r="BQ823">
        <v>0</v>
      </c>
      <c r="BR823">
        <v>0</v>
      </c>
      <c r="BS823" s="17">
        <v>0</v>
      </c>
      <c r="BT823">
        <v>0</v>
      </c>
      <c r="BU823">
        <v>0</v>
      </c>
      <c r="BV823">
        <v>0</v>
      </c>
      <c r="BW823" s="17">
        <v>0</v>
      </c>
      <c r="BX823">
        <v>0</v>
      </c>
      <c r="BY823">
        <v>0</v>
      </c>
      <c r="BZ823">
        <v>0</v>
      </c>
      <c r="CA823">
        <v>0</v>
      </c>
      <c r="CB823" s="17">
        <v>0</v>
      </c>
      <c r="CC823">
        <v>1</v>
      </c>
      <c r="CD823">
        <v>1</v>
      </c>
      <c r="CE823">
        <v>0</v>
      </c>
      <c r="CF823">
        <v>0</v>
      </c>
      <c r="CG823">
        <v>0</v>
      </c>
      <c r="CH823">
        <v>0</v>
      </c>
      <c r="CI823">
        <v>0</v>
      </c>
      <c r="CJ823">
        <v>1</v>
      </c>
      <c r="CK823">
        <v>1</v>
      </c>
      <c r="CL823">
        <v>1</v>
      </c>
      <c r="CM823" s="17">
        <v>1</v>
      </c>
      <c r="CN823">
        <v>4.0000000000000001E-3</v>
      </c>
      <c r="CO823">
        <v>2</v>
      </c>
      <c r="CP823">
        <v>1</v>
      </c>
      <c r="CQ823">
        <v>0</v>
      </c>
      <c r="CR823">
        <v>24</v>
      </c>
      <c r="CX823" s="33" t="s">
        <v>85</v>
      </c>
    </row>
    <row r="824" spans="1:102" s="143" customFormat="1" x14ac:dyDescent="0.25">
      <c r="A824" s="143">
        <v>823</v>
      </c>
      <c r="B824" s="143">
        <v>55</v>
      </c>
      <c r="C824" s="144" t="s">
        <v>491</v>
      </c>
      <c r="D824" s="145">
        <v>6.3178181029901692</v>
      </c>
      <c r="E824" s="146">
        <v>0.78550878974366622</v>
      </c>
      <c r="F824" s="147">
        <v>8.0429629629629638</v>
      </c>
      <c r="G824" s="147">
        <f t="shared" si="194"/>
        <v>5.5323093132465031</v>
      </c>
      <c r="H824" s="148">
        <f t="shared" si="195"/>
        <v>7.1033268927338353</v>
      </c>
      <c r="I824" s="149">
        <f t="shared" si="196"/>
        <v>7.3662621441902193E-2</v>
      </c>
      <c r="J824" s="150">
        <f t="shared" si="197"/>
        <v>9.1586423785750548E-3</v>
      </c>
      <c r="K824" s="150">
        <f t="shared" si="198"/>
        <v>109.18648841877641</v>
      </c>
      <c r="L824" s="151">
        <v>1</v>
      </c>
      <c r="M824" s="152">
        <v>0</v>
      </c>
      <c r="N824" s="151">
        <v>0</v>
      </c>
      <c r="O824" s="152">
        <v>1</v>
      </c>
      <c r="P824" s="152">
        <v>0</v>
      </c>
      <c r="Q824" s="152">
        <v>0</v>
      </c>
      <c r="R824" s="152">
        <v>0</v>
      </c>
      <c r="S824" s="151">
        <v>11878</v>
      </c>
      <c r="T824" s="152">
        <v>20</v>
      </c>
      <c r="U824" s="152">
        <f t="shared" si="199"/>
        <v>11857</v>
      </c>
      <c r="V824" s="152">
        <f t="shared" si="200"/>
        <v>12</v>
      </c>
      <c r="W824" s="147">
        <v>22</v>
      </c>
      <c r="X824" s="147">
        <f t="shared" si="205"/>
        <v>7.5</v>
      </c>
      <c r="Y824" s="152">
        <v>0</v>
      </c>
      <c r="Z824" s="152">
        <v>1</v>
      </c>
      <c r="AA824" s="152">
        <v>0</v>
      </c>
      <c r="AB824" s="152">
        <v>1</v>
      </c>
      <c r="AC824" s="152">
        <v>0</v>
      </c>
      <c r="AD824" s="153">
        <v>0</v>
      </c>
      <c r="AE824" s="152">
        <v>0</v>
      </c>
      <c r="AF824" s="152">
        <v>1</v>
      </c>
      <c r="AG824" s="153">
        <v>0</v>
      </c>
      <c r="AH824" s="152">
        <v>1</v>
      </c>
      <c r="AI824" s="153">
        <v>0</v>
      </c>
      <c r="AJ824" s="154">
        <v>2017</v>
      </c>
      <c r="AK824" s="150">
        <v>0</v>
      </c>
      <c r="AL824" s="150">
        <v>0</v>
      </c>
      <c r="AM824" s="150">
        <v>0</v>
      </c>
      <c r="AN824" s="155">
        <v>1</v>
      </c>
      <c r="AO824" s="156">
        <f t="shared" si="206"/>
        <v>0.48699999999999999</v>
      </c>
      <c r="AP824" s="157">
        <v>0.51300000000000001</v>
      </c>
      <c r="AQ824" s="143">
        <v>0</v>
      </c>
      <c r="AR824" s="158">
        <f t="shared" si="207"/>
        <v>1</v>
      </c>
      <c r="AS824" s="143" t="s">
        <v>98</v>
      </c>
      <c r="AT824" s="158" t="s">
        <v>98</v>
      </c>
      <c r="AU824">
        <v>0</v>
      </c>
      <c r="AV824" s="157">
        <v>1</v>
      </c>
      <c r="AW824" s="143">
        <f t="shared" si="208"/>
        <v>0.23850000000000005</v>
      </c>
      <c r="AX824" s="157">
        <v>0.76149999999999995</v>
      </c>
      <c r="AY824" s="157" t="s">
        <v>508</v>
      </c>
      <c r="AZ824">
        <v>0</v>
      </c>
      <c r="BA824">
        <v>0</v>
      </c>
      <c r="BB824">
        <v>0</v>
      </c>
      <c r="BC824">
        <v>1</v>
      </c>
      <c r="BD824">
        <v>0</v>
      </c>
      <c r="BE824" s="157">
        <v>0</v>
      </c>
      <c r="BF824">
        <v>0</v>
      </c>
      <c r="BG824">
        <v>1</v>
      </c>
      <c r="BH824" s="157">
        <v>0</v>
      </c>
      <c r="BI824">
        <v>80.17</v>
      </c>
      <c r="BJ824">
        <v>775.6</v>
      </c>
      <c r="BK824" s="144">
        <v>35.5</v>
      </c>
      <c r="BL824" s="143">
        <v>1</v>
      </c>
      <c r="BM824" s="143">
        <v>0</v>
      </c>
      <c r="BN824" s="143">
        <v>0</v>
      </c>
      <c r="BO824" s="143">
        <v>0</v>
      </c>
      <c r="BP824" s="143">
        <v>0</v>
      </c>
      <c r="BQ824" s="143">
        <v>0</v>
      </c>
      <c r="BR824" s="143">
        <v>0</v>
      </c>
      <c r="BS824" s="157">
        <v>0</v>
      </c>
      <c r="BT824" s="143">
        <v>0</v>
      </c>
      <c r="BU824" s="143">
        <v>0</v>
      </c>
      <c r="BV824" s="143">
        <v>0</v>
      </c>
      <c r="BW824" s="17">
        <v>0</v>
      </c>
      <c r="BX824">
        <v>0</v>
      </c>
      <c r="BY824">
        <v>0</v>
      </c>
      <c r="BZ824">
        <v>0</v>
      </c>
      <c r="CA824">
        <v>0</v>
      </c>
      <c r="CB824" s="17">
        <v>0</v>
      </c>
      <c r="CC824" s="143">
        <v>1</v>
      </c>
      <c r="CD824" s="143">
        <v>1</v>
      </c>
      <c r="CE824" s="143">
        <v>0</v>
      </c>
      <c r="CF824" s="143">
        <v>0</v>
      </c>
      <c r="CG824" s="143">
        <v>0</v>
      </c>
      <c r="CH824" s="143">
        <v>0</v>
      </c>
      <c r="CI824" s="143">
        <v>0</v>
      </c>
      <c r="CJ824" s="143">
        <v>1</v>
      </c>
      <c r="CK824" s="143">
        <v>1</v>
      </c>
      <c r="CL824" s="143">
        <v>1</v>
      </c>
      <c r="CM824" s="157">
        <v>1</v>
      </c>
      <c r="CN824">
        <v>4.0000000000000001E-3</v>
      </c>
      <c r="CO824">
        <v>2</v>
      </c>
      <c r="CP824">
        <v>1</v>
      </c>
      <c r="CQ824">
        <v>0</v>
      </c>
      <c r="CR824">
        <v>24</v>
      </c>
      <c r="CS824" s="159"/>
      <c r="CX824" s="33" t="s">
        <v>85</v>
      </c>
    </row>
    <row r="825" spans="1:102" x14ac:dyDescent="0.25">
      <c r="A825">
        <v>824</v>
      </c>
      <c r="B825">
        <v>56</v>
      </c>
      <c r="C825" s="24" t="s">
        <v>4013</v>
      </c>
      <c r="D825" s="12">
        <v>1.4156120261221927</v>
      </c>
      <c r="E825" s="13">
        <v>3.2173000593686198E-2</v>
      </c>
      <c r="F825" s="7">
        <v>44</v>
      </c>
      <c r="G825" s="7">
        <f t="shared" si="194"/>
        <v>1.3834390255285065</v>
      </c>
      <c r="H825" s="15">
        <f t="shared" si="195"/>
        <v>1.4477850267158789</v>
      </c>
      <c r="I825" s="11">
        <f t="shared" si="196"/>
        <v>0.17759268931992303</v>
      </c>
      <c r="J825" s="32">
        <f t="shared" si="197"/>
        <v>4.0361974845437056E-3</v>
      </c>
      <c r="K825" s="32">
        <f t="shared" si="198"/>
        <v>247.7579463912308</v>
      </c>
      <c r="L825" s="8">
        <v>0</v>
      </c>
      <c r="M825" s="9">
        <v>1</v>
      </c>
      <c r="N825" s="8">
        <v>0</v>
      </c>
      <c r="O825" s="9">
        <v>0</v>
      </c>
      <c r="P825" s="9">
        <v>0</v>
      </c>
      <c r="Q825" s="9">
        <v>1</v>
      </c>
      <c r="R825" s="9">
        <v>0</v>
      </c>
      <c r="S825" s="8">
        <v>59461</v>
      </c>
      <c r="T825" s="9">
        <v>12</v>
      </c>
      <c r="U825" s="9">
        <f t="shared" si="199"/>
        <v>59448</v>
      </c>
      <c r="V825" s="9">
        <f t="shared" si="200"/>
        <v>12</v>
      </c>
      <c r="W825" s="7">
        <f t="shared" ref="W825:W836" si="209">AL825*6+AM825*12</f>
        <v>9.3000000000000007</v>
      </c>
      <c r="X825" s="7">
        <v>1</v>
      </c>
      <c r="Y825" s="9">
        <v>0</v>
      </c>
      <c r="Z825" s="9">
        <v>1</v>
      </c>
      <c r="AA825" s="9">
        <v>0</v>
      </c>
      <c r="AB825" s="9">
        <v>0</v>
      </c>
      <c r="AC825" s="9">
        <v>1</v>
      </c>
      <c r="AD825" s="29">
        <v>0</v>
      </c>
      <c r="AE825" s="187">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7"/>
        <v>0.33999999999999997</v>
      </c>
      <c r="AS825" t="s">
        <v>98</v>
      </c>
      <c r="AT825" s="39" t="s">
        <v>98</v>
      </c>
      <c r="AU825">
        <v>1</v>
      </c>
      <c r="AV825" s="17">
        <v>0</v>
      </c>
      <c r="AW825" t="s">
        <v>98</v>
      </c>
      <c r="AX825" s="17" t="s">
        <v>98</v>
      </c>
      <c r="AY825" s="17" t="s">
        <v>588</v>
      </c>
      <c r="AZ825">
        <v>1</v>
      </c>
      <c r="BA825">
        <v>0</v>
      </c>
      <c r="BB825">
        <v>0</v>
      </c>
      <c r="BC825">
        <v>0</v>
      </c>
      <c r="BD825">
        <v>0</v>
      </c>
      <c r="BE825" s="17">
        <v>0</v>
      </c>
      <c r="BF825">
        <v>1</v>
      </c>
      <c r="BG825">
        <v>0</v>
      </c>
      <c r="BH825" s="17">
        <v>0</v>
      </c>
      <c r="BI825">
        <v>1963.666666666667</v>
      </c>
      <c r="BJ825">
        <v>1276</v>
      </c>
      <c r="BK825" s="24">
        <v>19.16</v>
      </c>
      <c r="BL825">
        <v>1</v>
      </c>
      <c r="BM825">
        <v>0</v>
      </c>
      <c r="BN825">
        <v>0</v>
      </c>
      <c r="BO825">
        <v>0</v>
      </c>
      <c r="BP825">
        <v>0</v>
      </c>
      <c r="BQ825">
        <v>0</v>
      </c>
      <c r="BR825">
        <v>0</v>
      </c>
      <c r="BS825" s="17">
        <v>0</v>
      </c>
      <c r="BT825">
        <v>0</v>
      </c>
      <c r="BU825">
        <v>1</v>
      </c>
      <c r="BV825">
        <v>0</v>
      </c>
      <c r="BW825" s="17">
        <v>0</v>
      </c>
      <c r="BX825">
        <v>0</v>
      </c>
      <c r="BY825">
        <v>0</v>
      </c>
      <c r="BZ825">
        <v>0</v>
      </c>
      <c r="CA825">
        <v>0</v>
      </c>
      <c r="CB825" s="17">
        <v>0</v>
      </c>
      <c r="CC825">
        <v>0</v>
      </c>
      <c r="CD825">
        <v>0</v>
      </c>
      <c r="CE825">
        <v>0</v>
      </c>
      <c r="CF825">
        <v>0</v>
      </c>
      <c r="CG825">
        <v>0</v>
      </c>
      <c r="CH825">
        <v>0</v>
      </c>
      <c r="CI825">
        <v>0</v>
      </c>
      <c r="CJ825">
        <v>0</v>
      </c>
      <c r="CK825">
        <v>0</v>
      </c>
      <c r="CL825">
        <v>0</v>
      </c>
      <c r="CM825" s="17">
        <v>0</v>
      </c>
      <c r="CN825">
        <v>4.149</v>
      </c>
      <c r="CO825">
        <v>8</v>
      </c>
      <c r="CP825">
        <v>1</v>
      </c>
      <c r="CQ825">
        <v>0</v>
      </c>
      <c r="CR825">
        <v>23</v>
      </c>
      <c r="CX825" s="33" t="s">
        <v>85</v>
      </c>
    </row>
    <row r="826" spans="1:102" x14ac:dyDescent="0.25">
      <c r="A826">
        <v>825</v>
      </c>
      <c r="B826">
        <v>56</v>
      </c>
      <c r="C826" s="24" t="s">
        <v>4013</v>
      </c>
      <c r="D826" s="12">
        <v>1.9975480504584864</v>
      </c>
      <c r="E826" s="13">
        <v>0.19024267147223681</v>
      </c>
      <c r="F826" s="7">
        <v>10.5</v>
      </c>
      <c r="G826" s="7">
        <f t="shared" si="194"/>
        <v>1.8073053789862497</v>
      </c>
      <c r="H826" s="15">
        <f t="shared" si="195"/>
        <v>2.1877907219307233</v>
      </c>
      <c r="I826" s="11">
        <f t="shared" si="196"/>
        <v>4.3025831595010194E-2</v>
      </c>
      <c r="J826" s="32">
        <f t="shared" si="197"/>
        <v>4.0976982471438283E-3</v>
      </c>
      <c r="K826" s="32">
        <f t="shared" si="198"/>
        <v>244.03944353321248</v>
      </c>
      <c r="L826" s="8">
        <v>0</v>
      </c>
      <c r="M826" s="9">
        <v>1</v>
      </c>
      <c r="N826" s="8">
        <v>0</v>
      </c>
      <c r="O826" s="9">
        <v>0</v>
      </c>
      <c r="P826" s="9">
        <v>0</v>
      </c>
      <c r="Q826" s="9">
        <v>1</v>
      </c>
      <c r="R826" s="9">
        <v>0</v>
      </c>
      <c r="S826" s="8">
        <v>59461</v>
      </c>
      <c r="T826" s="9">
        <v>15</v>
      </c>
      <c r="U826" s="9">
        <f t="shared" si="199"/>
        <v>59445</v>
      </c>
      <c r="V826" s="9">
        <f t="shared" si="200"/>
        <v>12</v>
      </c>
      <c r="W826" s="7">
        <f t="shared" si="209"/>
        <v>9.3000000000000007</v>
      </c>
      <c r="X826" s="7">
        <v>1</v>
      </c>
      <c r="Y826" s="9">
        <v>0</v>
      </c>
      <c r="Z826" s="9">
        <v>1</v>
      </c>
      <c r="AA826" s="9">
        <v>0</v>
      </c>
      <c r="AB826" s="9">
        <v>0</v>
      </c>
      <c r="AC826" s="9">
        <v>1</v>
      </c>
      <c r="AD826" s="29">
        <v>0</v>
      </c>
      <c r="AE826" s="187">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7"/>
        <v>0.33999999999999997</v>
      </c>
      <c r="AS826" t="s">
        <v>98</v>
      </c>
      <c r="AT826" s="39" t="s">
        <v>98</v>
      </c>
      <c r="AU826">
        <v>1</v>
      </c>
      <c r="AV826" s="17">
        <v>0</v>
      </c>
      <c r="AW826" t="s">
        <v>98</v>
      </c>
      <c r="AX826" s="17" t="s">
        <v>98</v>
      </c>
      <c r="AY826" s="17" t="s">
        <v>588</v>
      </c>
      <c r="AZ826">
        <v>1</v>
      </c>
      <c r="BA826">
        <v>0</v>
      </c>
      <c r="BB826">
        <v>0</v>
      </c>
      <c r="BC826">
        <v>0</v>
      </c>
      <c r="BD826">
        <v>0</v>
      </c>
      <c r="BE826" s="17">
        <v>0</v>
      </c>
      <c r="BF826">
        <v>1</v>
      </c>
      <c r="BG826">
        <v>0</v>
      </c>
      <c r="BH826" s="17">
        <v>0</v>
      </c>
      <c r="BI826">
        <v>1963.666666666667</v>
      </c>
      <c r="BJ826">
        <v>1276</v>
      </c>
      <c r="BK826" s="24">
        <v>19.16</v>
      </c>
      <c r="BL826">
        <v>0</v>
      </c>
      <c r="BM826">
        <v>0</v>
      </c>
      <c r="BN826">
        <v>0</v>
      </c>
      <c r="BO826">
        <v>0</v>
      </c>
      <c r="BP826">
        <v>0</v>
      </c>
      <c r="BQ826">
        <v>0</v>
      </c>
      <c r="BR826">
        <v>0</v>
      </c>
      <c r="BS826" s="17">
        <v>1</v>
      </c>
      <c r="BT826">
        <v>0</v>
      </c>
      <c r="BU826">
        <v>1</v>
      </c>
      <c r="BV826">
        <v>0</v>
      </c>
      <c r="BW826" s="17">
        <v>0</v>
      </c>
      <c r="BX826">
        <v>0</v>
      </c>
      <c r="BY826">
        <v>0</v>
      </c>
      <c r="BZ826">
        <v>0</v>
      </c>
      <c r="CA826">
        <v>0</v>
      </c>
      <c r="CB826" s="17">
        <v>0</v>
      </c>
      <c r="CC826">
        <v>0</v>
      </c>
      <c r="CD826">
        <v>0</v>
      </c>
      <c r="CE826">
        <v>0</v>
      </c>
      <c r="CF826">
        <v>0</v>
      </c>
      <c r="CG826">
        <v>0</v>
      </c>
      <c r="CH826">
        <v>0</v>
      </c>
      <c r="CI826">
        <v>0</v>
      </c>
      <c r="CJ826">
        <v>0</v>
      </c>
      <c r="CK826">
        <v>0</v>
      </c>
      <c r="CL826">
        <v>0</v>
      </c>
      <c r="CM826" s="17">
        <v>0</v>
      </c>
      <c r="CN826">
        <v>4.149</v>
      </c>
      <c r="CO826">
        <v>8</v>
      </c>
      <c r="CP826">
        <v>1</v>
      </c>
      <c r="CQ826">
        <v>0</v>
      </c>
      <c r="CR826">
        <v>23</v>
      </c>
      <c r="CX826" s="33" t="s">
        <v>85</v>
      </c>
    </row>
    <row r="827" spans="1:102" x14ac:dyDescent="0.25">
      <c r="A827">
        <v>826</v>
      </c>
      <c r="B827">
        <v>56</v>
      </c>
      <c r="C827" s="24" t="s">
        <v>4013</v>
      </c>
      <c r="D827" s="12">
        <v>1.1497728462103396</v>
      </c>
      <c r="E827" s="13">
        <v>3.2387967498882814E-2</v>
      </c>
      <c r="F827" s="7">
        <v>35.499999999999993</v>
      </c>
      <c r="G827" s="7">
        <f t="shared" si="194"/>
        <v>1.1173848787114569</v>
      </c>
      <c r="H827" s="15">
        <f t="shared" si="195"/>
        <v>1.1821608137092223</v>
      </c>
      <c r="I827" s="11">
        <f t="shared" si="196"/>
        <v>0.1440802641742904</v>
      </c>
      <c r="J827" s="32">
        <f t="shared" si="197"/>
        <v>4.0585989908250826E-3</v>
      </c>
      <c r="K827" s="32">
        <f t="shared" si="198"/>
        <v>246.39044218475684</v>
      </c>
      <c r="L827" s="8">
        <v>0</v>
      </c>
      <c r="M827" s="9">
        <v>1</v>
      </c>
      <c r="N827" s="8">
        <v>0</v>
      </c>
      <c r="O827" s="9">
        <v>0</v>
      </c>
      <c r="P827" s="9">
        <v>0</v>
      </c>
      <c r="Q827" s="9">
        <v>1</v>
      </c>
      <c r="R827" s="9">
        <v>0</v>
      </c>
      <c r="S827" s="8">
        <v>59461</v>
      </c>
      <c r="T827" s="9">
        <v>12</v>
      </c>
      <c r="U827" s="9">
        <f t="shared" si="199"/>
        <v>59448</v>
      </c>
      <c r="V827" s="9">
        <f t="shared" si="200"/>
        <v>12</v>
      </c>
      <c r="W827" s="7">
        <f t="shared" si="209"/>
        <v>9.3000000000000007</v>
      </c>
      <c r="X827" s="7">
        <v>1</v>
      </c>
      <c r="Y827" s="9">
        <v>0</v>
      </c>
      <c r="Z827" s="9">
        <v>1</v>
      </c>
      <c r="AA827" s="9">
        <v>0</v>
      </c>
      <c r="AB827" s="9">
        <v>0</v>
      </c>
      <c r="AC827" s="9">
        <v>1</v>
      </c>
      <c r="AD827" s="29">
        <v>0</v>
      </c>
      <c r="AE827" s="187">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7"/>
        <v>0.33999999999999997</v>
      </c>
      <c r="AS827" t="s">
        <v>98</v>
      </c>
      <c r="AT827" s="39" t="s">
        <v>98</v>
      </c>
      <c r="AU827">
        <v>1</v>
      </c>
      <c r="AV827" s="17">
        <v>0</v>
      </c>
      <c r="AW827" t="s">
        <v>98</v>
      </c>
      <c r="AX827" s="17" t="s">
        <v>98</v>
      </c>
      <c r="AY827" s="17" t="s">
        <v>588</v>
      </c>
      <c r="AZ827">
        <v>1</v>
      </c>
      <c r="BA827">
        <v>0</v>
      </c>
      <c r="BB827">
        <v>0</v>
      </c>
      <c r="BC827">
        <v>0</v>
      </c>
      <c r="BD827">
        <v>0</v>
      </c>
      <c r="BE827" s="17">
        <v>0</v>
      </c>
      <c r="BF827">
        <v>1</v>
      </c>
      <c r="BG827">
        <v>0</v>
      </c>
      <c r="BH827" s="17">
        <v>0</v>
      </c>
      <c r="BI827">
        <v>1963.666666666667</v>
      </c>
      <c r="BJ827">
        <v>1276</v>
      </c>
      <c r="BK827" s="24">
        <v>19.16</v>
      </c>
      <c r="BL827">
        <v>1</v>
      </c>
      <c r="BM827">
        <v>0</v>
      </c>
      <c r="BN827">
        <v>0</v>
      </c>
      <c r="BO827">
        <v>0</v>
      </c>
      <c r="BP827">
        <v>0</v>
      </c>
      <c r="BQ827">
        <v>0</v>
      </c>
      <c r="BR827">
        <v>0</v>
      </c>
      <c r="BS827" s="17">
        <v>0</v>
      </c>
      <c r="BT827">
        <v>0</v>
      </c>
      <c r="BU827">
        <v>1</v>
      </c>
      <c r="BV827">
        <v>0</v>
      </c>
      <c r="BW827" s="17">
        <v>0</v>
      </c>
      <c r="BX827">
        <v>0</v>
      </c>
      <c r="BY827">
        <v>0</v>
      </c>
      <c r="BZ827">
        <v>0</v>
      </c>
      <c r="CA827">
        <v>0</v>
      </c>
      <c r="CB827" s="17">
        <v>0</v>
      </c>
      <c r="CC827">
        <v>0</v>
      </c>
      <c r="CD827">
        <v>0</v>
      </c>
      <c r="CE827">
        <v>0</v>
      </c>
      <c r="CF827">
        <v>0</v>
      </c>
      <c r="CG827">
        <v>1</v>
      </c>
      <c r="CH827">
        <v>0</v>
      </c>
      <c r="CI827">
        <v>1</v>
      </c>
      <c r="CJ827">
        <v>0</v>
      </c>
      <c r="CK827">
        <v>0</v>
      </c>
      <c r="CL827">
        <v>0</v>
      </c>
      <c r="CM827" s="17">
        <v>0</v>
      </c>
      <c r="CN827">
        <v>4.149</v>
      </c>
      <c r="CO827">
        <v>8</v>
      </c>
      <c r="CP827">
        <v>1</v>
      </c>
      <c r="CQ827">
        <v>0</v>
      </c>
      <c r="CR827">
        <v>23</v>
      </c>
      <c r="CX827" s="33" t="s">
        <v>85</v>
      </c>
    </row>
    <row r="828" spans="1:102" x14ac:dyDescent="0.25">
      <c r="A828">
        <v>827</v>
      </c>
      <c r="B828">
        <v>56</v>
      </c>
      <c r="C828" s="24" t="s">
        <v>4013</v>
      </c>
      <c r="D828" s="12">
        <v>0.1494405741624405</v>
      </c>
      <c r="E828" s="13">
        <v>0.26567213184433869</v>
      </c>
      <c r="F828" s="7">
        <v>0.5625</v>
      </c>
      <c r="G828" s="7">
        <f t="shared" si="194"/>
        <v>-0.11623155768189819</v>
      </c>
      <c r="H828" s="15">
        <f t="shared" si="195"/>
        <v>0.41511270600677919</v>
      </c>
      <c r="I828" s="11">
        <f t="shared" si="196"/>
        <v>2.3070855830089852E-3</v>
      </c>
      <c r="J828" s="32">
        <f t="shared" si="197"/>
        <v>4.1014854809048621E-3</v>
      </c>
      <c r="K828" s="32">
        <f t="shared" si="198"/>
        <v>243.81410214803</v>
      </c>
      <c r="L828" s="8">
        <v>0</v>
      </c>
      <c r="M828" s="9">
        <v>1</v>
      </c>
      <c r="N828" s="8">
        <v>0</v>
      </c>
      <c r="O828" s="9">
        <v>0</v>
      </c>
      <c r="P828" s="9">
        <v>0</v>
      </c>
      <c r="Q828" s="9">
        <v>1</v>
      </c>
      <c r="R828" s="9">
        <v>0</v>
      </c>
      <c r="S828" s="8">
        <v>59461</v>
      </c>
      <c r="T828" s="9">
        <v>15</v>
      </c>
      <c r="U828" s="9">
        <f t="shared" si="199"/>
        <v>59445</v>
      </c>
      <c r="V828" s="9">
        <f t="shared" si="200"/>
        <v>12</v>
      </c>
      <c r="W828" s="7">
        <f t="shared" si="209"/>
        <v>9.3000000000000007</v>
      </c>
      <c r="X828" s="7">
        <v>1</v>
      </c>
      <c r="Y828" s="9">
        <v>0</v>
      </c>
      <c r="Z828" s="9">
        <v>1</v>
      </c>
      <c r="AA828" s="9">
        <v>0</v>
      </c>
      <c r="AB828" s="9">
        <v>0</v>
      </c>
      <c r="AC828" s="9">
        <v>1</v>
      </c>
      <c r="AD828" s="29">
        <v>0</v>
      </c>
      <c r="AE828" s="187">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7"/>
        <v>0.33999999999999997</v>
      </c>
      <c r="AS828" t="s">
        <v>98</v>
      </c>
      <c r="AT828" s="39" t="s">
        <v>98</v>
      </c>
      <c r="AU828">
        <v>1</v>
      </c>
      <c r="AV828" s="17">
        <v>0</v>
      </c>
      <c r="AW828" t="s">
        <v>98</v>
      </c>
      <c r="AX828" s="17" t="s">
        <v>98</v>
      </c>
      <c r="AY828" s="17" t="s">
        <v>588</v>
      </c>
      <c r="AZ828">
        <v>1</v>
      </c>
      <c r="BA828">
        <v>0</v>
      </c>
      <c r="BB828">
        <v>0</v>
      </c>
      <c r="BC828">
        <v>0</v>
      </c>
      <c r="BD828">
        <v>0</v>
      </c>
      <c r="BE828" s="17">
        <v>0</v>
      </c>
      <c r="BF828">
        <v>1</v>
      </c>
      <c r="BG828">
        <v>0</v>
      </c>
      <c r="BH828" s="17">
        <v>0</v>
      </c>
      <c r="BI828">
        <v>1963.666666666667</v>
      </c>
      <c r="BJ828">
        <v>1276</v>
      </c>
      <c r="BK828" s="24">
        <v>19.16</v>
      </c>
      <c r="BL828">
        <v>0</v>
      </c>
      <c r="BM828">
        <v>0</v>
      </c>
      <c r="BN828">
        <v>0</v>
      </c>
      <c r="BO828">
        <v>0</v>
      </c>
      <c r="BP828">
        <v>0</v>
      </c>
      <c r="BQ828">
        <v>0</v>
      </c>
      <c r="BR828">
        <v>0</v>
      </c>
      <c r="BS828" s="17">
        <v>1</v>
      </c>
      <c r="BT828">
        <v>0</v>
      </c>
      <c r="BU828">
        <v>1</v>
      </c>
      <c r="BV828">
        <v>0</v>
      </c>
      <c r="BW828" s="17">
        <v>0</v>
      </c>
      <c r="BX828">
        <v>0</v>
      </c>
      <c r="BY828">
        <v>0</v>
      </c>
      <c r="BZ828">
        <v>0</v>
      </c>
      <c r="CA828">
        <v>0</v>
      </c>
      <c r="CB828" s="17">
        <v>0</v>
      </c>
      <c r="CC828">
        <v>0</v>
      </c>
      <c r="CD828">
        <v>0</v>
      </c>
      <c r="CE828">
        <v>0</v>
      </c>
      <c r="CF828">
        <v>0</v>
      </c>
      <c r="CG828">
        <v>1</v>
      </c>
      <c r="CH828">
        <v>0</v>
      </c>
      <c r="CI828">
        <v>1</v>
      </c>
      <c r="CJ828">
        <v>0</v>
      </c>
      <c r="CK828">
        <v>0</v>
      </c>
      <c r="CL828">
        <v>0</v>
      </c>
      <c r="CM828" s="17">
        <v>0</v>
      </c>
      <c r="CN828">
        <v>4.149</v>
      </c>
      <c r="CO828">
        <v>8</v>
      </c>
      <c r="CP828">
        <v>1</v>
      </c>
      <c r="CQ828">
        <v>0</v>
      </c>
      <c r="CR828">
        <v>23</v>
      </c>
      <c r="CX828" s="33" t="s">
        <v>85</v>
      </c>
    </row>
    <row r="829" spans="1:102" x14ac:dyDescent="0.25">
      <c r="A829">
        <v>828</v>
      </c>
      <c r="B829">
        <v>56</v>
      </c>
      <c r="C829" s="24" t="s">
        <v>4013</v>
      </c>
      <c r="D829" s="12">
        <v>1.4931411025128849</v>
      </c>
      <c r="E829" s="13">
        <v>4.8165842016544676E-2</v>
      </c>
      <c r="F829" s="7">
        <v>31</v>
      </c>
      <c r="G829" s="7">
        <f t="shared" si="194"/>
        <v>1.4449752604963402</v>
      </c>
      <c r="H829" s="15">
        <f t="shared" si="195"/>
        <v>1.5413069445294296</v>
      </c>
      <c r="I829" s="11">
        <f t="shared" si="196"/>
        <v>0.15398131860068121</v>
      </c>
      <c r="J829" s="32">
        <f t="shared" si="197"/>
        <v>4.9671393096993935E-3</v>
      </c>
      <c r="K829" s="32">
        <f t="shared" si="198"/>
        <v>201.32312336142613</v>
      </c>
      <c r="L829" s="8">
        <v>0</v>
      </c>
      <c r="M829" s="9">
        <v>1</v>
      </c>
      <c r="N829" s="8">
        <v>0</v>
      </c>
      <c r="O829" s="9">
        <v>0</v>
      </c>
      <c r="P829" s="9">
        <v>0</v>
      </c>
      <c r="Q829" s="9">
        <v>1</v>
      </c>
      <c r="R829" s="9">
        <v>0</v>
      </c>
      <c r="S829" s="8">
        <v>39583</v>
      </c>
      <c r="T829" s="9">
        <v>12</v>
      </c>
      <c r="U829" s="9">
        <f t="shared" si="199"/>
        <v>39570</v>
      </c>
      <c r="V829" s="9">
        <f t="shared" si="200"/>
        <v>12</v>
      </c>
      <c r="W829" s="7">
        <f t="shared" si="209"/>
        <v>9.3000000000000007</v>
      </c>
      <c r="X829" s="7">
        <v>1</v>
      </c>
      <c r="Y829" s="9">
        <v>0</v>
      </c>
      <c r="Z829" s="9">
        <v>1</v>
      </c>
      <c r="AA829" s="9">
        <v>0</v>
      </c>
      <c r="AB829" s="9">
        <v>0</v>
      </c>
      <c r="AC829" s="9">
        <v>1</v>
      </c>
      <c r="AD829" s="29">
        <v>0</v>
      </c>
      <c r="AE829" s="187">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7"/>
        <v>0</v>
      </c>
      <c r="AS829" t="s">
        <v>98</v>
      </c>
      <c r="AT829" s="39" t="s">
        <v>98</v>
      </c>
      <c r="AU829">
        <v>1</v>
      </c>
      <c r="AV829" s="17">
        <v>0</v>
      </c>
      <c r="AW829" t="s">
        <v>98</v>
      </c>
      <c r="AX829" s="17" t="s">
        <v>98</v>
      </c>
      <c r="AY829" s="17" t="s">
        <v>588</v>
      </c>
      <c r="AZ829">
        <v>1</v>
      </c>
      <c r="BA829">
        <v>0</v>
      </c>
      <c r="BB829">
        <v>0</v>
      </c>
      <c r="BC829">
        <v>0</v>
      </c>
      <c r="BD829">
        <v>0</v>
      </c>
      <c r="BE829" s="17">
        <v>0</v>
      </c>
      <c r="BF829">
        <v>1</v>
      </c>
      <c r="BG829">
        <v>0</v>
      </c>
      <c r="BH829" s="17">
        <v>0</v>
      </c>
      <c r="BI829">
        <v>1963.666666666667</v>
      </c>
      <c r="BJ829">
        <v>1276</v>
      </c>
      <c r="BK829" s="24">
        <v>19.16</v>
      </c>
      <c r="BL829">
        <v>1</v>
      </c>
      <c r="BM829">
        <v>0</v>
      </c>
      <c r="BN829">
        <v>0</v>
      </c>
      <c r="BO829">
        <v>0</v>
      </c>
      <c r="BP829">
        <v>0</v>
      </c>
      <c r="BQ829">
        <v>0</v>
      </c>
      <c r="BR829">
        <v>0</v>
      </c>
      <c r="BS829" s="17">
        <v>0</v>
      </c>
      <c r="BT829">
        <v>0</v>
      </c>
      <c r="BU829">
        <v>1</v>
      </c>
      <c r="BV829">
        <v>0</v>
      </c>
      <c r="BW829" s="17">
        <v>0</v>
      </c>
      <c r="BX829">
        <v>0</v>
      </c>
      <c r="BY829">
        <v>0</v>
      </c>
      <c r="BZ829">
        <v>0</v>
      </c>
      <c r="CA829">
        <v>0</v>
      </c>
      <c r="CB829" s="17">
        <v>0</v>
      </c>
      <c r="CC829">
        <v>0</v>
      </c>
      <c r="CD829">
        <v>0</v>
      </c>
      <c r="CE829">
        <v>0</v>
      </c>
      <c r="CF829">
        <v>0</v>
      </c>
      <c r="CG829">
        <v>0</v>
      </c>
      <c r="CH829">
        <v>0</v>
      </c>
      <c r="CI829">
        <v>0</v>
      </c>
      <c r="CJ829">
        <v>0</v>
      </c>
      <c r="CK829">
        <v>0</v>
      </c>
      <c r="CL829">
        <v>0</v>
      </c>
      <c r="CM829" s="17">
        <v>0</v>
      </c>
      <c r="CN829">
        <v>4.149</v>
      </c>
      <c r="CO829">
        <v>8</v>
      </c>
      <c r="CP829">
        <v>1</v>
      </c>
      <c r="CQ829">
        <v>0</v>
      </c>
      <c r="CR829">
        <v>23</v>
      </c>
      <c r="CX829" s="33" t="s">
        <v>85</v>
      </c>
    </row>
    <row r="830" spans="1:102" x14ac:dyDescent="0.25">
      <c r="A830">
        <v>829</v>
      </c>
      <c r="B830">
        <v>56</v>
      </c>
      <c r="C830" s="24" t="s">
        <v>4013</v>
      </c>
      <c r="D830" s="12">
        <v>-0.18417930403104021</v>
      </c>
      <c r="E830" s="13">
        <v>0.25115359640596396</v>
      </c>
      <c r="F830" s="7">
        <v>-0.73333333333333328</v>
      </c>
      <c r="G830" s="7">
        <f t="shared" si="194"/>
        <v>-0.43533290043700418</v>
      </c>
      <c r="H830" s="15">
        <f t="shared" si="195"/>
        <v>6.697429237492375E-2</v>
      </c>
      <c r="I830" s="11">
        <f t="shared" si="196"/>
        <v>-3.6866500371270359E-3</v>
      </c>
      <c r="J830" s="32">
        <f t="shared" si="197"/>
        <v>5.0272500506277767E-3</v>
      </c>
      <c r="K830" s="32">
        <f t="shared" si="198"/>
        <v>198.91590629654979</v>
      </c>
      <c r="L830" s="8">
        <v>0</v>
      </c>
      <c r="M830" s="9">
        <v>1</v>
      </c>
      <c r="N830" s="8">
        <v>0</v>
      </c>
      <c r="O830" s="9">
        <v>0</v>
      </c>
      <c r="P830" s="9">
        <v>0</v>
      </c>
      <c r="Q830" s="9">
        <v>1</v>
      </c>
      <c r="R830" s="9">
        <v>0</v>
      </c>
      <c r="S830" s="8">
        <v>39583</v>
      </c>
      <c r="T830" s="9">
        <v>15</v>
      </c>
      <c r="U830" s="9">
        <f t="shared" si="199"/>
        <v>39567</v>
      </c>
      <c r="V830" s="9">
        <f t="shared" si="200"/>
        <v>12</v>
      </c>
      <c r="W830" s="7">
        <f t="shared" si="209"/>
        <v>9.3000000000000007</v>
      </c>
      <c r="X830" s="7">
        <v>1</v>
      </c>
      <c r="Y830" s="9">
        <v>0</v>
      </c>
      <c r="Z830" s="9">
        <v>1</v>
      </c>
      <c r="AA830" s="9">
        <v>0</v>
      </c>
      <c r="AB830" s="9">
        <v>0</v>
      </c>
      <c r="AC830" s="9">
        <v>1</v>
      </c>
      <c r="AD830" s="29">
        <v>0</v>
      </c>
      <c r="AE830" s="187">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7"/>
        <v>0</v>
      </c>
      <c r="AS830" t="s">
        <v>98</v>
      </c>
      <c r="AT830" s="39" t="s">
        <v>98</v>
      </c>
      <c r="AU830">
        <v>1</v>
      </c>
      <c r="AV830" s="17">
        <v>0</v>
      </c>
      <c r="AW830" t="s">
        <v>98</v>
      </c>
      <c r="AX830" s="17" t="s">
        <v>98</v>
      </c>
      <c r="AY830" s="17" t="s">
        <v>588</v>
      </c>
      <c r="AZ830">
        <v>1</v>
      </c>
      <c r="BA830">
        <v>0</v>
      </c>
      <c r="BB830">
        <v>0</v>
      </c>
      <c r="BC830">
        <v>0</v>
      </c>
      <c r="BD830">
        <v>0</v>
      </c>
      <c r="BE830" s="17">
        <v>0</v>
      </c>
      <c r="BF830">
        <v>1</v>
      </c>
      <c r="BG830">
        <v>0</v>
      </c>
      <c r="BH830" s="17">
        <v>0</v>
      </c>
      <c r="BI830">
        <v>1963.666666666667</v>
      </c>
      <c r="BJ830">
        <v>1276</v>
      </c>
      <c r="BK830" s="24">
        <v>19.16</v>
      </c>
      <c r="BL830">
        <v>0</v>
      </c>
      <c r="BM830">
        <v>0</v>
      </c>
      <c r="BN830">
        <v>0</v>
      </c>
      <c r="BO830">
        <v>0</v>
      </c>
      <c r="BP830">
        <v>0</v>
      </c>
      <c r="BQ830">
        <v>0</v>
      </c>
      <c r="BR830">
        <v>0</v>
      </c>
      <c r="BS830" s="17">
        <v>1</v>
      </c>
      <c r="BT830">
        <v>0</v>
      </c>
      <c r="BU830">
        <v>1</v>
      </c>
      <c r="BV830">
        <v>0</v>
      </c>
      <c r="BW830" s="17">
        <v>0</v>
      </c>
      <c r="BX830">
        <v>0</v>
      </c>
      <c r="BY830">
        <v>0</v>
      </c>
      <c r="BZ830">
        <v>0</v>
      </c>
      <c r="CA830">
        <v>0</v>
      </c>
      <c r="CB830" s="17">
        <v>0</v>
      </c>
      <c r="CC830">
        <v>0</v>
      </c>
      <c r="CD830">
        <v>0</v>
      </c>
      <c r="CE830">
        <v>0</v>
      </c>
      <c r="CF830">
        <v>0</v>
      </c>
      <c r="CG830">
        <v>0</v>
      </c>
      <c r="CH830">
        <v>0</v>
      </c>
      <c r="CI830">
        <v>0</v>
      </c>
      <c r="CJ830">
        <v>0</v>
      </c>
      <c r="CK830">
        <v>0</v>
      </c>
      <c r="CL830">
        <v>0</v>
      </c>
      <c r="CM830" s="17">
        <v>0</v>
      </c>
      <c r="CN830">
        <v>4.149</v>
      </c>
      <c r="CO830">
        <v>8</v>
      </c>
      <c r="CP830">
        <v>1</v>
      </c>
      <c r="CQ830">
        <v>0</v>
      </c>
      <c r="CR830">
        <v>23</v>
      </c>
      <c r="CX830" s="33" t="s">
        <v>85</v>
      </c>
    </row>
    <row r="831" spans="1:102" x14ac:dyDescent="0.25">
      <c r="A831">
        <v>830</v>
      </c>
      <c r="B831">
        <v>56</v>
      </c>
      <c r="C831" s="24" t="s">
        <v>4013</v>
      </c>
      <c r="D831" s="12">
        <v>1.368951950366637</v>
      </c>
      <c r="E831" s="13">
        <v>4.8315951189410712E-2</v>
      </c>
      <c r="F831" s="7">
        <v>28.333333333333336</v>
      </c>
      <c r="G831" s="7">
        <f t="shared" si="194"/>
        <v>1.3206359991772263</v>
      </c>
      <c r="H831" s="15">
        <f t="shared" si="195"/>
        <v>1.4172679015560476</v>
      </c>
      <c r="I831" s="11">
        <f t="shared" si="196"/>
        <v>0.14101111782312362</v>
      </c>
      <c r="J831" s="32">
        <f t="shared" si="197"/>
        <v>4.9768629819925978E-3</v>
      </c>
      <c r="K831" s="32">
        <f t="shared" si="198"/>
        <v>200.92978320243563</v>
      </c>
      <c r="L831" s="8">
        <v>0</v>
      </c>
      <c r="M831" s="9">
        <v>1</v>
      </c>
      <c r="N831" s="8">
        <v>0</v>
      </c>
      <c r="O831" s="9">
        <v>0</v>
      </c>
      <c r="P831" s="9">
        <v>0</v>
      </c>
      <c r="Q831" s="9">
        <v>1</v>
      </c>
      <c r="R831" s="9">
        <v>0</v>
      </c>
      <c r="S831" s="8">
        <v>39583</v>
      </c>
      <c r="T831" s="9">
        <v>12</v>
      </c>
      <c r="U831" s="9">
        <f t="shared" si="199"/>
        <v>39570</v>
      </c>
      <c r="V831" s="9">
        <f t="shared" si="200"/>
        <v>12</v>
      </c>
      <c r="W831" s="7">
        <f t="shared" si="209"/>
        <v>9.3000000000000007</v>
      </c>
      <c r="X831" s="7">
        <v>1</v>
      </c>
      <c r="Y831" s="9">
        <v>0</v>
      </c>
      <c r="Z831" s="9">
        <v>1</v>
      </c>
      <c r="AA831" s="9">
        <v>0</v>
      </c>
      <c r="AB831" s="9">
        <v>0</v>
      </c>
      <c r="AC831" s="9">
        <v>1</v>
      </c>
      <c r="AD831" s="29">
        <v>0</v>
      </c>
      <c r="AE831" s="187">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7"/>
        <v>0</v>
      </c>
      <c r="AS831" t="s">
        <v>98</v>
      </c>
      <c r="AT831" s="39" t="s">
        <v>98</v>
      </c>
      <c r="AU831">
        <v>1</v>
      </c>
      <c r="AV831" s="17">
        <v>0</v>
      </c>
      <c r="AW831" t="s">
        <v>98</v>
      </c>
      <c r="AX831" s="17" t="s">
        <v>98</v>
      </c>
      <c r="AY831" s="17" t="s">
        <v>588</v>
      </c>
      <c r="AZ831">
        <v>1</v>
      </c>
      <c r="BA831">
        <v>0</v>
      </c>
      <c r="BB831">
        <v>0</v>
      </c>
      <c r="BC831">
        <v>0</v>
      </c>
      <c r="BD831">
        <v>0</v>
      </c>
      <c r="BE831" s="17">
        <v>0</v>
      </c>
      <c r="BF831">
        <v>1</v>
      </c>
      <c r="BG831">
        <v>0</v>
      </c>
      <c r="BH831" s="17">
        <v>0</v>
      </c>
      <c r="BI831">
        <v>1963.666666666667</v>
      </c>
      <c r="BJ831">
        <v>1276</v>
      </c>
      <c r="BK831" s="24">
        <v>19.16</v>
      </c>
      <c r="BL831">
        <v>1</v>
      </c>
      <c r="BM831">
        <v>0</v>
      </c>
      <c r="BN831">
        <v>0</v>
      </c>
      <c r="BO831">
        <v>0</v>
      </c>
      <c r="BP831">
        <v>0</v>
      </c>
      <c r="BQ831">
        <v>0</v>
      </c>
      <c r="BR831">
        <v>0</v>
      </c>
      <c r="BS831" s="17">
        <v>0</v>
      </c>
      <c r="BT831">
        <v>0</v>
      </c>
      <c r="BU831">
        <v>1</v>
      </c>
      <c r="BV831">
        <v>0</v>
      </c>
      <c r="BW831" s="17">
        <v>0</v>
      </c>
      <c r="BX831">
        <v>0</v>
      </c>
      <c r="BY831">
        <v>0</v>
      </c>
      <c r="BZ831">
        <v>0</v>
      </c>
      <c r="CA831">
        <v>0</v>
      </c>
      <c r="CB831" s="17">
        <v>0</v>
      </c>
      <c r="CC831">
        <v>0</v>
      </c>
      <c r="CD831">
        <v>0</v>
      </c>
      <c r="CE831">
        <v>0</v>
      </c>
      <c r="CF831">
        <v>0</v>
      </c>
      <c r="CG831">
        <v>1</v>
      </c>
      <c r="CH831">
        <v>0</v>
      </c>
      <c r="CI831">
        <v>1</v>
      </c>
      <c r="CJ831">
        <v>0</v>
      </c>
      <c r="CK831">
        <v>0</v>
      </c>
      <c r="CL831">
        <v>0</v>
      </c>
      <c r="CM831" s="17">
        <v>0</v>
      </c>
      <c r="CN831">
        <v>4.149</v>
      </c>
      <c r="CO831">
        <v>8</v>
      </c>
      <c r="CP831">
        <v>1</v>
      </c>
      <c r="CQ831">
        <v>0</v>
      </c>
      <c r="CR831">
        <v>23</v>
      </c>
      <c r="CX831" s="33" t="s">
        <v>85</v>
      </c>
    </row>
    <row r="832" spans="1:102" x14ac:dyDescent="0.25">
      <c r="A832">
        <v>831</v>
      </c>
      <c r="B832">
        <v>56</v>
      </c>
      <c r="C832" s="24" t="s">
        <v>4013</v>
      </c>
      <c r="D832" s="12">
        <v>-1.5775932981637153</v>
      </c>
      <c r="E832" s="13">
        <v>0.38139618197364544</v>
      </c>
      <c r="F832" s="7">
        <v>-4.1363636363636367</v>
      </c>
      <c r="G832" s="7">
        <f t="shared" si="194"/>
        <v>-1.9589894801373609</v>
      </c>
      <c r="H832" s="15">
        <f t="shared" si="195"/>
        <v>-1.1961971161900697</v>
      </c>
      <c r="I832" s="11">
        <f t="shared" si="196"/>
        <v>-2.0790181071080629E-2</v>
      </c>
      <c r="J832" s="32">
        <f t="shared" si="197"/>
        <v>5.0261976215799321E-3</v>
      </c>
      <c r="K832" s="32">
        <f t="shared" si="198"/>
        <v>198.95755704202904</v>
      </c>
      <c r="L832" s="8">
        <v>0</v>
      </c>
      <c r="M832" s="9">
        <v>1</v>
      </c>
      <c r="N832" s="8">
        <v>0</v>
      </c>
      <c r="O832" s="9">
        <v>0</v>
      </c>
      <c r="P832" s="9">
        <v>0</v>
      </c>
      <c r="Q832" s="9">
        <v>1</v>
      </c>
      <c r="R832" s="9">
        <v>0</v>
      </c>
      <c r="S832" s="8">
        <v>39583</v>
      </c>
      <c r="T832" s="9">
        <v>15</v>
      </c>
      <c r="U832" s="9">
        <f t="shared" si="199"/>
        <v>39567</v>
      </c>
      <c r="V832" s="9">
        <f t="shared" si="200"/>
        <v>12</v>
      </c>
      <c r="W832" s="7">
        <f t="shared" si="209"/>
        <v>9.3000000000000007</v>
      </c>
      <c r="X832" s="7">
        <v>1</v>
      </c>
      <c r="Y832" s="9">
        <v>0</v>
      </c>
      <c r="Z832" s="9">
        <v>1</v>
      </c>
      <c r="AA832" s="9">
        <v>0</v>
      </c>
      <c r="AB832" s="9">
        <v>0</v>
      </c>
      <c r="AC832" s="9">
        <v>1</v>
      </c>
      <c r="AD832" s="29">
        <v>0</v>
      </c>
      <c r="AE832" s="187">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7"/>
        <v>0</v>
      </c>
      <c r="AS832" t="s">
        <v>98</v>
      </c>
      <c r="AT832" s="39" t="s">
        <v>98</v>
      </c>
      <c r="AU832">
        <v>1</v>
      </c>
      <c r="AV832" s="17">
        <v>0</v>
      </c>
      <c r="AW832" t="s">
        <v>98</v>
      </c>
      <c r="AX832" s="17" t="s">
        <v>98</v>
      </c>
      <c r="AY832" s="17" t="s">
        <v>588</v>
      </c>
      <c r="AZ832">
        <v>1</v>
      </c>
      <c r="BA832">
        <v>0</v>
      </c>
      <c r="BB832">
        <v>0</v>
      </c>
      <c r="BC832">
        <v>0</v>
      </c>
      <c r="BD832">
        <v>0</v>
      </c>
      <c r="BE832" s="17">
        <v>0</v>
      </c>
      <c r="BF832">
        <v>1</v>
      </c>
      <c r="BG832">
        <v>0</v>
      </c>
      <c r="BH832" s="17">
        <v>0</v>
      </c>
      <c r="BI832">
        <v>1963.666666666667</v>
      </c>
      <c r="BJ832">
        <v>1276</v>
      </c>
      <c r="BK832" s="24">
        <v>19.16</v>
      </c>
      <c r="BL832">
        <v>0</v>
      </c>
      <c r="BM832">
        <v>0</v>
      </c>
      <c r="BN832">
        <v>0</v>
      </c>
      <c r="BO832">
        <v>0</v>
      </c>
      <c r="BP832">
        <v>0</v>
      </c>
      <c r="BQ832">
        <v>0</v>
      </c>
      <c r="BR832">
        <v>0</v>
      </c>
      <c r="BS832" s="17">
        <v>1</v>
      </c>
      <c r="BT832">
        <v>0</v>
      </c>
      <c r="BU832">
        <v>1</v>
      </c>
      <c r="BV832">
        <v>0</v>
      </c>
      <c r="BW832" s="17">
        <v>0</v>
      </c>
      <c r="BX832">
        <v>0</v>
      </c>
      <c r="BY832">
        <v>0</v>
      </c>
      <c r="BZ832">
        <v>0</v>
      </c>
      <c r="CA832">
        <v>0</v>
      </c>
      <c r="CB832" s="17">
        <v>0</v>
      </c>
      <c r="CC832">
        <v>0</v>
      </c>
      <c r="CD832">
        <v>0</v>
      </c>
      <c r="CE832">
        <v>0</v>
      </c>
      <c r="CF832">
        <v>0</v>
      </c>
      <c r="CG832">
        <v>1</v>
      </c>
      <c r="CH832">
        <v>0</v>
      </c>
      <c r="CI832">
        <v>1</v>
      </c>
      <c r="CJ832">
        <v>0</v>
      </c>
      <c r="CK832">
        <v>0</v>
      </c>
      <c r="CL832">
        <v>0</v>
      </c>
      <c r="CM832" s="17">
        <v>0</v>
      </c>
      <c r="CN832">
        <v>4.149</v>
      </c>
      <c r="CO832">
        <v>8</v>
      </c>
      <c r="CP832">
        <v>1</v>
      </c>
      <c r="CQ832">
        <v>0</v>
      </c>
      <c r="CR832">
        <v>23</v>
      </c>
      <c r="CX832" s="33" t="s">
        <v>85</v>
      </c>
    </row>
    <row r="833" spans="1:102" x14ac:dyDescent="0.25">
      <c r="A833">
        <v>832</v>
      </c>
      <c r="B833">
        <v>56</v>
      </c>
      <c r="C833" s="24" t="s">
        <v>4013</v>
      </c>
      <c r="D833" s="12">
        <v>0.84846446694681887</v>
      </c>
      <c r="E833" s="13">
        <v>4.8949873093085711E-2</v>
      </c>
      <c r="F833" s="7">
        <v>17.333333333333332</v>
      </c>
      <c r="G833" s="7">
        <f t="shared" si="194"/>
        <v>0.79951459385373314</v>
      </c>
      <c r="H833" s="15">
        <f t="shared" si="195"/>
        <v>0.89741434003990461</v>
      </c>
      <c r="I833" s="11">
        <f t="shared" si="196"/>
        <v>0.12206135585639516</v>
      </c>
      <c r="J833" s="32">
        <f t="shared" si="197"/>
        <v>7.0420012994074129E-3</v>
      </c>
      <c r="K833" s="32">
        <f t="shared" si="198"/>
        <v>142.00508598090579</v>
      </c>
      <c r="L833" s="8">
        <v>0</v>
      </c>
      <c r="M833" s="9">
        <v>1</v>
      </c>
      <c r="N833" s="8">
        <v>0</v>
      </c>
      <c r="O833" s="9">
        <v>0</v>
      </c>
      <c r="P833" s="9">
        <v>0</v>
      </c>
      <c r="Q833" s="9">
        <v>1</v>
      </c>
      <c r="R833" s="9">
        <v>0</v>
      </c>
      <c r="S833" s="8">
        <v>19878</v>
      </c>
      <c r="T833" s="9">
        <v>12</v>
      </c>
      <c r="U833" s="9">
        <f t="shared" si="199"/>
        <v>19865</v>
      </c>
      <c r="V833" s="9">
        <f t="shared" si="200"/>
        <v>12</v>
      </c>
      <c r="W833" s="7">
        <f t="shared" si="209"/>
        <v>9.3000000000000007</v>
      </c>
      <c r="X833" s="7">
        <v>1</v>
      </c>
      <c r="Y833" s="9">
        <v>0</v>
      </c>
      <c r="Z833" s="9">
        <v>1</v>
      </c>
      <c r="AA833" s="9">
        <v>0</v>
      </c>
      <c r="AB833" s="9">
        <v>0</v>
      </c>
      <c r="AC833" s="9">
        <v>1</v>
      </c>
      <c r="AD833" s="29">
        <v>0</v>
      </c>
      <c r="AE833" s="187">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7"/>
        <v>1</v>
      </c>
      <c r="AS833" t="s">
        <v>98</v>
      </c>
      <c r="AT833" s="39" t="s">
        <v>98</v>
      </c>
      <c r="AU833">
        <v>1</v>
      </c>
      <c r="AV833" s="17">
        <v>0</v>
      </c>
      <c r="AW833" t="s">
        <v>98</v>
      </c>
      <c r="AX833" s="17" t="s">
        <v>98</v>
      </c>
      <c r="AY833" s="17" t="s">
        <v>588</v>
      </c>
      <c r="AZ833">
        <v>1</v>
      </c>
      <c r="BA833">
        <v>0</v>
      </c>
      <c r="BB833">
        <v>0</v>
      </c>
      <c r="BC833">
        <v>0</v>
      </c>
      <c r="BD833">
        <v>0</v>
      </c>
      <c r="BE833" s="17">
        <v>0</v>
      </c>
      <c r="BF833">
        <v>1</v>
      </c>
      <c r="BG833">
        <v>0</v>
      </c>
      <c r="BH833" s="17">
        <v>0</v>
      </c>
      <c r="BI833">
        <v>1963.666666666667</v>
      </c>
      <c r="BJ833">
        <v>1276</v>
      </c>
      <c r="BK833" s="24">
        <v>19.16</v>
      </c>
      <c r="BL833">
        <v>1</v>
      </c>
      <c r="BM833">
        <v>0</v>
      </c>
      <c r="BN833">
        <v>0</v>
      </c>
      <c r="BO833">
        <v>0</v>
      </c>
      <c r="BP833">
        <v>0</v>
      </c>
      <c r="BQ833">
        <v>0</v>
      </c>
      <c r="BR833">
        <v>0</v>
      </c>
      <c r="BS833" s="17">
        <v>0</v>
      </c>
      <c r="BT833">
        <v>0</v>
      </c>
      <c r="BU833">
        <v>1</v>
      </c>
      <c r="BV833">
        <v>0</v>
      </c>
      <c r="BW833" s="17">
        <v>0</v>
      </c>
      <c r="BX833">
        <v>0</v>
      </c>
      <c r="BY833">
        <v>0</v>
      </c>
      <c r="BZ833">
        <v>0</v>
      </c>
      <c r="CA833">
        <v>0</v>
      </c>
      <c r="CB833" s="17">
        <v>0</v>
      </c>
      <c r="CC833">
        <v>0</v>
      </c>
      <c r="CD833">
        <v>0</v>
      </c>
      <c r="CE833">
        <v>0</v>
      </c>
      <c r="CF833">
        <v>0</v>
      </c>
      <c r="CG833">
        <v>0</v>
      </c>
      <c r="CH833">
        <v>0</v>
      </c>
      <c r="CI833">
        <v>0</v>
      </c>
      <c r="CJ833">
        <v>0</v>
      </c>
      <c r="CK833">
        <v>0</v>
      </c>
      <c r="CL833">
        <v>0</v>
      </c>
      <c r="CM833" s="17">
        <v>0</v>
      </c>
      <c r="CN833">
        <v>4.149</v>
      </c>
      <c r="CO833">
        <v>8</v>
      </c>
      <c r="CP833">
        <v>1</v>
      </c>
      <c r="CQ833">
        <v>0</v>
      </c>
      <c r="CR833">
        <v>23</v>
      </c>
      <c r="CX833" s="33" t="s">
        <v>85</v>
      </c>
    </row>
    <row r="834" spans="1:102" x14ac:dyDescent="0.25">
      <c r="A834">
        <v>833</v>
      </c>
      <c r="B834">
        <v>56</v>
      </c>
      <c r="C834" s="24" t="s">
        <v>4013</v>
      </c>
      <c r="D834" s="12">
        <v>3.3979355402073086</v>
      </c>
      <c r="E834" s="13">
        <v>0.38265039867199424</v>
      </c>
      <c r="F834" s="7">
        <v>8.879999999999999</v>
      </c>
      <c r="G834" s="7">
        <f t="shared" ref="G834:G897" si="210">D834-E834</f>
        <v>3.0152851415353146</v>
      </c>
      <c r="H834" s="15">
        <f t="shared" ref="H834:H897" si="211">D834+E834</f>
        <v>3.7805859388793026</v>
      </c>
      <c r="I834" s="11">
        <f t="shared" ref="I834:I897" si="212">IFERROR(F834/SQRT(F834^2+U834), "X")</f>
        <v>6.2884134011304604E-2</v>
      </c>
      <c r="J834" s="32">
        <f t="shared" ref="J834:J897" si="213">IFERROR(SQRT((1-I834^2)/U834), "X")</f>
        <v>7.0815466228946631E-3</v>
      </c>
      <c r="K834" s="32">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ref="V834:V897" si="216">COUNTIF(B:B,B834)</f>
        <v>12</v>
      </c>
      <c r="W834" s="7">
        <f t="shared" si="209"/>
        <v>9.3000000000000007</v>
      </c>
      <c r="X834" s="7">
        <v>1</v>
      </c>
      <c r="Y834" s="9">
        <v>0</v>
      </c>
      <c r="Z834" s="9">
        <v>1</v>
      </c>
      <c r="AA834" s="9">
        <v>0</v>
      </c>
      <c r="AB834" s="9">
        <v>0</v>
      </c>
      <c r="AC834" s="9">
        <v>1</v>
      </c>
      <c r="AD834" s="29">
        <v>0</v>
      </c>
      <c r="AE834" s="187">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7"/>
        <v>1</v>
      </c>
      <c r="AS834" t="s">
        <v>98</v>
      </c>
      <c r="AT834" s="39" t="s">
        <v>98</v>
      </c>
      <c r="AU834">
        <v>1</v>
      </c>
      <c r="AV834" s="17">
        <v>0</v>
      </c>
      <c r="AW834" t="s">
        <v>98</v>
      </c>
      <c r="AX834" s="17" t="s">
        <v>98</v>
      </c>
      <c r="AY834" s="17" t="s">
        <v>588</v>
      </c>
      <c r="AZ834">
        <v>1</v>
      </c>
      <c r="BA834">
        <v>0</v>
      </c>
      <c r="BB834">
        <v>0</v>
      </c>
      <c r="BC834">
        <v>0</v>
      </c>
      <c r="BD834">
        <v>0</v>
      </c>
      <c r="BE834" s="17">
        <v>0</v>
      </c>
      <c r="BF834">
        <v>1</v>
      </c>
      <c r="BG834">
        <v>0</v>
      </c>
      <c r="BH834" s="17">
        <v>0</v>
      </c>
      <c r="BI834">
        <v>1963.666666666667</v>
      </c>
      <c r="BJ834">
        <v>1276</v>
      </c>
      <c r="BK834" s="24">
        <v>19.16</v>
      </c>
      <c r="BL834">
        <v>0</v>
      </c>
      <c r="BM834">
        <v>0</v>
      </c>
      <c r="BN834">
        <v>0</v>
      </c>
      <c r="BO834">
        <v>0</v>
      </c>
      <c r="BP834">
        <v>0</v>
      </c>
      <c r="BQ834">
        <v>0</v>
      </c>
      <c r="BR834">
        <v>0</v>
      </c>
      <c r="BS834" s="17">
        <v>1</v>
      </c>
      <c r="BT834">
        <v>0</v>
      </c>
      <c r="BU834">
        <v>1</v>
      </c>
      <c r="BV834">
        <v>0</v>
      </c>
      <c r="BW834" s="17">
        <v>0</v>
      </c>
      <c r="BX834">
        <v>0</v>
      </c>
      <c r="BY834">
        <v>0</v>
      </c>
      <c r="BZ834">
        <v>0</v>
      </c>
      <c r="CA834">
        <v>0</v>
      </c>
      <c r="CB834" s="17">
        <v>0</v>
      </c>
      <c r="CC834">
        <v>0</v>
      </c>
      <c r="CD834">
        <v>0</v>
      </c>
      <c r="CE834">
        <v>0</v>
      </c>
      <c r="CF834">
        <v>0</v>
      </c>
      <c r="CG834">
        <v>0</v>
      </c>
      <c r="CH834">
        <v>0</v>
      </c>
      <c r="CI834">
        <v>0</v>
      </c>
      <c r="CJ834">
        <v>0</v>
      </c>
      <c r="CK834">
        <v>0</v>
      </c>
      <c r="CL834">
        <v>0</v>
      </c>
      <c r="CM834" s="17">
        <v>0</v>
      </c>
      <c r="CN834">
        <v>4.149</v>
      </c>
      <c r="CO834">
        <v>8</v>
      </c>
      <c r="CP834">
        <v>1</v>
      </c>
      <c r="CQ834">
        <v>0</v>
      </c>
      <c r="CR834">
        <v>23</v>
      </c>
      <c r="CX834" s="33" t="s">
        <v>85</v>
      </c>
    </row>
    <row r="835" spans="1:102" x14ac:dyDescent="0.25">
      <c r="A835">
        <v>834</v>
      </c>
      <c r="B835">
        <v>56</v>
      </c>
      <c r="C835" s="24" t="s">
        <v>4013</v>
      </c>
      <c r="D835" s="12">
        <v>0.60736920618000845</v>
      </c>
      <c r="E835" s="13">
        <v>4.9246151852433119E-2</v>
      </c>
      <c r="F835" s="7">
        <v>12.333333333333332</v>
      </c>
      <c r="G835" s="7">
        <f t="shared" si="210"/>
        <v>0.55812305432757536</v>
      </c>
      <c r="H835" s="15">
        <f t="shared" si="211"/>
        <v>0.65661535803244153</v>
      </c>
      <c r="I835" s="11">
        <f t="shared" si="212"/>
        <v>8.7172553837586486E-2</v>
      </c>
      <c r="J835" s="32">
        <f t="shared" si="213"/>
        <v>7.0680449057502559E-3</v>
      </c>
      <c r="K835" s="32">
        <f t="shared" si="214"/>
        <v>141.48184021672574</v>
      </c>
      <c r="L835" s="8">
        <v>0</v>
      </c>
      <c r="M835" s="9">
        <v>1</v>
      </c>
      <c r="N835" s="8">
        <v>0</v>
      </c>
      <c r="O835" s="9">
        <v>0</v>
      </c>
      <c r="P835" s="9">
        <v>0</v>
      </c>
      <c r="Q835" s="9">
        <v>1</v>
      </c>
      <c r="R835" s="9">
        <v>0</v>
      </c>
      <c r="S835" s="8">
        <v>19878</v>
      </c>
      <c r="T835" s="9">
        <v>12</v>
      </c>
      <c r="U835" s="9">
        <f t="shared" si="215"/>
        <v>19865</v>
      </c>
      <c r="V835" s="9">
        <f t="shared" si="216"/>
        <v>12</v>
      </c>
      <c r="W835" s="7">
        <f t="shared" si="209"/>
        <v>9.3000000000000007</v>
      </c>
      <c r="X835" s="7">
        <v>1</v>
      </c>
      <c r="Y835" s="9">
        <v>0</v>
      </c>
      <c r="Z835" s="9">
        <v>1</v>
      </c>
      <c r="AA835" s="9">
        <v>0</v>
      </c>
      <c r="AB835" s="9">
        <v>0</v>
      </c>
      <c r="AC835" s="9">
        <v>1</v>
      </c>
      <c r="AD835" s="29">
        <v>0</v>
      </c>
      <c r="AE835" s="187">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7"/>
        <v>1</v>
      </c>
      <c r="AS835" t="s">
        <v>98</v>
      </c>
      <c r="AT835" s="39" t="s">
        <v>98</v>
      </c>
      <c r="AU835">
        <v>1</v>
      </c>
      <c r="AV835" s="17">
        <v>0</v>
      </c>
      <c r="AW835" t="s">
        <v>98</v>
      </c>
      <c r="AX835" s="17" t="s">
        <v>98</v>
      </c>
      <c r="AY835" s="17" t="s">
        <v>588</v>
      </c>
      <c r="AZ835">
        <v>1</v>
      </c>
      <c r="BA835">
        <v>0</v>
      </c>
      <c r="BB835">
        <v>0</v>
      </c>
      <c r="BC835">
        <v>0</v>
      </c>
      <c r="BD835">
        <v>0</v>
      </c>
      <c r="BE835" s="17">
        <v>0</v>
      </c>
      <c r="BF835">
        <v>1</v>
      </c>
      <c r="BG835">
        <v>0</v>
      </c>
      <c r="BH835" s="17">
        <v>0</v>
      </c>
      <c r="BI835">
        <v>1963.666666666667</v>
      </c>
      <c r="BJ835">
        <v>1276</v>
      </c>
      <c r="BK835" s="24">
        <v>19.16</v>
      </c>
      <c r="BL835">
        <v>1</v>
      </c>
      <c r="BM835">
        <v>0</v>
      </c>
      <c r="BN835">
        <v>0</v>
      </c>
      <c r="BO835">
        <v>0</v>
      </c>
      <c r="BP835">
        <v>0</v>
      </c>
      <c r="BQ835">
        <v>0</v>
      </c>
      <c r="BR835">
        <v>0</v>
      </c>
      <c r="BS835" s="17">
        <v>0</v>
      </c>
      <c r="BT835">
        <v>0</v>
      </c>
      <c r="BU835">
        <v>1</v>
      </c>
      <c r="BV835">
        <v>0</v>
      </c>
      <c r="BW835" s="17">
        <v>0</v>
      </c>
      <c r="BX835">
        <v>0</v>
      </c>
      <c r="BY835">
        <v>0</v>
      </c>
      <c r="BZ835">
        <v>0</v>
      </c>
      <c r="CA835">
        <v>0</v>
      </c>
      <c r="CB835" s="17">
        <v>0</v>
      </c>
      <c r="CC835">
        <v>0</v>
      </c>
      <c r="CD835">
        <v>0</v>
      </c>
      <c r="CE835">
        <v>0</v>
      </c>
      <c r="CF835">
        <v>0</v>
      </c>
      <c r="CG835">
        <v>1</v>
      </c>
      <c r="CH835">
        <v>0</v>
      </c>
      <c r="CI835">
        <v>1</v>
      </c>
      <c r="CJ835">
        <v>0</v>
      </c>
      <c r="CK835">
        <v>0</v>
      </c>
      <c r="CL835">
        <v>0</v>
      </c>
      <c r="CM835" s="17">
        <v>0</v>
      </c>
      <c r="CN835">
        <v>4.149</v>
      </c>
      <c r="CO835">
        <v>8</v>
      </c>
      <c r="CP835">
        <v>1</v>
      </c>
      <c r="CQ835">
        <v>0</v>
      </c>
      <c r="CR835">
        <v>23</v>
      </c>
      <c r="CX835" s="33" t="s">
        <v>85</v>
      </c>
    </row>
    <row r="836" spans="1:102" x14ac:dyDescent="0.25">
      <c r="A836">
        <v>835</v>
      </c>
      <c r="B836">
        <v>56</v>
      </c>
      <c r="C836" s="24" t="s">
        <v>4013</v>
      </c>
      <c r="D836" s="12">
        <v>3.5104472838743517</v>
      </c>
      <c r="E836" s="13">
        <v>0.5341984997200101</v>
      </c>
      <c r="F836" s="7">
        <v>6.5714285714285712</v>
      </c>
      <c r="G836" s="147">
        <f t="shared" si="210"/>
        <v>2.9762487841543415</v>
      </c>
      <c r="H836" s="148">
        <f t="shared" si="211"/>
        <v>4.0446457835943619</v>
      </c>
      <c r="I836" s="149">
        <f t="shared" si="212"/>
        <v>4.6577556035354413E-2</v>
      </c>
      <c r="J836" s="150">
        <f t="shared" si="213"/>
        <v>7.0878889619017584E-3</v>
      </c>
      <c r="K836" s="150">
        <f t="shared" si="214"/>
        <v>141.08573164381076</v>
      </c>
      <c r="L836" s="8">
        <v>0</v>
      </c>
      <c r="M836" s="9">
        <v>1</v>
      </c>
      <c r="N836" s="8">
        <v>0</v>
      </c>
      <c r="O836" s="9">
        <v>0</v>
      </c>
      <c r="P836" s="9">
        <v>0</v>
      </c>
      <c r="Q836" s="9">
        <v>1</v>
      </c>
      <c r="R836" s="9">
        <v>0</v>
      </c>
      <c r="S836" s="8">
        <v>19878</v>
      </c>
      <c r="T836" s="9">
        <v>15</v>
      </c>
      <c r="U836" s="9">
        <f t="shared" si="215"/>
        <v>19862</v>
      </c>
      <c r="V836" s="9">
        <f t="shared" si="216"/>
        <v>12</v>
      </c>
      <c r="W836" s="7">
        <f t="shared" si="209"/>
        <v>9.3000000000000007</v>
      </c>
      <c r="X836" s="7">
        <v>1</v>
      </c>
      <c r="Y836" s="9">
        <v>0</v>
      </c>
      <c r="Z836" s="9">
        <v>1</v>
      </c>
      <c r="AA836" s="9">
        <v>0</v>
      </c>
      <c r="AB836" s="9">
        <v>0</v>
      </c>
      <c r="AC836" s="9">
        <v>1</v>
      </c>
      <c r="AD836" s="29">
        <v>0</v>
      </c>
      <c r="AE836" s="187">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7"/>
        <v>1</v>
      </c>
      <c r="AS836" t="s">
        <v>98</v>
      </c>
      <c r="AT836" s="39" t="s">
        <v>98</v>
      </c>
      <c r="AU836">
        <v>1</v>
      </c>
      <c r="AV836" s="17">
        <v>0</v>
      </c>
      <c r="AW836" t="s">
        <v>98</v>
      </c>
      <c r="AX836" s="17" t="s">
        <v>98</v>
      </c>
      <c r="AY836" s="17" t="s">
        <v>588</v>
      </c>
      <c r="AZ836">
        <v>1</v>
      </c>
      <c r="BA836">
        <v>0</v>
      </c>
      <c r="BB836">
        <v>0</v>
      </c>
      <c r="BC836">
        <v>0</v>
      </c>
      <c r="BD836">
        <v>0</v>
      </c>
      <c r="BE836" s="17">
        <v>0</v>
      </c>
      <c r="BF836">
        <v>1</v>
      </c>
      <c r="BG836">
        <v>0</v>
      </c>
      <c r="BH836" s="17">
        <v>0</v>
      </c>
      <c r="BI836">
        <v>1963.666666666667</v>
      </c>
      <c r="BJ836">
        <v>1276</v>
      </c>
      <c r="BK836" s="24">
        <v>19.16</v>
      </c>
      <c r="BL836">
        <v>0</v>
      </c>
      <c r="BM836">
        <v>0</v>
      </c>
      <c r="BN836">
        <v>0</v>
      </c>
      <c r="BO836">
        <v>0</v>
      </c>
      <c r="BP836">
        <v>0</v>
      </c>
      <c r="BQ836">
        <v>0</v>
      </c>
      <c r="BR836">
        <v>0</v>
      </c>
      <c r="BS836" s="17">
        <v>1</v>
      </c>
      <c r="BT836">
        <v>0</v>
      </c>
      <c r="BU836">
        <v>1</v>
      </c>
      <c r="BV836">
        <v>0</v>
      </c>
      <c r="BW836" s="17">
        <v>0</v>
      </c>
      <c r="BX836">
        <v>0</v>
      </c>
      <c r="BY836">
        <v>0</v>
      </c>
      <c r="BZ836">
        <v>0</v>
      </c>
      <c r="CA836">
        <v>0</v>
      </c>
      <c r="CB836" s="17">
        <v>0</v>
      </c>
      <c r="CC836">
        <v>0</v>
      </c>
      <c r="CD836">
        <v>0</v>
      </c>
      <c r="CE836">
        <v>0</v>
      </c>
      <c r="CF836">
        <v>0</v>
      </c>
      <c r="CG836">
        <v>1</v>
      </c>
      <c r="CH836">
        <v>0</v>
      </c>
      <c r="CI836">
        <v>1</v>
      </c>
      <c r="CJ836">
        <v>0</v>
      </c>
      <c r="CK836">
        <v>0</v>
      </c>
      <c r="CL836">
        <v>0</v>
      </c>
      <c r="CM836" s="17">
        <v>0</v>
      </c>
      <c r="CN836">
        <v>4.149</v>
      </c>
      <c r="CO836">
        <v>8</v>
      </c>
      <c r="CP836">
        <v>1</v>
      </c>
      <c r="CQ836">
        <v>0</v>
      </c>
      <c r="CR836">
        <v>23</v>
      </c>
      <c r="CX836" s="33" t="s">
        <v>85</v>
      </c>
    </row>
    <row r="837" spans="1:102" x14ac:dyDescent="0.25">
      <c r="A837">
        <v>836</v>
      </c>
      <c r="B837">
        <v>57</v>
      </c>
      <c r="C837" s="24" t="s">
        <v>4032</v>
      </c>
      <c r="D837" s="12">
        <v>1.4</v>
      </c>
      <c r="E837" s="13">
        <f t="shared" ref="E837:E844" si="217">D837/F837</f>
        <v>0.72164948453608246</v>
      </c>
      <c r="F837" s="7">
        <v>1.94</v>
      </c>
      <c r="G837" s="7">
        <f t="shared" si="210"/>
        <v>0.67835051546391745</v>
      </c>
      <c r="H837" s="15">
        <f t="shared" si="211"/>
        <v>2.1216494845360825</v>
      </c>
      <c r="I837" s="11">
        <f t="shared" si="212"/>
        <v>5.6481241425366466E-2</v>
      </c>
      <c r="J837" s="32">
        <f t="shared" si="213"/>
        <v>2.9114041971838388E-2</v>
      </c>
      <c r="K837" s="32">
        <f t="shared" si="214"/>
        <v>34.347686967247157</v>
      </c>
      <c r="L837" s="8">
        <v>1</v>
      </c>
      <c r="M837" s="9">
        <v>0</v>
      </c>
      <c r="N837" s="8">
        <v>0</v>
      </c>
      <c r="O837" s="9">
        <v>1</v>
      </c>
      <c r="P837" s="9">
        <v>0</v>
      </c>
      <c r="Q837" s="9">
        <v>0</v>
      </c>
      <c r="R837" s="9">
        <v>0</v>
      </c>
      <c r="S837" s="8">
        <v>1182</v>
      </c>
      <c r="T837" s="9">
        <v>5</v>
      </c>
      <c r="U837" s="9">
        <f t="shared" si="215"/>
        <v>1176</v>
      </c>
      <c r="V837" s="9">
        <f t="shared" si="216"/>
        <v>8</v>
      </c>
      <c r="W837" s="7">
        <v>8.2799999999999994</v>
      </c>
      <c r="X837" s="7">
        <f t="shared" ref="X837:X844" si="218">BK837-W837-6</f>
        <v>19.53</v>
      </c>
      <c r="Y837" s="9">
        <v>1</v>
      </c>
      <c r="Z837" s="9">
        <v>0</v>
      </c>
      <c r="AA837" s="9">
        <v>1</v>
      </c>
      <c r="AB837" s="9">
        <v>0</v>
      </c>
      <c r="AC837" s="9">
        <v>0</v>
      </c>
      <c r="AD837" s="29">
        <v>0</v>
      </c>
      <c r="AE837" s="187">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s="17">
        <v>0</v>
      </c>
      <c r="BF837">
        <v>0</v>
      </c>
      <c r="BG837">
        <v>1</v>
      </c>
      <c r="BH837" s="17">
        <v>0</v>
      </c>
      <c r="BI837">
        <v>127.1666666666667</v>
      </c>
      <c r="BJ837">
        <v>27</v>
      </c>
      <c r="BK837" s="24">
        <v>33.81</v>
      </c>
      <c r="BL837">
        <v>1</v>
      </c>
      <c r="BM837">
        <v>0</v>
      </c>
      <c r="BN837">
        <v>0</v>
      </c>
      <c r="BO837">
        <v>0</v>
      </c>
      <c r="BP837">
        <v>0</v>
      </c>
      <c r="BQ837">
        <v>0</v>
      </c>
      <c r="BR837">
        <v>0</v>
      </c>
      <c r="BS837" s="17">
        <v>0</v>
      </c>
      <c r="BT837">
        <v>0</v>
      </c>
      <c r="BU837">
        <v>0</v>
      </c>
      <c r="BV837">
        <v>1</v>
      </c>
      <c r="BW837" s="17">
        <v>0</v>
      </c>
      <c r="BX837">
        <v>0</v>
      </c>
      <c r="BY837">
        <v>0</v>
      </c>
      <c r="BZ837">
        <v>0</v>
      </c>
      <c r="CA837">
        <v>0</v>
      </c>
      <c r="CB837" s="17">
        <v>0</v>
      </c>
      <c r="CC837">
        <v>0</v>
      </c>
      <c r="CD837">
        <v>0</v>
      </c>
      <c r="CE837">
        <v>1</v>
      </c>
      <c r="CF837">
        <v>1</v>
      </c>
      <c r="CG837">
        <v>1</v>
      </c>
      <c r="CH837">
        <v>0</v>
      </c>
      <c r="CI837">
        <v>1</v>
      </c>
      <c r="CJ837">
        <v>0</v>
      </c>
      <c r="CK837">
        <v>0</v>
      </c>
      <c r="CL837">
        <v>0</v>
      </c>
      <c r="CM837" s="17">
        <v>0</v>
      </c>
      <c r="CN837">
        <v>0.14599999999999999</v>
      </c>
      <c r="CO837">
        <v>4</v>
      </c>
      <c r="CP837">
        <v>1</v>
      </c>
      <c r="CQ837">
        <v>0</v>
      </c>
      <c r="CR837">
        <v>11</v>
      </c>
      <c r="CX837" s="33" t="s">
        <v>85</v>
      </c>
    </row>
    <row r="838" spans="1:102" x14ac:dyDescent="0.25">
      <c r="A838">
        <v>837</v>
      </c>
      <c r="B838">
        <v>57</v>
      </c>
      <c r="C838" s="24" t="s">
        <v>4032</v>
      </c>
      <c r="D838" s="12">
        <v>1.2</v>
      </c>
      <c r="E838" s="13">
        <f t="shared" si="217"/>
        <v>0.72727272727272729</v>
      </c>
      <c r="F838" s="7">
        <v>1.65</v>
      </c>
      <c r="G838" s="7">
        <f t="shared" si="210"/>
        <v>0.47272727272727266</v>
      </c>
      <c r="H838" s="15">
        <f t="shared" si="211"/>
        <v>1.9272727272727272</v>
      </c>
      <c r="I838" s="11">
        <f t="shared" si="212"/>
        <v>4.8059379292181577E-2</v>
      </c>
      <c r="J838" s="32">
        <f t="shared" si="213"/>
        <v>2.912689654071611E-2</v>
      </c>
      <c r="K838" s="32">
        <f t="shared" si="214"/>
        <v>34.332528307714249</v>
      </c>
      <c r="L838" s="8">
        <v>1</v>
      </c>
      <c r="M838" s="9">
        <v>0</v>
      </c>
      <c r="N838" s="8">
        <v>0</v>
      </c>
      <c r="O838" s="9">
        <v>1</v>
      </c>
      <c r="P838" s="9">
        <v>0</v>
      </c>
      <c r="Q838" s="9">
        <v>0</v>
      </c>
      <c r="R838" s="9">
        <v>0</v>
      </c>
      <c r="S838" s="8">
        <v>1182</v>
      </c>
      <c r="T838" s="9">
        <v>5</v>
      </c>
      <c r="U838" s="9">
        <f t="shared" si="215"/>
        <v>1176</v>
      </c>
      <c r="V838" s="9">
        <f t="shared" si="216"/>
        <v>8</v>
      </c>
      <c r="W838" s="7">
        <v>8.2799999999999994</v>
      </c>
      <c r="X838" s="7">
        <f t="shared" si="218"/>
        <v>19.53</v>
      </c>
      <c r="Y838" s="9">
        <v>1</v>
      </c>
      <c r="Z838" s="9">
        <v>0</v>
      </c>
      <c r="AA838" s="9">
        <v>1</v>
      </c>
      <c r="AB838" s="9">
        <v>0</v>
      </c>
      <c r="AC838" s="9">
        <v>0</v>
      </c>
      <c r="AD838" s="29">
        <v>0</v>
      </c>
      <c r="AE838" s="187">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s="17">
        <v>0</v>
      </c>
      <c r="BF838">
        <v>0</v>
      </c>
      <c r="BG838">
        <v>1</v>
      </c>
      <c r="BH838" s="17">
        <v>0</v>
      </c>
      <c r="BI838">
        <v>127.1666666666667</v>
      </c>
      <c r="BJ838">
        <v>27</v>
      </c>
      <c r="BK838" s="24">
        <v>33.81</v>
      </c>
      <c r="BL838">
        <v>1</v>
      </c>
      <c r="BM838">
        <v>0</v>
      </c>
      <c r="BN838">
        <v>0</v>
      </c>
      <c r="BO838">
        <v>0</v>
      </c>
      <c r="BP838">
        <v>0</v>
      </c>
      <c r="BQ838">
        <v>0</v>
      </c>
      <c r="BR838">
        <v>0</v>
      </c>
      <c r="BS838" s="17">
        <v>0</v>
      </c>
      <c r="BT838">
        <v>0</v>
      </c>
      <c r="BU838">
        <v>0</v>
      </c>
      <c r="BV838">
        <v>1</v>
      </c>
      <c r="BW838" s="17">
        <v>0</v>
      </c>
      <c r="BX838">
        <v>0</v>
      </c>
      <c r="BY838">
        <v>0</v>
      </c>
      <c r="BZ838">
        <v>0</v>
      </c>
      <c r="CA838">
        <v>0</v>
      </c>
      <c r="CB838" s="17">
        <v>0</v>
      </c>
      <c r="CC838">
        <v>0</v>
      </c>
      <c r="CD838">
        <v>0</v>
      </c>
      <c r="CE838">
        <v>1</v>
      </c>
      <c r="CF838">
        <v>1</v>
      </c>
      <c r="CG838">
        <v>1</v>
      </c>
      <c r="CH838">
        <v>0</v>
      </c>
      <c r="CI838">
        <v>1</v>
      </c>
      <c r="CJ838">
        <v>0</v>
      </c>
      <c r="CK838">
        <v>0</v>
      </c>
      <c r="CL838">
        <v>0</v>
      </c>
      <c r="CM838" s="17">
        <v>0</v>
      </c>
      <c r="CN838">
        <v>0.14599999999999999</v>
      </c>
      <c r="CO838">
        <v>4</v>
      </c>
      <c r="CP838">
        <v>1</v>
      </c>
      <c r="CQ838">
        <v>0</v>
      </c>
      <c r="CR838">
        <v>11</v>
      </c>
      <c r="CX838" s="33" t="s">
        <v>85</v>
      </c>
    </row>
    <row r="839" spans="1:102" x14ac:dyDescent="0.25">
      <c r="A839">
        <v>838</v>
      </c>
      <c r="B839">
        <v>57</v>
      </c>
      <c r="C839" s="24" t="s">
        <v>4032</v>
      </c>
      <c r="D839" s="12">
        <v>0.83</v>
      </c>
      <c r="E839" s="13">
        <f t="shared" si="217"/>
        <v>0.77570093457943912</v>
      </c>
      <c r="F839" s="7">
        <v>1.07</v>
      </c>
      <c r="G839" s="7">
        <f t="shared" si="210"/>
        <v>5.4299065420560844E-2</v>
      </c>
      <c r="H839" s="15">
        <f t="shared" si="211"/>
        <v>1.6057009345794391</v>
      </c>
      <c r="I839" s="11">
        <f t="shared" si="212"/>
        <v>3.1186656367779658E-2</v>
      </c>
      <c r="J839" s="32">
        <f t="shared" si="213"/>
        <v>2.9146407820354818E-2</v>
      </c>
      <c r="K839" s="32">
        <f t="shared" si="214"/>
        <v>34.309545319050791</v>
      </c>
      <c r="L839" s="8">
        <v>1</v>
      </c>
      <c r="M839" s="9">
        <v>0</v>
      </c>
      <c r="N839" s="8">
        <v>0</v>
      </c>
      <c r="O839" s="9">
        <v>1</v>
      </c>
      <c r="P839" s="9">
        <v>0</v>
      </c>
      <c r="Q839" s="9">
        <v>0</v>
      </c>
      <c r="R839" s="9">
        <v>0</v>
      </c>
      <c r="S839" s="8">
        <v>1182</v>
      </c>
      <c r="T839" s="9">
        <v>5</v>
      </c>
      <c r="U839" s="9">
        <f t="shared" si="215"/>
        <v>1176</v>
      </c>
      <c r="V839" s="9">
        <f t="shared" si="216"/>
        <v>8</v>
      </c>
      <c r="W839" s="7">
        <v>8.2799999999999994</v>
      </c>
      <c r="X839" s="7">
        <f t="shared" si="218"/>
        <v>19.53</v>
      </c>
      <c r="Y839" s="9">
        <v>1</v>
      </c>
      <c r="Z839" s="9">
        <v>0</v>
      </c>
      <c r="AA839" s="9">
        <v>1</v>
      </c>
      <c r="AB839" s="9">
        <v>0</v>
      </c>
      <c r="AC839" s="9">
        <v>0</v>
      </c>
      <c r="AD839" s="29">
        <v>0</v>
      </c>
      <c r="AE839" s="187">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s="17">
        <v>0</v>
      </c>
      <c r="BF839">
        <v>0</v>
      </c>
      <c r="BG839">
        <v>1</v>
      </c>
      <c r="BH839" s="17">
        <v>0</v>
      </c>
      <c r="BI839">
        <v>127.1666666666667</v>
      </c>
      <c r="BJ839">
        <v>27</v>
      </c>
      <c r="BK839" s="24">
        <v>33.81</v>
      </c>
      <c r="BL839">
        <v>1</v>
      </c>
      <c r="BM839">
        <v>0</v>
      </c>
      <c r="BN839">
        <v>0</v>
      </c>
      <c r="BO839">
        <v>0</v>
      </c>
      <c r="BP839">
        <v>0</v>
      </c>
      <c r="BQ839">
        <v>0</v>
      </c>
      <c r="BR839">
        <v>0</v>
      </c>
      <c r="BS839" s="17">
        <v>0</v>
      </c>
      <c r="BT839">
        <v>0</v>
      </c>
      <c r="BU839">
        <v>0</v>
      </c>
      <c r="BV839">
        <v>1</v>
      </c>
      <c r="BW839" s="17">
        <v>0</v>
      </c>
      <c r="BX839">
        <v>0</v>
      </c>
      <c r="BY839">
        <v>0</v>
      </c>
      <c r="BZ839">
        <v>0</v>
      </c>
      <c r="CA839">
        <v>0</v>
      </c>
      <c r="CB839" s="17">
        <v>0</v>
      </c>
      <c r="CC839">
        <v>0</v>
      </c>
      <c r="CD839">
        <v>0</v>
      </c>
      <c r="CE839">
        <v>1</v>
      </c>
      <c r="CF839">
        <v>1</v>
      </c>
      <c r="CG839">
        <v>1</v>
      </c>
      <c r="CH839">
        <v>0</v>
      </c>
      <c r="CI839">
        <v>1</v>
      </c>
      <c r="CJ839">
        <v>1</v>
      </c>
      <c r="CK839">
        <v>0</v>
      </c>
      <c r="CL839">
        <v>0</v>
      </c>
      <c r="CM839" s="17">
        <v>0</v>
      </c>
      <c r="CN839">
        <v>0.14599999999999999</v>
      </c>
      <c r="CO839">
        <v>4</v>
      </c>
      <c r="CP839">
        <v>1</v>
      </c>
      <c r="CQ839">
        <v>0</v>
      </c>
      <c r="CR839">
        <v>11</v>
      </c>
      <c r="CX839" s="33" t="s">
        <v>85</v>
      </c>
    </row>
    <row r="840" spans="1:102" x14ac:dyDescent="0.25">
      <c r="A840">
        <v>839</v>
      </c>
      <c r="B840">
        <v>57</v>
      </c>
      <c r="C840" s="24" t="s">
        <v>4032</v>
      </c>
      <c r="D840" s="12">
        <v>0.68</v>
      </c>
      <c r="E840" s="13">
        <f t="shared" si="217"/>
        <v>0.66666666666666674</v>
      </c>
      <c r="F840" s="7">
        <v>1.02</v>
      </c>
      <c r="G840" s="7">
        <f t="shared" si="210"/>
        <v>1.3333333333333308E-2</v>
      </c>
      <c r="H840" s="15">
        <f t="shared" si="211"/>
        <v>1.3466666666666667</v>
      </c>
      <c r="I840" s="11">
        <f t="shared" si="212"/>
        <v>2.9730655662414812E-2</v>
      </c>
      <c r="J840" s="32">
        <f t="shared" si="213"/>
        <v>2.9147701629818445E-2</v>
      </c>
      <c r="K840" s="32">
        <f t="shared" si="214"/>
        <v>34.308022385442158</v>
      </c>
      <c r="L840" s="8">
        <v>1</v>
      </c>
      <c r="M840" s="9">
        <v>0</v>
      </c>
      <c r="N840" s="8">
        <v>0</v>
      </c>
      <c r="O840" s="9">
        <v>1</v>
      </c>
      <c r="P840" s="9">
        <v>0</v>
      </c>
      <c r="Q840" s="9">
        <v>0</v>
      </c>
      <c r="R840" s="9">
        <v>0</v>
      </c>
      <c r="S840" s="8">
        <v>1182</v>
      </c>
      <c r="T840" s="9">
        <v>5</v>
      </c>
      <c r="U840" s="9">
        <f t="shared" si="215"/>
        <v>1176</v>
      </c>
      <c r="V840" s="9">
        <f t="shared" si="216"/>
        <v>8</v>
      </c>
      <c r="W840" s="7">
        <v>8.2799999999999994</v>
      </c>
      <c r="X840" s="7">
        <f t="shared" si="218"/>
        <v>19.53</v>
      </c>
      <c r="Y840" s="9">
        <v>1</v>
      </c>
      <c r="Z840" s="9">
        <v>0</v>
      </c>
      <c r="AA840" s="9">
        <v>0</v>
      </c>
      <c r="AB840" s="9">
        <v>0</v>
      </c>
      <c r="AC840" s="9">
        <v>1</v>
      </c>
      <c r="AD840" s="29">
        <v>0</v>
      </c>
      <c r="AE840" s="187">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s="17">
        <v>0</v>
      </c>
      <c r="BF840">
        <v>0</v>
      </c>
      <c r="BG840">
        <v>1</v>
      </c>
      <c r="BH840" s="17">
        <v>0</v>
      </c>
      <c r="BI840">
        <v>127.1666666666667</v>
      </c>
      <c r="BJ840">
        <v>27</v>
      </c>
      <c r="BK840" s="24">
        <v>33.81</v>
      </c>
      <c r="BL840">
        <v>1</v>
      </c>
      <c r="BM840">
        <v>0</v>
      </c>
      <c r="BN840">
        <v>0</v>
      </c>
      <c r="BO840">
        <v>0</v>
      </c>
      <c r="BP840">
        <v>0</v>
      </c>
      <c r="BQ840">
        <v>0</v>
      </c>
      <c r="BR840">
        <v>0</v>
      </c>
      <c r="BS840" s="17">
        <v>0</v>
      </c>
      <c r="BT840">
        <v>0</v>
      </c>
      <c r="BU840">
        <v>0</v>
      </c>
      <c r="BV840">
        <v>1</v>
      </c>
      <c r="BW840" s="17">
        <v>0</v>
      </c>
      <c r="BX840">
        <v>0</v>
      </c>
      <c r="BY840">
        <v>0</v>
      </c>
      <c r="BZ840">
        <v>0</v>
      </c>
      <c r="CA840">
        <v>0</v>
      </c>
      <c r="CB840" s="17">
        <v>0</v>
      </c>
      <c r="CC840">
        <v>0</v>
      </c>
      <c r="CD840">
        <v>0</v>
      </c>
      <c r="CE840">
        <v>1</v>
      </c>
      <c r="CF840">
        <v>1</v>
      </c>
      <c r="CG840">
        <v>1</v>
      </c>
      <c r="CH840">
        <v>0</v>
      </c>
      <c r="CI840">
        <v>1</v>
      </c>
      <c r="CJ840">
        <v>0</v>
      </c>
      <c r="CK840">
        <v>0</v>
      </c>
      <c r="CL840">
        <v>0</v>
      </c>
      <c r="CM840" s="17">
        <v>0</v>
      </c>
      <c r="CN840">
        <v>0.14599999999999999</v>
      </c>
      <c r="CO840">
        <v>4</v>
      </c>
      <c r="CP840">
        <v>1</v>
      </c>
      <c r="CQ840">
        <v>0</v>
      </c>
      <c r="CR840">
        <v>11</v>
      </c>
      <c r="CX840" s="33" t="s">
        <v>85</v>
      </c>
    </row>
    <row r="841" spans="1:102" x14ac:dyDescent="0.25">
      <c r="A841">
        <v>840</v>
      </c>
      <c r="B841">
        <v>57</v>
      </c>
      <c r="C841" s="24" t="s">
        <v>4032</v>
      </c>
      <c r="D841" s="12">
        <v>0.71</v>
      </c>
      <c r="E841" s="13">
        <f t="shared" si="217"/>
        <v>0.70297029702970293</v>
      </c>
      <c r="F841" s="7">
        <v>1.01</v>
      </c>
      <c r="G841" s="7">
        <f t="shared" si="210"/>
        <v>7.0297029702970359E-3</v>
      </c>
      <c r="H841" s="15">
        <f t="shared" si="211"/>
        <v>1.4129702970297029</v>
      </c>
      <c r="I841" s="11">
        <f t="shared" si="212"/>
        <v>2.9439432512957893E-2</v>
      </c>
      <c r="J841" s="32">
        <f t="shared" si="213"/>
        <v>2.9147952983126627E-2</v>
      </c>
      <c r="K841" s="32">
        <f t="shared" si="214"/>
        <v>34.307726534994998</v>
      </c>
      <c r="L841" s="8">
        <v>1</v>
      </c>
      <c r="M841" s="9">
        <v>0</v>
      </c>
      <c r="N841" s="8">
        <v>0</v>
      </c>
      <c r="O841" s="9">
        <v>1</v>
      </c>
      <c r="P841" s="9">
        <v>0</v>
      </c>
      <c r="Q841" s="9">
        <v>0</v>
      </c>
      <c r="R841" s="9">
        <v>0</v>
      </c>
      <c r="S841" s="8">
        <v>1182</v>
      </c>
      <c r="T841" s="9">
        <v>5</v>
      </c>
      <c r="U841" s="9">
        <f t="shared" si="215"/>
        <v>1176</v>
      </c>
      <c r="V841" s="9">
        <f t="shared" si="216"/>
        <v>8</v>
      </c>
      <c r="W841" s="7">
        <v>8.2799999999999994</v>
      </c>
      <c r="X841" s="7">
        <f t="shared" si="218"/>
        <v>19.53</v>
      </c>
      <c r="Y841" s="9">
        <v>1</v>
      </c>
      <c r="Z841" s="9">
        <v>0</v>
      </c>
      <c r="AA841" s="9">
        <v>1</v>
      </c>
      <c r="AB841" s="9">
        <v>0</v>
      </c>
      <c r="AC841" s="9">
        <v>0</v>
      </c>
      <c r="AD841" s="29">
        <v>0</v>
      </c>
      <c r="AE841" s="187">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s="17">
        <v>0</v>
      </c>
      <c r="BF841">
        <v>0</v>
      </c>
      <c r="BG841">
        <v>1</v>
      </c>
      <c r="BH841" s="17">
        <v>0</v>
      </c>
      <c r="BI841">
        <v>127.1666666666667</v>
      </c>
      <c r="BJ841">
        <v>27</v>
      </c>
      <c r="BK841" s="24">
        <v>33.81</v>
      </c>
      <c r="BL841">
        <v>1</v>
      </c>
      <c r="BM841">
        <v>0</v>
      </c>
      <c r="BN841">
        <v>0</v>
      </c>
      <c r="BO841">
        <v>0</v>
      </c>
      <c r="BP841">
        <v>0</v>
      </c>
      <c r="BQ841">
        <v>0</v>
      </c>
      <c r="BR841">
        <v>0</v>
      </c>
      <c r="BS841" s="17">
        <v>0</v>
      </c>
      <c r="BT841">
        <v>0</v>
      </c>
      <c r="BU841">
        <v>0</v>
      </c>
      <c r="BV841">
        <v>1</v>
      </c>
      <c r="BW841" s="17">
        <v>0</v>
      </c>
      <c r="BX841">
        <v>0</v>
      </c>
      <c r="BY841">
        <v>0</v>
      </c>
      <c r="BZ841">
        <v>0</v>
      </c>
      <c r="CA841">
        <v>0</v>
      </c>
      <c r="CB841" s="17">
        <v>0</v>
      </c>
      <c r="CC841">
        <v>0</v>
      </c>
      <c r="CD841">
        <v>0</v>
      </c>
      <c r="CE841">
        <v>1</v>
      </c>
      <c r="CF841">
        <v>1</v>
      </c>
      <c r="CG841">
        <v>1</v>
      </c>
      <c r="CH841">
        <v>0</v>
      </c>
      <c r="CI841">
        <v>1</v>
      </c>
      <c r="CJ841">
        <v>0</v>
      </c>
      <c r="CK841">
        <v>0</v>
      </c>
      <c r="CL841">
        <v>0</v>
      </c>
      <c r="CM841" s="17">
        <v>0</v>
      </c>
      <c r="CN841">
        <v>0.14599999999999999</v>
      </c>
      <c r="CO841">
        <v>4</v>
      </c>
      <c r="CP841">
        <v>1</v>
      </c>
      <c r="CQ841">
        <v>0</v>
      </c>
      <c r="CR841">
        <v>11</v>
      </c>
      <c r="CX841" s="33" t="s">
        <v>85</v>
      </c>
    </row>
    <row r="842" spans="1:102" x14ac:dyDescent="0.25">
      <c r="A842">
        <v>841</v>
      </c>
      <c r="B842">
        <v>57</v>
      </c>
      <c r="C842" s="24" t="s">
        <v>4032</v>
      </c>
      <c r="D842" s="12">
        <v>1.1000000000000001</v>
      </c>
      <c r="E842" s="13">
        <f t="shared" si="217"/>
        <v>0.73825503355704702</v>
      </c>
      <c r="F842" s="7">
        <v>1.49</v>
      </c>
      <c r="G842" s="7">
        <f t="shared" si="210"/>
        <v>0.36174496644295306</v>
      </c>
      <c r="H842" s="15">
        <f t="shared" si="211"/>
        <v>1.8382550335570471</v>
      </c>
      <c r="I842" s="11">
        <f t="shared" si="212"/>
        <v>4.340832767047214E-2</v>
      </c>
      <c r="J842" s="32">
        <f t="shared" si="213"/>
        <v>2.9133105819108818E-2</v>
      </c>
      <c r="K842" s="32">
        <f t="shared" si="214"/>
        <v>34.32521085150097</v>
      </c>
      <c r="L842" s="8">
        <v>1</v>
      </c>
      <c r="M842" s="9">
        <v>0</v>
      </c>
      <c r="N842" s="8">
        <v>0</v>
      </c>
      <c r="O842" s="9">
        <v>1</v>
      </c>
      <c r="P842" s="9">
        <v>0</v>
      </c>
      <c r="Q842" s="9">
        <v>0</v>
      </c>
      <c r="R842" s="9">
        <v>0</v>
      </c>
      <c r="S842" s="8">
        <v>1182</v>
      </c>
      <c r="T842" s="9">
        <v>5</v>
      </c>
      <c r="U842" s="9">
        <f t="shared" si="215"/>
        <v>1176</v>
      </c>
      <c r="V842" s="9">
        <f t="shared" si="216"/>
        <v>8</v>
      </c>
      <c r="W842" s="7">
        <v>8.2799999999999994</v>
      </c>
      <c r="X842" s="7">
        <f t="shared" si="218"/>
        <v>19.53</v>
      </c>
      <c r="Y842" s="9">
        <v>1</v>
      </c>
      <c r="Z842" s="9">
        <v>0</v>
      </c>
      <c r="AA842" s="9">
        <v>1</v>
      </c>
      <c r="AB842" s="9">
        <v>0</v>
      </c>
      <c r="AC842" s="9">
        <v>0</v>
      </c>
      <c r="AD842" s="29">
        <v>0</v>
      </c>
      <c r="AE842" s="187">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s="17">
        <v>0</v>
      </c>
      <c r="BF842">
        <v>0</v>
      </c>
      <c r="BG842">
        <v>1</v>
      </c>
      <c r="BH842" s="17">
        <v>0</v>
      </c>
      <c r="BI842">
        <v>127.1666666666667</v>
      </c>
      <c r="BJ842">
        <v>27</v>
      </c>
      <c r="BK842" s="24">
        <v>33.81</v>
      </c>
      <c r="BL842">
        <v>1</v>
      </c>
      <c r="BM842">
        <v>0</v>
      </c>
      <c r="BN842">
        <v>0</v>
      </c>
      <c r="BO842">
        <v>0</v>
      </c>
      <c r="BP842">
        <v>0</v>
      </c>
      <c r="BQ842">
        <v>0</v>
      </c>
      <c r="BR842">
        <v>0</v>
      </c>
      <c r="BS842" s="17">
        <v>0</v>
      </c>
      <c r="BT842">
        <v>0</v>
      </c>
      <c r="BU842">
        <v>0</v>
      </c>
      <c r="BV842">
        <v>1</v>
      </c>
      <c r="BW842" s="17">
        <v>0</v>
      </c>
      <c r="BX842">
        <v>0</v>
      </c>
      <c r="BY842">
        <v>0</v>
      </c>
      <c r="BZ842">
        <v>0</v>
      </c>
      <c r="CA842">
        <v>0</v>
      </c>
      <c r="CB842" s="17">
        <v>0</v>
      </c>
      <c r="CC842">
        <v>0</v>
      </c>
      <c r="CD842">
        <v>0</v>
      </c>
      <c r="CE842">
        <v>1</v>
      </c>
      <c r="CF842">
        <v>1</v>
      </c>
      <c r="CG842">
        <v>1</v>
      </c>
      <c r="CH842">
        <v>0</v>
      </c>
      <c r="CI842">
        <v>1</v>
      </c>
      <c r="CJ842">
        <v>0</v>
      </c>
      <c r="CK842">
        <v>0</v>
      </c>
      <c r="CL842">
        <v>0</v>
      </c>
      <c r="CM842" s="17">
        <v>0</v>
      </c>
      <c r="CN842">
        <v>0.14599999999999999</v>
      </c>
      <c r="CO842">
        <v>4</v>
      </c>
      <c r="CP842">
        <v>1</v>
      </c>
      <c r="CQ842">
        <v>0</v>
      </c>
      <c r="CR842">
        <v>11</v>
      </c>
      <c r="CX842" s="33" t="s">
        <v>85</v>
      </c>
    </row>
    <row r="843" spans="1:102" x14ac:dyDescent="0.25">
      <c r="A843">
        <v>842</v>
      </c>
      <c r="B843">
        <v>57</v>
      </c>
      <c r="C843" s="24" t="s">
        <v>4032</v>
      </c>
      <c r="D843" s="12">
        <v>0.87</v>
      </c>
      <c r="E843" s="13">
        <f t="shared" si="217"/>
        <v>0.87878787878787878</v>
      </c>
      <c r="F843" s="7">
        <v>0.99</v>
      </c>
      <c r="G843" s="7">
        <f t="shared" si="210"/>
        <v>-8.787878787878789E-3</v>
      </c>
      <c r="H843" s="15">
        <f t="shared" si="211"/>
        <v>1.7487878787878788</v>
      </c>
      <c r="I843" s="11">
        <f t="shared" si="212"/>
        <v>2.8856963796815759E-2</v>
      </c>
      <c r="J843" s="32">
        <f t="shared" si="213"/>
        <v>2.9148448279611879E-2</v>
      </c>
      <c r="K843" s="32">
        <f t="shared" si="214"/>
        <v>34.307143570982412</v>
      </c>
      <c r="L843" s="8">
        <v>1</v>
      </c>
      <c r="M843" s="9">
        <v>0</v>
      </c>
      <c r="N843" s="8">
        <v>0</v>
      </c>
      <c r="O843" s="9">
        <v>1</v>
      </c>
      <c r="P843" s="9">
        <v>0</v>
      </c>
      <c r="Q843" s="9">
        <v>0</v>
      </c>
      <c r="R843" s="9">
        <v>0</v>
      </c>
      <c r="S843" s="8">
        <v>1182</v>
      </c>
      <c r="T843" s="9">
        <v>5</v>
      </c>
      <c r="U843" s="9">
        <f t="shared" si="215"/>
        <v>1176</v>
      </c>
      <c r="V843" s="9">
        <f t="shared" si="216"/>
        <v>8</v>
      </c>
      <c r="W843" s="7">
        <v>8.2799999999999994</v>
      </c>
      <c r="X843" s="7">
        <f t="shared" si="218"/>
        <v>19.53</v>
      </c>
      <c r="Y843" s="9">
        <v>1</v>
      </c>
      <c r="Z843" s="9">
        <v>0</v>
      </c>
      <c r="AA843" s="9">
        <v>1</v>
      </c>
      <c r="AB843" s="9">
        <v>0</v>
      </c>
      <c r="AC843" s="9">
        <v>0</v>
      </c>
      <c r="AD843" s="29">
        <v>0</v>
      </c>
      <c r="AE843" s="187">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s="17">
        <v>0</v>
      </c>
      <c r="BF843">
        <v>0</v>
      </c>
      <c r="BG843">
        <v>1</v>
      </c>
      <c r="BH843" s="17">
        <v>0</v>
      </c>
      <c r="BI843">
        <v>127.1666666666667</v>
      </c>
      <c r="BJ843">
        <v>27</v>
      </c>
      <c r="BK843" s="24">
        <v>33.81</v>
      </c>
      <c r="BL843">
        <v>0</v>
      </c>
      <c r="BM843">
        <v>0</v>
      </c>
      <c r="BN843">
        <v>0</v>
      </c>
      <c r="BO843">
        <v>0</v>
      </c>
      <c r="BP843">
        <v>1</v>
      </c>
      <c r="BQ843">
        <v>0</v>
      </c>
      <c r="BR843">
        <v>0</v>
      </c>
      <c r="BS843" s="17">
        <v>0</v>
      </c>
      <c r="BT843">
        <v>0</v>
      </c>
      <c r="BU843">
        <v>0</v>
      </c>
      <c r="BV843">
        <v>1</v>
      </c>
      <c r="BW843" s="17">
        <v>0</v>
      </c>
      <c r="BX843">
        <v>0</v>
      </c>
      <c r="BY843">
        <v>0</v>
      </c>
      <c r="BZ843">
        <v>0</v>
      </c>
      <c r="CA843">
        <v>0</v>
      </c>
      <c r="CB843" s="17">
        <v>0</v>
      </c>
      <c r="CC843">
        <v>0</v>
      </c>
      <c r="CD843">
        <v>0</v>
      </c>
      <c r="CE843">
        <v>1</v>
      </c>
      <c r="CF843">
        <v>1</v>
      </c>
      <c r="CG843">
        <v>1</v>
      </c>
      <c r="CH843">
        <v>0</v>
      </c>
      <c r="CI843">
        <v>1</v>
      </c>
      <c r="CJ843">
        <v>0</v>
      </c>
      <c r="CK843">
        <v>0</v>
      </c>
      <c r="CL843">
        <v>0</v>
      </c>
      <c r="CM843" s="17">
        <v>0</v>
      </c>
      <c r="CN843">
        <v>0.14599999999999999</v>
      </c>
      <c r="CO843">
        <v>4</v>
      </c>
      <c r="CP843">
        <v>1</v>
      </c>
      <c r="CQ843">
        <v>0</v>
      </c>
      <c r="CR843">
        <v>11</v>
      </c>
      <c r="CX843" s="33" t="s">
        <v>85</v>
      </c>
    </row>
    <row r="844" spans="1:102" x14ac:dyDescent="0.25">
      <c r="A844">
        <v>843</v>
      </c>
      <c r="B844">
        <v>57</v>
      </c>
      <c r="C844" s="24" t="s">
        <v>4032</v>
      </c>
      <c r="D844" s="12">
        <v>1.5</v>
      </c>
      <c r="E844" s="13">
        <f t="shared" si="217"/>
        <v>0.81521739130434778</v>
      </c>
      <c r="F844" s="7">
        <v>1.84</v>
      </c>
      <c r="G844" s="7">
        <f t="shared" si="210"/>
        <v>0.68478260869565222</v>
      </c>
      <c r="H844" s="15">
        <f t="shared" si="211"/>
        <v>2.3152173913043477</v>
      </c>
      <c r="I844" s="11">
        <f t="shared" si="212"/>
        <v>5.3578421263895587E-2</v>
      </c>
      <c r="J844" s="32">
        <f t="shared" si="213"/>
        <v>2.9118707208638905E-2</v>
      </c>
      <c r="K844" s="32">
        <f t="shared" si="214"/>
        <v>34.342183972484918</v>
      </c>
      <c r="L844" s="8">
        <v>1</v>
      </c>
      <c r="M844" s="9">
        <v>0</v>
      </c>
      <c r="N844" s="8">
        <v>0</v>
      </c>
      <c r="O844" s="9">
        <v>1</v>
      </c>
      <c r="P844" s="9">
        <v>0</v>
      </c>
      <c r="Q844" s="9">
        <v>0</v>
      </c>
      <c r="R844" s="9">
        <v>0</v>
      </c>
      <c r="S844" s="8">
        <v>1182</v>
      </c>
      <c r="T844" s="9">
        <v>5</v>
      </c>
      <c r="U844" s="9">
        <f t="shared" si="215"/>
        <v>1176</v>
      </c>
      <c r="V844" s="9">
        <f t="shared" si="216"/>
        <v>8</v>
      </c>
      <c r="W844" s="7">
        <v>8.2799999999999994</v>
      </c>
      <c r="X844" s="7">
        <f t="shared" si="218"/>
        <v>19.53</v>
      </c>
      <c r="Y844" s="9">
        <v>1</v>
      </c>
      <c r="Z844" s="9">
        <v>0</v>
      </c>
      <c r="AA844" s="9">
        <v>1</v>
      </c>
      <c r="AB844" s="9">
        <v>0</v>
      </c>
      <c r="AC844" s="9">
        <v>0</v>
      </c>
      <c r="AD844" s="29">
        <v>0</v>
      </c>
      <c r="AE844" s="187">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s="17">
        <v>0</v>
      </c>
      <c r="BF844">
        <v>0</v>
      </c>
      <c r="BG844">
        <v>1</v>
      </c>
      <c r="BH844" s="17">
        <v>0</v>
      </c>
      <c r="BI844">
        <v>127.1666666666667</v>
      </c>
      <c r="BJ844">
        <v>27</v>
      </c>
      <c r="BK844" s="24">
        <v>33.81</v>
      </c>
      <c r="BL844">
        <v>0</v>
      </c>
      <c r="BM844">
        <v>0</v>
      </c>
      <c r="BN844">
        <v>0</v>
      </c>
      <c r="BO844">
        <v>0</v>
      </c>
      <c r="BP844">
        <v>1</v>
      </c>
      <c r="BQ844">
        <v>0</v>
      </c>
      <c r="BR844">
        <v>0</v>
      </c>
      <c r="BS844" s="17">
        <v>0</v>
      </c>
      <c r="BT844">
        <v>0</v>
      </c>
      <c r="BU844">
        <v>0</v>
      </c>
      <c r="BV844">
        <v>1</v>
      </c>
      <c r="BW844" s="17">
        <v>0</v>
      </c>
      <c r="BX844">
        <v>0</v>
      </c>
      <c r="BY844">
        <v>0</v>
      </c>
      <c r="BZ844">
        <v>0</v>
      </c>
      <c r="CA844">
        <v>0</v>
      </c>
      <c r="CB844" s="17">
        <v>0</v>
      </c>
      <c r="CC844">
        <v>0</v>
      </c>
      <c r="CD844">
        <v>0</v>
      </c>
      <c r="CE844">
        <v>1</v>
      </c>
      <c r="CF844">
        <v>1</v>
      </c>
      <c r="CG844">
        <v>1</v>
      </c>
      <c r="CH844">
        <v>0</v>
      </c>
      <c r="CI844">
        <v>1</v>
      </c>
      <c r="CJ844">
        <v>0</v>
      </c>
      <c r="CK844">
        <v>0</v>
      </c>
      <c r="CL844">
        <v>0</v>
      </c>
      <c r="CM844" s="17">
        <v>0</v>
      </c>
      <c r="CN844">
        <v>0.14599999999999999</v>
      </c>
      <c r="CO844">
        <v>4</v>
      </c>
      <c r="CP844">
        <v>1</v>
      </c>
      <c r="CQ844">
        <v>0</v>
      </c>
      <c r="CR844">
        <v>11</v>
      </c>
      <c r="CX844" s="33" t="s">
        <v>85</v>
      </c>
    </row>
    <row r="845" spans="1:102" x14ac:dyDescent="0.25">
      <c r="A845">
        <v>844</v>
      </c>
      <c r="B845">
        <v>58</v>
      </c>
      <c r="C845" s="24" t="s">
        <v>4041</v>
      </c>
      <c r="D845" s="12">
        <v>7.2</v>
      </c>
      <c r="E845" s="13">
        <v>0.6</v>
      </c>
      <c r="F845" s="7">
        <f t="shared" ref="F845:F908" si="219">D845/E845</f>
        <v>12</v>
      </c>
      <c r="G845" s="7">
        <f t="shared" si="210"/>
        <v>6.6000000000000005</v>
      </c>
      <c r="H845" s="15">
        <f t="shared" si="211"/>
        <v>7.8</v>
      </c>
      <c r="I845" s="11">
        <f t="shared" si="212"/>
        <v>0.20433118274318615</v>
      </c>
      <c r="J845" s="32">
        <f t="shared" si="213"/>
        <v>1.7027598561932179E-2</v>
      </c>
      <c r="K845" s="32">
        <f t="shared" si="214"/>
        <v>58.728187440104094</v>
      </c>
      <c r="L845" s="8">
        <v>1</v>
      </c>
      <c r="M845" s="9">
        <v>0</v>
      </c>
      <c r="N845" s="8">
        <v>1</v>
      </c>
      <c r="O845" s="9">
        <v>0</v>
      </c>
      <c r="P845" s="9">
        <v>0</v>
      </c>
      <c r="Q845" s="9">
        <v>0</v>
      </c>
      <c r="R845" s="9">
        <v>0</v>
      </c>
      <c r="S845" s="8">
        <v>3316</v>
      </c>
      <c r="T845" s="9">
        <v>10</v>
      </c>
      <c r="U845" s="9">
        <f t="shared" si="215"/>
        <v>3305</v>
      </c>
      <c r="V845" s="9">
        <f t="shared" si="216"/>
        <v>14</v>
      </c>
      <c r="W845" s="7">
        <v>7.6</v>
      </c>
      <c r="X845" s="7">
        <v>4.5999999999999996</v>
      </c>
      <c r="Y845" s="9">
        <v>1</v>
      </c>
      <c r="Z845" s="9">
        <v>0</v>
      </c>
      <c r="AA845" s="9">
        <v>1</v>
      </c>
      <c r="AB845" s="9">
        <v>0</v>
      </c>
      <c r="AC845" s="9">
        <v>0</v>
      </c>
      <c r="AD845" s="29">
        <v>0</v>
      </c>
      <c r="AE845" s="187">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s="17">
        <v>0</v>
      </c>
      <c r="BF845">
        <v>0</v>
      </c>
      <c r="BG845">
        <v>1</v>
      </c>
      <c r="BH845" s="17">
        <v>0</v>
      </c>
      <c r="BI845">
        <v>127.1666666666667</v>
      </c>
      <c r="BJ845">
        <v>27</v>
      </c>
      <c r="BK845" s="24">
        <v>38</v>
      </c>
      <c r="BL845">
        <v>1</v>
      </c>
      <c r="BM845">
        <v>0</v>
      </c>
      <c r="BN845">
        <v>0</v>
      </c>
      <c r="BO845">
        <v>0</v>
      </c>
      <c r="BP845">
        <v>0</v>
      </c>
      <c r="BQ845">
        <v>0</v>
      </c>
      <c r="BR845">
        <v>0</v>
      </c>
      <c r="BS845" s="17">
        <v>0</v>
      </c>
      <c r="BT845">
        <v>0</v>
      </c>
      <c r="BU845">
        <v>1</v>
      </c>
      <c r="BV845">
        <v>0</v>
      </c>
      <c r="BW845" s="17">
        <v>0</v>
      </c>
      <c r="BX845">
        <v>0</v>
      </c>
      <c r="BY845">
        <v>0</v>
      </c>
      <c r="BZ845">
        <v>0</v>
      </c>
      <c r="CA845">
        <v>0</v>
      </c>
      <c r="CB845" s="17">
        <v>0</v>
      </c>
      <c r="CC845">
        <v>0</v>
      </c>
      <c r="CD845">
        <v>0</v>
      </c>
      <c r="CE845">
        <v>1</v>
      </c>
      <c r="CF845">
        <v>1</v>
      </c>
      <c r="CG845">
        <v>0</v>
      </c>
      <c r="CH845">
        <v>0</v>
      </c>
      <c r="CI845">
        <v>0</v>
      </c>
      <c r="CJ845">
        <v>0</v>
      </c>
      <c r="CK845">
        <v>1</v>
      </c>
      <c r="CL845">
        <v>0</v>
      </c>
      <c r="CM845" s="17">
        <v>0</v>
      </c>
      <c r="CN845">
        <v>0</v>
      </c>
      <c r="CO845">
        <v>0</v>
      </c>
      <c r="CP845">
        <v>0</v>
      </c>
      <c r="CQ845">
        <v>1</v>
      </c>
      <c r="CR845">
        <v>19</v>
      </c>
      <c r="CX845" s="33" t="s">
        <v>85</v>
      </c>
    </row>
    <row r="846" spans="1:102" x14ac:dyDescent="0.25">
      <c r="A846">
        <v>845</v>
      </c>
      <c r="B846">
        <v>58</v>
      </c>
      <c r="C846" s="24" t="s">
        <v>4041</v>
      </c>
      <c r="D846" s="12">
        <v>9.1</v>
      </c>
      <c r="E846" s="13">
        <v>2.2999999999999998</v>
      </c>
      <c r="F846" s="7">
        <f t="shared" si="219"/>
        <v>3.956521739130435</v>
      </c>
      <c r="G846" s="7">
        <f t="shared" si="210"/>
        <v>6.8</v>
      </c>
      <c r="H846" s="15">
        <f t="shared" si="211"/>
        <v>11.399999999999999</v>
      </c>
      <c r="I846" s="11">
        <f t="shared" si="212"/>
        <v>6.8659674321075184E-2</v>
      </c>
      <c r="J846" s="32">
        <f t="shared" si="213"/>
        <v>1.7353544059172846E-2</v>
      </c>
      <c r="K846" s="32">
        <f t="shared" si="214"/>
        <v>57.625116609619212</v>
      </c>
      <c r="L846" s="8">
        <v>1</v>
      </c>
      <c r="M846" s="9">
        <v>0</v>
      </c>
      <c r="N846" s="8">
        <v>1</v>
      </c>
      <c r="O846" s="9">
        <v>0</v>
      </c>
      <c r="P846" s="9">
        <v>0</v>
      </c>
      <c r="Q846" s="9">
        <v>0</v>
      </c>
      <c r="R846" s="9">
        <v>0</v>
      </c>
      <c r="S846" s="8">
        <v>3316</v>
      </c>
      <c r="T846" s="9">
        <v>10</v>
      </c>
      <c r="U846" s="9">
        <f t="shared" si="215"/>
        <v>3305</v>
      </c>
      <c r="V846" s="9">
        <f t="shared" si="216"/>
        <v>14</v>
      </c>
      <c r="W846" s="7">
        <v>7.6</v>
      </c>
      <c r="X846" s="7">
        <v>4.5999999999999996</v>
      </c>
      <c r="Y846" s="9">
        <v>1</v>
      </c>
      <c r="Z846" s="9">
        <v>0</v>
      </c>
      <c r="AA846" s="9">
        <v>1</v>
      </c>
      <c r="AB846" s="9">
        <v>0</v>
      </c>
      <c r="AC846" s="9">
        <v>0</v>
      </c>
      <c r="AD846" s="29">
        <v>0</v>
      </c>
      <c r="AE846" s="187">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s="17">
        <v>0</v>
      </c>
      <c r="BF846">
        <v>0</v>
      </c>
      <c r="BG846">
        <v>1</v>
      </c>
      <c r="BH846" s="17">
        <v>0</v>
      </c>
      <c r="BI846">
        <v>127.1666666666667</v>
      </c>
      <c r="BJ846">
        <v>27</v>
      </c>
      <c r="BK846" s="24">
        <v>38</v>
      </c>
      <c r="BL846">
        <v>0</v>
      </c>
      <c r="BM846">
        <v>0</v>
      </c>
      <c r="BN846">
        <v>0</v>
      </c>
      <c r="BO846">
        <v>0</v>
      </c>
      <c r="BP846">
        <v>0</v>
      </c>
      <c r="BQ846">
        <v>0</v>
      </c>
      <c r="BR846">
        <v>0</v>
      </c>
      <c r="BS846" s="17">
        <v>1</v>
      </c>
      <c r="BT846">
        <v>0</v>
      </c>
      <c r="BU846">
        <v>0</v>
      </c>
      <c r="BV846">
        <v>1</v>
      </c>
      <c r="BW846" s="17">
        <v>0</v>
      </c>
      <c r="BX846">
        <v>0</v>
      </c>
      <c r="BY846">
        <v>0</v>
      </c>
      <c r="BZ846">
        <v>0</v>
      </c>
      <c r="CA846">
        <v>0</v>
      </c>
      <c r="CB846" s="17">
        <v>0</v>
      </c>
      <c r="CC846">
        <v>0</v>
      </c>
      <c r="CD846">
        <v>0</v>
      </c>
      <c r="CE846">
        <v>1</v>
      </c>
      <c r="CF846">
        <v>1</v>
      </c>
      <c r="CG846">
        <v>0</v>
      </c>
      <c r="CH846">
        <v>0</v>
      </c>
      <c r="CI846">
        <v>0</v>
      </c>
      <c r="CJ846">
        <v>0</v>
      </c>
      <c r="CK846">
        <v>1</v>
      </c>
      <c r="CL846">
        <v>0</v>
      </c>
      <c r="CM846" s="17">
        <v>0</v>
      </c>
      <c r="CN846">
        <v>0</v>
      </c>
      <c r="CO846">
        <v>0</v>
      </c>
      <c r="CP846">
        <v>0</v>
      </c>
      <c r="CQ846">
        <v>1</v>
      </c>
      <c r="CR846">
        <v>19</v>
      </c>
      <c r="CX846" s="33" t="s">
        <v>85</v>
      </c>
    </row>
    <row r="847" spans="1:102" x14ac:dyDescent="0.25">
      <c r="A847">
        <v>846</v>
      </c>
      <c r="B847">
        <v>58</v>
      </c>
      <c r="C847" s="24" t="s">
        <v>4041</v>
      </c>
      <c r="D847" s="12">
        <v>5.7</v>
      </c>
      <c r="E847" s="13">
        <v>0.6</v>
      </c>
      <c r="F847" s="7">
        <f t="shared" si="219"/>
        <v>9.5</v>
      </c>
      <c r="G847" s="7">
        <f t="shared" si="210"/>
        <v>5.1000000000000005</v>
      </c>
      <c r="H847" s="15">
        <f t="shared" si="211"/>
        <v>6.3</v>
      </c>
      <c r="I847" s="11">
        <f t="shared" si="212"/>
        <v>0.1889355130790461</v>
      </c>
      <c r="J847" s="32">
        <f t="shared" si="213"/>
        <v>1.9887948745162747E-2</v>
      </c>
      <c r="K847" s="32">
        <f t="shared" si="214"/>
        <v>50.281706414957718</v>
      </c>
      <c r="L847" s="8">
        <v>1</v>
      </c>
      <c r="M847" s="9">
        <v>0</v>
      </c>
      <c r="N847" s="8">
        <v>1</v>
      </c>
      <c r="O847" s="9">
        <v>0</v>
      </c>
      <c r="P847" s="9">
        <v>0</v>
      </c>
      <c r="Q847" s="9">
        <v>0</v>
      </c>
      <c r="R847" s="9">
        <v>0</v>
      </c>
      <c r="S847" s="8">
        <v>2451</v>
      </c>
      <c r="T847" s="9">
        <v>12</v>
      </c>
      <c r="U847" s="9">
        <f t="shared" si="215"/>
        <v>2438</v>
      </c>
      <c r="V847" s="9">
        <f t="shared" si="216"/>
        <v>14</v>
      </c>
      <c r="W847" s="7">
        <v>7.6</v>
      </c>
      <c r="X847" s="7">
        <v>4.5999999999999996</v>
      </c>
      <c r="Y847" s="9">
        <v>1</v>
      </c>
      <c r="Z847" s="9">
        <v>0</v>
      </c>
      <c r="AA847" s="9">
        <v>1</v>
      </c>
      <c r="AB847" s="9">
        <v>0</v>
      </c>
      <c r="AC847" s="9">
        <v>0</v>
      </c>
      <c r="AD847" s="29">
        <v>0</v>
      </c>
      <c r="AE847" s="187">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s="17">
        <v>0</v>
      </c>
      <c r="BF847">
        <v>0</v>
      </c>
      <c r="BG847">
        <v>1</v>
      </c>
      <c r="BH847" s="17">
        <v>0</v>
      </c>
      <c r="BI847">
        <v>127.1666666666667</v>
      </c>
      <c r="BJ847">
        <v>27</v>
      </c>
      <c r="BK847" s="24">
        <v>38</v>
      </c>
      <c r="BL847">
        <v>1</v>
      </c>
      <c r="BM847">
        <v>0</v>
      </c>
      <c r="BN847">
        <v>0</v>
      </c>
      <c r="BO847">
        <v>0</v>
      </c>
      <c r="BP847">
        <v>0</v>
      </c>
      <c r="BQ847">
        <v>0</v>
      </c>
      <c r="BR847">
        <v>0</v>
      </c>
      <c r="BS847" s="17">
        <v>0</v>
      </c>
      <c r="BT847">
        <v>0</v>
      </c>
      <c r="BU847">
        <v>0</v>
      </c>
      <c r="BV847">
        <v>0</v>
      </c>
      <c r="BW847" s="17">
        <v>0</v>
      </c>
      <c r="BX847">
        <v>0</v>
      </c>
      <c r="BY847">
        <v>0</v>
      </c>
      <c r="BZ847">
        <v>0</v>
      </c>
      <c r="CA847">
        <v>0</v>
      </c>
      <c r="CB847" s="17">
        <v>0</v>
      </c>
      <c r="CC847">
        <v>0</v>
      </c>
      <c r="CD847">
        <v>0</v>
      </c>
      <c r="CE847">
        <v>1</v>
      </c>
      <c r="CF847">
        <v>1</v>
      </c>
      <c r="CG847">
        <v>0</v>
      </c>
      <c r="CH847">
        <v>0</v>
      </c>
      <c r="CI847">
        <v>0</v>
      </c>
      <c r="CJ847">
        <v>0</v>
      </c>
      <c r="CK847">
        <v>1</v>
      </c>
      <c r="CL847">
        <v>0</v>
      </c>
      <c r="CM847" s="17">
        <v>0</v>
      </c>
      <c r="CN847">
        <v>0</v>
      </c>
      <c r="CO847">
        <v>0</v>
      </c>
      <c r="CP847">
        <v>0</v>
      </c>
      <c r="CQ847">
        <v>1</v>
      </c>
      <c r="CR847">
        <v>19</v>
      </c>
      <c r="CX847" s="33" t="s">
        <v>85</v>
      </c>
    </row>
    <row r="848" spans="1:102" x14ac:dyDescent="0.25">
      <c r="A848">
        <v>847</v>
      </c>
      <c r="B848">
        <v>58</v>
      </c>
      <c r="C848" s="24" t="s">
        <v>4041</v>
      </c>
      <c r="D848" s="12">
        <v>5.4</v>
      </c>
      <c r="E848" s="13">
        <v>0.6</v>
      </c>
      <c r="F848" s="7">
        <f t="shared" si="219"/>
        <v>9.0000000000000018</v>
      </c>
      <c r="G848" s="7">
        <f t="shared" si="210"/>
        <v>4.8000000000000007</v>
      </c>
      <c r="H848" s="15">
        <f t="shared" si="211"/>
        <v>6</v>
      </c>
      <c r="I848" s="11">
        <f t="shared" si="212"/>
        <v>0.15942318366671104</v>
      </c>
      <c r="J848" s="32">
        <f t="shared" si="213"/>
        <v>1.7713687074079002E-2</v>
      </c>
      <c r="K848" s="32">
        <f t="shared" si="214"/>
        <v>56.453520705089772</v>
      </c>
      <c r="L848" s="8">
        <v>1</v>
      </c>
      <c r="M848" s="9">
        <v>0</v>
      </c>
      <c r="N848" s="8">
        <v>1</v>
      </c>
      <c r="O848" s="9">
        <v>0</v>
      </c>
      <c r="P848" s="9">
        <v>0</v>
      </c>
      <c r="Q848" s="9">
        <v>0</v>
      </c>
      <c r="R848" s="9">
        <v>0</v>
      </c>
      <c r="S848" s="8">
        <v>3119</v>
      </c>
      <c r="T848" s="9">
        <v>12</v>
      </c>
      <c r="U848" s="9">
        <f t="shared" si="215"/>
        <v>3106</v>
      </c>
      <c r="V848" s="9">
        <f t="shared" si="216"/>
        <v>14</v>
      </c>
      <c r="W848" s="7">
        <v>7.6</v>
      </c>
      <c r="X848" s="7">
        <v>4.5999999999999996</v>
      </c>
      <c r="Y848" s="9">
        <v>1</v>
      </c>
      <c r="Z848" s="9">
        <v>0</v>
      </c>
      <c r="AA848" s="9">
        <v>1</v>
      </c>
      <c r="AB848" s="9">
        <v>0</v>
      </c>
      <c r="AC848" s="9">
        <v>0</v>
      </c>
      <c r="AD848" s="29">
        <v>0</v>
      </c>
      <c r="AE848" s="187">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s="17">
        <v>0</v>
      </c>
      <c r="BF848">
        <v>0</v>
      </c>
      <c r="BG848">
        <v>1</v>
      </c>
      <c r="BH848" s="17">
        <v>0</v>
      </c>
      <c r="BI848">
        <v>127.1666666666667</v>
      </c>
      <c r="BJ848">
        <v>27</v>
      </c>
      <c r="BK848" s="24">
        <v>38</v>
      </c>
      <c r="BL848">
        <v>0</v>
      </c>
      <c r="BM848">
        <v>0</v>
      </c>
      <c r="BN848">
        <v>0</v>
      </c>
      <c r="BO848">
        <v>0</v>
      </c>
      <c r="BP848">
        <v>0</v>
      </c>
      <c r="BQ848">
        <v>1</v>
      </c>
      <c r="BR848">
        <v>0</v>
      </c>
      <c r="BS848" s="17">
        <v>0</v>
      </c>
      <c r="BT848">
        <v>0</v>
      </c>
      <c r="BU848">
        <v>0</v>
      </c>
      <c r="BV848">
        <v>1</v>
      </c>
      <c r="BW848" s="17">
        <v>0</v>
      </c>
      <c r="BX848">
        <v>0</v>
      </c>
      <c r="BY848">
        <v>0</v>
      </c>
      <c r="BZ848">
        <v>0</v>
      </c>
      <c r="CA848">
        <v>0</v>
      </c>
      <c r="CB848" s="17">
        <v>0</v>
      </c>
      <c r="CC848">
        <v>0</v>
      </c>
      <c r="CD848">
        <v>0</v>
      </c>
      <c r="CE848">
        <v>1</v>
      </c>
      <c r="CF848">
        <v>1</v>
      </c>
      <c r="CG848">
        <v>0</v>
      </c>
      <c r="CH848">
        <v>0</v>
      </c>
      <c r="CI848">
        <v>0</v>
      </c>
      <c r="CJ848">
        <v>0</v>
      </c>
      <c r="CK848">
        <v>1</v>
      </c>
      <c r="CL848">
        <v>0</v>
      </c>
      <c r="CM848" s="17">
        <v>0</v>
      </c>
      <c r="CN848">
        <v>0</v>
      </c>
      <c r="CO848">
        <v>0</v>
      </c>
      <c r="CP848">
        <v>0</v>
      </c>
      <c r="CQ848">
        <v>1</v>
      </c>
      <c r="CR848">
        <v>19</v>
      </c>
      <c r="CX848" s="33" t="s">
        <v>85</v>
      </c>
    </row>
    <row r="849" spans="1:102" x14ac:dyDescent="0.25">
      <c r="A849">
        <v>848</v>
      </c>
      <c r="B849">
        <v>58</v>
      </c>
      <c r="C849" s="24" t="s">
        <v>4041</v>
      </c>
      <c r="D849" s="12">
        <v>5</v>
      </c>
      <c r="E849" s="13">
        <v>1.5</v>
      </c>
      <c r="F849" s="7">
        <f t="shared" si="219"/>
        <v>3.3333333333333335</v>
      </c>
      <c r="G849" s="7">
        <f t="shared" si="210"/>
        <v>3.5</v>
      </c>
      <c r="H849" s="15">
        <f t="shared" si="211"/>
        <v>6.5</v>
      </c>
      <c r="I849" s="11">
        <f t="shared" si="212"/>
        <v>6.7341975958526951E-2</v>
      </c>
      <c r="J849" s="32">
        <f t="shared" si="213"/>
        <v>2.0202592787558083E-2</v>
      </c>
      <c r="K849" s="32">
        <f t="shared" si="214"/>
        <v>49.498597062049257</v>
      </c>
      <c r="L849" s="8">
        <v>1</v>
      </c>
      <c r="M849" s="9">
        <v>0</v>
      </c>
      <c r="N849" s="8">
        <v>1</v>
      </c>
      <c r="O849" s="9">
        <v>0</v>
      </c>
      <c r="P849" s="9">
        <v>0</v>
      </c>
      <c r="Q849" s="9">
        <v>0</v>
      </c>
      <c r="R849" s="9">
        <v>0</v>
      </c>
      <c r="S849" s="8">
        <v>2451</v>
      </c>
      <c r="T849" s="9">
        <v>11</v>
      </c>
      <c r="U849" s="9">
        <f t="shared" si="215"/>
        <v>2439</v>
      </c>
      <c r="V849" s="9">
        <f t="shared" si="216"/>
        <v>14</v>
      </c>
      <c r="W849" s="7">
        <v>7.6</v>
      </c>
      <c r="X849" s="7">
        <v>4.5999999999999996</v>
      </c>
      <c r="Y849" s="9">
        <v>1</v>
      </c>
      <c r="Z849" s="9">
        <v>0</v>
      </c>
      <c r="AA849" s="9">
        <v>1</v>
      </c>
      <c r="AB849" s="9">
        <v>0</v>
      </c>
      <c r="AC849" s="9">
        <v>0</v>
      </c>
      <c r="AD849" s="29">
        <v>0</v>
      </c>
      <c r="AE849" s="187">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s="17">
        <v>0</v>
      </c>
      <c r="BF849">
        <v>0</v>
      </c>
      <c r="BG849">
        <v>1</v>
      </c>
      <c r="BH849" s="17">
        <v>0</v>
      </c>
      <c r="BI849">
        <v>127.1666666666667</v>
      </c>
      <c r="BJ849">
        <v>27</v>
      </c>
      <c r="BK849" s="24">
        <v>38</v>
      </c>
      <c r="BL849">
        <v>0</v>
      </c>
      <c r="BM849">
        <v>0</v>
      </c>
      <c r="BN849">
        <v>0</v>
      </c>
      <c r="BO849">
        <v>0</v>
      </c>
      <c r="BP849">
        <v>0</v>
      </c>
      <c r="BQ849">
        <v>0</v>
      </c>
      <c r="BR849">
        <v>0</v>
      </c>
      <c r="BS849" s="17">
        <v>1</v>
      </c>
      <c r="BT849">
        <v>0</v>
      </c>
      <c r="BU849">
        <v>1</v>
      </c>
      <c r="BV849">
        <v>0</v>
      </c>
      <c r="BW849" s="17">
        <v>0</v>
      </c>
      <c r="BX849">
        <v>0</v>
      </c>
      <c r="BY849">
        <v>0</v>
      </c>
      <c r="BZ849">
        <v>0</v>
      </c>
      <c r="CA849">
        <v>0</v>
      </c>
      <c r="CB849" s="17">
        <v>0</v>
      </c>
      <c r="CC849">
        <v>0</v>
      </c>
      <c r="CD849">
        <v>0</v>
      </c>
      <c r="CE849">
        <v>1</v>
      </c>
      <c r="CF849">
        <v>1</v>
      </c>
      <c r="CG849">
        <v>0</v>
      </c>
      <c r="CH849">
        <v>0</v>
      </c>
      <c r="CI849">
        <v>0</v>
      </c>
      <c r="CJ849">
        <v>0</v>
      </c>
      <c r="CK849">
        <v>1</v>
      </c>
      <c r="CL849">
        <v>0</v>
      </c>
      <c r="CM849" s="17">
        <v>0</v>
      </c>
      <c r="CN849">
        <v>0</v>
      </c>
      <c r="CO849">
        <v>0</v>
      </c>
      <c r="CP849">
        <v>0</v>
      </c>
      <c r="CQ849">
        <v>1</v>
      </c>
      <c r="CR849">
        <v>19</v>
      </c>
      <c r="CX849" s="33" t="s">
        <v>85</v>
      </c>
    </row>
    <row r="850" spans="1:102" x14ac:dyDescent="0.25">
      <c r="A850">
        <v>849</v>
      </c>
      <c r="B850">
        <v>58</v>
      </c>
      <c r="C850" s="24" t="s">
        <v>4041</v>
      </c>
      <c r="D850" s="12">
        <v>6.3</v>
      </c>
      <c r="E850" s="13">
        <v>1.3</v>
      </c>
      <c r="F850" s="7">
        <f t="shared" si="219"/>
        <v>4.8461538461538458</v>
      </c>
      <c r="G850" s="7">
        <f t="shared" si="210"/>
        <v>5</v>
      </c>
      <c r="H850" s="15">
        <f t="shared" si="211"/>
        <v>7.6</v>
      </c>
      <c r="I850" s="11">
        <f t="shared" si="212"/>
        <v>9.7678410112133671E-2</v>
      </c>
      <c r="J850" s="32">
        <f t="shared" si="213"/>
        <v>2.0155862404091077E-2</v>
      </c>
      <c r="K850" s="32">
        <f t="shared" si="214"/>
        <v>49.613357144025152</v>
      </c>
      <c r="L850" s="8">
        <v>1</v>
      </c>
      <c r="M850" s="9">
        <v>0</v>
      </c>
      <c r="N850" s="8">
        <v>1</v>
      </c>
      <c r="O850" s="9">
        <v>0</v>
      </c>
      <c r="P850" s="9">
        <v>0</v>
      </c>
      <c r="Q850" s="9">
        <v>0</v>
      </c>
      <c r="R850" s="9">
        <v>0</v>
      </c>
      <c r="S850" s="8">
        <v>2451</v>
      </c>
      <c r="T850" s="9">
        <v>12</v>
      </c>
      <c r="U850" s="9">
        <f t="shared" si="215"/>
        <v>2438</v>
      </c>
      <c r="V850" s="9">
        <f t="shared" si="216"/>
        <v>14</v>
      </c>
      <c r="W850" s="7">
        <v>7.6</v>
      </c>
      <c r="X850" s="7">
        <v>4.5999999999999996</v>
      </c>
      <c r="Y850" s="9">
        <v>1</v>
      </c>
      <c r="Z850" s="9">
        <v>0</v>
      </c>
      <c r="AA850" s="9">
        <v>1</v>
      </c>
      <c r="AB850" s="9">
        <v>0</v>
      </c>
      <c r="AC850" s="9">
        <v>0</v>
      </c>
      <c r="AD850" s="29">
        <v>0</v>
      </c>
      <c r="AE850" s="187">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s="17">
        <v>0</v>
      </c>
      <c r="BF850">
        <v>0</v>
      </c>
      <c r="BG850">
        <v>1</v>
      </c>
      <c r="BH850" s="17">
        <v>0</v>
      </c>
      <c r="BI850">
        <v>127.1666666666667</v>
      </c>
      <c r="BJ850">
        <v>27</v>
      </c>
      <c r="BK850" s="24">
        <v>38</v>
      </c>
      <c r="BL850">
        <v>0</v>
      </c>
      <c r="BM850">
        <v>0</v>
      </c>
      <c r="BN850">
        <v>0</v>
      </c>
      <c r="BO850">
        <v>0</v>
      </c>
      <c r="BP850">
        <v>0</v>
      </c>
      <c r="BQ850">
        <v>0</v>
      </c>
      <c r="BR850">
        <v>0</v>
      </c>
      <c r="BS850" s="17">
        <v>1</v>
      </c>
      <c r="BT850">
        <v>0</v>
      </c>
      <c r="BU850">
        <v>1</v>
      </c>
      <c r="BV850">
        <v>0</v>
      </c>
      <c r="BW850" s="17">
        <v>0</v>
      </c>
      <c r="BX850">
        <v>0</v>
      </c>
      <c r="BY850">
        <v>0</v>
      </c>
      <c r="BZ850">
        <v>0</v>
      </c>
      <c r="CA850">
        <v>0</v>
      </c>
      <c r="CB850" s="17">
        <v>0</v>
      </c>
      <c r="CC850">
        <v>0</v>
      </c>
      <c r="CD850">
        <v>0</v>
      </c>
      <c r="CE850">
        <v>1</v>
      </c>
      <c r="CF850">
        <v>1</v>
      </c>
      <c r="CG850">
        <v>0</v>
      </c>
      <c r="CH850">
        <v>0</v>
      </c>
      <c r="CI850">
        <v>0</v>
      </c>
      <c r="CJ850">
        <v>0</v>
      </c>
      <c r="CK850">
        <v>1</v>
      </c>
      <c r="CL850">
        <v>0</v>
      </c>
      <c r="CM850" s="17">
        <v>0</v>
      </c>
      <c r="CN850">
        <v>0</v>
      </c>
      <c r="CO850">
        <v>0</v>
      </c>
      <c r="CP850">
        <v>0</v>
      </c>
      <c r="CQ850">
        <v>1</v>
      </c>
      <c r="CR850">
        <v>19</v>
      </c>
      <c r="CX850" s="33" t="s">
        <v>85</v>
      </c>
    </row>
    <row r="851" spans="1:102" x14ac:dyDescent="0.25">
      <c r="A851">
        <v>850</v>
      </c>
      <c r="B851">
        <v>58</v>
      </c>
      <c r="C851" s="24" t="s">
        <v>4041</v>
      </c>
      <c r="D851" s="12">
        <v>4.5</v>
      </c>
      <c r="E851" s="13">
        <v>0.9</v>
      </c>
      <c r="F851" s="7">
        <f t="shared" si="219"/>
        <v>5</v>
      </c>
      <c r="G851" s="7">
        <f t="shared" si="210"/>
        <v>3.6</v>
      </c>
      <c r="H851" s="15">
        <f t="shared" si="211"/>
        <v>5.4</v>
      </c>
      <c r="I851" s="11">
        <f t="shared" si="212"/>
        <v>0.13277976293203617</v>
      </c>
      <c r="J851" s="32">
        <f t="shared" si="213"/>
        <v>2.6555952586407236E-2</v>
      </c>
      <c r="K851" s="32">
        <f t="shared" si="214"/>
        <v>37.656340767525464</v>
      </c>
      <c r="L851" s="8">
        <v>1</v>
      </c>
      <c r="M851" s="9">
        <v>0</v>
      </c>
      <c r="N851" s="8">
        <v>1</v>
      </c>
      <c r="O851" s="9">
        <v>0</v>
      </c>
      <c r="P851" s="9">
        <v>0</v>
      </c>
      <c r="Q851" s="9">
        <v>0</v>
      </c>
      <c r="R851" s="9">
        <v>0</v>
      </c>
      <c r="S851" s="8">
        <v>1405</v>
      </c>
      <c r="T851" s="9">
        <v>11</v>
      </c>
      <c r="U851" s="9">
        <f t="shared" si="215"/>
        <v>1393</v>
      </c>
      <c r="V851" s="9">
        <f t="shared" si="216"/>
        <v>14</v>
      </c>
      <c r="W851" s="7">
        <v>7.6</v>
      </c>
      <c r="X851" s="7">
        <v>4.5999999999999996</v>
      </c>
      <c r="Y851" s="9">
        <v>1</v>
      </c>
      <c r="Z851" s="9">
        <v>0</v>
      </c>
      <c r="AA851" s="9">
        <v>1</v>
      </c>
      <c r="AB851" s="9">
        <v>0</v>
      </c>
      <c r="AC851" s="9">
        <v>0</v>
      </c>
      <c r="AD851" s="29">
        <v>0</v>
      </c>
      <c r="AE851" s="187">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s="17">
        <v>0</v>
      </c>
      <c r="BF851">
        <v>0</v>
      </c>
      <c r="BG851">
        <v>1</v>
      </c>
      <c r="BH851" s="17">
        <v>0</v>
      </c>
      <c r="BI851">
        <v>127.1666666666667</v>
      </c>
      <c r="BJ851">
        <v>27</v>
      </c>
      <c r="BK851" s="24">
        <v>38</v>
      </c>
      <c r="BL851">
        <v>1</v>
      </c>
      <c r="BM851">
        <v>0</v>
      </c>
      <c r="BN851">
        <v>0</v>
      </c>
      <c r="BO851">
        <v>0</v>
      </c>
      <c r="BP851">
        <v>0</v>
      </c>
      <c r="BQ851">
        <v>0</v>
      </c>
      <c r="BR851">
        <v>0</v>
      </c>
      <c r="BS851" s="17">
        <v>0</v>
      </c>
      <c r="BT851">
        <v>0</v>
      </c>
      <c r="BU851">
        <v>0</v>
      </c>
      <c r="BV851">
        <v>1</v>
      </c>
      <c r="BW851" s="17">
        <v>0</v>
      </c>
      <c r="BX851">
        <v>0</v>
      </c>
      <c r="BY851">
        <v>0</v>
      </c>
      <c r="BZ851">
        <v>0</v>
      </c>
      <c r="CA851">
        <v>0</v>
      </c>
      <c r="CB851" s="17">
        <v>0</v>
      </c>
      <c r="CC851">
        <v>0</v>
      </c>
      <c r="CD851">
        <v>0</v>
      </c>
      <c r="CE851">
        <v>1</v>
      </c>
      <c r="CF851">
        <v>1</v>
      </c>
      <c r="CG851">
        <v>0</v>
      </c>
      <c r="CH851">
        <v>0</v>
      </c>
      <c r="CI851">
        <v>0</v>
      </c>
      <c r="CJ851">
        <v>0</v>
      </c>
      <c r="CK851">
        <v>1</v>
      </c>
      <c r="CL851">
        <v>0</v>
      </c>
      <c r="CM851" s="17">
        <v>0</v>
      </c>
      <c r="CN851">
        <v>0</v>
      </c>
      <c r="CO851">
        <v>0</v>
      </c>
      <c r="CP851">
        <v>0</v>
      </c>
      <c r="CQ851">
        <v>1</v>
      </c>
      <c r="CR851">
        <v>19</v>
      </c>
      <c r="CX851" s="33" t="s">
        <v>85</v>
      </c>
    </row>
    <row r="852" spans="1:102" x14ac:dyDescent="0.25">
      <c r="A852">
        <v>851</v>
      </c>
      <c r="B852">
        <v>58</v>
      </c>
      <c r="C852" s="24" t="s">
        <v>4041</v>
      </c>
      <c r="D852" s="12">
        <v>8</v>
      </c>
      <c r="E852" s="13">
        <v>3.4</v>
      </c>
      <c r="F852" s="7">
        <f t="shared" si="219"/>
        <v>2.3529411764705883</v>
      </c>
      <c r="G852" s="7">
        <f t="shared" si="210"/>
        <v>4.5999999999999996</v>
      </c>
      <c r="H852" s="15">
        <f t="shared" si="211"/>
        <v>11.4</v>
      </c>
      <c r="I852" s="11">
        <f t="shared" si="212"/>
        <v>6.2895414166532826E-2</v>
      </c>
      <c r="J852" s="32">
        <f t="shared" si="213"/>
        <v>2.6730551020776452E-2</v>
      </c>
      <c r="K852" s="32">
        <f t="shared" si="214"/>
        <v>37.410377332765982</v>
      </c>
      <c r="L852" s="8">
        <v>1</v>
      </c>
      <c r="M852" s="9">
        <v>0</v>
      </c>
      <c r="N852" s="8">
        <v>1</v>
      </c>
      <c r="O852" s="9">
        <v>0</v>
      </c>
      <c r="P852" s="9">
        <v>0</v>
      </c>
      <c r="Q852" s="9">
        <v>0</v>
      </c>
      <c r="R852" s="9">
        <v>0</v>
      </c>
      <c r="S852" s="8">
        <v>1405</v>
      </c>
      <c r="T852" s="9">
        <v>10</v>
      </c>
      <c r="U852" s="9">
        <f t="shared" si="215"/>
        <v>1394</v>
      </c>
      <c r="V852" s="9">
        <f t="shared" si="216"/>
        <v>14</v>
      </c>
      <c r="W852" s="7">
        <v>7.6</v>
      </c>
      <c r="X852" s="7">
        <v>4.5999999999999996</v>
      </c>
      <c r="Y852" s="9">
        <v>1</v>
      </c>
      <c r="Z852" s="9">
        <v>0</v>
      </c>
      <c r="AA852" s="9">
        <v>1</v>
      </c>
      <c r="AB852" s="9">
        <v>0</v>
      </c>
      <c r="AC852" s="9">
        <v>0</v>
      </c>
      <c r="AD852" s="29">
        <v>0</v>
      </c>
      <c r="AE852" s="187">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s="17">
        <v>0</v>
      </c>
      <c r="BF852">
        <v>0</v>
      </c>
      <c r="BG852">
        <v>1</v>
      </c>
      <c r="BH852" s="17">
        <v>0</v>
      </c>
      <c r="BI852">
        <v>127.1666666666667</v>
      </c>
      <c r="BJ852">
        <v>27</v>
      </c>
      <c r="BK852" s="24">
        <v>38</v>
      </c>
      <c r="BL852">
        <v>0</v>
      </c>
      <c r="BM852">
        <v>0</v>
      </c>
      <c r="BN852">
        <v>0</v>
      </c>
      <c r="BO852">
        <v>0</v>
      </c>
      <c r="BP852">
        <v>0</v>
      </c>
      <c r="BQ852">
        <v>0</v>
      </c>
      <c r="BR852">
        <v>0</v>
      </c>
      <c r="BS852" s="17">
        <v>1</v>
      </c>
      <c r="BT852">
        <v>0</v>
      </c>
      <c r="BU852">
        <v>1</v>
      </c>
      <c r="BV852">
        <v>0</v>
      </c>
      <c r="BW852" s="17">
        <v>0</v>
      </c>
      <c r="BX852">
        <v>0</v>
      </c>
      <c r="BY852">
        <v>0</v>
      </c>
      <c r="BZ852">
        <v>0</v>
      </c>
      <c r="CA852">
        <v>0</v>
      </c>
      <c r="CB852" s="17">
        <v>0</v>
      </c>
      <c r="CC852">
        <v>0</v>
      </c>
      <c r="CD852">
        <v>0</v>
      </c>
      <c r="CE852">
        <v>1</v>
      </c>
      <c r="CF852">
        <v>1</v>
      </c>
      <c r="CG852">
        <v>0</v>
      </c>
      <c r="CH852">
        <v>0</v>
      </c>
      <c r="CI852">
        <v>0</v>
      </c>
      <c r="CJ852">
        <v>0</v>
      </c>
      <c r="CK852">
        <v>1</v>
      </c>
      <c r="CL852">
        <v>0</v>
      </c>
      <c r="CM852" s="17">
        <v>0</v>
      </c>
      <c r="CN852">
        <v>0</v>
      </c>
      <c r="CO852">
        <v>0</v>
      </c>
      <c r="CP852">
        <v>0</v>
      </c>
      <c r="CQ852">
        <v>1</v>
      </c>
      <c r="CR852">
        <v>19</v>
      </c>
      <c r="CX852" s="33" t="s">
        <v>85</v>
      </c>
    </row>
    <row r="853" spans="1:102" x14ac:dyDescent="0.25">
      <c r="A853">
        <v>852</v>
      </c>
      <c r="B853">
        <v>58</v>
      </c>
      <c r="C853" s="24" t="s">
        <v>4041</v>
      </c>
      <c r="D853" s="12">
        <v>8</v>
      </c>
      <c r="E853" s="13">
        <v>3.5</v>
      </c>
      <c r="F853" s="7">
        <f t="shared" si="219"/>
        <v>2.2857142857142856</v>
      </c>
      <c r="G853" s="7">
        <f t="shared" si="210"/>
        <v>4.5</v>
      </c>
      <c r="H853" s="15">
        <f t="shared" si="211"/>
        <v>11.5</v>
      </c>
      <c r="I853" s="11">
        <f t="shared" si="212"/>
        <v>6.1105210393711161E-2</v>
      </c>
      <c r="J853" s="32">
        <f t="shared" si="213"/>
        <v>2.6733529547248634E-2</v>
      </c>
      <c r="K853" s="32">
        <f t="shared" si="214"/>
        <v>37.406209241193075</v>
      </c>
      <c r="L853" s="8">
        <v>1</v>
      </c>
      <c r="M853" s="9">
        <v>0</v>
      </c>
      <c r="N853" s="8">
        <v>1</v>
      </c>
      <c r="O853" s="9">
        <v>0</v>
      </c>
      <c r="P853" s="9">
        <v>0</v>
      </c>
      <c r="Q853" s="9">
        <v>0</v>
      </c>
      <c r="R853" s="9">
        <v>0</v>
      </c>
      <c r="S853" s="8">
        <v>1405</v>
      </c>
      <c r="T853" s="9">
        <v>10</v>
      </c>
      <c r="U853" s="9">
        <f t="shared" si="215"/>
        <v>1394</v>
      </c>
      <c r="V853" s="9">
        <f t="shared" si="216"/>
        <v>14</v>
      </c>
      <c r="W853" s="7">
        <v>7.6</v>
      </c>
      <c r="X853" s="7">
        <v>4.5999999999999996</v>
      </c>
      <c r="Y853" s="9">
        <v>1</v>
      </c>
      <c r="Z853" s="9">
        <v>0</v>
      </c>
      <c r="AA853" s="9">
        <v>1</v>
      </c>
      <c r="AB853" s="9">
        <v>0</v>
      </c>
      <c r="AC853" s="9">
        <v>0</v>
      </c>
      <c r="AD853" s="29">
        <v>0</v>
      </c>
      <c r="AE853" s="187">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s="17">
        <v>0</v>
      </c>
      <c r="BF853">
        <v>0</v>
      </c>
      <c r="BG853">
        <v>1</v>
      </c>
      <c r="BH853" s="17">
        <v>0</v>
      </c>
      <c r="BI853">
        <v>127.1666666666667</v>
      </c>
      <c r="BJ853">
        <v>27</v>
      </c>
      <c r="BK853" s="24">
        <v>38</v>
      </c>
      <c r="BL853">
        <v>0</v>
      </c>
      <c r="BM853">
        <v>0</v>
      </c>
      <c r="BN853">
        <v>0</v>
      </c>
      <c r="BO853">
        <v>0</v>
      </c>
      <c r="BP853">
        <v>0</v>
      </c>
      <c r="BQ853">
        <v>0</v>
      </c>
      <c r="BR853">
        <v>0</v>
      </c>
      <c r="BS853" s="17">
        <v>1</v>
      </c>
      <c r="BT853">
        <v>0</v>
      </c>
      <c r="BU853">
        <v>1</v>
      </c>
      <c r="BV853">
        <v>0</v>
      </c>
      <c r="BW853" s="17">
        <v>0</v>
      </c>
      <c r="BX853">
        <v>0</v>
      </c>
      <c r="BY853">
        <v>0</v>
      </c>
      <c r="BZ853">
        <v>0</v>
      </c>
      <c r="CA853">
        <v>0</v>
      </c>
      <c r="CB853" s="17">
        <v>0</v>
      </c>
      <c r="CC853">
        <v>0</v>
      </c>
      <c r="CD853">
        <v>0</v>
      </c>
      <c r="CE853">
        <v>1</v>
      </c>
      <c r="CF853">
        <v>1</v>
      </c>
      <c r="CG853">
        <v>0</v>
      </c>
      <c r="CH853">
        <v>0</v>
      </c>
      <c r="CI853">
        <v>0</v>
      </c>
      <c r="CJ853">
        <v>0</v>
      </c>
      <c r="CK853">
        <v>1</v>
      </c>
      <c r="CL853">
        <v>0</v>
      </c>
      <c r="CM853" s="17">
        <v>0</v>
      </c>
      <c r="CN853">
        <v>0</v>
      </c>
      <c r="CO853">
        <v>0</v>
      </c>
      <c r="CP853">
        <v>0</v>
      </c>
      <c r="CQ853">
        <v>1</v>
      </c>
      <c r="CR853">
        <v>19</v>
      </c>
      <c r="CX853" s="33" t="s">
        <v>85</v>
      </c>
    </row>
    <row r="854" spans="1:102" x14ac:dyDescent="0.25">
      <c r="A854">
        <v>853</v>
      </c>
      <c r="B854">
        <v>58</v>
      </c>
      <c r="C854" s="24" t="s">
        <v>4041</v>
      </c>
      <c r="D854" s="12">
        <v>8.4</v>
      </c>
      <c r="E854" s="13">
        <v>3.8</v>
      </c>
      <c r="F854" s="7">
        <f t="shared" si="219"/>
        <v>2.2105263157894739</v>
      </c>
      <c r="G854" s="7">
        <f t="shared" si="210"/>
        <v>4.6000000000000005</v>
      </c>
      <c r="H854" s="15">
        <f t="shared" si="211"/>
        <v>12.2</v>
      </c>
      <c r="I854" s="11">
        <f t="shared" si="212"/>
        <v>5.9102310791739193E-2</v>
      </c>
      <c r="J854" s="32">
        <f t="shared" si="213"/>
        <v>2.6736759643882013E-2</v>
      </c>
      <c r="K854" s="32">
        <f t="shared" si="214"/>
        <v>37.401690156900635</v>
      </c>
      <c r="L854" s="8">
        <v>1</v>
      </c>
      <c r="M854" s="9">
        <v>0</v>
      </c>
      <c r="N854" s="8">
        <v>1</v>
      </c>
      <c r="O854" s="9">
        <v>0</v>
      </c>
      <c r="P854" s="9">
        <v>0</v>
      </c>
      <c r="Q854" s="9">
        <v>0</v>
      </c>
      <c r="R854" s="9">
        <v>0</v>
      </c>
      <c r="S854" s="8">
        <v>1405</v>
      </c>
      <c r="T854" s="9">
        <v>10</v>
      </c>
      <c r="U854" s="9">
        <f t="shared" si="215"/>
        <v>1394</v>
      </c>
      <c r="V854" s="9">
        <f t="shared" si="216"/>
        <v>14</v>
      </c>
      <c r="W854" s="7">
        <v>7.6</v>
      </c>
      <c r="X854" s="7">
        <v>4.5999999999999996</v>
      </c>
      <c r="Y854" s="9">
        <v>1</v>
      </c>
      <c r="Z854" s="9">
        <v>0</v>
      </c>
      <c r="AA854" s="9">
        <v>1</v>
      </c>
      <c r="AB854" s="9">
        <v>0</v>
      </c>
      <c r="AC854" s="9">
        <v>0</v>
      </c>
      <c r="AD854" s="29">
        <v>0</v>
      </c>
      <c r="AE854" s="187">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s="17">
        <v>0</v>
      </c>
      <c r="BF854">
        <v>0</v>
      </c>
      <c r="BG854">
        <v>1</v>
      </c>
      <c r="BH854" s="17">
        <v>0</v>
      </c>
      <c r="BI854">
        <v>127.1666666666667</v>
      </c>
      <c r="BJ854">
        <v>27</v>
      </c>
      <c r="BK854" s="24">
        <v>38</v>
      </c>
      <c r="BL854">
        <v>0</v>
      </c>
      <c r="BM854">
        <v>0</v>
      </c>
      <c r="BN854">
        <v>0</v>
      </c>
      <c r="BO854">
        <v>0</v>
      </c>
      <c r="BP854">
        <v>0</v>
      </c>
      <c r="BQ854">
        <v>0</v>
      </c>
      <c r="BR854">
        <v>0</v>
      </c>
      <c r="BS854" s="17">
        <v>1</v>
      </c>
      <c r="BT854">
        <v>0</v>
      </c>
      <c r="BU854">
        <v>1</v>
      </c>
      <c r="BV854">
        <v>0</v>
      </c>
      <c r="BW854" s="17">
        <v>0</v>
      </c>
      <c r="BX854">
        <v>0</v>
      </c>
      <c r="BY854">
        <v>0</v>
      </c>
      <c r="BZ854">
        <v>0</v>
      </c>
      <c r="CA854">
        <v>0</v>
      </c>
      <c r="CB854" s="17">
        <v>0</v>
      </c>
      <c r="CC854">
        <v>0</v>
      </c>
      <c r="CD854">
        <v>0</v>
      </c>
      <c r="CE854">
        <v>1</v>
      </c>
      <c r="CF854">
        <v>1</v>
      </c>
      <c r="CG854">
        <v>0</v>
      </c>
      <c r="CH854">
        <v>0</v>
      </c>
      <c r="CI854">
        <v>0</v>
      </c>
      <c r="CJ854">
        <v>0</v>
      </c>
      <c r="CK854">
        <v>1</v>
      </c>
      <c r="CL854">
        <v>0</v>
      </c>
      <c r="CM854" s="17">
        <v>0</v>
      </c>
      <c r="CN854">
        <v>0</v>
      </c>
      <c r="CO854">
        <v>0</v>
      </c>
      <c r="CP854">
        <v>0</v>
      </c>
      <c r="CQ854">
        <v>1</v>
      </c>
      <c r="CR854">
        <v>19</v>
      </c>
      <c r="CX854" s="33" t="s">
        <v>85</v>
      </c>
    </row>
    <row r="855" spans="1:102" x14ac:dyDescent="0.25">
      <c r="A855">
        <v>854</v>
      </c>
      <c r="B855">
        <v>58</v>
      </c>
      <c r="C855" s="24" t="s">
        <v>4041</v>
      </c>
      <c r="D855" s="12">
        <v>3.6</v>
      </c>
      <c r="E855" s="13">
        <v>0.8</v>
      </c>
      <c r="F855" s="7">
        <f t="shared" si="219"/>
        <v>4.5</v>
      </c>
      <c r="G855" s="7">
        <f t="shared" si="210"/>
        <v>2.8</v>
      </c>
      <c r="H855" s="15">
        <f t="shared" si="211"/>
        <v>4.4000000000000004</v>
      </c>
      <c r="I855" s="11">
        <f t="shared" si="212"/>
        <v>0.14575018235653436</v>
      </c>
      <c r="J855" s="32">
        <f t="shared" si="213"/>
        <v>3.2388929412563189E-2</v>
      </c>
      <c r="K855" s="32">
        <f t="shared" si="214"/>
        <v>30.874746962525865</v>
      </c>
      <c r="L855" s="8">
        <v>1</v>
      </c>
      <c r="M855" s="9">
        <v>0</v>
      </c>
      <c r="N855" s="8">
        <v>1</v>
      </c>
      <c r="O855" s="9">
        <v>0</v>
      </c>
      <c r="P855" s="9">
        <v>0</v>
      </c>
      <c r="Q855" s="9">
        <v>0</v>
      </c>
      <c r="R855" s="9">
        <v>0</v>
      </c>
      <c r="S855" s="8">
        <v>945</v>
      </c>
      <c r="T855" s="9">
        <v>11</v>
      </c>
      <c r="U855" s="9">
        <f t="shared" si="215"/>
        <v>933</v>
      </c>
      <c r="V855" s="9">
        <f t="shared" si="216"/>
        <v>14</v>
      </c>
      <c r="W855" s="7">
        <v>7.6</v>
      </c>
      <c r="X855" s="7">
        <v>4.5999999999999996</v>
      </c>
      <c r="Y855" s="9">
        <v>1</v>
      </c>
      <c r="Z855" s="9">
        <v>0</v>
      </c>
      <c r="AA855" s="9">
        <v>1</v>
      </c>
      <c r="AB855" s="9">
        <v>0</v>
      </c>
      <c r="AC855" s="9">
        <v>0</v>
      </c>
      <c r="AD855" s="29">
        <v>0</v>
      </c>
      <c r="AE855" s="187">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s="17">
        <v>0</v>
      </c>
      <c r="BF855">
        <v>0</v>
      </c>
      <c r="BG855">
        <v>1</v>
      </c>
      <c r="BH855" s="17">
        <v>0</v>
      </c>
      <c r="BI855">
        <v>127.1666666666667</v>
      </c>
      <c r="BJ855">
        <v>27</v>
      </c>
      <c r="BK855" s="24">
        <v>38</v>
      </c>
      <c r="BL855">
        <v>1</v>
      </c>
      <c r="BM855">
        <v>0</v>
      </c>
      <c r="BN855">
        <v>0</v>
      </c>
      <c r="BO855">
        <v>0</v>
      </c>
      <c r="BP855">
        <v>0</v>
      </c>
      <c r="BQ855">
        <v>0</v>
      </c>
      <c r="BR855">
        <v>0</v>
      </c>
      <c r="BS855" s="17">
        <v>0</v>
      </c>
      <c r="BT855">
        <v>0</v>
      </c>
      <c r="BU855">
        <v>0</v>
      </c>
      <c r="BV855">
        <v>1</v>
      </c>
      <c r="BW855" s="17">
        <v>0</v>
      </c>
      <c r="BX855">
        <v>0</v>
      </c>
      <c r="BY855">
        <v>0</v>
      </c>
      <c r="BZ855">
        <v>0</v>
      </c>
      <c r="CA855">
        <v>0</v>
      </c>
      <c r="CB855" s="17">
        <v>0</v>
      </c>
      <c r="CC855">
        <v>0</v>
      </c>
      <c r="CD855">
        <v>0</v>
      </c>
      <c r="CE855">
        <v>1</v>
      </c>
      <c r="CF855">
        <v>1</v>
      </c>
      <c r="CG855">
        <v>0</v>
      </c>
      <c r="CH855">
        <v>0</v>
      </c>
      <c r="CI855">
        <v>0</v>
      </c>
      <c r="CJ855">
        <v>0</v>
      </c>
      <c r="CK855">
        <v>1</v>
      </c>
      <c r="CL855">
        <v>0</v>
      </c>
      <c r="CM855" s="17">
        <v>0</v>
      </c>
      <c r="CN855">
        <v>0</v>
      </c>
      <c r="CO855">
        <v>0</v>
      </c>
      <c r="CP855">
        <v>0</v>
      </c>
      <c r="CQ855">
        <v>1</v>
      </c>
      <c r="CR855">
        <v>19</v>
      </c>
      <c r="CX855" s="33" t="s">
        <v>85</v>
      </c>
    </row>
    <row r="856" spans="1:102" x14ac:dyDescent="0.25">
      <c r="A856">
        <v>855</v>
      </c>
      <c r="B856">
        <v>58</v>
      </c>
      <c r="C856" s="24" t="s">
        <v>4041</v>
      </c>
      <c r="D856" s="12">
        <v>3.3</v>
      </c>
      <c r="E856" s="13">
        <v>0.9</v>
      </c>
      <c r="F856" s="7">
        <f t="shared" si="219"/>
        <v>3.6666666666666665</v>
      </c>
      <c r="G856" s="7">
        <f t="shared" si="210"/>
        <v>2.4</v>
      </c>
      <c r="H856" s="15">
        <f t="shared" si="211"/>
        <v>4.2</v>
      </c>
      <c r="I856" s="11">
        <f t="shared" si="212"/>
        <v>0.11323970232334872</v>
      </c>
      <c r="J856" s="32">
        <f t="shared" si="213"/>
        <v>3.0883555179095103E-2</v>
      </c>
      <c r="K856" s="32">
        <f t="shared" si="214"/>
        <v>32.379691852215707</v>
      </c>
      <c r="L856" s="8">
        <v>1</v>
      </c>
      <c r="M856" s="9">
        <v>0</v>
      </c>
      <c r="N856" s="8">
        <v>1</v>
      </c>
      <c r="O856" s="9">
        <v>0</v>
      </c>
      <c r="P856" s="9">
        <v>0</v>
      </c>
      <c r="Q856" s="9">
        <v>0</v>
      </c>
      <c r="R856" s="9">
        <v>0</v>
      </c>
      <c r="S856" s="8">
        <v>1047</v>
      </c>
      <c r="T856" s="9">
        <v>11</v>
      </c>
      <c r="U856" s="9">
        <f t="shared" si="215"/>
        <v>1035</v>
      </c>
      <c r="V856" s="9">
        <f t="shared" si="216"/>
        <v>14</v>
      </c>
      <c r="W856" s="7">
        <v>7.6</v>
      </c>
      <c r="X856" s="7">
        <v>4.5999999999999996</v>
      </c>
      <c r="Y856" s="9">
        <v>1</v>
      </c>
      <c r="Z856" s="9">
        <v>0</v>
      </c>
      <c r="AA856" s="9">
        <v>1</v>
      </c>
      <c r="AB856" s="9">
        <v>0</v>
      </c>
      <c r="AC856" s="9">
        <v>0</v>
      </c>
      <c r="AD856" s="29">
        <v>0</v>
      </c>
      <c r="AE856" s="187">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s="17">
        <v>0</v>
      </c>
      <c r="BF856">
        <v>0</v>
      </c>
      <c r="BG856">
        <v>1</v>
      </c>
      <c r="BH856" s="17">
        <v>0</v>
      </c>
      <c r="BI856">
        <v>127.1666666666667</v>
      </c>
      <c r="BJ856">
        <v>27</v>
      </c>
      <c r="BK856" s="24">
        <v>38</v>
      </c>
      <c r="BL856">
        <v>0</v>
      </c>
      <c r="BM856">
        <v>0</v>
      </c>
      <c r="BN856">
        <v>0</v>
      </c>
      <c r="BO856">
        <v>0</v>
      </c>
      <c r="BP856">
        <v>0</v>
      </c>
      <c r="BQ856">
        <v>1</v>
      </c>
      <c r="BR856">
        <v>0</v>
      </c>
      <c r="BS856" s="17">
        <v>0</v>
      </c>
      <c r="BT856">
        <v>0</v>
      </c>
      <c r="BU856">
        <v>0</v>
      </c>
      <c r="BV856">
        <v>1</v>
      </c>
      <c r="BW856" s="17">
        <v>0</v>
      </c>
      <c r="BX856">
        <v>0</v>
      </c>
      <c r="BY856">
        <v>0</v>
      </c>
      <c r="BZ856">
        <v>0</v>
      </c>
      <c r="CA856">
        <v>0</v>
      </c>
      <c r="CB856" s="17">
        <v>0</v>
      </c>
      <c r="CC856">
        <v>0</v>
      </c>
      <c r="CD856">
        <v>0</v>
      </c>
      <c r="CE856">
        <v>1</v>
      </c>
      <c r="CF856">
        <v>1</v>
      </c>
      <c r="CG856">
        <v>0</v>
      </c>
      <c r="CH856">
        <v>0</v>
      </c>
      <c r="CI856">
        <v>0</v>
      </c>
      <c r="CJ856">
        <v>0</v>
      </c>
      <c r="CK856">
        <v>1</v>
      </c>
      <c r="CL856">
        <v>0</v>
      </c>
      <c r="CM856" s="17">
        <v>0</v>
      </c>
      <c r="CN856">
        <v>0</v>
      </c>
      <c r="CO856">
        <v>0</v>
      </c>
      <c r="CP856">
        <v>0</v>
      </c>
      <c r="CQ856">
        <v>1</v>
      </c>
      <c r="CR856">
        <v>19</v>
      </c>
      <c r="CX856" s="33" t="s">
        <v>85</v>
      </c>
    </row>
    <row r="857" spans="1:102" x14ac:dyDescent="0.25">
      <c r="A857">
        <v>856</v>
      </c>
      <c r="B857">
        <v>58</v>
      </c>
      <c r="C857" s="24" t="s">
        <v>4041</v>
      </c>
      <c r="D857" s="12">
        <v>7.4</v>
      </c>
      <c r="E857" s="13">
        <v>3.2</v>
      </c>
      <c r="F857" s="7">
        <f t="shared" si="219"/>
        <v>2.3125</v>
      </c>
      <c r="G857" s="7">
        <f t="shared" si="210"/>
        <v>4.2</v>
      </c>
      <c r="H857" s="15">
        <f t="shared" si="211"/>
        <v>10.600000000000001</v>
      </c>
      <c r="I857" s="11">
        <f t="shared" si="212"/>
        <v>7.5451619050317345E-2</v>
      </c>
      <c r="J857" s="32">
        <f t="shared" si="213"/>
        <v>3.2627727156893979E-2</v>
      </c>
      <c r="K857" s="32">
        <f t="shared" si="214"/>
        <v>30.648779033592842</v>
      </c>
      <c r="L857" s="8">
        <v>1</v>
      </c>
      <c r="M857" s="9">
        <v>0</v>
      </c>
      <c r="N857" s="8">
        <v>1</v>
      </c>
      <c r="O857" s="9">
        <v>0</v>
      </c>
      <c r="P857" s="9">
        <v>0</v>
      </c>
      <c r="Q857" s="9">
        <v>0</v>
      </c>
      <c r="R857" s="9">
        <v>0</v>
      </c>
      <c r="S857" s="8">
        <v>945</v>
      </c>
      <c r="T857" s="9">
        <v>10</v>
      </c>
      <c r="U857" s="9">
        <f t="shared" si="215"/>
        <v>934</v>
      </c>
      <c r="V857" s="9">
        <f t="shared" si="216"/>
        <v>14</v>
      </c>
      <c r="W857" s="7">
        <v>7.6</v>
      </c>
      <c r="X857" s="7">
        <v>4.5999999999999996</v>
      </c>
      <c r="Y857" s="9">
        <v>1</v>
      </c>
      <c r="Z857" s="9">
        <v>0</v>
      </c>
      <c r="AA857" s="9">
        <v>1</v>
      </c>
      <c r="AB857" s="9">
        <v>0</v>
      </c>
      <c r="AC857" s="9">
        <v>0</v>
      </c>
      <c r="AD857" s="29">
        <v>0</v>
      </c>
      <c r="AE857" s="187">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s="17">
        <v>0</v>
      </c>
      <c r="BF857">
        <v>0</v>
      </c>
      <c r="BG857">
        <v>1</v>
      </c>
      <c r="BH857" s="17">
        <v>0</v>
      </c>
      <c r="BI857">
        <v>127.1666666666667</v>
      </c>
      <c r="BJ857">
        <v>27</v>
      </c>
      <c r="BK857" s="24">
        <v>38</v>
      </c>
      <c r="BL857">
        <v>0</v>
      </c>
      <c r="BM857">
        <v>0</v>
      </c>
      <c r="BN857">
        <v>0</v>
      </c>
      <c r="BO857">
        <v>0</v>
      </c>
      <c r="BP857">
        <v>0</v>
      </c>
      <c r="BQ857">
        <v>0</v>
      </c>
      <c r="BR857">
        <v>0</v>
      </c>
      <c r="BS857" s="17">
        <v>1</v>
      </c>
      <c r="BT857">
        <v>0</v>
      </c>
      <c r="BU857">
        <v>1</v>
      </c>
      <c r="BV857">
        <v>0</v>
      </c>
      <c r="BW857" s="17">
        <v>0</v>
      </c>
      <c r="BX857">
        <v>0</v>
      </c>
      <c r="BY857">
        <v>0</v>
      </c>
      <c r="BZ857">
        <v>0</v>
      </c>
      <c r="CA857">
        <v>0</v>
      </c>
      <c r="CB857" s="17">
        <v>0</v>
      </c>
      <c r="CC857">
        <v>0</v>
      </c>
      <c r="CD857">
        <v>0</v>
      </c>
      <c r="CE857">
        <v>1</v>
      </c>
      <c r="CF857">
        <v>1</v>
      </c>
      <c r="CG857">
        <v>0</v>
      </c>
      <c r="CH857">
        <v>0</v>
      </c>
      <c r="CI857">
        <v>0</v>
      </c>
      <c r="CJ857">
        <v>0</v>
      </c>
      <c r="CK857">
        <v>1</v>
      </c>
      <c r="CL857">
        <v>0</v>
      </c>
      <c r="CM857" s="17">
        <v>0</v>
      </c>
      <c r="CN857">
        <v>0</v>
      </c>
      <c r="CO857">
        <v>0</v>
      </c>
      <c r="CP857">
        <v>0</v>
      </c>
      <c r="CQ857">
        <v>1</v>
      </c>
      <c r="CR857">
        <v>19</v>
      </c>
      <c r="CX857" s="33" t="s">
        <v>85</v>
      </c>
    </row>
    <row r="858" spans="1:102" x14ac:dyDescent="0.25">
      <c r="A858">
        <v>857</v>
      </c>
      <c r="B858">
        <v>58</v>
      </c>
      <c r="C858" s="24" t="s">
        <v>4041</v>
      </c>
      <c r="D858" s="12">
        <v>7.2</v>
      </c>
      <c r="E858" s="13">
        <v>4</v>
      </c>
      <c r="F858" s="7">
        <f t="shared" si="219"/>
        <v>1.8</v>
      </c>
      <c r="G858" s="7">
        <f t="shared" si="210"/>
        <v>3.2</v>
      </c>
      <c r="H858" s="15">
        <f t="shared" si="211"/>
        <v>11.2</v>
      </c>
      <c r="I858" s="11">
        <f t="shared" si="212"/>
        <v>5.8764565986251648E-2</v>
      </c>
      <c r="J858" s="32">
        <f t="shared" si="213"/>
        <v>3.2646981103473138E-2</v>
      </c>
      <c r="K858" s="32">
        <f t="shared" si="214"/>
        <v>30.630703550522632</v>
      </c>
      <c r="L858" s="8">
        <v>1</v>
      </c>
      <c r="M858" s="9">
        <v>0</v>
      </c>
      <c r="N858" s="8">
        <v>1</v>
      </c>
      <c r="O858" s="9">
        <v>0</v>
      </c>
      <c r="P858" s="9">
        <v>0</v>
      </c>
      <c r="Q858" s="9">
        <v>0</v>
      </c>
      <c r="R858" s="9">
        <v>0</v>
      </c>
      <c r="S858" s="8">
        <v>945</v>
      </c>
      <c r="T858" s="9">
        <v>9</v>
      </c>
      <c r="U858" s="9">
        <f t="shared" si="215"/>
        <v>935</v>
      </c>
      <c r="V858" s="9">
        <f t="shared" si="216"/>
        <v>14</v>
      </c>
      <c r="W858" s="7">
        <v>7.6</v>
      </c>
      <c r="X858" s="7">
        <v>4.5999999999999996</v>
      </c>
      <c r="Y858" s="9">
        <v>1</v>
      </c>
      <c r="Z858" s="9">
        <v>0</v>
      </c>
      <c r="AA858" s="9">
        <v>1</v>
      </c>
      <c r="AB858" s="9">
        <v>0</v>
      </c>
      <c r="AC858" s="9">
        <v>0</v>
      </c>
      <c r="AD858" s="29">
        <v>0</v>
      </c>
      <c r="AE858" s="187">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s="17">
        <v>0</v>
      </c>
      <c r="BF858">
        <v>0</v>
      </c>
      <c r="BG858">
        <v>1</v>
      </c>
      <c r="BH858" s="17">
        <v>0</v>
      </c>
      <c r="BI858">
        <v>127.1666666666667</v>
      </c>
      <c r="BJ858">
        <v>27</v>
      </c>
      <c r="BK858" s="24">
        <v>38</v>
      </c>
      <c r="BL858">
        <v>0</v>
      </c>
      <c r="BM858">
        <v>0</v>
      </c>
      <c r="BN858">
        <v>0</v>
      </c>
      <c r="BO858">
        <v>0</v>
      </c>
      <c r="BP858">
        <v>0</v>
      </c>
      <c r="BQ858">
        <v>0</v>
      </c>
      <c r="BR858">
        <v>0</v>
      </c>
      <c r="BS858" s="17">
        <v>1</v>
      </c>
      <c r="BT858">
        <v>0</v>
      </c>
      <c r="BU858">
        <v>1</v>
      </c>
      <c r="BV858">
        <v>0</v>
      </c>
      <c r="BW858" s="17">
        <v>0</v>
      </c>
      <c r="BX858">
        <v>0</v>
      </c>
      <c r="BY858">
        <v>0</v>
      </c>
      <c r="BZ858">
        <v>0</v>
      </c>
      <c r="CA858">
        <v>0</v>
      </c>
      <c r="CB858" s="17">
        <v>0</v>
      </c>
      <c r="CC858">
        <v>0</v>
      </c>
      <c r="CD858">
        <v>0</v>
      </c>
      <c r="CE858">
        <v>1</v>
      </c>
      <c r="CF858">
        <v>1</v>
      </c>
      <c r="CG858">
        <v>0</v>
      </c>
      <c r="CH858">
        <v>0</v>
      </c>
      <c r="CI858">
        <v>0</v>
      </c>
      <c r="CJ858">
        <v>0</v>
      </c>
      <c r="CK858">
        <v>1</v>
      </c>
      <c r="CL858">
        <v>0</v>
      </c>
      <c r="CM858" s="17">
        <v>0</v>
      </c>
      <c r="CN858">
        <v>0</v>
      </c>
      <c r="CO858">
        <v>0</v>
      </c>
      <c r="CP858">
        <v>0</v>
      </c>
      <c r="CQ858">
        <v>1</v>
      </c>
      <c r="CR858">
        <v>19</v>
      </c>
      <c r="CX858" s="33" t="s">
        <v>85</v>
      </c>
    </row>
    <row r="859" spans="1:102" x14ac:dyDescent="0.25">
      <c r="A859">
        <v>858</v>
      </c>
      <c r="B859">
        <v>59</v>
      </c>
      <c r="C859" s="24" t="s">
        <v>4049</v>
      </c>
      <c r="D859" s="12">
        <v>10.4</v>
      </c>
      <c r="E859" s="13">
        <v>1.1000000000000001</v>
      </c>
      <c r="F859" s="7">
        <f t="shared" si="219"/>
        <v>9.4545454545454533</v>
      </c>
      <c r="G859" s="7">
        <f t="shared" si="210"/>
        <v>9.3000000000000007</v>
      </c>
      <c r="H859" s="15">
        <f t="shared" si="211"/>
        <v>11.5</v>
      </c>
      <c r="I859" s="11">
        <f t="shared" si="212"/>
        <v>0.29410936723884318</v>
      </c>
      <c r="J859" s="32">
        <f t="shared" si="213"/>
        <v>3.110772153487765E-2</v>
      </c>
      <c r="K859" s="32">
        <f t="shared" si="214"/>
        <v>32.146359510091749</v>
      </c>
      <c r="L859" s="8">
        <v>0</v>
      </c>
      <c r="M859" s="9">
        <v>1</v>
      </c>
      <c r="N859" s="8">
        <v>0</v>
      </c>
      <c r="O859" s="9">
        <v>0</v>
      </c>
      <c r="P859" s="9">
        <v>0</v>
      </c>
      <c r="Q859" s="9">
        <v>1</v>
      </c>
      <c r="R859" s="9">
        <v>0</v>
      </c>
      <c r="S859" s="8">
        <v>948</v>
      </c>
      <c r="T859" s="9">
        <v>3</v>
      </c>
      <c r="U859" s="9">
        <f t="shared" si="215"/>
        <v>944</v>
      </c>
      <c r="V859" s="9">
        <f t="shared" si="216"/>
        <v>12</v>
      </c>
      <c r="W859" s="7">
        <v>10.6</v>
      </c>
      <c r="X859" s="7">
        <v>20.3</v>
      </c>
      <c r="Y859" s="9">
        <v>1</v>
      </c>
      <c r="Z859" s="9">
        <v>0</v>
      </c>
      <c r="AA859" s="9">
        <v>0</v>
      </c>
      <c r="AB859" s="9">
        <v>0</v>
      </c>
      <c r="AC859" s="9">
        <v>0</v>
      </c>
      <c r="AD859" s="29">
        <v>1</v>
      </c>
      <c r="AE859" s="187">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s="17">
        <v>1</v>
      </c>
      <c r="BF859">
        <v>0</v>
      </c>
      <c r="BG859">
        <v>0</v>
      </c>
      <c r="BH859" s="17">
        <v>1</v>
      </c>
      <c r="BI859">
        <v>19.583333333333329</v>
      </c>
      <c r="BJ859">
        <v>1.03</v>
      </c>
      <c r="BK859" s="24">
        <v>36.799999999999997</v>
      </c>
      <c r="BL859">
        <v>1</v>
      </c>
      <c r="BM859">
        <v>0</v>
      </c>
      <c r="BN859">
        <v>0</v>
      </c>
      <c r="BO859">
        <v>0</v>
      </c>
      <c r="BP859">
        <v>0</v>
      </c>
      <c r="BQ859">
        <v>0</v>
      </c>
      <c r="BR859">
        <v>0</v>
      </c>
      <c r="BS859" s="17">
        <v>0</v>
      </c>
      <c r="BT859">
        <v>1</v>
      </c>
      <c r="BU859">
        <v>0</v>
      </c>
      <c r="BV859">
        <v>0</v>
      </c>
      <c r="BW859" s="17">
        <v>0</v>
      </c>
      <c r="BX859">
        <v>0</v>
      </c>
      <c r="BY859">
        <v>0</v>
      </c>
      <c r="BZ859">
        <v>0</v>
      </c>
      <c r="CA859">
        <v>0</v>
      </c>
      <c r="CB859" s="17">
        <v>0</v>
      </c>
      <c r="CC859">
        <v>0</v>
      </c>
      <c r="CD859">
        <v>0</v>
      </c>
      <c r="CE859">
        <v>1</v>
      </c>
      <c r="CF859">
        <v>1</v>
      </c>
      <c r="CG859">
        <v>0</v>
      </c>
      <c r="CH859">
        <v>0</v>
      </c>
      <c r="CI859">
        <v>0</v>
      </c>
      <c r="CJ859">
        <v>0</v>
      </c>
      <c r="CK859">
        <v>0</v>
      </c>
      <c r="CL859">
        <v>0</v>
      </c>
      <c r="CM859" s="17">
        <v>0</v>
      </c>
      <c r="CN859">
        <v>0</v>
      </c>
      <c r="CO859">
        <v>2</v>
      </c>
      <c r="CP859">
        <v>0</v>
      </c>
      <c r="CQ859">
        <v>1</v>
      </c>
      <c r="CR859">
        <v>27</v>
      </c>
      <c r="CX859" s="33" t="s">
        <v>85</v>
      </c>
    </row>
    <row r="860" spans="1:102" x14ac:dyDescent="0.25">
      <c r="A860">
        <v>859</v>
      </c>
      <c r="B860">
        <v>59</v>
      </c>
      <c r="C860" s="24" t="s">
        <v>4049</v>
      </c>
      <c r="D860" s="12">
        <v>7.4</v>
      </c>
      <c r="E860" s="13">
        <v>1.4</v>
      </c>
      <c r="F860" s="7">
        <f t="shared" si="219"/>
        <v>5.2857142857142865</v>
      </c>
      <c r="G860" s="7">
        <f t="shared" si="210"/>
        <v>6</v>
      </c>
      <c r="H860" s="15">
        <f t="shared" si="211"/>
        <v>8.8000000000000007</v>
      </c>
      <c r="I860" s="11">
        <f t="shared" si="212"/>
        <v>0.16963199170970289</v>
      </c>
      <c r="J860" s="32">
        <f t="shared" si="213"/>
        <v>3.2092538972105948E-2</v>
      </c>
      <c r="K860" s="32">
        <f t="shared" si="214"/>
        <v>31.159890492590055</v>
      </c>
      <c r="L860" s="8">
        <v>0</v>
      </c>
      <c r="M860" s="9">
        <v>1</v>
      </c>
      <c r="N860" s="8">
        <v>0</v>
      </c>
      <c r="O860" s="9">
        <v>0</v>
      </c>
      <c r="P860" s="9">
        <v>0</v>
      </c>
      <c r="Q860" s="9">
        <v>1</v>
      </c>
      <c r="R860" s="9">
        <v>0</v>
      </c>
      <c r="S860" s="8">
        <v>948</v>
      </c>
      <c r="T860" s="9">
        <v>4</v>
      </c>
      <c r="U860" s="9">
        <f t="shared" si="215"/>
        <v>943</v>
      </c>
      <c r="V860" s="9">
        <f t="shared" si="216"/>
        <v>12</v>
      </c>
      <c r="W860" s="7">
        <v>10.6</v>
      </c>
      <c r="X860" s="7">
        <v>20.3</v>
      </c>
      <c r="Y860" s="9">
        <v>1</v>
      </c>
      <c r="Z860" s="9">
        <v>0</v>
      </c>
      <c r="AA860" s="9">
        <v>0</v>
      </c>
      <c r="AB860" s="9">
        <v>0</v>
      </c>
      <c r="AC860" s="9">
        <v>0</v>
      </c>
      <c r="AD860" s="29">
        <v>1</v>
      </c>
      <c r="AE860" s="187">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s="17">
        <v>1</v>
      </c>
      <c r="BF860">
        <v>0</v>
      </c>
      <c r="BG860">
        <v>0</v>
      </c>
      <c r="BH860" s="17">
        <v>1</v>
      </c>
      <c r="BI860">
        <v>19.583333333333329</v>
      </c>
      <c r="BJ860">
        <v>1.03</v>
      </c>
      <c r="BK860" s="24">
        <v>36.799999999999997</v>
      </c>
      <c r="BL860">
        <v>0</v>
      </c>
      <c r="BM860">
        <v>0</v>
      </c>
      <c r="BN860">
        <v>0</v>
      </c>
      <c r="BO860">
        <v>1</v>
      </c>
      <c r="BP860">
        <v>0</v>
      </c>
      <c r="BQ860">
        <v>0</v>
      </c>
      <c r="BR860">
        <v>0</v>
      </c>
      <c r="BS860" s="17">
        <v>0</v>
      </c>
      <c r="BT860">
        <v>1</v>
      </c>
      <c r="BU860">
        <v>0</v>
      </c>
      <c r="BV860">
        <v>0</v>
      </c>
      <c r="BW860" s="17">
        <v>0</v>
      </c>
      <c r="BX860">
        <v>0</v>
      </c>
      <c r="BY860">
        <v>0</v>
      </c>
      <c r="BZ860">
        <v>0</v>
      </c>
      <c r="CA860">
        <v>0</v>
      </c>
      <c r="CB860" s="17">
        <v>0</v>
      </c>
      <c r="CC860">
        <v>0</v>
      </c>
      <c r="CD860">
        <v>0</v>
      </c>
      <c r="CE860">
        <v>1</v>
      </c>
      <c r="CF860">
        <v>1</v>
      </c>
      <c r="CG860">
        <v>0</v>
      </c>
      <c r="CH860">
        <v>0</v>
      </c>
      <c r="CI860">
        <v>0</v>
      </c>
      <c r="CJ860">
        <v>0</v>
      </c>
      <c r="CK860">
        <v>0</v>
      </c>
      <c r="CL860">
        <v>1</v>
      </c>
      <c r="CM860" s="17">
        <v>0</v>
      </c>
      <c r="CN860">
        <v>0</v>
      </c>
      <c r="CO860">
        <v>2</v>
      </c>
      <c r="CP860">
        <v>0</v>
      </c>
      <c r="CQ860">
        <v>1</v>
      </c>
      <c r="CR860">
        <v>27</v>
      </c>
      <c r="CX860" s="33" t="s">
        <v>85</v>
      </c>
    </row>
    <row r="861" spans="1:102" x14ac:dyDescent="0.25">
      <c r="A861">
        <v>860</v>
      </c>
      <c r="B861">
        <v>59</v>
      </c>
      <c r="C861" s="24" t="s">
        <v>4049</v>
      </c>
      <c r="D861" s="12">
        <v>8.1</v>
      </c>
      <c r="E861" s="13">
        <v>1.1000000000000001</v>
      </c>
      <c r="F861" s="7">
        <f t="shared" si="219"/>
        <v>7.3636363636363624</v>
      </c>
      <c r="G861" s="7">
        <f t="shared" si="210"/>
        <v>7</v>
      </c>
      <c r="H861" s="15">
        <f t="shared" si="211"/>
        <v>9.1999999999999993</v>
      </c>
      <c r="I861" s="11">
        <f t="shared" si="212"/>
        <v>0.23318261044731342</v>
      </c>
      <c r="J861" s="32">
        <f t="shared" si="213"/>
        <v>3.1666774258277137E-2</v>
      </c>
      <c r="K861" s="32">
        <f t="shared" si="214"/>
        <v>31.578840075212828</v>
      </c>
      <c r="L861" s="8">
        <v>0</v>
      </c>
      <c r="M861" s="9">
        <v>1</v>
      </c>
      <c r="N861" s="8">
        <v>0</v>
      </c>
      <c r="O861" s="9">
        <v>0</v>
      </c>
      <c r="P861" s="9">
        <v>0</v>
      </c>
      <c r="Q861" s="9">
        <v>1</v>
      </c>
      <c r="R861" s="9">
        <v>0</v>
      </c>
      <c r="S861" s="8">
        <v>948</v>
      </c>
      <c r="T861" s="9">
        <v>4</v>
      </c>
      <c r="U861" s="9">
        <f t="shared" si="215"/>
        <v>943</v>
      </c>
      <c r="V861" s="9">
        <f t="shared" si="216"/>
        <v>12</v>
      </c>
      <c r="W861" s="7">
        <v>10.6</v>
      </c>
      <c r="X861" s="7">
        <v>20.3</v>
      </c>
      <c r="Y861" s="9">
        <v>1</v>
      </c>
      <c r="Z861" s="9">
        <v>0</v>
      </c>
      <c r="AA861" s="9">
        <v>0</v>
      </c>
      <c r="AB861" s="9">
        <v>0</v>
      </c>
      <c r="AC861" s="9">
        <v>0</v>
      </c>
      <c r="AD861" s="29">
        <v>1</v>
      </c>
      <c r="AE861" s="187">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s="17">
        <v>1</v>
      </c>
      <c r="BF861">
        <v>0</v>
      </c>
      <c r="BG861">
        <v>0</v>
      </c>
      <c r="BH861" s="17">
        <v>1</v>
      </c>
      <c r="BI861">
        <v>19.583333333333329</v>
      </c>
      <c r="BJ861">
        <v>1.03</v>
      </c>
      <c r="BK861" s="24">
        <v>36.799999999999997</v>
      </c>
      <c r="BL861">
        <v>1</v>
      </c>
      <c r="BM861">
        <v>0</v>
      </c>
      <c r="BN861">
        <v>0</v>
      </c>
      <c r="BO861">
        <v>0</v>
      </c>
      <c r="BP861">
        <v>0</v>
      </c>
      <c r="BQ861">
        <v>0</v>
      </c>
      <c r="BR861">
        <v>0</v>
      </c>
      <c r="BS861" s="17">
        <v>0</v>
      </c>
      <c r="BT861">
        <v>1</v>
      </c>
      <c r="BU861">
        <v>0</v>
      </c>
      <c r="BV861">
        <v>0</v>
      </c>
      <c r="BW861" s="17">
        <v>0</v>
      </c>
      <c r="BX861">
        <v>0</v>
      </c>
      <c r="BY861">
        <v>0</v>
      </c>
      <c r="BZ861">
        <v>0</v>
      </c>
      <c r="CA861">
        <v>0</v>
      </c>
      <c r="CB861" s="17">
        <v>0</v>
      </c>
      <c r="CC861">
        <v>0</v>
      </c>
      <c r="CD861">
        <v>0</v>
      </c>
      <c r="CE861">
        <v>1</v>
      </c>
      <c r="CF861">
        <v>1</v>
      </c>
      <c r="CG861">
        <v>0</v>
      </c>
      <c r="CH861">
        <v>0</v>
      </c>
      <c r="CI861">
        <v>1</v>
      </c>
      <c r="CJ861">
        <v>0</v>
      </c>
      <c r="CK861">
        <v>0</v>
      </c>
      <c r="CL861">
        <v>0</v>
      </c>
      <c r="CM861" s="17">
        <v>0</v>
      </c>
      <c r="CN861">
        <v>0</v>
      </c>
      <c r="CO861">
        <v>2</v>
      </c>
      <c r="CP861">
        <v>0</v>
      </c>
      <c r="CQ861">
        <v>1</v>
      </c>
      <c r="CR861">
        <v>27</v>
      </c>
      <c r="CX861" s="33" t="s">
        <v>85</v>
      </c>
    </row>
    <row r="862" spans="1:102" x14ac:dyDescent="0.25">
      <c r="A862">
        <v>861</v>
      </c>
      <c r="B862">
        <v>59</v>
      </c>
      <c r="C862" s="24" t="s">
        <v>4049</v>
      </c>
      <c r="D862" s="12">
        <v>7.2</v>
      </c>
      <c r="E862" s="13">
        <v>1.6</v>
      </c>
      <c r="F862" s="7">
        <f t="shared" si="219"/>
        <v>4.5</v>
      </c>
      <c r="G862" s="7">
        <f t="shared" si="210"/>
        <v>5.6</v>
      </c>
      <c r="H862" s="15">
        <f t="shared" si="211"/>
        <v>8.8000000000000007</v>
      </c>
      <c r="I862" s="11">
        <f t="shared" si="212"/>
        <v>0.14506697461492843</v>
      </c>
      <c r="J862" s="32">
        <f t="shared" si="213"/>
        <v>3.2237105469984102E-2</v>
      </c>
      <c r="K862" s="32">
        <f t="shared" si="214"/>
        <v>31.020154738492195</v>
      </c>
      <c r="L862" s="8">
        <v>0</v>
      </c>
      <c r="M862" s="9">
        <v>1</v>
      </c>
      <c r="N862" s="8">
        <v>0</v>
      </c>
      <c r="O862" s="9">
        <v>0</v>
      </c>
      <c r="P862" s="9">
        <v>0</v>
      </c>
      <c r="Q862" s="9">
        <v>1</v>
      </c>
      <c r="R862" s="9">
        <v>0</v>
      </c>
      <c r="S862" s="8">
        <v>948</v>
      </c>
      <c r="T862" s="9">
        <v>5</v>
      </c>
      <c r="U862" s="9">
        <f t="shared" si="215"/>
        <v>942</v>
      </c>
      <c r="V862" s="9">
        <f t="shared" si="216"/>
        <v>12</v>
      </c>
      <c r="W862" s="7">
        <v>10.6</v>
      </c>
      <c r="X862" s="7">
        <v>20.3</v>
      </c>
      <c r="Y862" s="9">
        <v>1</v>
      </c>
      <c r="Z862" s="9">
        <v>0</v>
      </c>
      <c r="AA862" s="9">
        <v>0</v>
      </c>
      <c r="AB862" s="9">
        <v>0</v>
      </c>
      <c r="AC862" s="9">
        <v>0</v>
      </c>
      <c r="AD862" s="29">
        <v>1</v>
      </c>
      <c r="AE862" s="187">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s="17">
        <v>1</v>
      </c>
      <c r="BF862">
        <v>0</v>
      </c>
      <c r="BG862">
        <v>0</v>
      </c>
      <c r="BH862" s="17">
        <v>1</v>
      </c>
      <c r="BI862">
        <v>19.583333333333329</v>
      </c>
      <c r="BJ862">
        <v>1.03</v>
      </c>
      <c r="BK862" s="24">
        <v>36.799999999999997</v>
      </c>
      <c r="BL862">
        <v>0</v>
      </c>
      <c r="BM862">
        <v>0</v>
      </c>
      <c r="BN862">
        <v>0</v>
      </c>
      <c r="BO862">
        <v>1</v>
      </c>
      <c r="BP862">
        <v>0</v>
      </c>
      <c r="BQ862">
        <v>0</v>
      </c>
      <c r="BR862">
        <v>0</v>
      </c>
      <c r="BS862" s="17">
        <v>0</v>
      </c>
      <c r="BT862">
        <v>1</v>
      </c>
      <c r="BU862">
        <v>0</v>
      </c>
      <c r="BV862">
        <v>0</v>
      </c>
      <c r="BW862" s="17">
        <v>0</v>
      </c>
      <c r="BX862">
        <v>0</v>
      </c>
      <c r="BY862">
        <v>0</v>
      </c>
      <c r="BZ862">
        <v>0</v>
      </c>
      <c r="CA862">
        <v>0</v>
      </c>
      <c r="CB862" s="17">
        <v>0</v>
      </c>
      <c r="CC862">
        <v>0</v>
      </c>
      <c r="CD862">
        <v>0</v>
      </c>
      <c r="CE862">
        <v>1</v>
      </c>
      <c r="CF862">
        <v>1</v>
      </c>
      <c r="CG862">
        <v>0</v>
      </c>
      <c r="CH862">
        <v>0</v>
      </c>
      <c r="CI862">
        <v>1</v>
      </c>
      <c r="CJ862">
        <v>0</v>
      </c>
      <c r="CK862">
        <v>0</v>
      </c>
      <c r="CL862">
        <v>1</v>
      </c>
      <c r="CM862" s="17">
        <v>0</v>
      </c>
      <c r="CN862">
        <v>0</v>
      </c>
      <c r="CO862">
        <v>2</v>
      </c>
      <c r="CP862">
        <v>0</v>
      </c>
      <c r="CQ862">
        <v>1</v>
      </c>
      <c r="CR862">
        <v>27</v>
      </c>
      <c r="CX862" s="33" t="s">
        <v>85</v>
      </c>
    </row>
    <row r="863" spans="1:102" x14ac:dyDescent="0.25">
      <c r="A863">
        <v>862</v>
      </c>
      <c r="B863">
        <v>59</v>
      </c>
      <c r="C863" s="24" t="s">
        <v>4049</v>
      </c>
      <c r="D863" s="12">
        <v>11.2</v>
      </c>
      <c r="E863" s="13">
        <v>1.6</v>
      </c>
      <c r="F863" s="7">
        <f t="shared" si="219"/>
        <v>6.9999999999999991</v>
      </c>
      <c r="G863" s="7">
        <f t="shared" si="210"/>
        <v>9.6</v>
      </c>
      <c r="H863" s="15">
        <f t="shared" si="211"/>
        <v>12.799999999999999</v>
      </c>
      <c r="I863" s="11">
        <f t="shared" si="212"/>
        <v>0.22225022225033333</v>
      </c>
      <c r="J863" s="32">
        <f t="shared" si="213"/>
        <v>3.1750031750047626E-2</v>
      </c>
      <c r="K863" s="32">
        <f t="shared" si="214"/>
        <v>31.496031496047245</v>
      </c>
      <c r="L863" s="8">
        <v>0</v>
      </c>
      <c r="M863" s="9">
        <v>1</v>
      </c>
      <c r="N863" s="8">
        <v>0</v>
      </c>
      <c r="O863" s="9">
        <v>0</v>
      </c>
      <c r="P863" s="9">
        <v>0</v>
      </c>
      <c r="Q863" s="9">
        <v>1</v>
      </c>
      <c r="R863" s="9">
        <v>0</v>
      </c>
      <c r="S863" s="8">
        <v>948</v>
      </c>
      <c r="T863" s="9">
        <v>4</v>
      </c>
      <c r="U863" s="9">
        <f t="shared" si="215"/>
        <v>943</v>
      </c>
      <c r="V863" s="9">
        <f t="shared" si="216"/>
        <v>12</v>
      </c>
      <c r="W863" s="7">
        <v>10.6</v>
      </c>
      <c r="X863" s="7">
        <v>20.3</v>
      </c>
      <c r="Y863" s="9">
        <v>1</v>
      </c>
      <c r="Z863" s="9">
        <v>0</v>
      </c>
      <c r="AA863" s="9">
        <v>0</v>
      </c>
      <c r="AB863" s="9">
        <v>0</v>
      </c>
      <c r="AC863" s="9">
        <v>0</v>
      </c>
      <c r="AD863" s="29">
        <v>1</v>
      </c>
      <c r="AE863" s="187">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s="17">
        <v>1</v>
      </c>
      <c r="BF863">
        <v>0</v>
      </c>
      <c r="BG863">
        <v>0</v>
      </c>
      <c r="BH863" s="17">
        <v>1</v>
      </c>
      <c r="BI863">
        <v>19.583333333333329</v>
      </c>
      <c r="BJ863">
        <v>1.03</v>
      </c>
      <c r="BK863" s="24">
        <v>36.799999999999997</v>
      </c>
      <c r="BL863">
        <v>1</v>
      </c>
      <c r="BM863">
        <v>0</v>
      </c>
      <c r="BN863">
        <v>0</v>
      </c>
      <c r="BO863">
        <v>0</v>
      </c>
      <c r="BP863">
        <v>0</v>
      </c>
      <c r="BQ863">
        <v>0</v>
      </c>
      <c r="BR863">
        <v>0</v>
      </c>
      <c r="BS863" s="17">
        <v>0</v>
      </c>
      <c r="BT863">
        <v>1</v>
      </c>
      <c r="BU863">
        <v>0</v>
      </c>
      <c r="BV863">
        <v>0</v>
      </c>
      <c r="BW863" s="17">
        <v>0</v>
      </c>
      <c r="BX863">
        <v>0</v>
      </c>
      <c r="BY863">
        <v>0</v>
      </c>
      <c r="BZ863">
        <v>0</v>
      </c>
      <c r="CA863">
        <v>0</v>
      </c>
      <c r="CB863" s="17">
        <v>0</v>
      </c>
      <c r="CC863">
        <v>0</v>
      </c>
      <c r="CD863">
        <v>0</v>
      </c>
      <c r="CE863">
        <v>1</v>
      </c>
      <c r="CF863">
        <v>1</v>
      </c>
      <c r="CG863">
        <v>0</v>
      </c>
      <c r="CH863">
        <v>0</v>
      </c>
      <c r="CI863">
        <v>0</v>
      </c>
      <c r="CJ863">
        <v>0</v>
      </c>
      <c r="CK863">
        <v>0</v>
      </c>
      <c r="CL863">
        <v>0</v>
      </c>
      <c r="CM863" s="17">
        <v>0</v>
      </c>
      <c r="CN863">
        <v>0</v>
      </c>
      <c r="CO863">
        <v>2</v>
      </c>
      <c r="CP863">
        <v>0</v>
      </c>
      <c r="CQ863">
        <v>1</v>
      </c>
      <c r="CR863">
        <v>27</v>
      </c>
      <c r="CX863" s="33" t="s">
        <v>85</v>
      </c>
    </row>
    <row r="864" spans="1:102" x14ac:dyDescent="0.25">
      <c r="A864">
        <v>863</v>
      </c>
      <c r="B864">
        <v>59</v>
      </c>
      <c r="C864" s="24" t="s">
        <v>4049</v>
      </c>
      <c r="D864" s="12">
        <v>8.1999999999999993</v>
      </c>
      <c r="E864" s="13">
        <v>2</v>
      </c>
      <c r="F864" s="7">
        <f t="shared" si="219"/>
        <v>4.0999999999999996</v>
      </c>
      <c r="G864" s="7">
        <f t="shared" si="210"/>
        <v>6.1999999999999993</v>
      </c>
      <c r="H864" s="15">
        <f t="shared" si="211"/>
        <v>10.199999999999999</v>
      </c>
      <c r="I864" s="11">
        <f t="shared" si="212"/>
        <v>0.13240902245181604</v>
      </c>
      <c r="J864" s="32">
        <f t="shared" si="213"/>
        <v>3.2294883524833187E-2</v>
      </c>
      <c r="K864" s="32">
        <f t="shared" si="214"/>
        <v>30.964657272445304</v>
      </c>
      <c r="L864" s="8">
        <v>0</v>
      </c>
      <c r="M864" s="9">
        <v>1</v>
      </c>
      <c r="N864" s="8">
        <v>0</v>
      </c>
      <c r="O864" s="9">
        <v>0</v>
      </c>
      <c r="P864" s="9">
        <v>0</v>
      </c>
      <c r="Q864" s="9">
        <v>1</v>
      </c>
      <c r="R864" s="9">
        <v>0</v>
      </c>
      <c r="S864" s="8">
        <v>948</v>
      </c>
      <c r="T864" s="9">
        <v>5</v>
      </c>
      <c r="U864" s="9">
        <f t="shared" si="215"/>
        <v>942</v>
      </c>
      <c r="V864" s="9">
        <f t="shared" si="216"/>
        <v>12</v>
      </c>
      <c r="W864" s="7">
        <v>10.6</v>
      </c>
      <c r="X864" s="7">
        <v>20.3</v>
      </c>
      <c r="Y864" s="9">
        <v>1</v>
      </c>
      <c r="Z864" s="9">
        <v>0</v>
      </c>
      <c r="AA864" s="9">
        <v>0</v>
      </c>
      <c r="AB864" s="9">
        <v>0</v>
      </c>
      <c r="AC864" s="9">
        <v>0</v>
      </c>
      <c r="AD864" s="29">
        <v>1</v>
      </c>
      <c r="AE864" s="187">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s="17">
        <v>1</v>
      </c>
      <c r="BF864">
        <v>0</v>
      </c>
      <c r="BG864">
        <v>0</v>
      </c>
      <c r="BH864" s="17">
        <v>1</v>
      </c>
      <c r="BI864">
        <v>19.583333333333329</v>
      </c>
      <c r="BJ864">
        <v>1.03</v>
      </c>
      <c r="BK864" s="24">
        <v>36.799999999999997</v>
      </c>
      <c r="BL864">
        <v>0</v>
      </c>
      <c r="BM864">
        <v>0</v>
      </c>
      <c r="BN864">
        <v>0</v>
      </c>
      <c r="BO864">
        <v>1</v>
      </c>
      <c r="BP864">
        <v>0</v>
      </c>
      <c r="BQ864">
        <v>0</v>
      </c>
      <c r="BR864">
        <v>0</v>
      </c>
      <c r="BS864" s="17">
        <v>0</v>
      </c>
      <c r="BT864">
        <v>1</v>
      </c>
      <c r="BU864">
        <v>0</v>
      </c>
      <c r="BV864">
        <v>0</v>
      </c>
      <c r="BW864" s="17">
        <v>0</v>
      </c>
      <c r="BX864">
        <v>0</v>
      </c>
      <c r="BY864">
        <v>0</v>
      </c>
      <c r="BZ864">
        <v>0</v>
      </c>
      <c r="CA864">
        <v>0</v>
      </c>
      <c r="CB864" s="17">
        <v>0</v>
      </c>
      <c r="CC864">
        <v>0</v>
      </c>
      <c r="CD864">
        <v>0</v>
      </c>
      <c r="CE864">
        <v>1</v>
      </c>
      <c r="CF864">
        <v>1</v>
      </c>
      <c r="CG864">
        <v>0</v>
      </c>
      <c r="CH864">
        <v>0</v>
      </c>
      <c r="CI864">
        <v>0</v>
      </c>
      <c r="CJ864">
        <v>0</v>
      </c>
      <c r="CK864">
        <v>0</v>
      </c>
      <c r="CL864">
        <v>1</v>
      </c>
      <c r="CM864" s="17">
        <v>0</v>
      </c>
      <c r="CN864">
        <v>0</v>
      </c>
      <c r="CO864">
        <v>2</v>
      </c>
      <c r="CP864">
        <v>0</v>
      </c>
      <c r="CQ864">
        <v>1</v>
      </c>
      <c r="CR864">
        <v>27</v>
      </c>
      <c r="CX864" s="33" t="s">
        <v>85</v>
      </c>
    </row>
    <row r="865" spans="1:102" x14ac:dyDescent="0.25">
      <c r="A865">
        <v>864</v>
      </c>
      <c r="B865">
        <v>59</v>
      </c>
      <c r="C865" s="24" t="s">
        <v>4049</v>
      </c>
      <c r="D865" s="12">
        <v>10</v>
      </c>
      <c r="E865" s="13">
        <v>1.5</v>
      </c>
      <c r="F865" s="7">
        <f t="shared" si="219"/>
        <v>6.666666666666667</v>
      </c>
      <c r="G865" s="7">
        <f t="shared" si="210"/>
        <v>8.5</v>
      </c>
      <c r="H865" s="15">
        <f t="shared" si="211"/>
        <v>11.5</v>
      </c>
      <c r="I865" s="11">
        <f t="shared" si="212"/>
        <v>0.21226208472298677</v>
      </c>
      <c r="J865" s="32">
        <f t="shared" si="213"/>
        <v>3.1839312708448017E-2</v>
      </c>
      <c r="K865" s="32">
        <f t="shared" si="214"/>
        <v>31.407713136177939</v>
      </c>
      <c r="L865" s="8">
        <v>0</v>
      </c>
      <c r="M865" s="9">
        <v>1</v>
      </c>
      <c r="N865" s="8">
        <v>0</v>
      </c>
      <c r="O865" s="9">
        <v>0</v>
      </c>
      <c r="P865" s="9">
        <v>0</v>
      </c>
      <c r="Q865" s="9">
        <v>1</v>
      </c>
      <c r="R865" s="9">
        <v>0</v>
      </c>
      <c r="S865" s="8">
        <v>948</v>
      </c>
      <c r="T865" s="9">
        <v>5</v>
      </c>
      <c r="U865" s="9">
        <f t="shared" si="215"/>
        <v>942</v>
      </c>
      <c r="V865" s="9">
        <f t="shared" si="216"/>
        <v>12</v>
      </c>
      <c r="W865" s="7">
        <v>10.6</v>
      </c>
      <c r="X865" s="7">
        <v>20.3</v>
      </c>
      <c r="Y865" s="9">
        <v>1</v>
      </c>
      <c r="Z865" s="9">
        <v>0</v>
      </c>
      <c r="AA865" s="9">
        <v>0</v>
      </c>
      <c r="AB865" s="9">
        <v>0</v>
      </c>
      <c r="AC865" s="9">
        <v>0</v>
      </c>
      <c r="AD865" s="29">
        <v>1</v>
      </c>
      <c r="AE865" s="187">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s="17">
        <v>1</v>
      </c>
      <c r="BF865">
        <v>0</v>
      </c>
      <c r="BG865">
        <v>0</v>
      </c>
      <c r="BH865" s="17">
        <v>1</v>
      </c>
      <c r="BI865">
        <v>19.583333333333329</v>
      </c>
      <c r="BJ865">
        <v>1.03</v>
      </c>
      <c r="BK865" s="24">
        <v>36.799999999999997</v>
      </c>
      <c r="BL865">
        <v>1</v>
      </c>
      <c r="BM865">
        <v>0</v>
      </c>
      <c r="BN865">
        <v>0</v>
      </c>
      <c r="BO865">
        <v>0</v>
      </c>
      <c r="BP865">
        <v>0</v>
      </c>
      <c r="BQ865">
        <v>0</v>
      </c>
      <c r="BR865">
        <v>0</v>
      </c>
      <c r="BS865" s="17">
        <v>0</v>
      </c>
      <c r="BT865">
        <v>1</v>
      </c>
      <c r="BU865">
        <v>0</v>
      </c>
      <c r="BV865">
        <v>0</v>
      </c>
      <c r="BW865" s="17">
        <v>0</v>
      </c>
      <c r="BX865">
        <v>0</v>
      </c>
      <c r="BY865">
        <v>0</v>
      </c>
      <c r="BZ865">
        <v>0</v>
      </c>
      <c r="CA865">
        <v>0</v>
      </c>
      <c r="CB865" s="17">
        <v>0</v>
      </c>
      <c r="CC865">
        <v>0</v>
      </c>
      <c r="CD865">
        <v>0</v>
      </c>
      <c r="CE865">
        <v>1</v>
      </c>
      <c r="CF865">
        <v>1</v>
      </c>
      <c r="CG865">
        <v>0</v>
      </c>
      <c r="CH865">
        <v>0</v>
      </c>
      <c r="CI865">
        <v>1</v>
      </c>
      <c r="CJ865">
        <v>0</v>
      </c>
      <c r="CK865">
        <v>0</v>
      </c>
      <c r="CL865">
        <v>0</v>
      </c>
      <c r="CM865" s="17">
        <v>0</v>
      </c>
      <c r="CN865">
        <v>0</v>
      </c>
      <c r="CO865">
        <v>2</v>
      </c>
      <c r="CP865">
        <v>0</v>
      </c>
      <c r="CQ865">
        <v>1</v>
      </c>
      <c r="CR865">
        <v>27</v>
      </c>
      <c r="CX865" s="33" t="s">
        <v>85</v>
      </c>
    </row>
    <row r="866" spans="1:102" x14ac:dyDescent="0.25">
      <c r="A866">
        <v>865</v>
      </c>
      <c r="B866">
        <v>59</v>
      </c>
      <c r="C866" s="24" t="s">
        <v>4049</v>
      </c>
      <c r="D866" s="12">
        <v>8</v>
      </c>
      <c r="E866" s="13">
        <v>2</v>
      </c>
      <c r="F866" s="7">
        <f t="shared" si="219"/>
        <v>4</v>
      </c>
      <c r="G866" s="7">
        <f t="shared" si="210"/>
        <v>6</v>
      </c>
      <c r="H866" s="15">
        <f t="shared" si="211"/>
        <v>10</v>
      </c>
      <c r="I866" s="11">
        <f t="shared" si="212"/>
        <v>0.1293016367670472</v>
      </c>
      <c r="J866" s="32">
        <f t="shared" si="213"/>
        <v>3.2325409191761793E-2</v>
      </c>
      <c r="K866" s="32">
        <f t="shared" si="214"/>
        <v>30.935416596516042</v>
      </c>
      <c r="L866" s="8">
        <v>0</v>
      </c>
      <c r="M866" s="9">
        <v>1</v>
      </c>
      <c r="N866" s="8">
        <v>0</v>
      </c>
      <c r="O866" s="9">
        <v>0</v>
      </c>
      <c r="P866" s="9">
        <v>0</v>
      </c>
      <c r="Q866" s="9">
        <v>1</v>
      </c>
      <c r="R866" s="9">
        <v>0</v>
      </c>
      <c r="S866" s="8">
        <v>948</v>
      </c>
      <c r="T866" s="9">
        <v>6</v>
      </c>
      <c r="U866" s="9">
        <f t="shared" si="215"/>
        <v>941</v>
      </c>
      <c r="V866" s="9">
        <f t="shared" si="216"/>
        <v>12</v>
      </c>
      <c r="W866" s="7">
        <v>10.6</v>
      </c>
      <c r="X866" s="7">
        <v>20.3</v>
      </c>
      <c r="Y866" s="9">
        <v>1</v>
      </c>
      <c r="Z866" s="9">
        <v>0</v>
      </c>
      <c r="AA866" s="9">
        <v>0</v>
      </c>
      <c r="AB866" s="9">
        <v>0</v>
      </c>
      <c r="AC866" s="9">
        <v>0</v>
      </c>
      <c r="AD866" s="29">
        <v>1</v>
      </c>
      <c r="AE866" s="187">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s="17">
        <v>1</v>
      </c>
      <c r="BF866">
        <v>0</v>
      </c>
      <c r="BG866">
        <v>0</v>
      </c>
      <c r="BH866" s="17">
        <v>1</v>
      </c>
      <c r="BI866">
        <v>19.583333333333329</v>
      </c>
      <c r="BJ866">
        <v>1.03</v>
      </c>
      <c r="BK866" s="24">
        <v>36.799999999999997</v>
      </c>
      <c r="BL866">
        <v>0</v>
      </c>
      <c r="BM866">
        <v>0</v>
      </c>
      <c r="BN866">
        <v>0</v>
      </c>
      <c r="BO866">
        <v>1</v>
      </c>
      <c r="BP866">
        <v>0</v>
      </c>
      <c r="BQ866">
        <v>0</v>
      </c>
      <c r="BR866">
        <v>0</v>
      </c>
      <c r="BS866" s="17">
        <v>0</v>
      </c>
      <c r="BT866">
        <v>1</v>
      </c>
      <c r="BU866">
        <v>0</v>
      </c>
      <c r="BV866">
        <v>0</v>
      </c>
      <c r="BW866" s="17">
        <v>0</v>
      </c>
      <c r="BX866">
        <v>0</v>
      </c>
      <c r="BY866">
        <v>0</v>
      </c>
      <c r="BZ866">
        <v>0</v>
      </c>
      <c r="CA866">
        <v>0</v>
      </c>
      <c r="CB866" s="17">
        <v>0</v>
      </c>
      <c r="CC866">
        <v>0</v>
      </c>
      <c r="CD866">
        <v>0</v>
      </c>
      <c r="CE866">
        <v>1</v>
      </c>
      <c r="CF866">
        <v>1</v>
      </c>
      <c r="CG866">
        <v>0</v>
      </c>
      <c r="CH866">
        <v>0</v>
      </c>
      <c r="CI866">
        <v>1</v>
      </c>
      <c r="CJ866">
        <v>0</v>
      </c>
      <c r="CK866">
        <v>0</v>
      </c>
      <c r="CL866">
        <v>1</v>
      </c>
      <c r="CM866" s="17">
        <v>0</v>
      </c>
      <c r="CN866">
        <v>0</v>
      </c>
      <c r="CO866">
        <v>2</v>
      </c>
      <c r="CP866">
        <v>0</v>
      </c>
      <c r="CQ866">
        <v>1</v>
      </c>
      <c r="CR866">
        <v>27</v>
      </c>
      <c r="CX866" s="33" t="s">
        <v>85</v>
      </c>
    </row>
    <row r="867" spans="1:102" x14ac:dyDescent="0.25">
      <c r="A867">
        <v>866</v>
      </c>
      <c r="B867">
        <v>59</v>
      </c>
      <c r="C867" s="24" t="s">
        <v>4049</v>
      </c>
      <c r="D867" s="12">
        <v>9.6999999999999993</v>
      </c>
      <c r="E867" s="13">
        <v>1</v>
      </c>
      <c r="F867" s="7">
        <f t="shared" si="219"/>
        <v>9.6999999999999993</v>
      </c>
      <c r="G867" s="7">
        <f t="shared" si="210"/>
        <v>8.6999999999999993</v>
      </c>
      <c r="H867" s="15">
        <f t="shared" si="211"/>
        <v>10.7</v>
      </c>
      <c r="I867" s="11">
        <f t="shared" si="212"/>
        <v>0.30120592524269102</v>
      </c>
      <c r="J867" s="32">
        <f t="shared" si="213"/>
        <v>3.1052157241514538E-2</v>
      </c>
      <c r="K867" s="32">
        <f t="shared" si="214"/>
        <v>32.203881753602317</v>
      </c>
      <c r="L867" s="8">
        <v>0</v>
      </c>
      <c r="M867" s="9">
        <v>1</v>
      </c>
      <c r="N867" s="8">
        <v>0</v>
      </c>
      <c r="O867" s="9">
        <v>0</v>
      </c>
      <c r="P867" s="9">
        <v>0</v>
      </c>
      <c r="Q867" s="9">
        <v>1</v>
      </c>
      <c r="R867" s="9">
        <v>0</v>
      </c>
      <c r="S867" s="8">
        <v>948</v>
      </c>
      <c r="T867" s="9">
        <v>4</v>
      </c>
      <c r="U867" s="9">
        <f t="shared" si="215"/>
        <v>943</v>
      </c>
      <c r="V867" s="9">
        <f t="shared" si="216"/>
        <v>12</v>
      </c>
      <c r="W867" s="7">
        <v>10.6</v>
      </c>
      <c r="X867" s="7">
        <v>20.3</v>
      </c>
      <c r="Y867" s="9">
        <v>1</v>
      </c>
      <c r="Z867" s="9">
        <v>0</v>
      </c>
      <c r="AA867" s="9">
        <v>0</v>
      </c>
      <c r="AB867" s="9">
        <v>0</v>
      </c>
      <c r="AC867" s="9">
        <v>0</v>
      </c>
      <c r="AD867" s="29">
        <v>1</v>
      </c>
      <c r="AE867" s="187">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s="17">
        <v>1</v>
      </c>
      <c r="BF867">
        <v>0</v>
      </c>
      <c r="BG867">
        <v>0</v>
      </c>
      <c r="BH867" s="17">
        <v>1</v>
      </c>
      <c r="BI867">
        <v>19.583333333333329</v>
      </c>
      <c r="BJ867">
        <v>1.03</v>
      </c>
      <c r="BK867" s="24">
        <v>36.799999999999997</v>
      </c>
      <c r="BL867">
        <v>1</v>
      </c>
      <c r="BM867">
        <v>0</v>
      </c>
      <c r="BN867">
        <v>0</v>
      </c>
      <c r="BO867">
        <v>0</v>
      </c>
      <c r="BP867">
        <v>0</v>
      </c>
      <c r="BQ867">
        <v>0</v>
      </c>
      <c r="BR867">
        <v>0</v>
      </c>
      <c r="BS867" s="17">
        <v>0</v>
      </c>
      <c r="BT867">
        <v>1</v>
      </c>
      <c r="BU867">
        <v>0</v>
      </c>
      <c r="BV867">
        <v>0</v>
      </c>
      <c r="BW867" s="17">
        <v>0</v>
      </c>
      <c r="BX867">
        <v>0</v>
      </c>
      <c r="BY867">
        <v>0</v>
      </c>
      <c r="BZ867">
        <v>0</v>
      </c>
      <c r="CA867">
        <v>0</v>
      </c>
      <c r="CB867" s="17">
        <v>0</v>
      </c>
      <c r="CC867">
        <v>0</v>
      </c>
      <c r="CD867">
        <v>0</v>
      </c>
      <c r="CE867">
        <v>1</v>
      </c>
      <c r="CF867">
        <v>1</v>
      </c>
      <c r="CG867">
        <v>0</v>
      </c>
      <c r="CH867">
        <v>0</v>
      </c>
      <c r="CI867">
        <v>0</v>
      </c>
      <c r="CJ867">
        <v>0</v>
      </c>
      <c r="CK867">
        <v>0</v>
      </c>
      <c r="CL867">
        <v>0</v>
      </c>
      <c r="CM867" s="17">
        <v>0</v>
      </c>
      <c r="CN867">
        <v>0</v>
      </c>
      <c r="CO867">
        <v>2</v>
      </c>
      <c r="CP867">
        <v>0</v>
      </c>
      <c r="CQ867">
        <v>1</v>
      </c>
      <c r="CR867">
        <v>27</v>
      </c>
      <c r="CX867" s="33" t="s">
        <v>85</v>
      </c>
    </row>
    <row r="868" spans="1:102" x14ac:dyDescent="0.25">
      <c r="A868">
        <v>867</v>
      </c>
      <c r="B868">
        <v>59</v>
      </c>
      <c r="C868" s="24" t="s">
        <v>4049</v>
      </c>
      <c r="D868" s="12">
        <v>7.5</v>
      </c>
      <c r="E868" s="13">
        <v>1.4</v>
      </c>
      <c r="F868" s="7">
        <f t="shared" si="219"/>
        <v>5.3571428571428577</v>
      </c>
      <c r="G868" s="7">
        <f t="shared" si="210"/>
        <v>6.1</v>
      </c>
      <c r="H868" s="15">
        <f t="shared" si="211"/>
        <v>8.9</v>
      </c>
      <c r="I868" s="11">
        <f t="shared" si="212"/>
        <v>0.17194555021002075</v>
      </c>
      <c r="J868" s="32">
        <f t="shared" si="213"/>
        <v>3.2096502705870535E-2</v>
      </c>
      <c r="K868" s="32">
        <f t="shared" si="214"/>
        <v>31.156042425055155</v>
      </c>
      <c r="L868" s="8">
        <v>0</v>
      </c>
      <c r="M868" s="9">
        <v>1</v>
      </c>
      <c r="N868" s="8">
        <v>0</v>
      </c>
      <c r="O868" s="9">
        <v>0</v>
      </c>
      <c r="P868" s="9">
        <v>0</v>
      </c>
      <c r="Q868" s="9">
        <v>1</v>
      </c>
      <c r="R868" s="9">
        <v>0</v>
      </c>
      <c r="S868" s="8">
        <v>948</v>
      </c>
      <c r="T868" s="9">
        <v>5</v>
      </c>
      <c r="U868" s="9">
        <f t="shared" si="215"/>
        <v>942</v>
      </c>
      <c r="V868" s="9">
        <f t="shared" si="216"/>
        <v>12</v>
      </c>
      <c r="W868" s="7">
        <v>10.6</v>
      </c>
      <c r="X868" s="7">
        <v>20.3</v>
      </c>
      <c r="Y868" s="9">
        <v>1</v>
      </c>
      <c r="Z868" s="9">
        <v>0</v>
      </c>
      <c r="AA868" s="9">
        <v>0</v>
      </c>
      <c r="AB868" s="9">
        <v>0</v>
      </c>
      <c r="AC868" s="9">
        <v>0</v>
      </c>
      <c r="AD868" s="29">
        <v>1</v>
      </c>
      <c r="AE868" s="187">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s="17">
        <v>1</v>
      </c>
      <c r="BF868">
        <v>0</v>
      </c>
      <c r="BG868">
        <v>0</v>
      </c>
      <c r="BH868" s="17">
        <v>1</v>
      </c>
      <c r="BI868">
        <v>19.583333333333329</v>
      </c>
      <c r="BJ868">
        <v>1.03</v>
      </c>
      <c r="BK868" s="24">
        <v>36.799999999999997</v>
      </c>
      <c r="BL868">
        <v>0</v>
      </c>
      <c r="BM868">
        <v>0</v>
      </c>
      <c r="BN868">
        <v>0</v>
      </c>
      <c r="BO868">
        <v>1</v>
      </c>
      <c r="BP868">
        <v>0</v>
      </c>
      <c r="BQ868">
        <v>0</v>
      </c>
      <c r="BR868">
        <v>0</v>
      </c>
      <c r="BS868" s="17">
        <v>0</v>
      </c>
      <c r="BT868">
        <v>1</v>
      </c>
      <c r="BU868">
        <v>0</v>
      </c>
      <c r="BV868">
        <v>0</v>
      </c>
      <c r="BW868" s="17">
        <v>0</v>
      </c>
      <c r="BX868">
        <v>0</v>
      </c>
      <c r="BY868">
        <v>0</v>
      </c>
      <c r="BZ868">
        <v>0</v>
      </c>
      <c r="CA868">
        <v>0</v>
      </c>
      <c r="CB868" s="17">
        <v>0</v>
      </c>
      <c r="CC868">
        <v>0</v>
      </c>
      <c r="CD868">
        <v>0</v>
      </c>
      <c r="CE868">
        <v>1</v>
      </c>
      <c r="CF868">
        <v>1</v>
      </c>
      <c r="CG868">
        <v>0</v>
      </c>
      <c r="CH868">
        <v>0</v>
      </c>
      <c r="CI868">
        <v>0</v>
      </c>
      <c r="CJ868">
        <v>0</v>
      </c>
      <c r="CK868">
        <v>0</v>
      </c>
      <c r="CL868">
        <v>1</v>
      </c>
      <c r="CM868" s="17">
        <v>0</v>
      </c>
      <c r="CN868">
        <v>0</v>
      </c>
      <c r="CO868">
        <v>2</v>
      </c>
      <c r="CP868">
        <v>0</v>
      </c>
      <c r="CQ868">
        <v>1</v>
      </c>
      <c r="CR868">
        <v>27</v>
      </c>
      <c r="CX868" s="33" t="s">
        <v>85</v>
      </c>
    </row>
    <row r="869" spans="1:102" x14ac:dyDescent="0.25">
      <c r="A869">
        <v>868</v>
      </c>
      <c r="B869">
        <v>59</v>
      </c>
      <c r="C869" s="24" t="s">
        <v>4049</v>
      </c>
      <c r="D869" s="12">
        <v>9</v>
      </c>
      <c r="E869" s="13">
        <v>1.1000000000000001</v>
      </c>
      <c r="F869" s="7">
        <f t="shared" si="219"/>
        <v>8.1818181818181817</v>
      </c>
      <c r="G869" s="7">
        <f t="shared" si="210"/>
        <v>7.9</v>
      </c>
      <c r="H869" s="15">
        <f t="shared" si="211"/>
        <v>10.1</v>
      </c>
      <c r="I869" s="11">
        <f t="shared" si="212"/>
        <v>0.25758270030408748</v>
      </c>
      <c r="J869" s="32">
        <f t="shared" si="213"/>
        <v>3.1482330037166245E-2</v>
      </c>
      <c r="K869" s="32">
        <f t="shared" si="214"/>
        <v>31.763849715680415</v>
      </c>
      <c r="L869" s="8">
        <v>0</v>
      </c>
      <c r="M869" s="9">
        <v>1</v>
      </c>
      <c r="N869" s="8">
        <v>0</v>
      </c>
      <c r="O869" s="9">
        <v>0</v>
      </c>
      <c r="P869" s="9">
        <v>0</v>
      </c>
      <c r="Q869" s="9">
        <v>1</v>
      </c>
      <c r="R869" s="9">
        <v>0</v>
      </c>
      <c r="S869" s="8">
        <v>948</v>
      </c>
      <c r="T869" s="9">
        <v>5</v>
      </c>
      <c r="U869" s="9">
        <f t="shared" si="215"/>
        <v>942</v>
      </c>
      <c r="V869" s="9">
        <f t="shared" si="216"/>
        <v>12</v>
      </c>
      <c r="W869" s="7">
        <v>10.6</v>
      </c>
      <c r="X869" s="7">
        <v>20.3</v>
      </c>
      <c r="Y869" s="9">
        <v>1</v>
      </c>
      <c r="Z869" s="9">
        <v>0</v>
      </c>
      <c r="AA869" s="9">
        <v>0</v>
      </c>
      <c r="AB869" s="9">
        <v>0</v>
      </c>
      <c r="AC869" s="9">
        <v>0</v>
      </c>
      <c r="AD869" s="29">
        <v>1</v>
      </c>
      <c r="AE869" s="187">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s="17">
        <v>1</v>
      </c>
      <c r="BF869">
        <v>0</v>
      </c>
      <c r="BG869">
        <v>0</v>
      </c>
      <c r="BH869" s="17">
        <v>1</v>
      </c>
      <c r="BI869">
        <v>19.583333333333329</v>
      </c>
      <c r="BJ869">
        <v>1.03</v>
      </c>
      <c r="BK869" s="24">
        <v>36.799999999999997</v>
      </c>
      <c r="BL869">
        <v>1</v>
      </c>
      <c r="BM869">
        <v>0</v>
      </c>
      <c r="BN869">
        <v>0</v>
      </c>
      <c r="BO869">
        <v>0</v>
      </c>
      <c r="BP869">
        <v>0</v>
      </c>
      <c r="BQ869">
        <v>0</v>
      </c>
      <c r="BR869">
        <v>0</v>
      </c>
      <c r="BS869" s="17">
        <v>0</v>
      </c>
      <c r="BT869">
        <v>1</v>
      </c>
      <c r="BU869">
        <v>0</v>
      </c>
      <c r="BV869">
        <v>0</v>
      </c>
      <c r="BW869" s="17">
        <v>0</v>
      </c>
      <c r="BX869">
        <v>0</v>
      </c>
      <c r="BY869">
        <v>0</v>
      </c>
      <c r="BZ869">
        <v>0</v>
      </c>
      <c r="CA869">
        <v>0</v>
      </c>
      <c r="CB869" s="17">
        <v>0</v>
      </c>
      <c r="CC869">
        <v>0</v>
      </c>
      <c r="CD869">
        <v>0</v>
      </c>
      <c r="CE869">
        <v>1</v>
      </c>
      <c r="CF869">
        <v>1</v>
      </c>
      <c r="CG869">
        <v>0</v>
      </c>
      <c r="CH869">
        <v>0</v>
      </c>
      <c r="CI869">
        <v>1</v>
      </c>
      <c r="CJ869">
        <v>0</v>
      </c>
      <c r="CK869">
        <v>0</v>
      </c>
      <c r="CL869">
        <v>0</v>
      </c>
      <c r="CM869" s="17">
        <v>0</v>
      </c>
      <c r="CN869">
        <v>0</v>
      </c>
      <c r="CO869">
        <v>2</v>
      </c>
      <c r="CP869">
        <v>0</v>
      </c>
      <c r="CQ869">
        <v>1</v>
      </c>
      <c r="CR869">
        <v>27</v>
      </c>
      <c r="CX869" s="33" t="s">
        <v>85</v>
      </c>
    </row>
    <row r="870" spans="1:102" x14ac:dyDescent="0.25">
      <c r="A870">
        <v>869</v>
      </c>
      <c r="B870">
        <v>59</v>
      </c>
      <c r="C870" s="24" t="s">
        <v>4049</v>
      </c>
      <c r="D870" s="12">
        <v>7.2</v>
      </c>
      <c r="E870" s="13">
        <v>1.6</v>
      </c>
      <c r="F870" s="7">
        <f t="shared" si="219"/>
        <v>4.5</v>
      </c>
      <c r="G870" s="7">
        <f t="shared" si="210"/>
        <v>5.6</v>
      </c>
      <c r="H870" s="15">
        <f t="shared" si="211"/>
        <v>8.8000000000000007</v>
      </c>
      <c r="I870" s="11">
        <f t="shared" si="212"/>
        <v>0.14514241246434065</v>
      </c>
      <c r="J870" s="32">
        <f t="shared" si="213"/>
        <v>3.2253869436520144E-2</v>
      </c>
      <c r="K870" s="32">
        <f t="shared" si="214"/>
        <v>31.004031995854994</v>
      </c>
      <c r="L870" s="8">
        <v>0</v>
      </c>
      <c r="M870" s="9">
        <v>1</v>
      </c>
      <c r="N870" s="8">
        <v>0</v>
      </c>
      <c r="O870" s="9">
        <v>0</v>
      </c>
      <c r="P870" s="9">
        <v>0</v>
      </c>
      <c r="Q870" s="9">
        <v>1</v>
      </c>
      <c r="R870" s="9">
        <v>0</v>
      </c>
      <c r="S870" s="8">
        <v>948</v>
      </c>
      <c r="T870" s="9">
        <v>6</v>
      </c>
      <c r="U870" s="9">
        <f t="shared" si="215"/>
        <v>941</v>
      </c>
      <c r="V870" s="9">
        <f t="shared" si="216"/>
        <v>12</v>
      </c>
      <c r="W870" s="7">
        <v>10.6</v>
      </c>
      <c r="X870" s="7">
        <v>20.3</v>
      </c>
      <c r="Y870" s="9">
        <v>1</v>
      </c>
      <c r="Z870" s="9">
        <v>0</v>
      </c>
      <c r="AA870" s="9">
        <v>0</v>
      </c>
      <c r="AB870" s="9">
        <v>0</v>
      </c>
      <c r="AC870" s="9">
        <v>0</v>
      </c>
      <c r="AD870" s="29">
        <v>1</v>
      </c>
      <c r="AE870" s="187">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s="17">
        <v>1</v>
      </c>
      <c r="BF870">
        <v>0</v>
      </c>
      <c r="BG870">
        <v>0</v>
      </c>
      <c r="BH870" s="17">
        <v>1</v>
      </c>
      <c r="BI870">
        <v>19.583333333333329</v>
      </c>
      <c r="BJ870">
        <v>1.03</v>
      </c>
      <c r="BK870" s="24">
        <v>36.799999999999997</v>
      </c>
      <c r="BL870">
        <v>0</v>
      </c>
      <c r="BM870">
        <v>0</v>
      </c>
      <c r="BN870">
        <v>0</v>
      </c>
      <c r="BO870">
        <v>1</v>
      </c>
      <c r="BP870">
        <v>0</v>
      </c>
      <c r="BQ870">
        <v>0</v>
      </c>
      <c r="BR870">
        <v>0</v>
      </c>
      <c r="BS870" s="17">
        <v>0</v>
      </c>
      <c r="BT870">
        <v>1</v>
      </c>
      <c r="BU870">
        <v>0</v>
      </c>
      <c r="BV870">
        <v>0</v>
      </c>
      <c r="BW870" s="17">
        <v>0</v>
      </c>
      <c r="BX870">
        <v>0</v>
      </c>
      <c r="BY870">
        <v>0</v>
      </c>
      <c r="BZ870">
        <v>0</v>
      </c>
      <c r="CA870">
        <v>0</v>
      </c>
      <c r="CB870" s="17">
        <v>0</v>
      </c>
      <c r="CC870">
        <v>0</v>
      </c>
      <c r="CD870">
        <v>0</v>
      </c>
      <c r="CE870">
        <v>1</v>
      </c>
      <c r="CF870">
        <v>1</v>
      </c>
      <c r="CG870">
        <v>0</v>
      </c>
      <c r="CH870">
        <v>0</v>
      </c>
      <c r="CI870">
        <v>1</v>
      </c>
      <c r="CJ870">
        <v>0</v>
      </c>
      <c r="CK870">
        <v>0</v>
      </c>
      <c r="CL870">
        <v>1</v>
      </c>
      <c r="CM870" s="17">
        <v>0</v>
      </c>
      <c r="CN870">
        <v>0</v>
      </c>
      <c r="CO870">
        <v>2</v>
      </c>
      <c r="CP870">
        <v>0</v>
      </c>
      <c r="CQ870">
        <v>1</v>
      </c>
      <c r="CR870">
        <v>27</v>
      </c>
      <c r="CX870" s="33" t="s">
        <v>85</v>
      </c>
    </row>
    <row r="871" spans="1:102" x14ac:dyDescent="0.25">
      <c r="A871">
        <v>870</v>
      </c>
      <c r="B871">
        <v>60</v>
      </c>
      <c r="C871" s="24" t="s">
        <v>4056</v>
      </c>
      <c r="D871" s="12">
        <v>7.22</v>
      </c>
      <c r="E871" s="13">
        <v>0.08</v>
      </c>
      <c r="F871" s="7">
        <f t="shared" si="219"/>
        <v>90.25</v>
      </c>
      <c r="G871" s="7">
        <f t="shared" si="210"/>
        <v>7.14</v>
      </c>
      <c r="H871" s="15">
        <f t="shared" si="211"/>
        <v>7.3</v>
      </c>
      <c r="I871" s="11">
        <f t="shared" si="212"/>
        <v>0.25320966566246955</v>
      </c>
      <c r="J871" s="32">
        <f t="shared" si="213"/>
        <v>2.8056472649581115E-3</v>
      </c>
      <c r="K871" s="32">
        <f t="shared" si="214"/>
        <v>356.42399259870257</v>
      </c>
      <c r="L871" s="8">
        <v>0</v>
      </c>
      <c r="M871" s="9">
        <v>1</v>
      </c>
      <c r="N871" s="8">
        <v>0</v>
      </c>
      <c r="O871" s="9">
        <v>0</v>
      </c>
      <c r="P871" s="9">
        <v>1</v>
      </c>
      <c r="Q871" s="9">
        <v>0</v>
      </c>
      <c r="R871" s="9">
        <v>0</v>
      </c>
      <c r="S871" s="8">
        <v>118899</v>
      </c>
      <c r="T871" s="9">
        <v>5</v>
      </c>
      <c r="U871" s="9">
        <f t="shared" si="215"/>
        <v>118893</v>
      </c>
      <c r="V871" s="9">
        <f t="shared" si="216"/>
        <v>15</v>
      </c>
      <c r="W871" s="7">
        <v>13.5</v>
      </c>
      <c r="X871" s="7">
        <v>20.399999999999999</v>
      </c>
      <c r="Y871" s="9">
        <v>1</v>
      </c>
      <c r="Z871" s="9">
        <v>0</v>
      </c>
      <c r="AA871" s="9">
        <v>0</v>
      </c>
      <c r="AB871" s="9">
        <v>0</v>
      </c>
      <c r="AC871" s="9">
        <v>0</v>
      </c>
      <c r="AD871" s="29">
        <v>1</v>
      </c>
      <c r="AE871" s="187">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s="17">
        <v>0</v>
      </c>
      <c r="BF871">
        <v>1</v>
      </c>
      <c r="BG871">
        <v>0</v>
      </c>
      <c r="BH871" s="17">
        <v>0</v>
      </c>
      <c r="BI871">
        <v>2538.666666666667</v>
      </c>
      <c r="BJ871">
        <v>1600</v>
      </c>
      <c r="BK871" s="24">
        <v>38.9</v>
      </c>
      <c r="BL871">
        <v>1</v>
      </c>
      <c r="BM871">
        <v>0</v>
      </c>
      <c r="BN871">
        <v>0</v>
      </c>
      <c r="BO871">
        <v>0</v>
      </c>
      <c r="BP871">
        <v>0</v>
      </c>
      <c r="BQ871">
        <v>0</v>
      </c>
      <c r="BR871">
        <v>0</v>
      </c>
      <c r="BS871" s="17">
        <v>0</v>
      </c>
      <c r="BT871">
        <v>0</v>
      </c>
      <c r="BU871">
        <v>0</v>
      </c>
      <c r="BV871">
        <v>1</v>
      </c>
      <c r="BW871" s="17">
        <v>0</v>
      </c>
      <c r="BX871">
        <v>0</v>
      </c>
      <c r="BY871">
        <v>0</v>
      </c>
      <c r="BZ871">
        <v>0</v>
      </c>
      <c r="CA871">
        <v>0</v>
      </c>
      <c r="CB871" s="17">
        <v>0</v>
      </c>
      <c r="CC871">
        <v>0</v>
      </c>
      <c r="CD871">
        <v>0</v>
      </c>
      <c r="CE871">
        <v>1</v>
      </c>
      <c r="CF871">
        <v>1</v>
      </c>
      <c r="CG871">
        <v>0</v>
      </c>
      <c r="CH871">
        <v>1</v>
      </c>
      <c r="CI871">
        <v>1</v>
      </c>
      <c r="CJ871">
        <v>0</v>
      </c>
      <c r="CK871">
        <v>0</v>
      </c>
      <c r="CL871">
        <v>0</v>
      </c>
      <c r="CM871" s="17">
        <v>0</v>
      </c>
      <c r="CN871">
        <v>4.2000000000000003E-2</v>
      </c>
      <c r="CO871">
        <v>6</v>
      </c>
      <c r="CP871">
        <v>1</v>
      </c>
      <c r="CQ871">
        <v>0</v>
      </c>
      <c r="CR871">
        <v>24</v>
      </c>
      <c r="CX871" s="33" t="s">
        <v>85</v>
      </c>
    </row>
    <row r="872" spans="1:102" x14ac:dyDescent="0.25">
      <c r="A872">
        <v>871</v>
      </c>
      <c r="B872">
        <v>60</v>
      </c>
      <c r="C872" s="24" t="s">
        <v>4056</v>
      </c>
      <c r="D872" s="12">
        <v>7.43</v>
      </c>
      <c r="E872" s="13">
        <v>0.06</v>
      </c>
      <c r="F872" s="7">
        <f t="shared" si="219"/>
        <v>123.83333333333333</v>
      </c>
      <c r="G872" s="7">
        <f t="shared" si="210"/>
        <v>7.37</v>
      </c>
      <c r="H872" s="15">
        <f t="shared" si="211"/>
        <v>7.4899999999999993</v>
      </c>
      <c r="I872" s="11">
        <f t="shared" si="212"/>
        <v>0.28926572343898205</v>
      </c>
      <c r="J872" s="32">
        <f t="shared" si="213"/>
        <v>2.3359277801263691E-3</v>
      </c>
      <c r="K872" s="32">
        <f t="shared" si="214"/>
        <v>428.09542679692862</v>
      </c>
      <c r="L872" s="8">
        <v>0</v>
      </c>
      <c r="M872" s="9">
        <v>1</v>
      </c>
      <c r="N872" s="8">
        <v>0</v>
      </c>
      <c r="O872" s="9">
        <v>0</v>
      </c>
      <c r="P872" s="9">
        <v>1</v>
      </c>
      <c r="Q872" s="9">
        <v>0</v>
      </c>
      <c r="R872" s="9">
        <v>0</v>
      </c>
      <c r="S872" s="8">
        <v>167937</v>
      </c>
      <c r="T872" s="9">
        <v>5</v>
      </c>
      <c r="U872" s="9">
        <f t="shared" si="215"/>
        <v>167931</v>
      </c>
      <c r="V872" s="9">
        <f t="shared" si="216"/>
        <v>15</v>
      </c>
      <c r="W872" s="7">
        <v>13.5</v>
      </c>
      <c r="X872" s="7">
        <v>20.399999999999999</v>
      </c>
      <c r="Y872" s="9">
        <v>1</v>
      </c>
      <c r="Z872" s="9">
        <v>0</v>
      </c>
      <c r="AA872" s="9">
        <v>0</v>
      </c>
      <c r="AB872" s="9">
        <v>0</v>
      </c>
      <c r="AC872" s="9">
        <v>0</v>
      </c>
      <c r="AD872" s="29">
        <v>1</v>
      </c>
      <c r="AE872" s="187">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s="17">
        <v>0</v>
      </c>
      <c r="BF872">
        <v>1</v>
      </c>
      <c r="BG872">
        <v>0</v>
      </c>
      <c r="BH872" s="17">
        <v>0</v>
      </c>
      <c r="BI872">
        <v>2538.666666666667</v>
      </c>
      <c r="BJ872">
        <v>1600</v>
      </c>
      <c r="BK872" s="24">
        <v>38.9</v>
      </c>
      <c r="BL872">
        <v>0</v>
      </c>
      <c r="BM872">
        <v>0</v>
      </c>
      <c r="BN872">
        <v>0</v>
      </c>
      <c r="BO872">
        <v>0</v>
      </c>
      <c r="BP872">
        <v>0</v>
      </c>
      <c r="BQ872">
        <v>1</v>
      </c>
      <c r="BR872">
        <v>0</v>
      </c>
      <c r="BS872" s="17">
        <v>0</v>
      </c>
      <c r="BT872">
        <v>0</v>
      </c>
      <c r="BU872">
        <v>0</v>
      </c>
      <c r="BV872">
        <v>1</v>
      </c>
      <c r="BW872" s="17">
        <v>0</v>
      </c>
      <c r="BX872">
        <v>0</v>
      </c>
      <c r="BY872">
        <v>0</v>
      </c>
      <c r="BZ872">
        <v>0</v>
      </c>
      <c r="CA872">
        <v>0</v>
      </c>
      <c r="CB872" s="17">
        <v>0</v>
      </c>
      <c r="CC872">
        <v>0</v>
      </c>
      <c r="CD872">
        <v>0</v>
      </c>
      <c r="CE872">
        <v>1</v>
      </c>
      <c r="CF872">
        <v>1</v>
      </c>
      <c r="CG872">
        <v>0</v>
      </c>
      <c r="CH872">
        <v>1</v>
      </c>
      <c r="CI872">
        <v>1</v>
      </c>
      <c r="CJ872">
        <v>0</v>
      </c>
      <c r="CK872">
        <v>0</v>
      </c>
      <c r="CL872">
        <v>0</v>
      </c>
      <c r="CM872" s="17">
        <v>0</v>
      </c>
      <c r="CN872">
        <v>4.2000000000000003E-2</v>
      </c>
      <c r="CO872">
        <v>6</v>
      </c>
      <c r="CP872">
        <v>1</v>
      </c>
      <c r="CQ872">
        <v>0</v>
      </c>
      <c r="CR872">
        <v>24</v>
      </c>
      <c r="CX872" s="33" t="s">
        <v>85</v>
      </c>
    </row>
    <row r="873" spans="1:102" x14ac:dyDescent="0.25">
      <c r="A873">
        <v>872</v>
      </c>
      <c r="B873">
        <v>60</v>
      </c>
      <c r="C873" s="24" t="s">
        <v>4056</v>
      </c>
      <c r="D873" s="12">
        <v>7.99</v>
      </c>
      <c r="E873" s="13">
        <v>0.2</v>
      </c>
      <c r="F873" s="7">
        <f t="shared" si="219"/>
        <v>39.949999999999996</v>
      </c>
      <c r="G873" s="7">
        <f t="shared" si="210"/>
        <v>7.79</v>
      </c>
      <c r="H873" s="15">
        <f t="shared" si="211"/>
        <v>8.19</v>
      </c>
      <c r="I873" s="11">
        <f t="shared" si="212"/>
        <v>0.17914437518349499</v>
      </c>
      <c r="J873" s="32">
        <f t="shared" si="213"/>
        <v>4.4842146478972474E-3</v>
      </c>
      <c r="K873" s="32">
        <f t="shared" si="214"/>
        <v>223.00448986511458</v>
      </c>
      <c r="L873" s="8">
        <v>0</v>
      </c>
      <c r="M873" s="9">
        <v>1</v>
      </c>
      <c r="N873" s="8">
        <v>0</v>
      </c>
      <c r="O873" s="9">
        <v>0</v>
      </c>
      <c r="P873" s="9">
        <v>1</v>
      </c>
      <c r="Q873" s="9">
        <v>0</v>
      </c>
      <c r="R873" s="9">
        <v>0</v>
      </c>
      <c r="S873" s="8">
        <v>48141</v>
      </c>
      <c r="T873" s="9">
        <v>5</v>
      </c>
      <c r="U873" s="9">
        <f t="shared" si="215"/>
        <v>48135</v>
      </c>
      <c r="V873" s="9">
        <f t="shared" si="216"/>
        <v>15</v>
      </c>
      <c r="W873" s="7">
        <v>13.5</v>
      </c>
      <c r="X873" s="7">
        <v>20.399999999999999</v>
      </c>
      <c r="Y873" s="9">
        <v>1</v>
      </c>
      <c r="Z873" s="9">
        <v>0</v>
      </c>
      <c r="AA873" s="9">
        <v>0</v>
      </c>
      <c r="AB873" s="9">
        <v>0</v>
      </c>
      <c r="AC873" s="9">
        <v>0</v>
      </c>
      <c r="AD873" s="29">
        <v>1</v>
      </c>
      <c r="AE873" s="187">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s="17">
        <v>0</v>
      </c>
      <c r="BF873">
        <v>1</v>
      </c>
      <c r="BG873">
        <v>0</v>
      </c>
      <c r="BH873" s="17">
        <v>0</v>
      </c>
      <c r="BI873">
        <v>2538.666666666667</v>
      </c>
      <c r="BJ873">
        <v>1600</v>
      </c>
      <c r="BK873" s="24">
        <v>38.9</v>
      </c>
      <c r="BL873">
        <v>1</v>
      </c>
      <c r="BM873">
        <v>0</v>
      </c>
      <c r="BN873">
        <v>0</v>
      </c>
      <c r="BO873">
        <v>0</v>
      </c>
      <c r="BP873">
        <v>0</v>
      </c>
      <c r="BQ873">
        <v>0</v>
      </c>
      <c r="BR873">
        <v>0</v>
      </c>
      <c r="BS873" s="17">
        <v>0</v>
      </c>
      <c r="BT873">
        <v>0</v>
      </c>
      <c r="BU873">
        <v>0</v>
      </c>
      <c r="BV873">
        <v>1</v>
      </c>
      <c r="BW873" s="17">
        <v>0</v>
      </c>
      <c r="BX873">
        <v>0</v>
      </c>
      <c r="BY873">
        <v>0</v>
      </c>
      <c r="BZ873">
        <v>0</v>
      </c>
      <c r="CA873">
        <v>0</v>
      </c>
      <c r="CB873" s="17">
        <v>0</v>
      </c>
      <c r="CC873">
        <v>0</v>
      </c>
      <c r="CD873">
        <v>0</v>
      </c>
      <c r="CE873">
        <v>1</v>
      </c>
      <c r="CF873">
        <v>1</v>
      </c>
      <c r="CG873">
        <v>0</v>
      </c>
      <c r="CH873">
        <v>1</v>
      </c>
      <c r="CI873">
        <v>1</v>
      </c>
      <c r="CJ873">
        <v>0</v>
      </c>
      <c r="CK873">
        <v>0</v>
      </c>
      <c r="CL873">
        <v>0</v>
      </c>
      <c r="CM873" s="17">
        <v>0</v>
      </c>
      <c r="CN873">
        <v>4.2000000000000003E-2</v>
      </c>
      <c r="CO873">
        <v>6</v>
      </c>
      <c r="CP873">
        <v>1</v>
      </c>
      <c r="CQ873">
        <v>0</v>
      </c>
      <c r="CR873">
        <v>24</v>
      </c>
      <c r="CX873" s="33" t="s">
        <v>85</v>
      </c>
    </row>
    <row r="874" spans="1:102" x14ac:dyDescent="0.25">
      <c r="A874">
        <v>873</v>
      </c>
      <c r="B874">
        <v>60</v>
      </c>
      <c r="C874" s="24" t="s">
        <v>4056</v>
      </c>
      <c r="D874" s="12">
        <v>4.32</v>
      </c>
      <c r="E874" s="13">
        <v>0.19</v>
      </c>
      <c r="F874" s="7">
        <f t="shared" si="219"/>
        <v>22.736842105263158</v>
      </c>
      <c r="G874" s="7">
        <f t="shared" si="210"/>
        <v>4.13</v>
      </c>
      <c r="H874" s="15">
        <f t="shared" si="211"/>
        <v>4.5100000000000007</v>
      </c>
      <c r="I874" s="11">
        <f t="shared" si="212"/>
        <v>8.5168681316683814E-2</v>
      </c>
      <c r="J874" s="32">
        <f t="shared" si="213"/>
        <v>3.7458447801319269E-3</v>
      </c>
      <c r="K874" s="32">
        <f t="shared" si="214"/>
        <v>266.96247674330499</v>
      </c>
      <c r="L874" s="8">
        <v>0</v>
      </c>
      <c r="M874" s="9">
        <v>1</v>
      </c>
      <c r="N874" s="8">
        <v>0</v>
      </c>
      <c r="O874" s="9">
        <v>0</v>
      </c>
      <c r="P874" s="9">
        <v>1</v>
      </c>
      <c r="Q874" s="9">
        <v>0</v>
      </c>
      <c r="R874" s="9">
        <v>0</v>
      </c>
      <c r="S874" s="8">
        <v>70758</v>
      </c>
      <c r="T874" s="9">
        <v>5</v>
      </c>
      <c r="U874" s="9">
        <f t="shared" si="215"/>
        <v>70752</v>
      </c>
      <c r="V874" s="9">
        <f t="shared" si="216"/>
        <v>15</v>
      </c>
      <c r="W874" s="7">
        <v>13.5</v>
      </c>
      <c r="X874" s="7">
        <v>20.399999999999999</v>
      </c>
      <c r="Y874" s="9">
        <v>1</v>
      </c>
      <c r="Z874" s="9">
        <v>0</v>
      </c>
      <c r="AA874" s="9">
        <v>0</v>
      </c>
      <c r="AB874" s="9">
        <v>0</v>
      </c>
      <c r="AC874" s="9">
        <v>0</v>
      </c>
      <c r="AD874" s="29">
        <v>1</v>
      </c>
      <c r="AE874" s="187">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s="17">
        <v>0</v>
      </c>
      <c r="BF874">
        <v>1</v>
      </c>
      <c r="BG874">
        <v>0</v>
      </c>
      <c r="BH874" s="17">
        <v>0</v>
      </c>
      <c r="BI874">
        <v>2538.666666666667</v>
      </c>
      <c r="BJ874">
        <v>1600</v>
      </c>
      <c r="BK874" s="24">
        <v>38.9</v>
      </c>
      <c r="BL874">
        <v>1</v>
      </c>
      <c r="BM874">
        <v>0</v>
      </c>
      <c r="BN874">
        <v>0</v>
      </c>
      <c r="BO874">
        <v>0</v>
      </c>
      <c r="BP874">
        <v>0</v>
      </c>
      <c r="BQ874">
        <v>0</v>
      </c>
      <c r="BR874">
        <v>0</v>
      </c>
      <c r="BS874" s="17">
        <v>0</v>
      </c>
      <c r="BT874">
        <v>0</v>
      </c>
      <c r="BU874">
        <v>0</v>
      </c>
      <c r="BV874">
        <v>1</v>
      </c>
      <c r="BW874" s="17">
        <v>0</v>
      </c>
      <c r="BX874">
        <v>0</v>
      </c>
      <c r="BY874">
        <v>0</v>
      </c>
      <c r="BZ874">
        <v>0</v>
      </c>
      <c r="CA874">
        <v>0</v>
      </c>
      <c r="CB874" s="17">
        <v>0</v>
      </c>
      <c r="CC874">
        <v>0</v>
      </c>
      <c r="CD874">
        <v>0</v>
      </c>
      <c r="CE874">
        <v>1</v>
      </c>
      <c r="CF874">
        <v>1</v>
      </c>
      <c r="CG874">
        <v>0</v>
      </c>
      <c r="CH874">
        <v>1</v>
      </c>
      <c r="CI874">
        <v>1</v>
      </c>
      <c r="CJ874">
        <v>0</v>
      </c>
      <c r="CK874">
        <v>0</v>
      </c>
      <c r="CL874">
        <v>0</v>
      </c>
      <c r="CM874" s="17">
        <v>0</v>
      </c>
      <c r="CN874">
        <v>4.2000000000000003E-2</v>
      </c>
      <c r="CO874">
        <v>6</v>
      </c>
      <c r="CP874">
        <v>1</v>
      </c>
      <c r="CQ874">
        <v>0</v>
      </c>
      <c r="CR874">
        <v>24</v>
      </c>
      <c r="CX874" s="33" t="s">
        <v>85</v>
      </c>
    </row>
    <row r="875" spans="1:102" x14ac:dyDescent="0.25">
      <c r="A875">
        <v>874</v>
      </c>
      <c r="B875">
        <v>60</v>
      </c>
      <c r="C875" s="24" t="s">
        <v>4056</v>
      </c>
      <c r="D875" s="12">
        <v>6.36</v>
      </c>
      <c r="E875" s="13">
        <v>0.14000000000000001</v>
      </c>
      <c r="F875" s="7">
        <f t="shared" si="219"/>
        <v>45.428571428571423</v>
      </c>
      <c r="G875" s="7">
        <f t="shared" si="210"/>
        <v>6.2200000000000006</v>
      </c>
      <c r="H875" s="15">
        <f t="shared" si="211"/>
        <v>6.5</v>
      </c>
      <c r="I875" s="11">
        <f t="shared" si="212"/>
        <v>0.21046241267144386</v>
      </c>
      <c r="J875" s="32">
        <f t="shared" si="213"/>
        <v>4.632820404717318E-3</v>
      </c>
      <c r="K875" s="32">
        <f t="shared" si="214"/>
        <v>215.85123372832695</v>
      </c>
      <c r="L875" s="8">
        <v>0</v>
      </c>
      <c r="M875" s="9">
        <v>1</v>
      </c>
      <c r="N875" s="8">
        <v>0</v>
      </c>
      <c r="O875" s="9">
        <v>0</v>
      </c>
      <c r="P875" s="9">
        <v>1</v>
      </c>
      <c r="Q875" s="9">
        <v>0</v>
      </c>
      <c r="R875" s="9">
        <v>0</v>
      </c>
      <c r="S875" s="8">
        <v>44534</v>
      </c>
      <c r="T875" s="9">
        <v>5</v>
      </c>
      <c r="U875" s="9">
        <f t="shared" si="215"/>
        <v>44528</v>
      </c>
      <c r="V875" s="9">
        <f t="shared" si="216"/>
        <v>15</v>
      </c>
      <c r="W875" s="7">
        <v>13.5</v>
      </c>
      <c r="X875" s="7">
        <v>20.399999999999999</v>
      </c>
      <c r="Y875" s="9">
        <v>1</v>
      </c>
      <c r="Z875" s="9">
        <v>0</v>
      </c>
      <c r="AA875" s="9">
        <v>0</v>
      </c>
      <c r="AB875" s="9">
        <v>0</v>
      </c>
      <c r="AC875" s="9">
        <v>0</v>
      </c>
      <c r="AD875" s="29">
        <v>1</v>
      </c>
      <c r="AE875" s="187">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s="17">
        <v>0</v>
      </c>
      <c r="BF875">
        <v>1</v>
      </c>
      <c r="BG875">
        <v>0</v>
      </c>
      <c r="BH875" s="17">
        <v>0</v>
      </c>
      <c r="BI875">
        <v>2538.666666666667</v>
      </c>
      <c r="BJ875">
        <v>1600</v>
      </c>
      <c r="BK875" s="24">
        <v>38.9</v>
      </c>
      <c r="BL875">
        <v>1</v>
      </c>
      <c r="BM875">
        <v>0</v>
      </c>
      <c r="BN875">
        <v>0</v>
      </c>
      <c r="BO875">
        <v>0</v>
      </c>
      <c r="BP875">
        <v>0</v>
      </c>
      <c r="BQ875">
        <v>0</v>
      </c>
      <c r="BR875">
        <v>0</v>
      </c>
      <c r="BS875" s="17">
        <v>0</v>
      </c>
      <c r="BT875">
        <v>0</v>
      </c>
      <c r="BU875">
        <v>0</v>
      </c>
      <c r="BV875">
        <v>1</v>
      </c>
      <c r="BW875" s="17">
        <v>0</v>
      </c>
      <c r="BX875">
        <v>0</v>
      </c>
      <c r="BY875">
        <v>0</v>
      </c>
      <c r="BZ875">
        <v>0</v>
      </c>
      <c r="CA875">
        <v>0</v>
      </c>
      <c r="CB875" s="17">
        <v>0</v>
      </c>
      <c r="CC875">
        <v>0</v>
      </c>
      <c r="CD875">
        <v>0</v>
      </c>
      <c r="CE875">
        <v>1</v>
      </c>
      <c r="CF875">
        <v>1</v>
      </c>
      <c r="CG875">
        <v>0</v>
      </c>
      <c r="CH875">
        <v>1</v>
      </c>
      <c r="CI875">
        <v>1</v>
      </c>
      <c r="CJ875">
        <v>0</v>
      </c>
      <c r="CK875">
        <v>0</v>
      </c>
      <c r="CL875">
        <v>0</v>
      </c>
      <c r="CM875" s="17">
        <v>0</v>
      </c>
      <c r="CN875">
        <v>4.2000000000000003E-2</v>
      </c>
      <c r="CO875">
        <v>6</v>
      </c>
      <c r="CP875">
        <v>1</v>
      </c>
      <c r="CQ875">
        <v>0</v>
      </c>
      <c r="CR875">
        <v>24</v>
      </c>
      <c r="CX875" s="33" t="s">
        <v>85</v>
      </c>
    </row>
    <row r="876" spans="1:102" x14ac:dyDescent="0.25">
      <c r="A876">
        <v>875</v>
      </c>
      <c r="B876">
        <v>60</v>
      </c>
      <c r="C876" s="24" t="s">
        <v>4056</v>
      </c>
      <c r="D876" s="12">
        <v>4.1100000000000003</v>
      </c>
      <c r="E876" s="13">
        <v>0.12</v>
      </c>
      <c r="F876" s="7">
        <f t="shared" si="219"/>
        <v>34.250000000000007</v>
      </c>
      <c r="G876" s="7">
        <f t="shared" si="210"/>
        <v>3.99</v>
      </c>
      <c r="H876" s="15">
        <f t="shared" si="211"/>
        <v>4.2300000000000004</v>
      </c>
      <c r="I876" s="11">
        <f t="shared" si="212"/>
        <v>0.12462205370365272</v>
      </c>
      <c r="J876" s="32">
        <f t="shared" si="213"/>
        <v>3.638600108135845E-3</v>
      </c>
      <c r="K876" s="32">
        <f t="shared" si="214"/>
        <v>274.83097078022337</v>
      </c>
      <c r="L876" s="8">
        <v>0</v>
      </c>
      <c r="M876" s="9">
        <v>1</v>
      </c>
      <c r="N876" s="8">
        <v>0</v>
      </c>
      <c r="O876" s="9">
        <v>0</v>
      </c>
      <c r="P876" s="9">
        <v>1</v>
      </c>
      <c r="Q876" s="9">
        <v>0</v>
      </c>
      <c r="R876" s="9">
        <v>0</v>
      </c>
      <c r="S876" s="8">
        <v>74365</v>
      </c>
      <c r="T876" s="9">
        <v>5</v>
      </c>
      <c r="U876" s="9">
        <f t="shared" si="215"/>
        <v>74359</v>
      </c>
      <c r="V876" s="9">
        <f t="shared" si="216"/>
        <v>15</v>
      </c>
      <c r="W876" s="7">
        <v>13.5</v>
      </c>
      <c r="X876" s="7">
        <v>20.399999999999999</v>
      </c>
      <c r="Y876" s="9">
        <v>1</v>
      </c>
      <c r="Z876" s="9">
        <v>0</v>
      </c>
      <c r="AA876" s="9">
        <v>0</v>
      </c>
      <c r="AB876" s="9">
        <v>0</v>
      </c>
      <c r="AC876" s="9">
        <v>0</v>
      </c>
      <c r="AD876" s="29">
        <v>1</v>
      </c>
      <c r="AE876" s="187">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s="17">
        <v>0</v>
      </c>
      <c r="BF876">
        <v>1</v>
      </c>
      <c r="BG876">
        <v>0</v>
      </c>
      <c r="BH876" s="17">
        <v>0</v>
      </c>
      <c r="BI876">
        <v>2538.666666666667</v>
      </c>
      <c r="BJ876">
        <v>1600</v>
      </c>
      <c r="BK876" s="24">
        <v>38.9</v>
      </c>
      <c r="BL876">
        <v>1</v>
      </c>
      <c r="BM876">
        <v>0</v>
      </c>
      <c r="BN876">
        <v>0</v>
      </c>
      <c r="BO876">
        <v>0</v>
      </c>
      <c r="BP876">
        <v>0</v>
      </c>
      <c r="BQ876">
        <v>0</v>
      </c>
      <c r="BR876">
        <v>0</v>
      </c>
      <c r="BS876" s="17">
        <v>0</v>
      </c>
      <c r="BT876">
        <v>0</v>
      </c>
      <c r="BU876">
        <v>0</v>
      </c>
      <c r="BV876">
        <v>1</v>
      </c>
      <c r="BW876" s="17">
        <v>0</v>
      </c>
      <c r="BX876">
        <v>0</v>
      </c>
      <c r="BY876">
        <v>0</v>
      </c>
      <c r="BZ876">
        <v>0</v>
      </c>
      <c r="CA876">
        <v>0</v>
      </c>
      <c r="CB876" s="17">
        <v>0</v>
      </c>
      <c r="CC876">
        <v>0</v>
      </c>
      <c r="CD876">
        <v>0</v>
      </c>
      <c r="CE876">
        <v>1</v>
      </c>
      <c r="CF876">
        <v>1</v>
      </c>
      <c r="CG876">
        <v>0</v>
      </c>
      <c r="CH876">
        <v>1</v>
      </c>
      <c r="CI876">
        <v>1</v>
      </c>
      <c r="CJ876">
        <v>0</v>
      </c>
      <c r="CK876">
        <v>0</v>
      </c>
      <c r="CL876">
        <v>0</v>
      </c>
      <c r="CM876" s="17">
        <v>0</v>
      </c>
      <c r="CN876">
        <v>4.2000000000000003E-2</v>
      </c>
      <c r="CO876">
        <v>6</v>
      </c>
      <c r="CP876">
        <v>1</v>
      </c>
      <c r="CQ876">
        <v>0</v>
      </c>
      <c r="CR876">
        <v>24</v>
      </c>
      <c r="CX876" s="33" t="s">
        <v>85</v>
      </c>
    </row>
    <row r="877" spans="1:102" x14ac:dyDescent="0.25">
      <c r="A877">
        <v>876</v>
      </c>
      <c r="B877">
        <v>60</v>
      </c>
      <c r="C877" s="24" t="s">
        <v>4056</v>
      </c>
      <c r="D877" s="12">
        <v>8.17</v>
      </c>
      <c r="E877" s="13">
        <v>0.17</v>
      </c>
      <c r="F877" s="7">
        <f t="shared" si="219"/>
        <v>48.058823529411761</v>
      </c>
      <c r="G877" s="7">
        <f t="shared" si="210"/>
        <v>8</v>
      </c>
      <c r="H877" s="15">
        <f t="shared" si="211"/>
        <v>8.34</v>
      </c>
      <c r="I877" s="11">
        <f t="shared" si="212"/>
        <v>0.19129694933617142</v>
      </c>
      <c r="J877" s="32">
        <f t="shared" si="213"/>
        <v>3.9804750779864314E-3</v>
      </c>
      <c r="K877" s="32">
        <f t="shared" si="214"/>
        <v>251.22629344682679</v>
      </c>
      <c r="L877" s="8">
        <v>0</v>
      </c>
      <c r="M877" s="9">
        <v>1</v>
      </c>
      <c r="N877" s="8">
        <v>0</v>
      </c>
      <c r="O877" s="9">
        <v>0</v>
      </c>
      <c r="P877" s="9">
        <v>1</v>
      </c>
      <c r="Q877" s="9">
        <v>0</v>
      </c>
      <c r="R877" s="9">
        <v>0</v>
      </c>
      <c r="S877" s="8">
        <v>60811</v>
      </c>
      <c r="T877" s="9">
        <v>5</v>
      </c>
      <c r="U877" s="9">
        <f t="shared" si="215"/>
        <v>60805</v>
      </c>
      <c r="V877" s="9">
        <f t="shared" si="216"/>
        <v>15</v>
      </c>
      <c r="W877" s="7">
        <v>13.5</v>
      </c>
      <c r="X877" s="7">
        <v>20.399999999999999</v>
      </c>
      <c r="Y877" s="9">
        <v>1</v>
      </c>
      <c r="Z877" s="9">
        <v>0</v>
      </c>
      <c r="AA877" s="9">
        <v>0</v>
      </c>
      <c r="AB877" s="9">
        <v>0</v>
      </c>
      <c r="AC877" s="9">
        <v>0</v>
      </c>
      <c r="AD877" s="29">
        <v>1</v>
      </c>
      <c r="AE877" s="187">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s="17">
        <v>0</v>
      </c>
      <c r="BF877">
        <v>1</v>
      </c>
      <c r="BG877">
        <v>0</v>
      </c>
      <c r="BH877" s="17">
        <v>0</v>
      </c>
      <c r="BI877">
        <v>2538.666666666667</v>
      </c>
      <c r="BJ877">
        <v>1600</v>
      </c>
      <c r="BK877" s="24">
        <v>38.9</v>
      </c>
      <c r="BL877">
        <v>0</v>
      </c>
      <c r="BM877">
        <v>0</v>
      </c>
      <c r="BN877">
        <v>0</v>
      </c>
      <c r="BO877">
        <v>0</v>
      </c>
      <c r="BP877">
        <v>0</v>
      </c>
      <c r="BQ877">
        <v>1</v>
      </c>
      <c r="BR877">
        <v>0</v>
      </c>
      <c r="BS877" s="17">
        <v>0</v>
      </c>
      <c r="BT877">
        <v>0</v>
      </c>
      <c r="BU877">
        <v>0</v>
      </c>
      <c r="BV877">
        <v>1</v>
      </c>
      <c r="BW877" s="17">
        <v>0</v>
      </c>
      <c r="BX877">
        <v>0</v>
      </c>
      <c r="BY877">
        <v>0</v>
      </c>
      <c r="BZ877">
        <v>0</v>
      </c>
      <c r="CA877">
        <v>0</v>
      </c>
      <c r="CB877" s="17">
        <v>0</v>
      </c>
      <c r="CC877">
        <v>0</v>
      </c>
      <c r="CD877">
        <v>0</v>
      </c>
      <c r="CE877">
        <v>1</v>
      </c>
      <c r="CF877">
        <v>1</v>
      </c>
      <c r="CG877">
        <v>0</v>
      </c>
      <c r="CH877">
        <v>1</v>
      </c>
      <c r="CI877">
        <v>1</v>
      </c>
      <c r="CJ877">
        <v>0</v>
      </c>
      <c r="CK877">
        <v>0</v>
      </c>
      <c r="CL877">
        <v>0</v>
      </c>
      <c r="CM877" s="17">
        <v>0</v>
      </c>
      <c r="CN877">
        <v>4.2000000000000003E-2</v>
      </c>
      <c r="CO877">
        <v>6</v>
      </c>
      <c r="CP877">
        <v>1</v>
      </c>
      <c r="CQ877">
        <v>0</v>
      </c>
      <c r="CR877">
        <v>24</v>
      </c>
      <c r="CX877" s="33" t="s">
        <v>85</v>
      </c>
    </row>
    <row r="878" spans="1:102" x14ac:dyDescent="0.25">
      <c r="A878">
        <v>877</v>
      </c>
      <c r="B878">
        <v>60</v>
      </c>
      <c r="C878" s="24" t="s">
        <v>4056</v>
      </c>
      <c r="D878" s="12">
        <v>4.05</v>
      </c>
      <c r="E878" s="13">
        <v>0.14000000000000001</v>
      </c>
      <c r="F878" s="7">
        <f t="shared" si="219"/>
        <v>28.928571428571423</v>
      </c>
      <c r="G878" s="7">
        <f t="shared" si="210"/>
        <v>3.9099999999999997</v>
      </c>
      <c r="H878" s="15">
        <f t="shared" si="211"/>
        <v>4.1899999999999995</v>
      </c>
      <c r="I878" s="11">
        <f t="shared" si="212"/>
        <v>8.8044424868352289E-2</v>
      </c>
      <c r="J878" s="32">
        <f t="shared" si="213"/>
        <v>3.0435109831035367E-3</v>
      </c>
      <c r="K878" s="32">
        <f t="shared" si="214"/>
        <v>328.56789594374243</v>
      </c>
      <c r="L878" s="8">
        <v>0</v>
      </c>
      <c r="M878" s="9">
        <v>1</v>
      </c>
      <c r="N878" s="8">
        <v>0</v>
      </c>
      <c r="O878" s="9">
        <v>0</v>
      </c>
      <c r="P878" s="9">
        <v>1</v>
      </c>
      <c r="Q878" s="9">
        <v>0</v>
      </c>
      <c r="R878" s="9">
        <v>0</v>
      </c>
      <c r="S878" s="8">
        <v>107126</v>
      </c>
      <c r="T878" s="9">
        <v>5</v>
      </c>
      <c r="U878" s="9">
        <f t="shared" si="215"/>
        <v>107120</v>
      </c>
      <c r="V878" s="9">
        <f t="shared" si="216"/>
        <v>15</v>
      </c>
      <c r="W878" s="7">
        <v>13.5</v>
      </c>
      <c r="X878" s="7">
        <v>20.399999999999999</v>
      </c>
      <c r="Y878" s="9">
        <v>1</v>
      </c>
      <c r="Z878" s="9">
        <v>0</v>
      </c>
      <c r="AA878" s="9">
        <v>0</v>
      </c>
      <c r="AB878" s="9">
        <v>0</v>
      </c>
      <c r="AC878" s="9">
        <v>0</v>
      </c>
      <c r="AD878" s="29">
        <v>1</v>
      </c>
      <c r="AE878" s="187">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s="17">
        <v>0</v>
      </c>
      <c r="BF878">
        <v>1</v>
      </c>
      <c r="BG878">
        <v>0</v>
      </c>
      <c r="BH878" s="17">
        <v>0</v>
      </c>
      <c r="BI878">
        <v>2538.666666666667</v>
      </c>
      <c r="BJ878">
        <v>1600</v>
      </c>
      <c r="BK878" s="24">
        <v>38.9</v>
      </c>
      <c r="BL878">
        <v>0</v>
      </c>
      <c r="BM878">
        <v>0</v>
      </c>
      <c r="BN878">
        <v>0</v>
      </c>
      <c r="BO878">
        <v>0</v>
      </c>
      <c r="BP878">
        <v>0</v>
      </c>
      <c r="BQ878">
        <v>1</v>
      </c>
      <c r="BR878">
        <v>0</v>
      </c>
      <c r="BS878" s="17">
        <v>0</v>
      </c>
      <c r="BT878">
        <v>0</v>
      </c>
      <c r="BU878">
        <v>0</v>
      </c>
      <c r="BV878">
        <v>1</v>
      </c>
      <c r="BW878" s="17">
        <v>0</v>
      </c>
      <c r="BX878">
        <v>0</v>
      </c>
      <c r="BY878">
        <v>0</v>
      </c>
      <c r="BZ878">
        <v>0</v>
      </c>
      <c r="CA878">
        <v>0</v>
      </c>
      <c r="CB878" s="17">
        <v>0</v>
      </c>
      <c r="CC878">
        <v>0</v>
      </c>
      <c r="CD878">
        <v>0</v>
      </c>
      <c r="CE878">
        <v>1</v>
      </c>
      <c r="CF878">
        <v>1</v>
      </c>
      <c r="CG878">
        <v>0</v>
      </c>
      <c r="CH878">
        <v>1</v>
      </c>
      <c r="CI878">
        <v>1</v>
      </c>
      <c r="CJ878">
        <v>0</v>
      </c>
      <c r="CK878">
        <v>0</v>
      </c>
      <c r="CL878">
        <v>0</v>
      </c>
      <c r="CM878" s="17">
        <v>0</v>
      </c>
      <c r="CN878">
        <v>4.2000000000000003E-2</v>
      </c>
      <c r="CO878">
        <v>6</v>
      </c>
      <c r="CP878">
        <v>1</v>
      </c>
      <c r="CQ878">
        <v>0</v>
      </c>
      <c r="CR878">
        <v>24</v>
      </c>
      <c r="CX878" s="33" t="s">
        <v>85</v>
      </c>
    </row>
    <row r="879" spans="1:102" x14ac:dyDescent="0.25">
      <c r="A879">
        <v>878</v>
      </c>
      <c r="B879">
        <v>60</v>
      </c>
      <c r="C879" s="24" t="s">
        <v>4056</v>
      </c>
      <c r="D879" s="12">
        <v>6.74</v>
      </c>
      <c r="E879" s="13">
        <v>0.11</v>
      </c>
      <c r="F879" s="7">
        <f t="shared" si="219"/>
        <v>61.272727272727273</v>
      </c>
      <c r="G879" s="7">
        <f t="shared" si="210"/>
        <v>6.63</v>
      </c>
      <c r="H879" s="15">
        <f t="shared" si="211"/>
        <v>6.8500000000000005</v>
      </c>
      <c r="I879" s="11">
        <f t="shared" si="212"/>
        <v>0.26258316884075517</v>
      </c>
      <c r="J879" s="32">
        <f t="shared" si="213"/>
        <v>4.2854819840479333E-3</v>
      </c>
      <c r="K879" s="32">
        <f t="shared" si="214"/>
        <v>233.34598155408204</v>
      </c>
      <c r="L879" s="8">
        <v>0</v>
      </c>
      <c r="M879" s="9">
        <v>1</v>
      </c>
      <c r="N879" s="8">
        <v>0</v>
      </c>
      <c r="O879" s="9">
        <v>0</v>
      </c>
      <c r="P879" s="9">
        <v>1</v>
      </c>
      <c r="Q879" s="9">
        <v>0</v>
      </c>
      <c r="R879" s="9">
        <v>0</v>
      </c>
      <c r="S879" s="8">
        <v>50702</v>
      </c>
      <c r="T879" s="9">
        <v>5</v>
      </c>
      <c r="U879" s="9">
        <f t="shared" si="215"/>
        <v>50696</v>
      </c>
      <c r="V879" s="9">
        <f t="shared" si="216"/>
        <v>15</v>
      </c>
      <c r="W879" s="7">
        <v>13.5</v>
      </c>
      <c r="X879" s="7">
        <v>20.399999999999999</v>
      </c>
      <c r="Y879" s="9">
        <v>1</v>
      </c>
      <c r="Z879" s="9">
        <v>0</v>
      </c>
      <c r="AA879" s="9">
        <v>0</v>
      </c>
      <c r="AB879" s="9">
        <v>0</v>
      </c>
      <c r="AC879" s="9">
        <v>0</v>
      </c>
      <c r="AD879" s="29">
        <v>1</v>
      </c>
      <c r="AE879" s="187">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s="17">
        <v>0</v>
      </c>
      <c r="BF879">
        <v>1</v>
      </c>
      <c r="BG879">
        <v>0</v>
      </c>
      <c r="BH879" s="17">
        <v>0</v>
      </c>
      <c r="BI879">
        <v>2538.666666666667</v>
      </c>
      <c r="BJ879">
        <v>1600</v>
      </c>
      <c r="BK879" s="24">
        <v>38.9</v>
      </c>
      <c r="BL879">
        <v>0</v>
      </c>
      <c r="BM879">
        <v>0</v>
      </c>
      <c r="BN879">
        <v>0</v>
      </c>
      <c r="BO879">
        <v>0</v>
      </c>
      <c r="BP879">
        <v>0</v>
      </c>
      <c r="BQ879">
        <v>1</v>
      </c>
      <c r="BR879">
        <v>0</v>
      </c>
      <c r="BS879" s="17">
        <v>0</v>
      </c>
      <c r="BT879">
        <v>0</v>
      </c>
      <c r="BU879">
        <v>0</v>
      </c>
      <c r="BV879">
        <v>1</v>
      </c>
      <c r="BW879" s="17">
        <v>0</v>
      </c>
      <c r="BX879">
        <v>0</v>
      </c>
      <c r="BY879">
        <v>0</v>
      </c>
      <c r="BZ879">
        <v>0</v>
      </c>
      <c r="CA879">
        <v>0</v>
      </c>
      <c r="CB879" s="17">
        <v>0</v>
      </c>
      <c r="CC879">
        <v>0</v>
      </c>
      <c r="CD879">
        <v>0</v>
      </c>
      <c r="CE879">
        <v>1</v>
      </c>
      <c r="CF879">
        <v>1</v>
      </c>
      <c r="CG879">
        <v>0</v>
      </c>
      <c r="CH879">
        <v>1</v>
      </c>
      <c r="CI879">
        <v>1</v>
      </c>
      <c r="CJ879">
        <v>0</v>
      </c>
      <c r="CK879">
        <v>0</v>
      </c>
      <c r="CL879">
        <v>0</v>
      </c>
      <c r="CM879" s="17">
        <v>0</v>
      </c>
      <c r="CN879">
        <v>4.2000000000000003E-2</v>
      </c>
      <c r="CO879">
        <v>6</v>
      </c>
      <c r="CP879">
        <v>1</v>
      </c>
      <c r="CQ879">
        <v>0</v>
      </c>
      <c r="CR879">
        <v>24</v>
      </c>
      <c r="CX879" s="33" t="s">
        <v>85</v>
      </c>
    </row>
    <row r="880" spans="1:102" x14ac:dyDescent="0.25">
      <c r="A880">
        <v>879</v>
      </c>
      <c r="B880">
        <v>60</v>
      </c>
      <c r="C880" s="24" t="s">
        <v>4056</v>
      </c>
      <c r="D880" s="12">
        <v>4.0999999999999996</v>
      </c>
      <c r="E880" s="13">
        <v>0.08</v>
      </c>
      <c r="F880" s="7">
        <f t="shared" si="219"/>
        <v>51.249999999999993</v>
      </c>
      <c r="G880" s="7">
        <f t="shared" si="210"/>
        <v>4.0199999999999996</v>
      </c>
      <c r="H880" s="15">
        <f t="shared" si="211"/>
        <v>4.18</v>
      </c>
      <c r="I880" s="11">
        <f t="shared" si="212"/>
        <v>0.14803512423470547</v>
      </c>
      <c r="J880" s="32">
        <f t="shared" si="213"/>
        <v>2.8884902289698635E-3</v>
      </c>
      <c r="K880" s="32">
        <f t="shared" si="214"/>
        <v>346.20162116893675</v>
      </c>
      <c r="L880" s="8">
        <v>0</v>
      </c>
      <c r="M880" s="9">
        <v>1</v>
      </c>
      <c r="N880" s="8">
        <v>0</v>
      </c>
      <c r="O880" s="9">
        <v>0</v>
      </c>
      <c r="P880" s="9">
        <v>1</v>
      </c>
      <c r="Q880" s="9">
        <v>0</v>
      </c>
      <c r="R880" s="9">
        <v>0</v>
      </c>
      <c r="S880" s="8">
        <v>117235</v>
      </c>
      <c r="T880" s="9">
        <v>5</v>
      </c>
      <c r="U880" s="9">
        <f t="shared" si="215"/>
        <v>117229</v>
      </c>
      <c r="V880" s="9">
        <f t="shared" si="216"/>
        <v>15</v>
      </c>
      <c r="W880" s="7">
        <v>13.5</v>
      </c>
      <c r="X880" s="7">
        <v>20.399999999999999</v>
      </c>
      <c r="Y880" s="9">
        <v>1</v>
      </c>
      <c r="Z880" s="9">
        <v>0</v>
      </c>
      <c r="AA880" s="9">
        <v>0</v>
      </c>
      <c r="AB880" s="9">
        <v>0</v>
      </c>
      <c r="AC880" s="9">
        <v>0</v>
      </c>
      <c r="AD880" s="29">
        <v>1</v>
      </c>
      <c r="AE880" s="187">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s="17">
        <v>0</v>
      </c>
      <c r="BF880">
        <v>1</v>
      </c>
      <c r="BG880">
        <v>0</v>
      </c>
      <c r="BH880" s="17">
        <v>0</v>
      </c>
      <c r="BI880">
        <v>2538.666666666667</v>
      </c>
      <c r="BJ880">
        <v>1600</v>
      </c>
      <c r="BK880" s="24">
        <v>38.9</v>
      </c>
      <c r="BL880">
        <v>0</v>
      </c>
      <c r="BM880">
        <v>0</v>
      </c>
      <c r="BN880">
        <v>0</v>
      </c>
      <c r="BO880">
        <v>0</v>
      </c>
      <c r="BP880">
        <v>0</v>
      </c>
      <c r="BQ880">
        <v>1</v>
      </c>
      <c r="BR880">
        <v>0</v>
      </c>
      <c r="BS880" s="17">
        <v>0</v>
      </c>
      <c r="BT880">
        <v>0</v>
      </c>
      <c r="BU880">
        <v>0</v>
      </c>
      <c r="BV880">
        <v>1</v>
      </c>
      <c r="BW880" s="17">
        <v>0</v>
      </c>
      <c r="BX880">
        <v>0</v>
      </c>
      <c r="BY880">
        <v>0</v>
      </c>
      <c r="BZ880">
        <v>0</v>
      </c>
      <c r="CA880">
        <v>0</v>
      </c>
      <c r="CB880" s="17">
        <v>0</v>
      </c>
      <c r="CC880">
        <v>0</v>
      </c>
      <c r="CD880">
        <v>0</v>
      </c>
      <c r="CE880">
        <v>1</v>
      </c>
      <c r="CF880">
        <v>1</v>
      </c>
      <c r="CG880">
        <v>0</v>
      </c>
      <c r="CH880">
        <v>1</v>
      </c>
      <c r="CI880">
        <v>1</v>
      </c>
      <c r="CJ880">
        <v>0</v>
      </c>
      <c r="CK880">
        <v>0</v>
      </c>
      <c r="CL880">
        <v>0</v>
      </c>
      <c r="CM880" s="17">
        <v>0</v>
      </c>
      <c r="CN880">
        <v>4.2000000000000003E-2</v>
      </c>
      <c r="CO880">
        <v>6</v>
      </c>
      <c r="CP880">
        <v>1</v>
      </c>
      <c r="CQ880">
        <v>0</v>
      </c>
      <c r="CR880">
        <v>24</v>
      </c>
      <c r="CX880" s="33" t="s">
        <v>85</v>
      </c>
    </row>
    <row r="881" spans="1:102" x14ac:dyDescent="0.25">
      <c r="A881">
        <v>880</v>
      </c>
      <c r="B881">
        <v>60</v>
      </c>
      <c r="C881" s="24" t="s">
        <v>4056</v>
      </c>
      <c r="D881" s="12">
        <v>10.49</v>
      </c>
      <c r="E881" s="13">
        <v>0.22</v>
      </c>
      <c r="F881" s="7">
        <f t="shared" si="219"/>
        <v>47.68181818181818</v>
      </c>
      <c r="G881" s="7">
        <f t="shared" si="210"/>
        <v>10.27</v>
      </c>
      <c r="H881" s="15">
        <f t="shared" si="211"/>
        <v>10.71</v>
      </c>
      <c r="I881" s="11">
        <f t="shared" si="212"/>
        <v>0.20000763401791363</v>
      </c>
      <c r="J881" s="32">
        <f t="shared" si="213"/>
        <v>4.194631028021068E-3</v>
      </c>
      <c r="K881" s="32">
        <f t="shared" si="214"/>
        <v>238.39999116007525</v>
      </c>
      <c r="L881" s="8">
        <v>0</v>
      </c>
      <c r="M881" s="9">
        <v>1</v>
      </c>
      <c r="N881" s="8">
        <v>0</v>
      </c>
      <c r="O881" s="9">
        <v>0</v>
      </c>
      <c r="P881" s="9">
        <v>1</v>
      </c>
      <c r="Q881" s="9">
        <v>0</v>
      </c>
      <c r="R881" s="9">
        <v>0</v>
      </c>
      <c r="S881" s="8">
        <v>54567</v>
      </c>
      <c r="T881" s="9">
        <v>5</v>
      </c>
      <c r="U881" s="9">
        <f t="shared" si="215"/>
        <v>54561</v>
      </c>
      <c r="V881" s="9">
        <f t="shared" si="216"/>
        <v>15</v>
      </c>
      <c r="W881" s="7">
        <v>13.5</v>
      </c>
      <c r="X881" s="7">
        <v>20.399999999999999</v>
      </c>
      <c r="Y881" s="9">
        <v>1</v>
      </c>
      <c r="Z881" s="9">
        <v>0</v>
      </c>
      <c r="AA881" s="9">
        <v>0</v>
      </c>
      <c r="AB881" s="9">
        <v>0</v>
      </c>
      <c r="AC881" s="9">
        <v>0</v>
      </c>
      <c r="AD881" s="29">
        <v>1</v>
      </c>
      <c r="AE881" s="187">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s="17">
        <v>0</v>
      </c>
      <c r="BF881">
        <v>1</v>
      </c>
      <c r="BG881">
        <v>0</v>
      </c>
      <c r="BH881" s="17">
        <v>0</v>
      </c>
      <c r="BI881">
        <v>2538.666666666667</v>
      </c>
      <c r="BJ881">
        <v>1600</v>
      </c>
      <c r="BK881" s="24">
        <v>38.9</v>
      </c>
      <c r="BL881">
        <v>0</v>
      </c>
      <c r="BM881">
        <v>0</v>
      </c>
      <c r="BN881">
        <v>0</v>
      </c>
      <c r="BO881">
        <v>0</v>
      </c>
      <c r="BP881">
        <v>0</v>
      </c>
      <c r="BQ881">
        <v>0</v>
      </c>
      <c r="BR881">
        <v>0</v>
      </c>
      <c r="BS881" s="17">
        <v>1</v>
      </c>
      <c r="BT881">
        <v>0</v>
      </c>
      <c r="BU881">
        <v>1</v>
      </c>
      <c r="BV881">
        <v>0</v>
      </c>
      <c r="BW881" s="17">
        <v>0</v>
      </c>
      <c r="BX881">
        <v>0</v>
      </c>
      <c r="BY881">
        <v>0</v>
      </c>
      <c r="BZ881">
        <v>0</v>
      </c>
      <c r="CA881">
        <v>0</v>
      </c>
      <c r="CB881" s="17">
        <v>0</v>
      </c>
      <c r="CC881">
        <v>0</v>
      </c>
      <c r="CD881">
        <v>0</v>
      </c>
      <c r="CE881">
        <v>1</v>
      </c>
      <c r="CF881">
        <v>1</v>
      </c>
      <c r="CG881">
        <v>0</v>
      </c>
      <c r="CH881">
        <v>1</v>
      </c>
      <c r="CI881">
        <v>1</v>
      </c>
      <c r="CJ881">
        <v>0</v>
      </c>
      <c r="CK881">
        <v>0</v>
      </c>
      <c r="CL881">
        <v>0</v>
      </c>
      <c r="CM881" s="17">
        <v>0</v>
      </c>
      <c r="CN881">
        <v>4.2000000000000003E-2</v>
      </c>
      <c r="CO881">
        <v>6</v>
      </c>
      <c r="CP881">
        <v>1</v>
      </c>
      <c r="CQ881">
        <v>0</v>
      </c>
      <c r="CR881">
        <v>24</v>
      </c>
      <c r="CX881" s="33" t="s">
        <v>85</v>
      </c>
    </row>
    <row r="882" spans="1:102" x14ac:dyDescent="0.25">
      <c r="A882">
        <v>881</v>
      </c>
      <c r="B882">
        <v>60</v>
      </c>
      <c r="C882" s="24" t="s">
        <v>4056</v>
      </c>
      <c r="D882" s="12">
        <v>9.18</v>
      </c>
      <c r="E882" s="13">
        <v>0.45</v>
      </c>
      <c r="F882" s="7">
        <f t="shared" si="219"/>
        <v>20.399999999999999</v>
      </c>
      <c r="G882" s="7">
        <f t="shared" si="210"/>
        <v>8.73</v>
      </c>
      <c r="H882" s="15">
        <f t="shared" si="211"/>
        <v>9.629999999999999</v>
      </c>
      <c r="I882" s="11">
        <f t="shared" si="212"/>
        <v>6.9862538467178478E-2</v>
      </c>
      <c r="J882" s="32">
        <f t="shared" si="213"/>
        <v>3.4246342385871801E-3</v>
      </c>
      <c r="K882" s="32">
        <f t="shared" si="214"/>
        <v>292.00198629461408</v>
      </c>
      <c r="L882" s="8">
        <v>0</v>
      </c>
      <c r="M882" s="9">
        <v>1</v>
      </c>
      <c r="N882" s="8">
        <v>0</v>
      </c>
      <c r="O882" s="9">
        <v>0</v>
      </c>
      <c r="P882" s="9">
        <v>1</v>
      </c>
      <c r="Q882" s="9">
        <v>0</v>
      </c>
      <c r="R882" s="9">
        <v>0</v>
      </c>
      <c r="S882" s="8">
        <v>84855</v>
      </c>
      <c r="T882" s="9">
        <v>5</v>
      </c>
      <c r="U882" s="9">
        <f t="shared" si="215"/>
        <v>84849</v>
      </c>
      <c r="V882" s="9">
        <f t="shared" si="216"/>
        <v>15</v>
      </c>
      <c r="W882" s="7">
        <v>13.5</v>
      </c>
      <c r="X882" s="7">
        <v>20.399999999999999</v>
      </c>
      <c r="Y882" s="9">
        <v>1</v>
      </c>
      <c r="Z882" s="9">
        <v>0</v>
      </c>
      <c r="AA882" s="9">
        <v>0</v>
      </c>
      <c r="AB882" s="9">
        <v>0</v>
      </c>
      <c r="AC882" s="9">
        <v>0</v>
      </c>
      <c r="AD882" s="29">
        <v>1</v>
      </c>
      <c r="AE882" s="187">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s="17">
        <v>0</v>
      </c>
      <c r="BF882">
        <v>1</v>
      </c>
      <c r="BG882">
        <v>0</v>
      </c>
      <c r="BH882" s="17">
        <v>0</v>
      </c>
      <c r="BI882">
        <v>2538.666666666667</v>
      </c>
      <c r="BJ882">
        <v>1600</v>
      </c>
      <c r="BK882" s="24">
        <v>38.9</v>
      </c>
      <c r="BL882">
        <v>0</v>
      </c>
      <c r="BM882">
        <v>0</v>
      </c>
      <c r="BN882">
        <v>0</v>
      </c>
      <c r="BO882">
        <v>0</v>
      </c>
      <c r="BP882">
        <v>0</v>
      </c>
      <c r="BQ882">
        <v>0</v>
      </c>
      <c r="BR882">
        <v>0</v>
      </c>
      <c r="BS882" s="17">
        <v>1</v>
      </c>
      <c r="BT882">
        <v>0</v>
      </c>
      <c r="BU882">
        <v>1</v>
      </c>
      <c r="BV882">
        <v>0</v>
      </c>
      <c r="BW882" s="17">
        <v>0</v>
      </c>
      <c r="BX882">
        <v>0</v>
      </c>
      <c r="BY882">
        <v>0</v>
      </c>
      <c r="BZ882">
        <v>0</v>
      </c>
      <c r="CA882">
        <v>0</v>
      </c>
      <c r="CB882" s="17">
        <v>0</v>
      </c>
      <c r="CC882">
        <v>0</v>
      </c>
      <c r="CD882">
        <v>0</v>
      </c>
      <c r="CE882">
        <v>1</v>
      </c>
      <c r="CF882">
        <v>1</v>
      </c>
      <c r="CG882">
        <v>0</v>
      </c>
      <c r="CH882">
        <v>1</v>
      </c>
      <c r="CI882">
        <v>1</v>
      </c>
      <c r="CJ882">
        <v>0</v>
      </c>
      <c r="CK882">
        <v>0</v>
      </c>
      <c r="CL882">
        <v>0</v>
      </c>
      <c r="CM882" s="17">
        <v>0</v>
      </c>
      <c r="CN882">
        <v>4.2000000000000003E-2</v>
      </c>
      <c r="CO882">
        <v>6</v>
      </c>
      <c r="CP882">
        <v>1</v>
      </c>
      <c r="CQ882">
        <v>0</v>
      </c>
      <c r="CR882">
        <v>24</v>
      </c>
      <c r="CX882" s="33" t="s">
        <v>85</v>
      </c>
    </row>
    <row r="883" spans="1:102" x14ac:dyDescent="0.25">
      <c r="A883">
        <v>882</v>
      </c>
      <c r="B883">
        <v>60</v>
      </c>
      <c r="C883" s="24" t="s">
        <v>4056</v>
      </c>
      <c r="D883" s="12">
        <v>10.63</v>
      </c>
      <c r="E883" s="13">
        <v>0.65</v>
      </c>
      <c r="F883" s="7">
        <f t="shared" si="219"/>
        <v>16.353846153846156</v>
      </c>
      <c r="G883" s="7">
        <f t="shared" si="210"/>
        <v>9.98</v>
      </c>
      <c r="H883" s="15">
        <f t="shared" si="211"/>
        <v>11.280000000000001</v>
      </c>
      <c r="I883" s="11">
        <f t="shared" si="212"/>
        <v>5.536192568228316E-2</v>
      </c>
      <c r="J883" s="32">
        <f t="shared" si="213"/>
        <v>3.3852541574302965E-3</v>
      </c>
      <c r="K883" s="32">
        <f t="shared" si="214"/>
        <v>295.39879533272244</v>
      </c>
      <c r="L883" s="8">
        <v>0</v>
      </c>
      <c r="M883" s="9">
        <v>1</v>
      </c>
      <c r="N883" s="8">
        <v>0</v>
      </c>
      <c r="O883" s="9">
        <v>0</v>
      </c>
      <c r="P883" s="9">
        <v>1</v>
      </c>
      <c r="Q883" s="9">
        <v>0</v>
      </c>
      <c r="R883" s="9">
        <v>0</v>
      </c>
      <c r="S883" s="8">
        <v>86999</v>
      </c>
      <c r="T883" s="9">
        <v>5</v>
      </c>
      <c r="U883" s="9">
        <f t="shared" si="215"/>
        <v>86993</v>
      </c>
      <c r="V883" s="9">
        <f t="shared" si="216"/>
        <v>15</v>
      </c>
      <c r="W883" s="7">
        <v>13.5</v>
      </c>
      <c r="X883" s="7">
        <v>20.399999999999999</v>
      </c>
      <c r="Y883" s="9">
        <v>1</v>
      </c>
      <c r="Z883" s="9">
        <v>0</v>
      </c>
      <c r="AA883" s="9">
        <v>0</v>
      </c>
      <c r="AB883" s="9">
        <v>0</v>
      </c>
      <c r="AC883" s="9">
        <v>0</v>
      </c>
      <c r="AD883" s="29">
        <v>1</v>
      </c>
      <c r="AE883" s="187">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s="17">
        <v>0</v>
      </c>
      <c r="BF883">
        <v>1</v>
      </c>
      <c r="BG883">
        <v>0</v>
      </c>
      <c r="BH883" s="17">
        <v>0</v>
      </c>
      <c r="BI883">
        <v>2538.666666666667</v>
      </c>
      <c r="BJ883">
        <v>1600</v>
      </c>
      <c r="BK883" s="24">
        <v>38.9</v>
      </c>
      <c r="BL883">
        <v>0</v>
      </c>
      <c r="BM883">
        <v>0</v>
      </c>
      <c r="BN883">
        <v>0</v>
      </c>
      <c r="BO883">
        <v>0</v>
      </c>
      <c r="BP883">
        <v>0</v>
      </c>
      <c r="BQ883">
        <v>0</v>
      </c>
      <c r="BR883">
        <v>0</v>
      </c>
      <c r="BS883" s="17">
        <v>1</v>
      </c>
      <c r="BT883">
        <v>0</v>
      </c>
      <c r="BU883">
        <v>1</v>
      </c>
      <c r="BV883">
        <v>0</v>
      </c>
      <c r="BW883" s="17">
        <v>0</v>
      </c>
      <c r="BX883">
        <v>0</v>
      </c>
      <c r="BY883">
        <v>0</v>
      </c>
      <c r="BZ883">
        <v>0</v>
      </c>
      <c r="CA883">
        <v>0</v>
      </c>
      <c r="CB883" s="17">
        <v>0</v>
      </c>
      <c r="CC883">
        <v>0</v>
      </c>
      <c r="CD883">
        <v>0</v>
      </c>
      <c r="CE883">
        <v>1</v>
      </c>
      <c r="CF883">
        <v>1</v>
      </c>
      <c r="CG883">
        <v>0</v>
      </c>
      <c r="CH883">
        <v>1</v>
      </c>
      <c r="CI883">
        <v>1</v>
      </c>
      <c r="CJ883">
        <v>0</v>
      </c>
      <c r="CK883">
        <v>0</v>
      </c>
      <c r="CL883">
        <v>0</v>
      </c>
      <c r="CM883" s="17">
        <v>0</v>
      </c>
      <c r="CN883">
        <v>4.2000000000000003E-2</v>
      </c>
      <c r="CO883">
        <v>6</v>
      </c>
      <c r="CP883">
        <v>1</v>
      </c>
      <c r="CQ883">
        <v>0</v>
      </c>
      <c r="CR883">
        <v>24</v>
      </c>
      <c r="CX883" s="33" t="s">
        <v>85</v>
      </c>
    </row>
    <row r="884" spans="1:102" x14ac:dyDescent="0.25">
      <c r="A884">
        <v>883</v>
      </c>
      <c r="B884">
        <v>60</v>
      </c>
      <c r="C884" s="24" t="s">
        <v>4056</v>
      </c>
      <c r="D884" s="12">
        <v>8.39</v>
      </c>
      <c r="E884" s="13">
        <v>0.51</v>
      </c>
      <c r="F884" s="7">
        <f t="shared" si="219"/>
        <v>16.450980392156865</v>
      </c>
      <c r="G884" s="7">
        <f t="shared" si="210"/>
        <v>7.8800000000000008</v>
      </c>
      <c r="H884" s="15">
        <f t="shared" si="211"/>
        <v>8.9</v>
      </c>
      <c r="I884" s="11">
        <f t="shared" si="212"/>
        <v>5.5173068869910705E-2</v>
      </c>
      <c r="J884" s="32">
        <f t="shared" si="213"/>
        <v>3.3537860695654893E-3</v>
      </c>
      <c r="K884" s="32">
        <f t="shared" si="214"/>
        <v>298.17047935009111</v>
      </c>
      <c r="L884" s="8">
        <v>0</v>
      </c>
      <c r="M884" s="9">
        <v>1</v>
      </c>
      <c r="N884" s="8">
        <v>0</v>
      </c>
      <c r="O884" s="9">
        <v>0</v>
      </c>
      <c r="P884" s="9">
        <v>1</v>
      </c>
      <c r="Q884" s="9">
        <v>0</v>
      </c>
      <c r="R884" s="9">
        <v>0</v>
      </c>
      <c r="S884" s="8">
        <v>88641</v>
      </c>
      <c r="T884" s="9">
        <v>5</v>
      </c>
      <c r="U884" s="9">
        <f t="shared" si="215"/>
        <v>88635</v>
      </c>
      <c r="V884" s="9">
        <f t="shared" si="216"/>
        <v>15</v>
      </c>
      <c r="W884" s="7">
        <v>13.5</v>
      </c>
      <c r="X884" s="7">
        <v>20.399999999999999</v>
      </c>
      <c r="Y884" s="9">
        <v>1</v>
      </c>
      <c r="Z884" s="9">
        <v>0</v>
      </c>
      <c r="AA884" s="9">
        <v>0</v>
      </c>
      <c r="AB884" s="9">
        <v>0</v>
      </c>
      <c r="AC884" s="9">
        <v>0</v>
      </c>
      <c r="AD884" s="29">
        <v>1</v>
      </c>
      <c r="AE884" s="187">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s="17">
        <v>0</v>
      </c>
      <c r="BF884">
        <v>1</v>
      </c>
      <c r="BG884">
        <v>0</v>
      </c>
      <c r="BH884" s="17">
        <v>0</v>
      </c>
      <c r="BI884">
        <v>2538.666666666667</v>
      </c>
      <c r="BJ884">
        <v>1600</v>
      </c>
      <c r="BK884" s="24">
        <v>38.9</v>
      </c>
      <c r="BL884">
        <v>0</v>
      </c>
      <c r="BM884">
        <v>0</v>
      </c>
      <c r="BN884">
        <v>0</v>
      </c>
      <c r="BO884">
        <v>0</v>
      </c>
      <c r="BP884">
        <v>0</v>
      </c>
      <c r="BQ884">
        <v>0</v>
      </c>
      <c r="BR884">
        <v>0</v>
      </c>
      <c r="BS884" s="17">
        <v>1</v>
      </c>
      <c r="BT884">
        <v>0</v>
      </c>
      <c r="BU884">
        <v>1</v>
      </c>
      <c r="BV884">
        <v>0</v>
      </c>
      <c r="BW884" s="17">
        <v>0</v>
      </c>
      <c r="BX884">
        <v>0</v>
      </c>
      <c r="BY884">
        <v>0</v>
      </c>
      <c r="BZ884">
        <v>0</v>
      </c>
      <c r="CA884">
        <v>0</v>
      </c>
      <c r="CB884" s="17">
        <v>0</v>
      </c>
      <c r="CC884">
        <v>0</v>
      </c>
      <c r="CD884">
        <v>0</v>
      </c>
      <c r="CE884">
        <v>1</v>
      </c>
      <c r="CF884">
        <v>1</v>
      </c>
      <c r="CG884">
        <v>0</v>
      </c>
      <c r="CH884">
        <v>1</v>
      </c>
      <c r="CI884">
        <v>1</v>
      </c>
      <c r="CJ884">
        <v>0</v>
      </c>
      <c r="CK884">
        <v>0</v>
      </c>
      <c r="CL884">
        <v>0</v>
      </c>
      <c r="CM884" s="17">
        <v>0</v>
      </c>
      <c r="CN884">
        <v>4.2000000000000003E-2</v>
      </c>
      <c r="CO884">
        <v>6</v>
      </c>
      <c r="CP884">
        <v>1</v>
      </c>
      <c r="CQ884">
        <v>0</v>
      </c>
      <c r="CR884">
        <v>24</v>
      </c>
      <c r="CX884" s="33" t="s">
        <v>85</v>
      </c>
    </row>
    <row r="885" spans="1:102" x14ac:dyDescent="0.25">
      <c r="A885">
        <v>884</v>
      </c>
      <c r="B885">
        <v>60</v>
      </c>
      <c r="C885" s="24" t="s">
        <v>4056</v>
      </c>
      <c r="D885" s="12">
        <v>10.35</v>
      </c>
      <c r="E885" s="13">
        <v>0.2</v>
      </c>
      <c r="F885" s="7">
        <f t="shared" si="219"/>
        <v>51.749999999999993</v>
      </c>
      <c r="G885" s="7">
        <f t="shared" si="210"/>
        <v>10.15</v>
      </c>
      <c r="H885" s="15">
        <f t="shared" si="211"/>
        <v>10.549999999999999</v>
      </c>
      <c r="I885" s="11">
        <f t="shared" si="212"/>
        <v>0.18457784471900096</v>
      </c>
      <c r="J885" s="32">
        <f t="shared" si="213"/>
        <v>3.5667216370821445E-3</v>
      </c>
      <c r="K885" s="32">
        <f t="shared" si="214"/>
        <v>280.36951064621843</v>
      </c>
      <c r="L885" s="8">
        <v>0</v>
      </c>
      <c r="M885" s="9">
        <v>1</v>
      </c>
      <c r="N885" s="8">
        <v>0</v>
      </c>
      <c r="O885" s="9">
        <v>0</v>
      </c>
      <c r="P885" s="9">
        <v>1</v>
      </c>
      <c r="Q885" s="9">
        <v>0</v>
      </c>
      <c r="R885" s="9">
        <v>0</v>
      </c>
      <c r="S885" s="8">
        <v>75935</v>
      </c>
      <c r="T885" s="9">
        <v>5</v>
      </c>
      <c r="U885" s="9">
        <f t="shared" si="215"/>
        <v>75929</v>
      </c>
      <c r="V885" s="9">
        <f t="shared" si="216"/>
        <v>15</v>
      </c>
      <c r="W885" s="7">
        <v>13.5</v>
      </c>
      <c r="X885" s="7">
        <v>20.399999999999999</v>
      </c>
      <c r="Y885" s="9">
        <v>1</v>
      </c>
      <c r="Z885" s="9">
        <v>0</v>
      </c>
      <c r="AA885" s="9">
        <v>0</v>
      </c>
      <c r="AB885" s="9">
        <v>0</v>
      </c>
      <c r="AC885" s="9">
        <v>0</v>
      </c>
      <c r="AD885" s="29">
        <v>1</v>
      </c>
      <c r="AE885" s="187">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s="17">
        <v>0</v>
      </c>
      <c r="BF885">
        <v>1</v>
      </c>
      <c r="BG885">
        <v>0</v>
      </c>
      <c r="BH885" s="17">
        <v>0</v>
      </c>
      <c r="BI885">
        <v>2538.666666666667</v>
      </c>
      <c r="BJ885">
        <v>1600</v>
      </c>
      <c r="BK885" s="24">
        <v>38.9</v>
      </c>
      <c r="BL885">
        <v>0</v>
      </c>
      <c r="BM885">
        <v>0</v>
      </c>
      <c r="BN885">
        <v>0</v>
      </c>
      <c r="BO885">
        <v>0</v>
      </c>
      <c r="BP885">
        <v>0</v>
      </c>
      <c r="BQ885">
        <v>0</v>
      </c>
      <c r="BR885">
        <v>0</v>
      </c>
      <c r="BS885" s="17">
        <v>1</v>
      </c>
      <c r="BT885">
        <v>0</v>
      </c>
      <c r="BU885">
        <v>1</v>
      </c>
      <c r="BV885">
        <v>0</v>
      </c>
      <c r="BW885" s="17">
        <v>0</v>
      </c>
      <c r="BX885">
        <v>0</v>
      </c>
      <c r="BY885">
        <v>0</v>
      </c>
      <c r="BZ885">
        <v>0</v>
      </c>
      <c r="CA885">
        <v>0</v>
      </c>
      <c r="CB885" s="17">
        <v>0</v>
      </c>
      <c r="CC885">
        <v>0</v>
      </c>
      <c r="CD885">
        <v>0</v>
      </c>
      <c r="CE885">
        <v>1</v>
      </c>
      <c r="CF885">
        <v>1</v>
      </c>
      <c r="CG885">
        <v>0</v>
      </c>
      <c r="CH885">
        <v>1</v>
      </c>
      <c r="CI885">
        <v>1</v>
      </c>
      <c r="CJ885">
        <v>0</v>
      </c>
      <c r="CK885">
        <v>0</v>
      </c>
      <c r="CL885">
        <v>0</v>
      </c>
      <c r="CM885" s="17">
        <v>0</v>
      </c>
      <c r="CN885">
        <v>4.2000000000000003E-2</v>
      </c>
      <c r="CO885">
        <v>6</v>
      </c>
      <c r="CP885">
        <v>1</v>
      </c>
      <c r="CQ885">
        <v>0</v>
      </c>
      <c r="CR885">
        <v>24</v>
      </c>
      <c r="CX885" s="33" t="s">
        <v>85</v>
      </c>
    </row>
    <row r="886" spans="1:102" x14ac:dyDescent="0.25">
      <c r="A886">
        <v>885</v>
      </c>
      <c r="B886">
        <v>61</v>
      </c>
      <c r="C886" s="24" t="s">
        <v>4064</v>
      </c>
      <c r="D886" s="12">
        <v>6.24</v>
      </c>
      <c r="E886" s="13">
        <v>0.21</v>
      </c>
      <c r="F886" s="7">
        <f t="shared" si="219"/>
        <v>29.714285714285715</v>
      </c>
      <c r="G886" s="7">
        <f t="shared" si="210"/>
        <v>6.03</v>
      </c>
      <c r="H886" s="15">
        <f t="shared" si="211"/>
        <v>6.45</v>
      </c>
      <c r="I886" s="11">
        <f t="shared" si="212"/>
        <v>0.2789989064094901</v>
      </c>
      <c r="J886" s="32">
        <f t="shared" si="213"/>
        <v>9.3893862733963017E-3</v>
      </c>
      <c r="K886" s="32">
        <f t="shared" si="214"/>
        <v>106.50323363875016</v>
      </c>
      <c r="L886" s="8">
        <v>1</v>
      </c>
      <c r="M886" s="9">
        <v>0</v>
      </c>
      <c r="N886" s="8">
        <v>0</v>
      </c>
      <c r="O886" s="9">
        <v>1</v>
      </c>
      <c r="P886" s="9">
        <v>0</v>
      </c>
      <c r="Q886" s="9">
        <v>0</v>
      </c>
      <c r="R886" s="9">
        <v>0</v>
      </c>
      <c r="S886" s="8">
        <v>10466</v>
      </c>
      <c r="T886" s="9">
        <v>5</v>
      </c>
      <c r="U886" s="9">
        <f t="shared" si="215"/>
        <v>10460</v>
      </c>
      <c r="V886" s="9">
        <f t="shared" si="216"/>
        <v>12</v>
      </c>
      <c r="W886" s="7">
        <f>AVERAGE(W887,W888)</f>
        <v>10.74</v>
      </c>
      <c r="X886" s="7">
        <f>AVERAGE(X887,X888)</f>
        <v>21.614999999999998</v>
      </c>
      <c r="Y886" s="9">
        <v>1</v>
      </c>
      <c r="Z886" s="9">
        <v>0</v>
      </c>
      <c r="AA886" s="9">
        <v>1</v>
      </c>
      <c r="AB886" s="9">
        <v>0</v>
      </c>
      <c r="AC886" s="9">
        <v>0</v>
      </c>
      <c r="AD886" s="29">
        <v>0</v>
      </c>
      <c r="AE886" s="187">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0">1-AQ886</f>
        <v>0.47260000000000002</v>
      </c>
      <c r="AS886" t="s">
        <v>98</v>
      </c>
      <c r="AT886" s="39" t="s">
        <v>98</v>
      </c>
      <c r="AU886">
        <v>0</v>
      </c>
      <c r="AV886" s="17">
        <v>1</v>
      </c>
      <c r="AW886">
        <v>0</v>
      </c>
      <c r="AX886" s="17">
        <v>1</v>
      </c>
      <c r="AY886" s="17" t="s">
        <v>5</v>
      </c>
      <c r="AZ886">
        <v>0</v>
      </c>
      <c r="BA886">
        <v>1</v>
      </c>
      <c r="BB886">
        <v>0</v>
      </c>
      <c r="BC886">
        <v>0</v>
      </c>
      <c r="BD886">
        <v>0</v>
      </c>
      <c r="BE886" s="17">
        <v>0</v>
      </c>
      <c r="BF886">
        <v>0</v>
      </c>
      <c r="BG886">
        <v>1</v>
      </c>
      <c r="BH886" s="17">
        <v>0</v>
      </c>
      <c r="BI886">
        <v>127.1666666666667</v>
      </c>
      <c r="BJ886">
        <v>27</v>
      </c>
      <c r="BK886" s="24">
        <f>AVERAGE(BK887:BK888)</f>
        <v>38.355000000000004</v>
      </c>
      <c r="BL886">
        <v>1</v>
      </c>
      <c r="BM886">
        <v>0</v>
      </c>
      <c r="BN886">
        <v>0</v>
      </c>
      <c r="BO886">
        <v>0</v>
      </c>
      <c r="BP886">
        <v>0</v>
      </c>
      <c r="BQ886">
        <v>0</v>
      </c>
      <c r="BR886">
        <v>0</v>
      </c>
      <c r="BS886" s="17">
        <v>0</v>
      </c>
      <c r="BT886">
        <v>0</v>
      </c>
      <c r="BU886">
        <v>0</v>
      </c>
      <c r="BV886">
        <v>1</v>
      </c>
      <c r="BW886" s="17">
        <v>0</v>
      </c>
      <c r="BX886">
        <v>0</v>
      </c>
      <c r="BY886">
        <v>0</v>
      </c>
      <c r="BZ886">
        <v>0</v>
      </c>
      <c r="CA886">
        <v>0</v>
      </c>
      <c r="CB886" s="17">
        <v>0</v>
      </c>
      <c r="CC886">
        <v>0</v>
      </c>
      <c r="CD886">
        <v>0</v>
      </c>
      <c r="CE886">
        <v>1</v>
      </c>
      <c r="CF886">
        <v>0</v>
      </c>
      <c r="CG886">
        <v>1</v>
      </c>
      <c r="CH886">
        <v>0</v>
      </c>
      <c r="CI886">
        <v>1</v>
      </c>
      <c r="CJ886">
        <v>0</v>
      </c>
      <c r="CK886">
        <v>0</v>
      </c>
      <c r="CL886">
        <v>1</v>
      </c>
      <c r="CM886" s="17">
        <v>0</v>
      </c>
      <c r="CN886">
        <v>0</v>
      </c>
      <c r="CO886">
        <v>0</v>
      </c>
      <c r="CP886">
        <v>0</v>
      </c>
      <c r="CQ886">
        <v>1</v>
      </c>
      <c r="CR886">
        <v>16</v>
      </c>
      <c r="CX886" s="33" t="s">
        <v>85</v>
      </c>
    </row>
    <row r="887" spans="1:102" x14ac:dyDescent="0.25">
      <c r="A887">
        <v>886</v>
      </c>
      <c r="B887">
        <v>61</v>
      </c>
      <c r="C887" s="24" t="s">
        <v>4064</v>
      </c>
      <c r="D887" s="12">
        <v>5.41</v>
      </c>
      <c r="E887" s="13">
        <v>0.28000000000000003</v>
      </c>
      <c r="F887" s="7">
        <f t="shared" si="219"/>
        <v>19.321428571428569</v>
      </c>
      <c r="G887" s="7">
        <f t="shared" si="210"/>
        <v>5.13</v>
      </c>
      <c r="H887" s="15">
        <f t="shared" si="211"/>
        <v>5.69</v>
      </c>
      <c r="I887" s="11">
        <f t="shared" si="212"/>
        <v>0.25181436494337711</v>
      </c>
      <c r="J887" s="32">
        <f t="shared" si="213"/>
        <v>1.3032906133853158E-2</v>
      </c>
      <c r="K887" s="32">
        <f t="shared" si="214"/>
        <v>76.728857687579435</v>
      </c>
      <c r="L887" s="8">
        <v>1</v>
      </c>
      <c r="M887" s="9">
        <v>0</v>
      </c>
      <c r="N887" s="8">
        <v>0</v>
      </c>
      <c r="O887" s="9">
        <v>1</v>
      </c>
      <c r="P887" s="9">
        <v>0</v>
      </c>
      <c r="Q887" s="9">
        <v>0</v>
      </c>
      <c r="R887" s="9">
        <v>0</v>
      </c>
      <c r="S887" s="8">
        <v>5520</v>
      </c>
      <c r="T887" s="9">
        <v>5</v>
      </c>
      <c r="U887" s="9">
        <f t="shared" si="215"/>
        <v>5514</v>
      </c>
      <c r="V887" s="9">
        <f t="shared" si="216"/>
        <v>12</v>
      </c>
      <c r="W887" s="7">
        <v>11.05</v>
      </c>
      <c r="X887" s="7">
        <v>22.58</v>
      </c>
      <c r="Y887" s="9">
        <v>1</v>
      </c>
      <c r="Z887" s="9">
        <v>0</v>
      </c>
      <c r="AA887" s="9">
        <v>1</v>
      </c>
      <c r="AB887" s="9">
        <v>0</v>
      </c>
      <c r="AC887" s="9">
        <v>0</v>
      </c>
      <c r="AD887" s="29">
        <v>0</v>
      </c>
      <c r="AE887" s="187">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0"/>
        <v>0.47260000000000002</v>
      </c>
      <c r="AS887" t="s">
        <v>98</v>
      </c>
      <c r="AT887" s="39" t="s">
        <v>98</v>
      </c>
      <c r="AU887">
        <v>0</v>
      </c>
      <c r="AV887" s="17">
        <v>1</v>
      </c>
      <c r="AW887">
        <v>0</v>
      </c>
      <c r="AX887" s="17">
        <v>1</v>
      </c>
      <c r="AY887" s="17" t="s">
        <v>5</v>
      </c>
      <c r="AZ887">
        <v>0</v>
      </c>
      <c r="BA887">
        <v>1</v>
      </c>
      <c r="BB887">
        <v>0</v>
      </c>
      <c r="BC887">
        <v>0</v>
      </c>
      <c r="BD887">
        <v>0</v>
      </c>
      <c r="BE887" s="17">
        <v>0</v>
      </c>
      <c r="BF887">
        <v>0</v>
      </c>
      <c r="BG887">
        <v>1</v>
      </c>
      <c r="BH887" s="17">
        <v>0</v>
      </c>
      <c r="BI887">
        <v>127.1666666666667</v>
      </c>
      <c r="BJ887">
        <v>27</v>
      </c>
      <c r="BK887" s="24">
        <v>39.630000000000003</v>
      </c>
      <c r="BL887">
        <v>1</v>
      </c>
      <c r="BM887">
        <v>0</v>
      </c>
      <c r="BN887">
        <v>0</v>
      </c>
      <c r="BO887">
        <v>0</v>
      </c>
      <c r="BP887">
        <v>0</v>
      </c>
      <c r="BQ887">
        <v>0</v>
      </c>
      <c r="BR887">
        <v>0</v>
      </c>
      <c r="BS887" s="17">
        <v>0</v>
      </c>
      <c r="BT887">
        <v>0</v>
      </c>
      <c r="BU887">
        <v>0</v>
      </c>
      <c r="BV887">
        <v>1</v>
      </c>
      <c r="BW887" s="17">
        <v>0</v>
      </c>
      <c r="BX887">
        <v>0</v>
      </c>
      <c r="BY887">
        <v>0</v>
      </c>
      <c r="BZ887">
        <v>0</v>
      </c>
      <c r="CA887">
        <v>0</v>
      </c>
      <c r="CB887" s="17">
        <v>0</v>
      </c>
      <c r="CC887">
        <v>0</v>
      </c>
      <c r="CD887">
        <v>0</v>
      </c>
      <c r="CE887">
        <v>1</v>
      </c>
      <c r="CF887">
        <v>0</v>
      </c>
      <c r="CG887">
        <v>1</v>
      </c>
      <c r="CH887">
        <v>0</v>
      </c>
      <c r="CI887">
        <v>1</v>
      </c>
      <c r="CJ887">
        <v>0</v>
      </c>
      <c r="CK887">
        <v>0</v>
      </c>
      <c r="CL887">
        <v>1</v>
      </c>
      <c r="CM887" s="17">
        <v>0</v>
      </c>
      <c r="CN887">
        <v>0</v>
      </c>
      <c r="CO887">
        <v>0</v>
      </c>
      <c r="CP887">
        <v>0</v>
      </c>
      <c r="CQ887">
        <v>1</v>
      </c>
      <c r="CR887">
        <v>16</v>
      </c>
      <c r="CX887" s="33" t="s">
        <v>85</v>
      </c>
    </row>
    <row r="888" spans="1:102" x14ac:dyDescent="0.25">
      <c r="A888">
        <v>887</v>
      </c>
      <c r="B888">
        <v>61</v>
      </c>
      <c r="C888" s="24" t="s">
        <v>4064</v>
      </c>
      <c r="D888" s="12">
        <v>7.24</v>
      </c>
      <c r="E888" s="13">
        <v>0.33</v>
      </c>
      <c r="F888" s="7">
        <f t="shared" si="219"/>
        <v>21.939393939393938</v>
      </c>
      <c r="G888" s="7">
        <f t="shared" si="210"/>
        <v>6.91</v>
      </c>
      <c r="H888" s="15">
        <f t="shared" si="211"/>
        <v>7.57</v>
      </c>
      <c r="I888" s="11">
        <f t="shared" si="212"/>
        <v>0.29796923347960869</v>
      </c>
      <c r="J888" s="32">
        <f t="shared" si="213"/>
        <v>1.3581470586777744E-2</v>
      </c>
      <c r="K888" s="32">
        <f t="shared" si="214"/>
        <v>73.62972909381044</v>
      </c>
      <c r="L888" s="8">
        <v>1</v>
      </c>
      <c r="M888" s="9">
        <v>0</v>
      </c>
      <c r="N888" s="8">
        <v>0</v>
      </c>
      <c r="O888" s="9">
        <v>1</v>
      </c>
      <c r="P888" s="9">
        <v>0</v>
      </c>
      <c r="Q888" s="9">
        <v>0</v>
      </c>
      <c r="R888" s="9">
        <v>0</v>
      </c>
      <c r="S888" s="8">
        <v>4946</v>
      </c>
      <c r="T888" s="9">
        <v>5</v>
      </c>
      <c r="U888" s="9">
        <f t="shared" si="215"/>
        <v>4940</v>
      </c>
      <c r="V888" s="9">
        <f t="shared" si="216"/>
        <v>12</v>
      </c>
      <c r="W888" s="7">
        <v>10.43</v>
      </c>
      <c r="X888" s="7">
        <v>20.65</v>
      </c>
      <c r="Y888" s="9">
        <v>1</v>
      </c>
      <c r="Z888" s="9">
        <v>0</v>
      </c>
      <c r="AA888" s="9">
        <v>1</v>
      </c>
      <c r="AB888" s="9">
        <v>0</v>
      </c>
      <c r="AC888" s="9">
        <v>0</v>
      </c>
      <c r="AD888" s="29">
        <v>0</v>
      </c>
      <c r="AE888" s="187">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0"/>
        <v>0.47260000000000002</v>
      </c>
      <c r="AS888" t="s">
        <v>98</v>
      </c>
      <c r="AT888" s="39" t="s">
        <v>98</v>
      </c>
      <c r="AU888">
        <v>0</v>
      </c>
      <c r="AV888" s="17">
        <v>1</v>
      </c>
      <c r="AW888">
        <v>0</v>
      </c>
      <c r="AX888" s="17">
        <v>1</v>
      </c>
      <c r="AY888" s="17" t="s">
        <v>5</v>
      </c>
      <c r="AZ888">
        <v>0</v>
      </c>
      <c r="BA888">
        <v>1</v>
      </c>
      <c r="BB888">
        <v>0</v>
      </c>
      <c r="BC888">
        <v>0</v>
      </c>
      <c r="BD888">
        <v>0</v>
      </c>
      <c r="BE888" s="17">
        <v>0</v>
      </c>
      <c r="BF888">
        <v>0</v>
      </c>
      <c r="BG888">
        <v>1</v>
      </c>
      <c r="BH888" s="17">
        <v>0</v>
      </c>
      <c r="BI888">
        <v>127.1666666666667</v>
      </c>
      <c r="BJ888">
        <v>27</v>
      </c>
      <c r="BK888" s="24">
        <v>37.08</v>
      </c>
      <c r="BL888">
        <v>1</v>
      </c>
      <c r="BM888">
        <v>0</v>
      </c>
      <c r="BN888">
        <v>0</v>
      </c>
      <c r="BO888">
        <v>0</v>
      </c>
      <c r="BP888">
        <v>0</v>
      </c>
      <c r="BQ888">
        <v>0</v>
      </c>
      <c r="BR888">
        <v>0</v>
      </c>
      <c r="BS888" s="17">
        <v>0</v>
      </c>
      <c r="BT888">
        <v>0</v>
      </c>
      <c r="BU888">
        <v>0</v>
      </c>
      <c r="BV888">
        <v>1</v>
      </c>
      <c r="BW888" s="17">
        <v>0</v>
      </c>
      <c r="BX888">
        <v>0</v>
      </c>
      <c r="BY888">
        <v>0</v>
      </c>
      <c r="BZ888">
        <v>0</v>
      </c>
      <c r="CA888">
        <v>0</v>
      </c>
      <c r="CB888" s="17">
        <v>0</v>
      </c>
      <c r="CC888">
        <v>0</v>
      </c>
      <c r="CD888">
        <v>0</v>
      </c>
      <c r="CE888">
        <v>1</v>
      </c>
      <c r="CF888">
        <v>0</v>
      </c>
      <c r="CG888">
        <v>1</v>
      </c>
      <c r="CH888">
        <v>0</v>
      </c>
      <c r="CI888">
        <v>1</v>
      </c>
      <c r="CJ888">
        <v>0</v>
      </c>
      <c r="CK888">
        <v>0</v>
      </c>
      <c r="CL888">
        <v>1</v>
      </c>
      <c r="CM888" s="17">
        <v>0</v>
      </c>
      <c r="CN888">
        <v>0</v>
      </c>
      <c r="CO888">
        <v>0</v>
      </c>
      <c r="CP888">
        <v>0</v>
      </c>
      <c r="CQ888">
        <v>1</v>
      </c>
      <c r="CR888">
        <v>16</v>
      </c>
      <c r="CX888" s="33" t="s">
        <v>85</v>
      </c>
    </row>
    <row r="889" spans="1:102" x14ac:dyDescent="0.25">
      <c r="A889">
        <v>888</v>
      </c>
      <c r="B889">
        <v>61</v>
      </c>
      <c r="C889" s="24" t="s">
        <v>4064</v>
      </c>
      <c r="D889" s="12">
        <v>8.99</v>
      </c>
      <c r="E889" s="13">
        <v>0.27</v>
      </c>
      <c r="F889" s="7">
        <f t="shared" si="219"/>
        <v>33.296296296296298</v>
      </c>
      <c r="G889" s="7">
        <f t="shared" si="210"/>
        <v>8.7200000000000006</v>
      </c>
      <c r="H889" s="15">
        <f t="shared" si="211"/>
        <v>9.26</v>
      </c>
      <c r="I889" s="11">
        <f t="shared" si="212"/>
        <v>0.32348396438344396</v>
      </c>
      <c r="J889" s="32">
        <f t="shared" si="213"/>
        <v>9.7153137245305759E-3</v>
      </c>
      <c r="K889" s="32">
        <f t="shared" si="214"/>
        <v>102.93028391610873</v>
      </c>
      <c r="L889" s="8">
        <v>1</v>
      </c>
      <c r="M889" s="9">
        <v>0</v>
      </c>
      <c r="N889" s="8">
        <v>0</v>
      </c>
      <c r="O889" s="9">
        <v>1</v>
      </c>
      <c r="P889" s="9">
        <v>0</v>
      </c>
      <c r="Q889" s="9">
        <v>0</v>
      </c>
      <c r="R889" s="9">
        <v>0</v>
      </c>
      <c r="S889" s="8">
        <v>9492</v>
      </c>
      <c r="T889" s="9">
        <v>5</v>
      </c>
      <c r="U889" s="9">
        <f t="shared" si="215"/>
        <v>9486</v>
      </c>
      <c r="V889" s="9">
        <f t="shared" si="216"/>
        <v>12</v>
      </c>
      <c r="W889" s="7">
        <f>AVERAGE(W890,W891)</f>
        <v>11.515000000000001</v>
      </c>
      <c r="X889" s="7">
        <f>AVERAGE(X890,X891)</f>
        <v>22.734999999999999</v>
      </c>
      <c r="Y889" s="9">
        <v>1</v>
      </c>
      <c r="Z889" s="9">
        <v>0</v>
      </c>
      <c r="AA889" s="9">
        <v>1</v>
      </c>
      <c r="AB889" s="9">
        <v>0</v>
      </c>
      <c r="AC889" s="9">
        <v>0</v>
      </c>
      <c r="AD889" s="29">
        <v>0</v>
      </c>
      <c r="AE889" s="187">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0"/>
        <v>0.47260000000000002</v>
      </c>
      <c r="AS889" t="s">
        <v>98</v>
      </c>
      <c r="AT889" s="39" t="s">
        <v>98</v>
      </c>
      <c r="AU889">
        <v>0</v>
      </c>
      <c r="AV889" s="17">
        <v>1</v>
      </c>
      <c r="AW889">
        <v>0</v>
      </c>
      <c r="AX889" s="17">
        <v>1</v>
      </c>
      <c r="AY889" s="17" t="s">
        <v>5</v>
      </c>
      <c r="AZ889">
        <v>0</v>
      </c>
      <c r="BA889">
        <v>1</v>
      </c>
      <c r="BB889">
        <v>0</v>
      </c>
      <c r="BC889">
        <v>0</v>
      </c>
      <c r="BD889">
        <v>0</v>
      </c>
      <c r="BE889" s="17">
        <v>0</v>
      </c>
      <c r="BF889">
        <v>0</v>
      </c>
      <c r="BG889">
        <v>1</v>
      </c>
      <c r="BH889" s="17">
        <v>0</v>
      </c>
      <c r="BI889">
        <v>127.1666666666667</v>
      </c>
      <c r="BJ889">
        <v>27</v>
      </c>
      <c r="BK889" s="24">
        <f>AVERAGE(BK890:BK891)</f>
        <v>40.25</v>
      </c>
      <c r="BL889">
        <v>1</v>
      </c>
      <c r="BM889">
        <v>0</v>
      </c>
      <c r="BN889">
        <v>0</v>
      </c>
      <c r="BO889">
        <v>0</v>
      </c>
      <c r="BP889">
        <v>0</v>
      </c>
      <c r="BQ889">
        <v>0</v>
      </c>
      <c r="BR889">
        <v>0</v>
      </c>
      <c r="BS889" s="17">
        <v>0</v>
      </c>
      <c r="BT889">
        <v>0</v>
      </c>
      <c r="BU889">
        <v>0</v>
      </c>
      <c r="BV889">
        <v>1</v>
      </c>
      <c r="BW889" s="17">
        <v>0</v>
      </c>
      <c r="BX889">
        <v>0</v>
      </c>
      <c r="BY889">
        <v>0</v>
      </c>
      <c r="BZ889">
        <v>0</v>
      </c>
      <c r="CA889">
        <v>0</v>
      </c>
      <c r="CB889" s="17">
        <v>0</v>
      </c>
      <c r="CC889">
        <v>0</v>
      </c>
      <c r="CD889">
        <v>0</v>
      </c>
      <c r="CE889">
        <v>1</v>
      </c>
      <c r="CF889">
        <v>0</v>
      </c>
      <c r="CG889">
        <v>1</v>
      </c>
      <c r="CH889">
        <v>0</v>
      </c>
      <c r="CI889">
        <v>1</v>
      </c>
      <c r="CJ889">
        <v>0</v>
      </c>
      <c r="CK889">
        <v>0</v>
      </c>
      <c r="CL889">
        <v>1</v>
      </c>
      <c r="CM889" s="17">
        <v>0</v>
      </c>
      <c r="CN889">
        <v>0</v>
      </c>
      <c r="CO889">
        <v>0</v>
      </c>
      <c r="CP889">
        <v>0</v>
      </c>
      <c r="CQ889">
        <v>1</v>
      </c>
      <c r="CR889">
        <v>16</v>
      </c>
      <c r="CX889" s="33" t="s">
        <v>85</v>
      </c>
    </row>
    <row r="890" spans="1:102" x14ac:dyDescent="0.25">
      <c r="A890">
        <v>889</v>
      </c>
      <c r="B890">
        <v>61</v>
      </c>
      <c r="C890" s="24" t="s">
        <v>4064</v>
      </c>
      <c r="D890" s="12">
        <v>8</v>
      </c>
      <c r="E890" s="13">
        <v>0.34</v>
      </c>
      <c r="F890" s="7">
        <f t="shared" si="219"/>
        <v>23.52941176470588</v>
      </c>
      <c r="G890" s="7">
        <f t="shared" si="210"/>
        <v>7.66</v>
      </c>
      <c r="H890" s="15">
        <f t="shared" si="211"/>
        <v>8.34</v>
      </c>
      <c r="I890" s="11">
        <f t="shared" si="212"/>
        <v>0.30872663043685711</v>
      </c>
      <c r="J890" s="32">
        <f t="shared" si="213"/>
        <v>1.3120881793566429E-2</v>
      </c>
      <c r="K890" s="32">
        <f t="shared" si="214"/>
        <v>76.21438983547057</v>
      </c>
      <c r="L890" s="8">
        <v>1</v>
      </c>
      <c r="M890" s="9">
        <v>0</v>
      </c>
      <c r="N890" s="8">
        <v>0</v>
      </c>
      <c r="O890" s="9">
        <v>1</v>
      </c>
      <c r="P890" s="9">
        <v>0</v>
      </c>
      <c r="Q890" s="9">
        <v>0</v>
      </c>
      <c r="R890" s="9">
        <v>0</v>
      </c>
      <c r="S890" s="8">
        <v>5261</v>
      </c>
      <c r="T890" s="9">
        <v>5</v>
      </c>
      <c r="U890" s="9">
        <f t="shared" si="215"/>
        <v>5255</v>
      </c>
      <c r="V890" s="9">
        <f t="shared" si="216"/>
        <v>12</v>
      </c>
      <c r="W890" s="7">
        <v>11.57</v>
      </c>
      <c r="X890" s="7">
        <v>24.15</v>
      </c>
      <c r="Y890" s="9">
        <v>1</v>
      </c>
      <c r="Z890" s="9">
        <v>0</v>
      </c>
      <c r="AA890" s="9">
        <v>1</v>
      </c>
      <c r="AB890" s="9">
        <v>0</v>
      </c>
      <c r="AC890" s="9">
        <v>0</v>
      </c>
      <c r="AD890" s="29">
        <v>0</v>
      </c>
      <c r="AE890" s="187">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0"/>
        <v>0.47260000000000002</v>
      </c>
      <c r="AS890" t="s">
        <v>98</v>
      </c>
      <c r="AT890" s="39" t="s">
        <v>98</v>
      </c>
      <c r="AU890">
        <v>0</v>
      </c>
      <c r="AV890" s="17">
        <v>1</v>
      </c>
      <c r="AW890">
        <v>0</v>
      </c>
      <c r="AX890" s="17">
        <v>1</v>
      </c>
      <c r="AY890" s="17" t="s">
        <v>5</v>
      </c>
      <c r="AZ890">
        <v>0</v>
      </c>
      <c r="BA890">
        <v>1</v>
      </c>
      <c r="BB890">
        <v>0</v>
      </c>
      <c r="BC890">
        <v>0</v>
      </c>
      <c r="BD890">
        <v>0</v>
      </c>
      <c r="BE890" s="17">
        <v>0</v>
      </c>
      <c r="BF890">
        <v>0</v>
      </c>
      <c r="BG890">
        <v>1</v>
      </c>
      <c r="BH890" s="17">
        <v>0</v>
      </c>
      <c r="BI890">
        <v>127.1666666666667</v>
      </c>
      <c r="BJ890">
        <v>27</v>
      </c>
      <c r="BK890" s="24">
        <v>41.72</v>
      </c>
      <c r="BL890">
        <v>1</v>
      </c>
      <c r="BM890">
        <v>0</v>
      </c>
      <c r="BN890">
        <v>0</v>
      </c>
      <c r="BO890">
        <v>0</v>
      </c>
      <c r="BP890">
        <v>0</v>
      </c>
      <c r="BQ890">
        <v>0</v>
      </c>
      <c r="BR890">
        <v>0</v>
      </c>
      <c r="BS890" s="17">
        <v>0</v>
      </c>
      <c r="BT890">
        <v>0</v>
      </c>
      <c r="BU890">
        <v>0</v>
      </c>
      <c r="BV890">
        <v>1</v>
      </c>
      <c r="BW890" s="17">
        <v>0</v>
      </c>
      <c r="BX890">
        <v>0</v>
      </c>
      <c r="BY890">
        <v>0</v>
      </c>
      <c r="BZ890">
        <v>0</v>
      </c>
      <c r="CA890">
        <v>0</v>
      </c>
      <c r="CB890" s="17">
        <v>0</v>
      </c>
      <c r="CC890">
        <v>0</v>
      </c>
      <c r="CD890">
        <v>0</v>
      </c>
      <c r="CE890">
        <v>1</v>
      </c>
      <c r="CF890">
        <v>0</v>
      </c>
      <c r="CG890">
        <v>1</v>
      </c>
      <c r="CH890">
        <v>0</v>
      </c>
      <c r="CI890">
        <v>1</v>
      </c>
      <c r="CJ890">
        <v>0</v>
      </c>
      <c r="CK890">
        <v>0</v>
      </c>
      <c r="CL890">
        <v>1</v>
      </c>
      <c r="CM890" s="17">
        <v>0</v>
      </c>
      <c r="CN890">
        <v>0</v>
      </c>
      <c r="CO890">
        <v>0</v>
      </c>
      <c r="CP890">
        <v>0</v>
      </c>
      <c r="CQ890">
        <v>1</v>
      </c>
      <c r="CR890">
        <v>16</v>
      </c>
      <c r="CX890" s="33" t="s">
        <v>85</v>
      </c>
    </row>
    <row r="891" spans="1:102" x14ac:dyDescent="0.25">
      <c r="A891">
        <v>890</v>
      </c>
      <c r="B891">
        <v>61</v>
      </c>
      <c r="C891" s="24" t="s">
        <v>4064</v>
      </c>
      <c r="D891" s="12">
        <v>10.36</v>
      </c>
      <c r="E891" s="13">
        <v>0.44</v>
      </c>
      <c r="F891" s="7">
        <f t="shared" si="219"/>
        <v>23.545454545454543</v>
      </c>
      <c r="G891" s="7">
        <f t="shared" si="210"/>
        <v>9.92</v>
      </c>
      <c r="H891" s="15">
        <f t="shared" si="211"/>
        <v>10.799999999999999</v>
      </c>
      <c r="I891" s="11">
        <f t="shared" si="212"/>
        <v>0.3405813910739538</v>
      </c>
      <c r="J891" s="32">
        <f t="shared" si="213"/>
        <v>1.4464846725148618E-2</v>
      </c>
      <c r="K891" s="32">
        <f t="shared" si="214"/>
        <v>69.133121076312378</v>
      </c>
      <c r="L891" s="8">
        <v>1</v>
      </c>
      <c r="M891" s="9">
        <v>0</v>
      </c>
      <c r="N891" s="8">
        <v>0</v>
      </c>
      <c r="O891" s="9">
        <v>1</v>
      </c>
      <c r="P891" s="9">
        <v>0</v>
      </c>
      <c r="Q891" s="9">
        <v>0</v>
      </c>
      <c r="R891" s="9">
        <v>0</v>
      </c>
      <c r="S891" s="8">
        <v>4231</v>
      </c>
      <c r="T891" s="9">
        <v>5</v>
      </c>
      <c r="U891" s="9">
        <f t="shared" si="215"/>
        <v>4225</v>
      </c>
      <c r="V891" s="9">
        <f t="shared" si="216"/>
        <v>12</v>
      </c>
      <c r="W891" s="7">
        <v>11.46</v>
      </c>
      <c r="X891" s="7">
        <v>21.32</v>
      </c>
      <c r="Y891" s="9">
        <v>1</v>
      </c>
      <c r="Z891" s="9">
        <v>0</v>
      </c>
      <c r="AA891" s="9">
        <v>1</v>
      </c>
      <c r="AB891" s="9">
        <v>0</v>
      </c>
      <c r="AC891" s="9">
        <v>0</v>
      </c>
      <c r="AD891" s="29">
        <v>0</v>
      </c>
      <c r="AE891" s="187">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0"/>
        <v>0.47260000000000002</v>
      </c>
      <c r="AS891" t="s">
        <v>98</v>
      </c>
      <c r="AT891" s="39" t="s">
        <v>98</v>
      </c>
      <c r="AU891">
        <v>0</v>
      </c>
      <c r="AV891" s="17">
        <v>1</v>
      </c>
      <c r="AW891">
        <v>0</v>
      </c>
      <c r="AX891" s="17">
        <v>1</v>
      </c>
      <c r="AY891" s="17" t="s">
        <v>5</v>
      </c>
      <c r="AZ891">
        <v>0</v>
      </c>
      <c r="BA891">
        <v>1</v>
      </c>
      <c r="BB891">
        <v>0</v>
      </c>
      <c r="BC891">
        <v>0</v>
      </c>
      <c r="BD891">
        <v>0</v>
      </c>
      <c r="BE891" s="17">
        <v>0</v>
      </c>
      <c r="BF891">
        <v>0</v>
      </c>
      <c r="BG891">
        <v>1</v>
      </c>
      <c r="BH891" s="17">
        <v>0</v>
      </c>
      <c r="BI891">
        <v>127.1666666666667</v>
      </c>
      <c r="BJ891">
        <v>27</v>
      </c>
      <c r="BK891" s="24">
        <v>38.78</v>
      </c>
      <c r="BL891">
        <v>1</v>
      </c>
      <c r="BM891">
        <v>0</v>
      </c>
      <c r="BN891">
        <v>0</v>
      </c>
      <c r="BO891">
        <v>0</v>
      </c>
      <c r="BP891">
        <v>0</v>
      </c>
      <c r="BQ891">
        <v>0</v>
      </c>
      <c r="BR891">
        <v>0</v>
      </c>
      <c r="BS891" s="17">
        <v>0</v>
      </c>
      <c r="BT891">
        <v>0</v>
      </c>
      <c r="BU891">
        <v>0</v>
      </c>
      <c r="BV891">
        <v>1</v>
      </c>
      <c r="BW891" s="17">
        <v>0</v>
      </c>
      <c r="BX891">
        <v>0</v>
      </c>
      <c r="BY891">
        <v>0</v>
      </c>
      <c r="BZ891">
        <v>0</v>
      </c>
      <c r="CA891">
        <v>0</v>
      </c>
      <c r="CB891" s="17">
        <v>0</v>
      </c>
      <c r="CC891">
        <v>0</v>
      </c>
      <c r="CD891">
        <v>0</v>
      </c>
      <c r="CE891">
        <v>1</v>
      </c>
      <c r="CF891">
        <v>0</v>
      </c>
      <c r="CG891">
        <v>1</v>
      </c>
      <c r="CH891">
        <v>0</v>
      </c>
      <c r="CI891">
        <v>1</v>
      </c>
      <c r="CJ891">
        <v>0</v>
      </c>
      <c r="CK891">
        <v>0</v>
      </c>
      <c r="CL891">
        <v>1</v>
      </c>
      <c r="CM891" s="17">
        <v>0</v>
      </c>
      <c r="CN891">
        <v>0</v>
      </c>
      <c r="CO891">
        <v>0</v>
      </c>
      <c r="CP891">
        <v>0</v>
      </c>
      <c r="CQ891">
        <v>1</v>
      </c>
      <c r="CR891">
        <v>16</v>
      </c>
      <c r="CX891" s="33" t="s">
        <v>85</v>
      </c>
    </row>
    <row r="892" spans="1:102" x14ac:dyDescent="0.25">
      <c r="A892">
        <v>891</v>
      </c>
      <c r="B892">
        <v>61</v>
      </c>
      <c r="C892" s="24" t="s">
        <v>4064</v>
      </c>
      <c r="D892" s="12">
        <v>6.99</v>
      </c>
      <c r="E892" s="13">
        <v>0.2</v>
      </c>
      <c r="F892" s="7">
        <f t="shared" si="219"/>
        <v>34.949999999999996</v>
      </c>
      <c r="G892" s="7">
        <f t="shared" si="210"/>
        <v>6.79</v>
      </c>
      <c r="H892" s="15">
        <f t="shared" si="211"/>
        <v>7.19</v>
      </c>
      <c r="I892" s="11">
        <f t="shared" si="212"/>
        <v>0.32336858551691083</v>
      </c>
      <c r="J892" s="32">
        <f t="shared" si="213"/>
        <v>9.2523200434023144E-3</v>
      </c>
      <c r="K892" s="32">
        <f t="shared" si="214"/>
        <v>108.08099971780423</v>
      </c>
      <c r="L892" s="8">
        <v>1</v>
      </c>
      <c r="M892" s="9">
        <v>0</v>
      </c>
      <c r="N892" s="8">
        <v>0</v>
      </c>
      <c r="O892" s="9">
        <v>1</v>
      </c>
      <c r="P892" s="9">
        <v>0</v>
      </c>
      <c r="Q892" s="9">
        <v>0</v>
      </c>
      <c r="R892" s="9">
        <v>0</v>
      </c>
      <c r="S892" s="8">
        <v>10466</v>
      </c>
      <c r="T892" s="9">
        <v>5</v>
      </c>
      <c r="U892" s="9">
        <f t="shared" si="215"/>
        <v>10460</v>
      </c>
      <c r="V892" s="9">
        <f t="shared" si="216"/>
        <v>12</v>
      </c>
      <c r="W892" s="7">
        <f>AVERAGE(W893,W894)</f>
        <v>10.74</v>
      </c>
      <c r="X892" s="7">
        <f>AVERAGE(X893,X894)</f>
        <v>21.614999999999998</v>
      </c>
      <c r="Y892" s="9">
        <v>1</v>
      </c>
      <c r="Z892" s="9">
        <v>0</v>
      </c>
      <c r="AA892" s="9">
        <v>1</v>
      </c>
      <c r="AB892" s="9">
        <v>0</v>
      </c>
      <c r="AC892" s="9">
        <v>0</v>
      </c>
      <c r="AD892" s="29">
        <v>0</v>
      </c>
      <c r="AE892" s="187">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0"/>
        <v>0.44579999999999997</v>
      </c>
      <c r="AS892" t="s">
        <v>98</v>
      </c>
      <c r="AT892" s="39" t="s">
        <v>98</v>
      </c>
      <c r="AU892">
        <v>0</v>
      </c>
      <c r="AV892" s="17">
        <v>1</v>
      </c>
      <c r="AW892">
        <v>0</v>
      </c>
      <c r="AX892" s="17">
        <v>1</v>
      </c>
      <c r="AY892" s="17" t="s">
        <v>5</v>
      </c>
      <c r="AZ892">
        <v>0</v>
      </c>
      <c r="BA892">
        <v>1</v>
      </c>
      <c r="BB892">
        <v>0</v>
      </c>
      <c r="BC892">
        <v>0</v>
      </c>
      <c r="BD892">
        <v>0</v>
      </c>
      <c r="BE892" s="17">
        <v>0</v>
      </c>
      <c r="BF892">
        <v>0</v>
      </c>
      <c r="BG892">
        <v>1</v>
      </c>
      <c r="BH892" s="17">
        <v>0</v>
      </c>
      <c r="BI892">
        <v>127.1666666666667</v>
      </c>
      <c r="BJ892">
        <v>27</v>
      </c>
      <c r="BK892" s="24">
        <f>AVERAGE(BK893:BK894)</f>
        <v>38.355000000000004</v>
      </c>
      <c r="BL892">
        <v>1</v>
      </c>
      <c r="BM892">
        <v>0</v>
      </c>
      <c r="BN892">
        <v>0</v>
      </c>
      <c r="BO892">
        <v>0</v>
      </c>
      <c r="BP892">
        <v>0</v>
      </c>
      <c r="BQ892">
        <v>0</v>
      </c>
      <c r="BR892">
        <v>0</v>
      </c>
      <c r="BS892" s="17">
        <v>0</v>
      </c>
      <c r="BT892">
        <v>0</v>
      </c>
      <c r="BU892">
        <v>0</v>
      </c>
      <c r="BV892">
        <v>1</v>
      </c>
      <c r="BW892" s="17">
        <v>0</v>
      </c>
      <c r="BX892">
        <v>0</v>
      </c>
      <c r="BY892">
        <v>0</v>
      </c>
      <c r="BZ892">
        <v>0</v>
      </c>
      <c r="CA892">
        <v>0</v>
      </c>
      <c r="CB892" s="17">
        <v>0</v>
      </c>
      <c r="CC892">
        <v>0</v>
      </c>
      <c r="CD892">
        <v>0</v>
      </c>
      <c r="CE892">
        <v>1</v>
      </c>
      <c r="CF892">
        <v>0</v>
      </c>
      <c r="CG892">
        <v>1</v>
      </c>
      <c r="CH892">
        <v>0</v>
      </c>
      <c r="CI892">
        <v>1</v>
      </c>
      <c r="CJ892">
        <v>0</v>
      </c>
      <c r="CK892">
        <v>0</v>
      </c>
      <c r="CL892">
        <v>1</v>
      </c>
      <c r="CM892" s="17">
        <v>0</v>
      </c>
      <c r="CN892">
        <v>0</v>
      </c>
      <c r="CO892">
        <v>0</v>
      </c>
      <c r="CP892">
        <v>0</v>
      </c>
      <c r="CQ892">
        <v>1</v>
      </c>
      <c r="CR892">
        <v>16</v>
      </c>
      <c r="CX892" s="33" t="s">
        <v>85</v>
      </c>
    </row>
    <row r="893" spans="1:102" x14ac:dyDescent="0.25">
      <c r="A893">
        <v>892</v>
      </c>
      <c r="B893">
        <v>61</v>
      </c>
      <c r="C893" s="24" t="s">
        <v>4064</v>
      </c>
      <c r="D893" s="12">
        <v>6.24</v>
      </c>
      <c r="E893" s="13">
        <v>0.24</v>
      </c>
      <c r="F893" s="7">
        <f t="shared" si="219"/>
        <v>26.000000000000004</v>
      </c>
      <c r="G893" s="7">
        <f t="shared" si="210"/>
        <v>6</v>
      </c>
      <c r="H893" s="15">
        <f t="shared" si="211"/>
        <v>6.48</v>
      </c>
      <c r="I893" s="11">
        <f t="shared" si="212"/>
        <v>0.33046694334865567</v>
      </c>
      <c r="J893" s="32">
        <f t="shared" si="213"/>
        <v>1.2710267051871369E-2</v>
      </c>
      <c r="K893" s="32">
        <f t="shared" si="214"/>
        <v>78.676553051083786</v>
      </c>
      <c r="L893" s="8">
        <v>1</v>
      </c>
      <c r="M893" s="9">
        <v>0</v>
      </c>
      <c r="N893" s="8">
        <v>0</v>
      </c>
      <c r="O893" s="9">
        <v>1</v>
      </c>
      <c r="P893" s="9">
        <v>0</v>
      </c>
      <c r="Q893" s="9">
        <v>0</v>
      </c>
      <c r="R893" s="9">
        <v>0</v>
      </c>
      <c r="S893" s="8">
        <v>5520</v>
      </c>
      <c r="T893" s="9">
        <v>5</v>
      </c>
      <c r="U893" s="9">
        <f t="shared" si="215"/>
        <v>5514</v>
      </c>
      <c r="V893" s="9">
        <f t="shared" si="216"/>
        <v>12</v>
      </c>
      <c r="W893" s="7">
        <v>11.05</v>
      </c>
      <c r="X893" s="7">
        <v>22.58</v>
      </c>
      <c r="Y893" s="9">
        <v>1</v>
      </c>
      <c r="Z893" s="9">
        <v>0</v>
      </c>
      <c r="AA893" s="9">
        <v>1</v>
      </c>
      <c r="AB893" s="9">
        <v>0</v>
      </c>
      <c r="AC893" s="9">
        <v>0</v>
      </c>
      <c r="AD893" s="29">
        <v>0</v>
      </c>
      <c r="AE893" s="187">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0"/>
        <v>0.44579999999999997</v>
      </c>
      <c r="AS893" t="s">
        <v>98</v>
      </c>
      <c r="AT893" s="39" t="s">
        <v>98</v>
      </c>
      <c r="AU893">
        <v>0</v>
      </c>
      <c r="AV893" s="17">
        <v>1</v>
      </c>
      <c r="AW893">
        <v>0</v>
      </c>
      <c r="AX893" s="17">
        <v>1</v>
      </c>
      <c r="AY893" s="17" t="s">
        <v>5</v>
      </c>
      <c r="AZ893">
        <v>0</v>
      </c>
      <c r="BA893">
        <v>1</v>
      </c>
      <c r="BB893">
        <v>0</v>
      </c>
      <c r="BC893">
        <v>0</v>
      </c>
      <c r="BD893">
        <v>0</v>
      </c>
      <c r="BE893" s="17">
        <v>0</v>
      </c>
      <c r="BF893">
        <v>0</v>
      </c>
      <c r="BG893">
        <v>1</v>
      </c>
      <c r="BH893" s="17">
        <v>0</v>
      </c>
      <c r="BI893">
        <v>127.1666666666667</v>
      </c>
      <c r="BJ893">
        <v>27</v>
      </c>
      <c r="BK893" s="24">
        <v>39.630000000000003</v>
      </c>
      <c r="BL893">
        <v>1</v>
      </c>
      <c r="BM893">
        <v>0</v>
      </c>
      <c r="BN893">
        <v>0</v>
      </c>
      <c r="BO893">
        <v>0</v>
      </c>
      <c r="BP893">
        <v>0</v>
      </c>
      <c r="BQ893">
        <v>0</v>
      </c>
      <c r="BR893">
        <v>0</v>
      </c>
      <c r="BS893" s="17">
        <v>0</v>
      </c>
      <c r="BT893">
        <v>0</v>
      </c>
      <c r="BU893">
        <v>0</v>
      </c>
      <c r="BV893">
        <v>1</v>
      </c>
      <c r="BW893" s="17">
        <v>0</v>
      </c>
      <c r="BX893">
        <v>0</v>
      </c>
      <c r="BY893">
        <v>0</v>
      </c>
      <c r="BZ893">
        <v>0</v>
      </c>
      <c r="CA893">
        <v>0</v>
      </c>
      <c r="CB893" s="17">
        <v>0</v>
      </c>
      <c r="CC893">
        <v>0</v>
      </c>
      <c r="CD893">
        <v>0</v>
      </c>
      <c r="CE893">
        <v>1</v>
      </c>
      <c r="CF893">
        <v>0</v>
      </c>
      <c r="CG893">
        <v>1</v>
      </c>
      <c r="CH893">
        <v>0</v>
      </c>
      <c r="CI893">
        <v>1</v>
      </c>
      <c r="CJ893">
        <v>0</v>
      </c>
      <c r="CK893">
        <v>0</v>
      </c>
      <c r="CL893">
        <v>1</v>
      </c>
      <c r="CM893" s="17">
        <v>0</v>
      </c>
      <c r="CN893">
        <v>0</v>
      </c>
      <c r="CO893">
        <v>0</v>
      </c>
      <c r="CP893">
        <v>0</v>
      </c>
      <c r="CQ893">
        <v>1</v>
      </c>
      <c r="CR893">
        <v>16</v>
      </c>
      <c r="CX893" s="33" t="s">
        <v>85</v>
      </c>
    </row>
    <row r="894" spans="1:102" x14ac:dyDescent="0.25">
      <c r="A894">
        <v>893</v>
      </c>
      <c r="B894">
        <v>61</v>
      </c>
      <c r="C894" s="24" t="s">
        <v>4064</v>
      </c>
      <c r="D894" s="12">
        <v>7.82</v>
      </c>
      <c r="E894" s="13">
        <v>0.27</v>
      </c>
      <c r="F894" s="7">
        <f t="shared" si="219"/>
        <v>28.962962962962962</v>
      </c>
      <c r="G894" s="7">
        <f t="shared" si="210"/>
        <v>7.5500000000000007</v>
      </c>
      <c r="H894" s="15">
        <f t="shared" si="211"/>
        <v>8.09</v>
      </c>
      <c r="I894" s="11">
        <f t="shared" si="212"/>
        <v>0.38099752713393192</v>
      </c>
      <c r="J894" s="32">
        <f t="shared" si="213"/>
        <v>1.3154646077514275E-2</v>
      </c>
      <c r="K894" s="32">
        <f t="shared" si="214"/>
        <v>76.018768890281066</v>
      </c>
      <c r="L894" s="8">
        <v>1</v>
      </c>
      <c r="M894" s="9">
        <v>0</v>
      </c>
      <c r="N894" s="8">
        <v>0</v>
      </c>
      <c r="O894" s="9">
        <v>1</v>
      </c>
      <c r="P894" s="9">
        <v>0</v>
      </c>
      <c r="Q894" s="9">
        <v>0</v>
      </c>
      <c r="R894" s="9">
        <v>0</v>
      </c>
      <c r="S894" s="8">
        <v>4946</v>
      </c>
      <c r="T894" s="9">
        <v>5</v>
      </c>
      <c r="U894" s="9">
        <f t="shared" si="215"/>
        <v>4940</v>
      </c>
      <c r="V894" s="9">
        <f t="shared" si="216"/>
        <v>12</v>
      </c>
      <c r="W894" s="7">
        <v>10.43</v>
      </c>
      <c r="X894" s="7">
        <v>20.65</v>
      </c>
      <c r="Y894" s="9">
        <v>1</v>
      </c>
      <c r="Z894" s="9">
        <v>0</v>
      </c>
      <c r="AA894" s="9">
        <v>1</v>
      </c>
      <c r="AB894" s="9">
        <v>0</v>
      </c>
      <c r="AC894" s="9">
        <v>0</v>
      </c>
      <c r="AD894" s="29">
        <v>0</v>
      </c>
      <c r="AE894" s="187">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0"/>
        <v>0.44579999999999997</v>
      </c>
      <c r="AS894" t="s">
        <v>98</v>
      </c>
      <c r="AT894" s="39" t="s">
        <v>98</v>
      </c>
      <c r="AU894">
        <v>0</v>
      </c>
      <c r="AV894" s="17">
        <v>1</v>
      </c>
      <c r="AW894">
        <v>0</v>
      </c>
      <c r="AX894" s="17">
        <v>1</v>
      </c>
      <c r="AY894" s="17" t="s">
        <v>5</v>
      </c>
      <c r="AZ894">
        <v>0</v>
      </c>
      <c r="BA894">
        <v>1</v>
      </c>
      <c r="BB894">
        <v>0</v>
      </c>
      <c r="BC894">
        <v>0</v>
      </c>
      <c r="BD894">
        <v>0</v>
      </c>
      <c r="BE894" s="17">
        <v>0</v>
      </c>
      <c r="BF894">
        <v>0</v>
      </c>
      <c r="BG894">
        <v>1</v>
      </c>
      <c r="BH894" s="17">
        <v>0</v>
      </c>
      <c r="BI894">
        <v>127.1666666666667</v>
      </c>
      <c r="BJ894">
        <v>27</v>
      </c>
      <c r="BK894" s="24">
        <v>37.08</v>
      </c>
      <c r="BL894">
        <v>1</v>
      </c>
      <c r="BM894">
        <v>0</v>
      </c>
      <c r="BN894">
        <v>0</v>
      </c>
      <c r="BO894">
        <v>0</v>
      </c>
      <c r="BP894">
        <v>0</v>
      </c>
      <c r="BQ894">
        <v>0</v>
      </c>
      <c r="BR894">
        <v>0</v>
      </c>
      <c r="BS894" s="17">
        <v>0</v>
      </c>
      <c r="BT894">
        <v>0</v>
      </c>
      <c r="BU894">
        <v>0</v>
      </c>
      <c r="BV894">
        <v>1</v>
      </c>
      <c r="BW894" s="17">
        <v>0</v>
      </c>
      <c r="BX894">
        <v>0</v>
      </c>
      <c r="BY894">
        <v>0</v>
      </c>
      <c r="BZ894">
        <v>0</v>
      </c>
      <c r="CA894">
        <v>0</v>
      </c>
      <c r="CB894" s="17">
        <v>0</v>
      </c>
      <c r="CC894">
        <v>0</v>
      </c>
      <c r="CD894">
        <v>0</v>
      </c>
      <c r="CE894">
        <v>1</v>
      </c>
      <c r="CF894">
        <v>0</v>
      </c>
      <c r="CG894">
        <v>1</v>
      </c>
      <c r="CH894">
        <v>0</v>
      </c>
      <c r="CI894">
        <v>1</v>
      </c>
      <c r="CJ894">
        <v>0</v>
      </c>
      <c r="CK894">
        <v>0</v>
      </c>
      <c r="CL894">
        <v>1</v>
      </c>
      <c r="CM894" s="17">
        <v>0</v>
      </c>
      <c r="CN894">
        <v>0</v>
      </c>
      <c r="CO894">
        <v>0</v>
      </c>
      <c r="CP894">
        <v>0</v>
      </c>
      <c r="CQ894">
        <v>1</v>
      </c>
      <c r="CR894">
        <v>16</v>
      </c>
      <c r="CX894" s="33" t="s">
        <v>85</v>
      </c>
    </row>
    <row r="895" spans="1:102" x14ac:dyDescent="0.25">
      <c r="A895">
        <v>894</v>
      </c>
      <c r="B895">
        <v>61</v>
      </c>
      <c r="C895" s="24" t="s">
        <v>4064</v>
      </c>
      <c r="D895" s="12">
        <v>10.14</v>
      </c>
      <c r="E895" s="13">
        <v>0.27</v>
      </c>
      <c r="F895" s="7">
        <f t="shared" si="219"/>
        <v>37.555555555555557</v>
      </c>
      <c r="G895" s="7">
        <f t="shared" si="210"/>
        <v>9.870000000000001</v>
      </c>
      <c r="H895" s="15">
        <f t="shared" si="211"/>
        <v>10.41</v>
      </c>
      <c r="I895" s="11">
        <f t="shared" si="212"/>
        <v>0.35977607409251577</v>
      </c>
      <c r="J895" s="32">
        <f t="shared" si="213"/>
        <v>9.579836292404267E-3</v>
      </c>
      <c r="K895" s="32">
        <f t="shared" si="214"/>
        <v>104.38591740788802</v>
      </c>
      <c r="L895" s="8">
        <v>1</v>
      </c>
      <c r="M895" s="9">
        <v>0</v>
      </c>
      <c r="N895" s="8">
        <v>0</v>
      </c>
      <c r="O895" s="9">
        <v>1</v>
      </c>
      <c r="P895" s="9">
        <v>0</v>
      </c>
      <c r="Q895" s="9">
        <v>0</v>
      </c>
      <c r="R895" s="9">
        <v>0</v>
      </c>
      <c r="S895" s="8">
        <v>9492</v>
      </c>
      <c r="T895" s="9">
        <v>5</v>
      </c>
      <c r="U895" s="9">
        <f t="shared" si="215"/>
        <v>9486</v>
      </c>
      <c r="V895" s="9">
        <f t="shared" si="216"/>
        <v>12</v>
      </c>
      <c r="W895" s="7">
        <f>AVERAGE(W896,W897)</f>
        <v>11.515000000000001</v>
      </c>
      <c r="X895" s="7">
        <f>AVERAGE(X896,X897)</f>
        <v>22.734999999999999</v>
      </c>
      <c r="Y895" s="9">
        <v>1</v>
      </c>
      <c r="Z895" s="9">
        <v>0</v>
      </c>
      <c r="AA895" s="9">
        <v>1</v>
      </c>
      <c r="AB895" s="9">
        <v>0</v>
      </c>
      <c r="AC895" s="9">
        <v>0</v>
      </c>
      <c r="AD895" s="29">
        <v>0</v>
      </c>
      <c r="AE895" s="187">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0"/>
        <v>0.44579999999999997</v>
      </c>
      <c r="AS895" t="s">
        <v>98</v>
      </c>
      <c r="AT895" s="39" t="s">
        <v>98</v>
      </c>
      <c r="AU895">
        <v>0</v>
      </c>
      <c r="AV895" s="17">
        <v>1</v>
      </c>
      <c r="AW895">
        <v>0</v>
      </c>
      <c r="AX895" s="17">
        <v>1</v>
      </c>
      <c r="AY895" s="17" t="s">
        <v>5</v>
      </c>
      <c r="AZ895">
        <v>0</v>
      </c>
      <c r="BA895">
        <v>1</v>
      </c>
      <c r="BB895">
        <v>0</v>
      </c>
      <c r="BC895">
        <v>0</v>
      </c>
      <c r="BD895">
        <v>0</v>
      </c>
      <c r="BE895" s="17">
        <v>0</v>
      </c>
      <c r="BF895">
        <v>0</v>
      </c>
      <c r="BG895">
        <v>1</v>
      </c>
      <c r="BH895" s="17">
        <v>0</v>
      </c>
      <c r="BI895">
        <v>127.1666666666667</v>
      </c>
      <c r="BJ895">
        <v>27</v>
      </c>
      <c r="BK895" s="24">
        <f>AVERAGE(BK896:BK897)</f>
        <v>40.25</v>
      </c>
      <c r="BL895">
        <v>1</v>
      </c>
      <c r="BM895">
        <v>0</v>
      </c>
      <c r="BN895">
        <v>0</v>
      </c>
      <c r="BO895">
        <v>0</v>
      </c>
      <c r="BP895">
        <v>0</v>
      </c>
      <c r="BQ895">
        <v>0</v>
      </c>
      <c r="BR895">
        <v>0</v>
      </c>
      <c r="BS895" s="17">
        <v>0</v>
      </c>
      <c r="BT895">
        <v>0</v>
      </c>
      <c r="BU895">
        <v>0</v>
      </c>
      <c r="BV895">
        <v>1</v>
      </c>
      <c r="BW895" s="17">
        <v>0</v>
      </c>
      <c r="BX895">
        <v>0</v>
      </c>
      <c r="BY895">
        <v>0</v>
      </c>
      <c r="BZ895">
        <v>0</v>
      </c>
      <c r="CA895">
        <v>0</v>
      </c>
      <c r="CB895" s="17">
        <v>0</v>
      </c>
      <c r="CC895">
        <v>0</v>
      </c>
      <c r="CD895">
        <v>0</v>
      </c>
      <c r="CE895">
        <v>1</v>
      </c>
      <c r="CF895">
        <v>0</v>
      </c>
      <c r="CG895">
        <v>1</v>
      </c>
      <c r="CH895">
        <v>0</v>
      </c>
      <c r="CI895">
        <v>1</v>
      </c>
      <c r="CJ895">
        <v>0</v>
      </c>
      <c r="CK895">
        <v>0</v>
      </c>
      <c r="CL895">
        <v>1</v>
      </c>
      <c r="CM895" s="17">
        <v>0</v>
      </c>
      <c r="CN895">
        <v>0</v>
      </c>
      <c r="CO895">
        <v>0</v>
      </c>
      <c r="CP895">
        <v>0</v>
      </c>
      <c r="CQ895">
        <v>1</v>
      </c>
      <c r="CR895">
        <v>16</v>
      </c>
      <c r="CX895" s="33" t="s">
        <v>85</v>
      </c>
    </row>
    <row r="896" spans="1:102" x14ac:dyDescent="0.25">
      <c r="A896">
        <v>895</v>
      </c>
      <c r="B896">
        <v>61</v>
      </c>
      <c r="C896" s="24" t="s">
        <v>4064</v>
      </c>
      <c r="D896" s="12">
        <v>9.32</v>
      </c>
      <c r="E896" s="13">
        <v>0.32</v>
      </c>
      <c r="F896" s="7">
        <f t="shared" si="219"/>
        <v>29.125</v>
      </c>
      <c r="G896" s="7">
        <f t="shared" si="210"/>
        <v>9</v>
      </c>
      <c r="H896" s="15">
        <f t="shared" si="211"/>
        <v>9.64</v>
      </c>
      <c r="I896" s="11">
        <f t="shared" si="212"/>
        <v>0.37280763517855348</v>
      </c>
      <c r="J896" s="32">
        <f t="shared" si="213"/>
        <v>1.2800262152053338E-2</v>
      </c>
      <c r="K896" s="32">
        <f t="shared" si="214"/>
        <v>78.12339998361567</v>
      </c>
      <c r="L896" s="8">
        <v>1</v>
      </c>
      <c r="M896" s="9">
        <v>0</v>
      </c>
      <c r="N896" s="8">
        <v>0</v>
      </c>
      <c r="O896" s="9">
        <v>1</v>
      </c>
      <c r="P896" s="9">
        <v>0</v>
      </c>
      <c r="Q896" s="9">
        <v>0</v>
      </c>
      <c r="R896" s="9">
        <v>0</v>
      </c>
      <c r="S896" s="8">
        <v>5261</v>
      </c>
      <c r="T896" s="9">
        <v>5</v>
      </c>
      <c r="U896" s="9">
        <f t="shared" si="215"/>
        <v>5255</v>
      </c>
      <c r="V896" s="9">
        <f t="shared" si="216"/>
        <v>12</v>
      </c>
      <c r="W896" s="7">
        <v>11.57</v>
      </c>
      <c r="X896" s="7">
        <v>24.15</v>
      </c>
      <c r="Y896" s="9">
        <v>1</v>
      </c>
      <c r="Z896" s="9">
        <v>0</v>
      </c>
      <c r="AA896" s="9">
        <v>1</v>
      </c>
      <c r="AB896" s="9">
        <v>0</v>
      </c>
      <c r="AC896" s="9">
        <v>0</v>
      </c>
      <c r="AD896" s="29">
        <v>0</v>
      </c>
      <c r="AE896" s="187">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0"/>
        <v>0.44579999999999997</v>
      </c>
      <c r="AS896" t="s">
        <v>98</v>
      </c>
      <c r="AT896" s="39" t="s">
        <v>98</v>
      </c>
      <c r="AU896">
        <v>0</v>
      </c>
      <c r="AV896" s="17">
        <v>1</v>
      </c>
      <c r="AW896">
        <v>0</v>
      </c>
      <c r="AX896" s="17">
        <v>1</v>
      </c>
      <c r="AY896" s="17" t="s">
        <v>5</v>
      </c>
      <c r="AZ896">
        <v>0</v>
      </c>
      <c r="BA896">
        <v>1</v>
      </c>
      <c r="BB896">
        <v>0</v>
      </c>
      <c r="BC896">
        <v>0</v>
      </c>
      <c r="BD896">
        <v>0</v>
      </c>
      <c r="BE896" s="17">
        <v>0</v>
      </c>
      <c r="BF896">
        <v>0</v>
      </c>
      <c r="BG896">
        <v>1</v>
      </c>
      <c r="BH896" s="17">
        <v>0</v>
      </c>
      <c r="BI896">
        <v>127.1666666666667</v>
      </c>
      <c r="BJ896">
        <v>27</v>
      </c>
      <c r="BK896" s="24">
        <v>41.72</v>
      </c>
      <c r="BL896">
        <v>1</v>
      </c>
      <c r="BM896">
        <v>0</v>
      </c>
      <c r="BN896">
        <v>0</v>
      </c>
      <c r="BO896">
        <v>0</v>
      </c>
      <c r="BP896">
        <v>0</v>
      </c>
      <c r="BQ896">
        <v>0</v>
      </c>
      <c r="BR896">
        <v>0</v>
      </c>
      <c r="BS896" s="17">
        <v>0</v>
      </c>
      <c r="BT896">
        <v>0</v>
      </c>
      <c r="BU896">
        <v>0</v>
      </c>
      <c r="BV896">
        <v>1</v>
      </c>
      <c r="BW896" s="17">
        <v>0</v>
      </c>
      <c r="BX896">
        <v>0</v>
      </c>
      <c r="BY896">
        <v>0</v>
      </c>
      <c r="BZ896">
        <v>0</v>
      </c>
      <c r="CA896">
        <v>0</v>
      </c>
      <c r="CB896" s="17">
        <v>0</v>
      </c>
      <c r="CC896">
        <v>0</v>
      </c>
      <c r="CD896">
        <v>0</v>
      </c>
      <c r="CE896">
        <v>1</v>
      </c>
      <c r="CF896">
        <v>0</v>
      </c>
      <c r="CG896">
        <v>1</v>
      </c>
      <c r="CH896">
        <v>0</v>
      </c>
      <c r="CI896">
        <v>1</v>
      </c>
      <c r="CJ896">
        <v>0</v>
      </c>
      <c r="CK896">
        <v>0</v>
      </c>
      <c r="CL896">
        <v>1</v>
      </c>
      <c r="CM896" s="17">
        <v>0</v>
      </c>
      <c r="CN896">
        <v>0</v>
      </c>
      <c r="CO896">
        <v>0</v>
      </c>
      <c r="CP896">
        <v>0</v>
      </c>
      <c r="CQ896">
        <v>1</v>
      </c>
      <c r="CR896">
        <v>16</v>
      </c>
      <c r="CX896" s="33" t="s">
        <v>85</v>
      </c>
    </row>
    <row r="897" spans="1:102" x14ac:dyDescent="0.25">
      <c r="A897">
        <v>896</v>
      </c>
      <c r="B897">
        <v>61</v>
      </c>
      <c r="C897" s="24" t="s">
        <v>4064</v>
      </c>
      <c r="D897" s="12">
        <v>11.15</v>
      </c>
      <c r="E897" s="13">
        <v>0.35</v>
      </c>
      <c r="F897" s="7">
        <f t="shared" si="219"/>
        <v>31.857142857142861</v>
      </c>
      <c r="G897" s="7">
        <f t="shared" si="210"/>
        <v>10.8</v>
      </c>
      <c r="H897" s="15">
        <f t="shared" si="211"/>
        <v>11.5</v>
      </c>
      <c r="I897" s="11">
        <f t="shared" si="212"/>
        <v>0.44009481702202752</v>
      </c>
      <c r="J897" s="32">
        <f t="shared" si="213"/>
        <v>1.3814635511902209E-2</v>
      </c>
      <c r="K897" s="32">
        <f t="shared" si="214"/>
        <v>72.386998494345718</v>
      </c>
      <c r="L897" s="8">
        <v>1</v>
      </c>
      <c r="M897" s="9">
        <v>0</v>
      </c>
      <c r="N897" s="8">
        <v>0</v>
      </c>
      <c r="O897" s="9">
        <v>1</v>
      </c>
      <c r="P897" s="9">
        <v>0</v>
      </c>
      <c r="Q897" s="9">
        <v>0</v>
      </c>
      <c r="R897" s="9">
        <v>0</v>
      </c>
      <c r="S897" s="8">
        <v>4231</v>
      </c>
      <c r="T897" s="9">
        <v>5</v>
      </c>
      <c r="U897" s="9">
        <f t="shared" si="215"/>
        <v>4225</v>
      </c>
      <c r="V897" s="9">
        <f t="shared" si="216"/>
        <v>12</v>
      </c>
      <c r="W897" s="7">
        <v>11.46</v>
      </c>
      <c r="X897" s="7">
        <v>21.32</v>
      </c>
      <c r="Y897" s="9">
        <v>1</v>
      </c>
      <c r="Z897" s="9">
        <v>0</v>
      </c>
      <c r="AA897" s="9">
        <v>1</v>
      </c>
      <c r="AB897" s="9">
        <v>0</v>
      </c>
      <c r="AC897" s="9">
        <v>0</v>
      </c>
      <c r="AD897" s="29">
        <v>0</v>
      </c>
      <c r="AE897" s="187">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0"/>
        <v>0.44579999999999997</v>
      </c>
      <c r="AS897" t="s">
        <v>98</v>
      </c>
      <c r="AT897" s="39" t="s">
        <v>98</v>
      </c>
      <c r="AU897">
        <v>0</v>
      </c>
      <c r="AV897" s="17">
        <v>1</v>
      </c>
      <c r="AW897">
        <v>0</v>
      </c>
      <c r="AX897" s="17">
        <v>1</v>
      </c>
      <c r="AY897" s="17" t="s">
        <v>5</v>
      </c>
      <c r="AZ897">
        <v>0</v>
      </c>
      <c r="BA897">
        <v>1</v>
      </c>
      <c r="BB897">
        <v>0</v>
      </c>
      <c r="BC897">
        <v>0</v>
      </c>
      <c r="BD897">
        <v>0</v>
      </c>
      <c r="BE897" s="17">
        <v>0</v>
      </c>
      <c r="BF897">
        <v>0</v>
      </c>
      <c r="BG897">
        <v>1</v>
      </c>
      <c r="BH897" s="17">
        <v>0</v>
      </c>
      <c r="BI897">
        <v>127.1666666666667</v>
      </c>
      <c r="BJ897">
        <v>27</v>
      </c>
      <c r="BK897" s="24">
        <v>38.78</v>
      </c>
      <c r="BL897">
        <v>1</v>
      </c>
      <c r="BM897">
        <v>0</v>
      </c>
      <c r="BN897">
        <v>0</v>
      </c>
      <c r="BO897">
        <v>0</v>
      </c>
      <c r="BP897">
        <v>0</v>
      </c>
      <c r="BQ897">
        <v>0</v>
      </c>
      <c r="BR897">
        <v>0</v>
      </c>
      <c r="BS897" s="17">
        <v>0</v>
      </c>
      <c r="BT897">
        <v>0</v>
      </c>
      <c r="BU897">
        <v>0</v>
      </c>
      <c r="BV897">
        <v>1</v>
      </c>
      <c r="BW897" s="17">
        <v>0</v>
      </c>
      <c r="BX897">
        <v>0</v>
      </c>
      <c r="BY897">
        <v>0</v>
      </c>
      <c r="BZ897">
        <v>0</v>
      </c>
      <c r="CA897">
        <v>0</v>
      </c>
      <c r="CB897" s="17">
        <v>0</v>
      </c>
      <c r="CC897">
        <v>0</v>
      </c>
      <c r="CD897">
        <v>0</v>
      </c>
      <c r="CE897">
        <v>1</v>
      </c>
      <c r="CF897">
        <v>0</v>
      </c>
      <c r="CG897">
        <v>1</v>
      </c>
      <c r="CH897">
        <v>0</v>
      </c>
      <c r="CI897">
        <v>1</v>
      </c>
      <c r="CJ897">
        <v>0</v>
      </c>
      <c r="CK897">
        <v>0</v>
      </c>
      <c r="CL897">
        <v>1</v>
      </c>
      <c r="CM897" s="17">
        <v>0</v>
      </c>
      <c r="CN897">
        <v>0</v>
      </c>
      <c r="CO897">
        <v>0</v>
      </c>
      <c r="CP897">
        <v>0</v>
      </c>
      <c r="CQ897">
        <v>1</v>
      </c>
      <c r="CR897">
        <v>16</v>
      </c>
      <c r="CX897" s="33" t="s">
        <v>85</v>
      </c>
    </row>
    <row r="898" spans="1:102" x14ac:dyDescent="0.25">
      <c r="A898">
        <v>897</v>
      </c>
      <c r="B898">
        <v>62</v>
      </c>
      <c r="C898" s="24" t="s">
        <v>4071</v>
      </c>
      <c r="D898" s="12">
        <v>4.2679999999999998</v>
      </c>
      <c r="E898" s="13">
        <v>0.50080000000000002</v>
      </c>
      <c r="F898" s="7">
        <f t="shared" si="219"/>
        <v>8.5223642172523952</v>
      </c>
      <c r="G898" s="7">
        <f t="shared" ref="G898:G961" si="221">D898-E898</f>
        <v>3.7671999999999999</v>
      </c>
      <c r="H898" s="15">
        <f t="shared" ref="H898:H961" si="222">D898+E898</f>
        <v>4.7687999999999997</v>
      </c>
      <c r="I898" s="11">
        <f t="shared" ref="I898:I961" si="223">IFERROR(F898/SQRT(F898^2+U898), "X")</f>
        <v>0.27743360268328471</v>
      </c>
      <c r="J898" s="32">
        <f t="shared" ref="J898:J961" si="224">IFERROR(SQRT((1-I898^2)/U898), "X")</f>
        <v>3.2553596116164242E-2</v>
      </c>
      <c r="K898" s="32">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ref="V898:V961" si="227">COUNTIF(B:B,B898)</f>
        <v>20</v>
      </c>
      <c r="W898" s="7">
        <v>12.16</v>
      </c>
      <c r="X898" s="7">
        <v>23.74</v>
      </c>
      <c r="Y898" s="9">
        <v>1</v>
      </c>
      <c r="Z898" s="9">
        <v>0</v>
      </c>
      <c r="AA898" s="9">
        <v>1</v>
      </c>
      <c r="AB898" s="9">
        <v>0</v>
      </c>
      <c r="AC898" s="9">
        <v>0</v>
      </c>
      <c r="AD898" s="29">
        <v>0</v>
      </c>
      <c r="AE898" s="187">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0"/>
        <v>0.5</v>
      </c>
      <c r="AS898">
        <v>0.72</v>
      </c>
      <c r="AT898" s="39">
        <v>0.28000000000000003</v>
      </c>
      <c r="AU898">
        <v>1</v>
      </c>
      <c r="AV898" s="17">
        <v>0</v>
      </c>
      <c r="AW898" t="s">
        <v>98</v>
      </c>
      <c r="AX898" s="17" t="s">
        <v>98</v>
      </c>
      <c r="AY898" s="17" t="s">
        <v>515</v>
      </c>
      <c r="AZ898">
        <v>1</v>
      </c>
      <c r="BA898">
        <v>0</v>
      </c>
      <c r="BB898">
        <v>0</v>
      </c>
      <c r="BC898">
        <v>0</v>
      </c>
      <c r="BD898">
        <v>0</v>
      </c>
      <c r="BE898" s="17">
        <v>0</v>
      </c>
      <c r="BF898">
        <v>1</v>
      </c>
      <c r="BG898">
        <v>0</v>
      </c>
      <c r="BH898" s="17">
        <v>0</v>
      </c>
      <c r="BI898">
        <v>2133</v>
      </c>
      <c r="BJ898">
        <v>1699.2</v>
      </c>
      <c r="BK898" s="24">
        <v>43.52</v>
      </c>
      <c r="BL898">
        <v>1</v>
      </c>
      <c r="BM898">
        <v>0</v>
      </c>
      <c r="BN898">
        <v>0</v>
      </c>
      <c r="BO898">
        <v>0</v>
      </c>
      <c r="BP898">
        <v>0</v>
      </c>
      <c r="BQ898">
        <v>0</v>
      </c>
      <c r="BR898">
        <v>0</v>
      </c>
      <c r="BS898" s="17">
        <v>0</v>
      </c>
      <c r="BT898">
        <v>0</v>
      </c>
      <c r="BU898">
        <v>0</v>
      </c>
      <c r="BV898">
        <v>1</v>
      </c>
      <c r="BW898" s="17">
        <v>0</v>
      </c>
      <c r="BX898">
        <v>0</v>
      </c>
      <c r="BY898">
        <v>0</v>
      </c>
      <c r="BZ898">
        <v>0</v>
      </c>
      <c r="CA898">
        <v>0</v>
      </c>
      <c r="CB898" s="17">
        <v>0</v>
      </c>
      <c r="CC898">
        <v>0</v>
      </c>
      <c r="CD898">
        <v>0</v>
      </c>
      <c r="CE898">
        <v>1</v>
      </c>
      <c r="CF898">
        <v>1</v>
      </c>
      <c r="CG898">
        <v>0</v>
      </c>
      <c r="CH898">
        <v>0</v>
      </c>
      <c r="CI898">
        <v>0</v>
      </c>
      <c r="CJ898">
        <v>0</v>
      </c>
      <c r="CK898">
        <v>0</v>
      </c>
      <c r="CL898">
        <v>0</v>
      </c>
      <c r="CM898" s="17">
        <v>0</v>
      </c>
      <c r="CN898">
        <v>0</v>
      </c>
      <c r="CO898">
        <v>0</v>
      </c>
      <c r="CP898">
        <v>0</v>
      </c>
      <c r="CQ898">
        <v>1</v>
      </c>
      <c r="CR898">
        <v>22</v>
      </c>
      <c r="CX898" s="33" t="s">
        <v>85</v>
      </c>
    </row>
    <row r="899" spans="1:102" x14ac:dyDescent="0.25">
      <c r="A899">
        <v>898</v>
      </c>
      <c r="B899">
        <v>62</v>
      </c>
      <c r="C899" s="24" t="s">
        <v>4071</v>
      </c>
      <c r="D899" s="12">
        <v>4.077</v>
      </c>
      <c r="E899" s="13">
        <v>0.4496</v>
      </c>
      <c r="F899" s="7">
        <f t="shared" si="219"/>
        <v>9.0680604982206408</v>
      </c>
      <c r="G899" s="7">
        <f t="shared" si="221"/>
        <v>3.6273999999999997</v>
      </c>
      <c r="H899" s="15">
        <f t="shared" si="222"/>
        <v>4.5266000000000002</v>
      </c>
      <c r="I899" s="11">
        <f t="shared" si="223"/>
        <v>0.28306887228097272</v>
      </c>
      <c r="J899" s="32">
        <f t="shared" si="224"/>
        <v>3.1216032616513446E-2</v>
      </c>
      <c r="K899" s="32">
        <f t="shared" si="225"/>
        <v>32.034820448995646</v>
      </c>
      <c r="L899" s="8">
        <v>0</v>
      </c>
      <c r="M899" s="9">
        <v>1</v>
      </c>
      <c r="N899" s="8">
        <v>0</v>
      </c>
      <c r="O899" s="9">
        <v>0</v>
      </c>
      <c r="P899" s="9">
        <v>0</v>
      </c>
      <c r="Q899" s="9">
        <v>1</v>
      </c>
      <c r="R899" s="9">
        <v>0</v>
      </c>
      <c r="S899" s="8">
        <v>947</v>
      </c>
      <c r="T899" s="9">
        <v>2</v>
      </c>
      <c r="U899" s="9">
        <f t="shared" si="226"/>
        <v>944</v>
      </c>
      <c r="V899" s="9">
        <f t="shared" si="227"/>
        <v>20</v>
      </c>
      <c r="W899" s="7">
        <v>12.49</v>
      </c>
      <c r="X899" s="7">
        <v>24.01</v>
      </c>
      <c r="Y899" s="9">
        <v>1</v>
      </c>
      <c r="Z899" s="9">
        <v>0</v>
      </c>
      <c r="AA899" s="9">
        <v>1</v>
      </c>
      <c r="AB899" s="9">
        <v>0</v>
      </c>
      <c r="AC899" s="9">
        <v>0</v>
      </c>
      <c r="AD899" s="29">
        <v>0</v>
      </c>
      <c r="AE899" s="187">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0"/>
        <v>0.51</v>
      </c>
      <c r="AS899">
        <v>0.72</v>
      </c>
      <c r="AT899" s="39">
        <v>0.28000000000000003</v>
      </c>
      <c r="AU899">
        <v>1</v>
      </c>
      <c r="AV899" s="17">
        <v>0</v>
      </c>
      <c r="AW899" t="s">
        <v>98</v>
      </c>
      <c r="AX899" s="17" t="s">
        <v>98</v>
      </c>
      <c r="AY899" s="17" t="s">
        <v>515</v>
      </c>
      <c r="AZ899">
        <v>1</v>
      </c>
      <c r="BA899">
        <v>0</v>
      </c>
      <c r="BB899">
        <v>0</v>
      </c>
      <c r="BC899">
        <v>0</v>
      </c>
      <c r="BD899">
        <v>0</v>
      </c>
      <c r="BE899" s="17">
        <v>0</v>
      </c>
      <c r="BF899">
        <v>1</v>
      </c>
      <c r="BG899">
        <v>0</v>
      </c>
      <c r="BH899" s="17">
        <v>0</v>
      </c>
      <c r="BI899">
        <v>2133</v>
      </c>
      <c r="BJ899">
        <v>1699.2</v>
      </c>
      <c r="BK899" s="24">
        <v>44.02</v>
      </c>
      <c r="BL899">
        <v>1</v>
      </c>
      <c r="BM899">
        <v>0</v>
      </c>
      <c r="BN899">
        <v>0</v>
      </c>
      <c r="BO899">
        <v>0</v>
      </c>
      <c r="BP899">
        <v>0</v>
      </c>
      <c r="BQ899">
        <v>0</v>
      </c>
      <c r="BR899">
        <v>0</v>
      </c>
      <c r="BS899" s="17">
        <v>0</v>
      </c>
      <c r="BT899">
        <v>0</v>
      </c>
      <c r="BU899">
        <v>0</v>
      </c>
      <c r="BV899">
        <v>1</v>
      </c>
      <c r="BW899" s="17">
        <v>0</v>
      </c>
      <c r="BX899">
        <v>0</v>
      </c>
      <c r="BY899">
        <v>0</v>
      </c>
      <c r="BZ899">
        <v>0</v>
      </c>
      <c r="CA899">
        <v>0</v>
      </c>
      <c r="CB899" s="17">
        <v>0</v>
      </c>
      <c r="CC899">
        <v>0</v>
      </c>
      <c r="CD899">
        <v>0</v>
      </c>
      <c r="CE899">
        <v>1</v>
      </c>
      <c r="CF899">
        <v>1</v>
      </c>
      <c r="CG899">
        <v>0</v>
      </c>
      <c r="CH899">
        <v>0</v>
      </c>
      <c r="CI899">
        <v>0</v>
      </c>
      <c r="CJ899">
        <v>0</v>
      </c>
      <c r="CK899">
        <v>0</v>
      </c>
      <c r="CL899">
        <v>0</v>
      </c>
      <c r="CM899" s="17">
        <v>0</v>
      </c>
      <c r="CN899">
        <v>0</v>
      </c>
      <c r="CO899">
        <v>0</v>
      </c>
      <c r="CP899">
        <v>0</v>
      </c>
      <c r="CQ899">
        <v>1</v>
      </c>
      <c r="CR899">
        <v>22</v>
      </c>
      <c r="CX899" s="33" t="s">
        <v>85</v>
      </c>
    </row>
    <row r="900" spans="1:102" x14ac:dyDescent="0.25">
      <c r="A900">
        <v>899</v>
      </c>
      <c r="B900">
        <v>62</v>
      </c>
      <c r="C900" s="24" t="s">
        <v>4071</v>
      </c>
      <c r="D900" s="12">
        <v>3.968</v>
      </c>
      <c r="E900" s="13">
        <v>0.59989999999999999</v>
      </c>
      <c r="F900" s="7">
        <f t="shared" si="219"/>
        <v>6.614435739289882</v>
      </c>
      <c r="G900" s="7">
        <f t="shared" si="221"/>
        <v>3.3681000000000001</v>
      </c>
      <c r="H900" s="15">
        <f t="shared" si="222"/>
        <v>4.5678999999999998</v>
      </c>
      <c r="I900" s="11">
        <f t="shared" si="223"/>
        <v>0.24569621253382809</v>
      </c>
      <c r="J900" s="32">
        <f t="shared" si="224"/>
        <v>3.7145453099557323E-2</v>
      </c>
      <c r="K900" s="32">
        <f t="shared" si="225"/>
        <v>26.92119536999045</v>
      </c>
      <c r="L900" s="8">
        <v>0</v>
      </c>
      <c r="M900" s="9">
        <v>1</v>
      </c>
      <c r="N900" s="8">
        <v>0</v>
      </c>
      <c r="O900" s="9">
        <v>0</v>
      </c>
      <c r="P900" s="9">
        <v>0</v>
      </c>
      <c r="Q900" s="9">
        <v>1</v>
      </c>
      <c r="R900" s="9">
        <v>0</v>
      </c>
      <c r="S900" s="8">
        <v>684</v>
      </c>
      <c r="T900" s="9">
        <v>2</v>
      </c>
      <c r="U900" s="9">
        <f t="shared" si="226"/>
        <v>681</v>
      </c>
      <c r="V900" s="9">
        <f t="shared" si="227"/>
        <v>20</v>
      </c>
      <c r="W900" s="7">
        <v>14.19</v>
      </c>
      <c r="X900" s="7">
        <v>26.43</v>
      </c>
      <c r="Y900" s="9">
        <v>1</v>
      </c>
      <c r="Z900" s="9">
        <v>0</v>
      </c>
      <c r="AA900" s="9">
        <v>1</v>
      </c>
      <c r="AB900" s="9">
        <v>0</v>
      </c>
      <c r="AC900" s="9">
        <v>0</v>
      </c>
      <c r="AD900" s="29">
        <v>0</v>
      </c>
      <c r="AE900" s="187">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0"/>
        <v>0.47</v>
      </c>
      <c r="AS900">
        <v>0.72</v>
      </c>
      <c r="AT900" s="39">
        <v>0.28000000000000003</v>
      </c>
      <c r="AU900">
        <v>1</v>
      </c>
      <c r="AV900" s="17">
        <v>0</v>
      </c>
      <c r="AW900" t="s">
        <v>98</v>
      </c>
      <c r="AX900" s="17" t="s">
        <v>98</v>
      </c>
      <c r="AY900" s="17" t="s">
        <v>515</v>
      </c>
      <c r="AZ900">
        <v>1</v>
      </c>
      <c r="BA900">
        <v>0</v>
      </c>
      <c r="BB900">
        <v>0</v>
      </c>
      <c r="BC900">
        <v>0</v>
      </c>
      <c r="BD900">
        <v>0</v>
      </c>
      <c r="BE900" s="17">
        <v>0</v>
      </c>
      <c r="BF900">
        <v>1</v>
      </c>
      <c r="BG900">
        <v>0</v>
      </c>
      <c r="BH900" s="17">
        <v>0</v>
      </c>
      <c r="BI900">
        <v>2133</v>
      </c>
      <c r="BJ900">
        <v>1699.2</v>
      </c>
      <c r="BK900" s="24">
        <v>46.7</v>
      </c>
      <c r="BL900">
        <v>1</v>
      </c>
      <c r="BM900">
        <v>0</v>
      </c>
      <c r="BN900">
        <v>0</v>
      </c>
      <c r="BO900">
        <v>0</v>
      </c>
      <c r="BP900">
        <v>0</v>
      </c>
      <c r="BQ900">
        <v>0</v>
      </c>
      <c r="BR900">
        <v>0</v>
      </c>
      <c r="BS900" s="17">
        <v>0</v>
      </c>
      <c r="BT900">
        <v>0</v>
      </c>
      <c r="BU900">
        <v>0</v>
      </c>
      <c r="BV900">
        <v>1</v>
      </c>
      <c r="BW900" s="17">
        <v>0</v>
      </c>
      <c r="BX900">
        <v>0</v>
      </c>
      <c r="BY900">
        <v>0</v>
      </c>
      <c r="BZ900">
        <v>0</v>
      </c>
      <c r="CA900">
        <v>0</v>
      </c>
      <c r="CB900" s="17">
        <v>0</v>
      </c>
      <c r="CC900">
        <v>0</v>
      </c>
      <c r="CD900">
        <v>0</v>
      </c>
      <c r="CE900">
        <v>1</v>
      </c>
      <c r="CF900">
        <v>1</v>
      </c>
      <c r="CG900">
        <v>0</v>
      </c>
      <c r="CH900">
        <v>0</v>
      </c>
      <c r="CI900">
        <v>0</v>
      </c>
      <c r="CJ900">
        <v>0</v>
      </c>
      <c r="CK900">
        <v>0</v>
      </c>
      <c r="CL900">
        <v>0</v>
      </c>
      <c r="CM900" s="17">
        <v>0</v>
      </c>
      <c r="CN900">
        <v>0</v>
      </c>
      <c r="CO900">
        <v>0</v>
      </c>
      <c r="CP900">
        <v>0</v>
      </c>
      <c r="CQ900">
        <v>1</v>
      </c>
      <c r="CR900">
        <v>22</v>
      </c>
      <c r="CX900" s="33" t="s">
        <v>85</v>
      </c>
    </row>
    <row r="901" spans="1:102" x14ac:dyDescent="0.25">
      <c r="A901">
        <v>900</v>
      </c>
      <c r="B901">
        <v>62</v>
      </c>
      <c r="C901" s="24" t="s">
        <v>4071</v>
      </c>
      <c r="D901" s="12">
        <v>4.8079999999999998</v>
      </c>
      <c r="E901" s="13">
        <v>0.22720000000000001</v>
      </c>
      <c r="F901" s="7">
        <f t="shared" si="219"/>
        <v>21.161971830985912</v>
      </c>
      <c r="G901" s="7">
        <f t="shared" si="221"/>
        <v>4.5808</v>
      </c>
      <c r="H901" s="15">
        <f t="shared" si="222"/>
        <v>5.0351999999999997</v>
      </c>
      <c r="I901" s="11">
        <f t="shared" si="223"/>
        <v>0.38877903256646729</v>
      </c>
      <c r="J901" s="32">
        <f t="shared" si="224"/>
        <v>1.8371588227766512E-2</v>
      </c>
      <c r="K901" s="32">
        <f t="shared" si="225"/>
        <v>54.431875328482306</v>
      </c>
      <c r="L901" s="8">
        <v>0</v>
      </c>
      <c r="M901" s="9">
        <v>1</v>
      </c>
      <c r="N901" s="8">
        <v>0</v>
      </c>
      <c r="O901" s="9">
        <v>0</v>
      </c>
      <c r="P901" s="9">
        <v>0</v>
      </c>
      <c r="Q901" s="9">
        <v>1</v>
      </c>
      <c r="R901" s="9">
        <v>0</v>
      </c>
      <c r="S901" s="8">
        <v>2518</v>
      </c>
      <c r="T901" s="9">
        <v>2</v>
      </c>
      <c r="U901" s="9">
        <f t="shared" si="226"/>
        <v>2515</v>
      </c>
      <c r="V901" s="9">
        <f t="shared" si="227"/>
        <v>20</v>
      </c>
      <c r="W901" s="7">
        <v>12.84</v>
      </c>
      <c r="X901" s="7">
        <v>25.3</v>
      </c>
      <c r="Y901" s="9">
        <v>1</v>
      </c>
      <c r="Z901" s="9">
        <v>0</v>
      </c>
      <c r="AA901" s="9">
        <v>1</v>
      </c>
      <c r="AB901" s="9">
        <v>0</v>
      </c>
      <c r="AC901" s="9">
        <v>0</v>
      </c>
      <c r="AD901" s="29">
        <v>0</v>
      </c>
      <c r="AE901" s="187">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0"/>
        <v>0.5</v>
      </c>
      <c r="AS901">
        <v>0.72</v>
      </c>
      <c r="AT901" s="39">
        <v>0.28000000000000003</v>
      </c>
      <c r="AU901">
        <v>1</v>
      </c>
      <c r="AV901" s="17">
        <v>0</v>
      </c>
      <c r="AW901" t="s">
        <v>98</v>
      </c>
      <c r="AX901" s="17" t="s">
        <v>98</v>
      </c>
      <c r="AY901" s="17" t="s">
        <v>515</v>
      </c>
      <c r="AZ901">
        <v>1</v>
      </c>
      <c r="BA901">
        <v>0</v>
      </c>
      <c r="BB901">
        <v>0</v>
      </c>
      <c r="BC901">
        <v>0</v>
      </c>
      <c r="BD901">
        <v>0</v>
      </c>
      <c r="BE901" s="17">
        <v>0</v>
      </c>
      <c r="BF901">
        <v>1</v>
      </c>
      <c r="BG901">
        <v>0</v>
      </c>
      <c r="BH901" s="17">
        <v>0</v>
      </c>
      <c r="BI901">
        <v>2133</v>
      </c>
      <c r="BJ901">
        <v>1699.2</v>
      </c>
      <c r="BK901" s="24">
        <v>44.55</v>
      </c>
      <c r="BL901">
        <v>1</v>
      </c>
      <c r="BM901">
        <v>0</v>
      </c>
      <c r="BN901">
        <v>0</v>
      </c>
      <c r="BO901">
        <v>0</v>
      </c>
      <c r="BP901">
        <v>0</v>
      </c>
      <c r="BQ901">
        <v>0</v>
      </c>
      <c r="BR901">
        <v>0</v>
      </c>
      <c r="BS901" s="17">
        <v>0</v>
      </c>
      <c r="BT901">
        <v>0</v>
      </c>
      <c r="BU901">
        <v>0</v>
      </c>
      <c r="BV901">
        <v>1</v>
      </c>
      <c r="BW901" s="17">
        <v>0</v>
      </c>
      <c r="BX901">
        <v>0</v>
      </c>
      <c r="BY901">
        <v>0</v>
      </c>
      <c r="BZ901">
        <v>0</v>
      </c>
      <c r="CA901">
        <v>0</v>
      </c>
      <c r="CB901" s="17">
        <v>0</v>
      </c>
      <c r="CC901">
        <v>0</v>
      </c>
      <c r="CD901">
        <v>0</v>
      </c>
      <c r="CE901">
        <v>1</v>
      </c>
      <c r="CF901">
        <v>1</v>
      </c>
      <c r="CG901">
        <v>0</v>
      </c>
      <c r="CH901">
        <v>0</v>
      </c>
      <c r="CI901">
        <v>0</v>
      </c>
      <c r="CJ901">
        <v>0</v>
      </c>
      <c r="CK901">
        <v>0</v>
      </c>
      <c r="CL901">
        <v>0</v>
      </c>
      <c r="CM901" s="17">
        <v>0</v>
      </c>
      <c r="CN901">
        <v>0</v>
      </c>
      <c r="CO901">
        <v>0</v>
      </c>
      <c r="CP901">
        <v>0</v>
      </c>
      <c r="CQ901">
        <v>1</v>
      </c>
      <c r="CR901">
        <v>22</v>
      </c>
      <c r="CX901" s="33" t="s">
        <v>85</v>
      </c>
    </row>
    <row r="902" spans="1:102" x14ac:dyDescent="0.25">
      <c r="A902">
        <v>901</v>
      </c>
      <c r="B902">
        <v>62</v>
      </c>
      <c r="C902" s="24" t="s">
        <v>4071</v>
      </c>
      <c r="D902" s="12">
        <v>2.9990000000000001</v>
      </c>
      <c r="E902" s="13">
        <v>0.65780000000000005</v>
      </c>
      <c r="F902" s="7">
        <f t="shared" si="219"/>
        <v>4.5591365156582544</v>
      </c>
      <c r="G902" s="7">
        <f t="shared" si="221"/>
        <v>2.3412000000000002</v>
      </c>
      <c r="H902" s="15">
        <f t="shared" si="222"/>
        <v>3.6568000000000001</v>
      </c>
      <c r="I902" s="11">
        <f t="shared" si="223"/>
        <v>0.15405779067021458</v>
      </c>
      <c r="J902" s="32">
        <f t="shared" si="224"/>
        <v>3.3791001901589582E-2</v>
      </c>
      <c r="K902" s="32">
        <f t="shared" si="225"/>
        <v>29.593677124825305</v>
      </c>
      <c r="L902" s="8">
        <v>0</v>
      </c>
      <c r="M902" s="9">
        <v>1</v>
      </c>
      <c r="N902" s="8">
        <v>0</v>
      </c>
      <c r="O902" s="9">
        <v>0</v>
      </c>
      <c r="P902" s="9">
        <v>0</v>
      </c>
      <c r="Q902" s="9">
        <v>1</v>
      </c>
      <c r="R902" s="9">
        <v>0</v>
      </c>
      <c r="S902" s="8">
        <v>859</v>
      </c>
      <c r="T902" s="9">
        <v>3</v>
      </c>
      <c r="U902" s="9">
        <f t="shared" si="226"/>
        <v>855</v>
      </c>
      <c r="V902" s="9">
        <f t="shared" si="227"/>
        <v>20</v>
      </c>
      <c r="W902" s="7">
        <v>12.16</v>
      </c>
      <c r="X902" s="7">
        <v>23.74</v>
      </c>
      <c r="Y902" s="9">
        <v>1</v>
      </c>
      <c r="Z902" s="9">
        <v>0</v>
      </c>
      <c r="AA902" s="9">
        <v>1</v>
      </c>
      <c r="AB902" s="9">
        <v>0</v>
      </c>
      <c r="AC902" s="9">
        <v>0</v>
      </c>
      <c r="AD902" s="29">
        <v>0</v>
      </c>
      <c r="AE902" s="187">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0"/>
        <v>0.5</v>
      </c>
      <c r="AS902">
        <v>0.72</v>
      </c>
      <c r="AT902" s="39">
        <v>0.28000000000000003</v>
      </c>
      <c r="AU902">
        <v>1</v>
      </c>
      <c r="AV902" s="17">
        <v>0</v>
      </c>
      <c r="AW902" t="s">
        <v>98</v>
      </c>
      <c r="AX902" s="17" t="s">
        <v>98</v>
      </c>
      <c r="AY902" s="17" t="s">
        <v>515</v>
      </c>
      <c r="AZ902">
        <v>1</v>
      </c>
      <c r="BA902">
        <v>0</v>
      </c>
      <c r="BB902">
        <v>0</v>
      </c>
      <c r="BC902">
        <v>0</v>
      </c>
      <c r="BD902">
        <v>0</v>
      </c>
      <c r="BE902" s="17">
        <v>0</v>
      </c>
      <c r="BF902">
        <v>1</v>
      </c>
      <c r="BG902">
        <v>0</v>
      </c>
      <c r="BH902" s="17">
        <v>0</v>
      </c>
      <c r="BI902">
        <v>2133</v>
      </c>
      <c r="BJ902">
        <v>1699.2</v>
      </c>
      <c r="BK902" s="24">
        <v>43.52</v>
      </c>
      <c r="BL902">
        <v>1</v>
      </c>
      <c r="BM902">
        <v>0</v>
      </c>
      <c r="BN902">
        <v>0</v>
      </c>
      <c r="BO902">
        <v>0</v>
      </c>
      <c r="BP902">
        <v>0</v>
      </c>
      <c r="BQ902">
        <v>0</v>
      </c>
      <c r="BR902">
        <v>0</v>
      </c>
      <c r="BS902" s="17">
        <v>0</v>
      </c>
      <c r="BT902">
        <v>0</v>
      </c>
      <c r="BU902">
        <v>0</v>
      </c>
      <c r="BV902">
        <v>1</v>
      </c>
      <c r="BW902" s="17">
        <v>0</v>
      </c>
      <c r="BX902">
        <v>0</v>
      </c>
      <c r="BY902">
        <v>0</v>
      </c>
      <c r="BZ902">
        <v>0</v>
      </c>
      <c r="CA902">
        <v>0</v>
      </c>
      <c r="CB902" s="17">
        <v>0</v>
      </c>
      <c r="CC902">
        <v>0</v>
      </c>
      <c r="CD902">
        <v>0</v>
      </c>
      <c r="CE902">
        <v>1</v>
      </c>
      <c r="CF902">
        <v>1</v>
      </c>
      <c r="CG902">
        <v>0</v>
      </c>
      <c r="CH902">
        <v>0</v>
      </c>
      <c r="CI902">
        <v>0</v>
      </c>
      <c r="CJ902">
        <v>0</v>
      </c>
      <c r="CK902">
        <v>0</v>
      </c>
      <c r="CL902">
        <v>0</v>
      </c>
      <c r="CM902" s="17">
        <v>0</v>
      </c>
      <c r="CN902">
        <v>0</v>
      </c>
      <c r="CO902">
        <v>0</v>
      </c>
      <c r="CP902">
        <v>0</v>
      </c>
      <c r="CQ902">
        <v>1</v>
      </c>
      <c r="CR902">
        <v>22</v>
      </c>
      <c r="CX902" s="33" t="s">
        <v>85</v>
      </c>
    </row>
    <row r="903" spans="1:102" x14ac:dyDescent="0.25">
      <c r="A903">
        <v>902</v>
      </c>
      <c r="B903">
        <v>62</v>
      </c>
      <c r="C903" s="24" t="s">
        <v>4071</v>
      </c>
      <c r="D903" s="12">
        <v>2.415</v>
      </c>
      <c r="E903" s="13">
        <v>0.58289999999999997</v>
      </c>
      <c r="F903" s="7">
        <f t="shared" si="219"/>
        <v>4.1430777148739066</v>
      </c>
      <c r="G903" s="7">
        <f t="shared" si="221"/>
        <v>1.8321000000000001</v>
      </c>
      <c r="H903" s="15">
        <f t="shared" si="222"/>
        <v>2.9979</v>
      </c>
      <c r="I903" s="11">
        <f t="shared" si="223"/>
        <v>0.13405525975132729</v>
      </c>
      <c r="J903" s="32">
        <f t="shared" si="224"/>
        <v>3.2356443440599861E-2</v>
      </c>
      <c r="K903" s="32">
        <f t="shared" si="225"/>
        <v>30.905745306520032</v>
      </c>
      <c r="L903" s="8">
        <v>0</v>
      </c>
      <c r="M903" s="9">
        <v>1</v>
      </c>
      <c r="N903" s="8">
        <v>0</v>
      </c>
      <c r="O903" s="9">
        <v>0</v>
      </c>
      <c r="P903" s="9">
        <v>0</v>
      </c>
      <c r="Q903" s="9">
        <v>1</v>
      </c>
      <c r="R903" s="9">
        <v>0</v>
      </c>
      <c r="S903" s="8">
        <v>942</v>
      </c>
      <c r="T903" s="9">
        <v>3</v>
      </c>
      <c r="U903" s="9">
        <f t="shared" si="226"/>
        <v>938</v>
      </c>
      <c r="V903" s="9">
        <f t="shared" si="227"/>
        <v>20</v>
      </c>
      <c r="W903" s="7">
        <v>12.49</v>
      </c>
      <c r="X903" s="7">
        <v>24.01</v>
      </c>
      <c r="Y903" s="9">
        <v>1</v>
      </c>
      <c r="Z903" s="9">
        <v>0</v>
      </c>
      <c r="AA903" s="9">
        <v>1</v>
      </c>
      <c r="AB903" s="9">
        <v>0</v>
      </c>
      <c r="AC903" s="9">
        <v>0</v>
      </c>
      <c r="AD903" s="29">
        <v>0</v>
      </c>
      <c r="AE903" s="187">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0"/>
        <v>0.51</v>
      </c>
      <c r="AS903">
        <v>0.72</v>
      </c>
      <c r="AT903" s="39">
        <v>0.28000000000000003</v>
      </c>
      <c r="AU903">
        <v>1</v>
      </c>
      <c r="AV903" s="17">
        <v>0</v>
      </c>
      <c r="AW903" t="s">
        <v>98</v>
      </c>
      <c r="AX903" s="17" t="s">
        <v>98</v>
      </c>
      <c r="AY903" s="17" t="s">
        <v>515</v>
      </c>
      <c r="AZ903">
        <v>1</v>
      </c>
      <c r="BA903">
        <v>0</v>
      </c>
      <c r="BB903">
        <v>0</v>
      </c>
      <c r="BC903">
        <v>0</v>
      </c>
      <c r="BD903">
        <v>0</v>
      </c>
      <c r="BE903" s="17">
        <v>0</v>
      </c>
      <c r="BF903">
        <v>1</v>
      </c>
      <c r="BG903">
        <v>0</v>
      </c>
      <c r="BH903" s="17">
        <v>0</v>
      </c>
      <c r="BI903">
        <v>2133</v>
      </c>
      <c r="BJ903">
        <v>1699.2</v>
      </c>
      <c r="BK903" s="24">
        <v>44.02</v>
      </c>
      <c r="BL903">
        <v>1</v>
      </c>
      <c r="BM903">
        <v>0</v>
      </c>
      <c r="BN903">
        <v>0</v>
      </c>
      <c r="BO903">
        <v>0</v>
      </c>
      <c r="BP903">
        <v>0</v>
      </c>
      <c r="BQ903">
        <v>0</v>
      </c>
      <c r="BR903">
        <v>0</v>
      </c>
      <c r="BS903" s="17">
        <v>0</v>
      </c>
      <c r="BT903">
        <v>0</v>
      </c>
      <c r="BU903">
        <v>0</v>
      </c>
      <c r="BV903">
        <v>1</v>
      </c>
      <c r="BW903" s="17">
        <v>0</v>
      </c>
      <c r="BX903">
        <v>0</v>
      </c>
      <c r="BY903">
        <v>0</v>
      </c>
      <c r="BZ903">
        <v>0</v>
      </c>
      <c r="CA903">
        <v>0</v>
      </c>
      <c r="CB903" s="17">
        <v>0</v>
      </c>
      <c r="CC903">
        <v>0</v>
      </c>
      <c r="CD903">
        <v>0</v>
      </c>
      <c r="CE903">
        <v>1</v>
      </c>
      <c r="CF903">
        <v>1</v>
      </c>
      <c r="CG903">
        <v>0</v>
      </c>
      <c r="CH903">
        <v>0</v>
      </c>
      <c r="CI903">
        <v>0</v>
      </c>
      <c r="CJ903">
        <v>0</v>
      </c>
      <c r="CK903">
        <v>0</v>
      </c>
      <c r="CL903">
        <v>0</v>
      </c>
      <c r="CM903" s="17">
        <v>0</v>
      </c>
      <c r="CN903">
        <v>0</v>
      </c>
      <c r="CO903">
        <v>0</v>
      </c>
      <c r="CP903">
        <v>0</v>
      </c>
      <c r="CQ903">
        <v>1</v>
      </c>
      <c r="CR903">
        <v>22</v>
      </c>
      <c r="CX903" s="33" t="s">
        <v>85</v>
      </c>
    </row>
    <row r="904" spans="1:102" x14ac:dyDescent="0.25">
      <c r="A904">
        <v>903</v>
      </c>
      <c r="B904">
        <v>62</v>
      </c>
      <c r="C904" s="24" t="s">
        <v>4071</v>
      </c>
      <c r="D904" s="12">
        <v>1.556</v>
      </c>
      <c r="E904" s="13">
        <v>0.74</v>
      </c>
      <c r="F904" s="7">
        <f t="shared" si="219"/>
        <v>2.102702702702703</v>
      </c>
      <c r="G904" s="7">
        <f t="shared" si="221"/>
        <v>0.81600000000000006</v>
      </c>
      <c r="H904" s="15">
        <f t="shared" si="222"/>
        <v>2.2960000000000003</v>
      </c>
      <c r="I904" s="11">
        <f t="shared" si="223"/>
        <v>8.0432876248302226E-2</v>
      </c>
      <c r="J904" s="32">
        <f t="shared" si="224"/>
        <v>3.8252139089809532E-2</v>
      </c>
      <c r="K904" s="32">
        <f t="shared" si="225"/>
        <v>26.142328868254129</v>
      </c>
      <c r="L904" s="8">
        <v>0</v>
      </c>
      <c r="M904" s="9">
        <v>1</v>
      </c>
      <c r="N904" s="8">
        <v>0</v>
      </c>
      <c r="O904" s="9">
        <v>0</v>
      </c>
      <c r="P904" s="9">
        <v>0</v>
      </c>
      <c r="Q904" s="9">
        <v>1</v>
      </c>
      <c r="R904" s="9">
        <v>0</v>
      </c>
      <c r="S904" s="8">
        <v>683</v>
      </c>
      <c r="T904" s="9">
        <v>3</v>
      </c>
      <c r="U904" s="9">
        <f t="shared" si="226"/>
        <v>679</v>
      </c>
      <c r="V904" s="9">
        <f t="shared" si="227"/>
        <v>20</v>
      </c>
      <c r="W904" s="7">
        <v>14.19</v>
      </c>
      <c r="X904" s="7">
        <v>26.43</v>
      </c>
      <c r="Y904" s="9">
        <v>1</v>
      </c>
      <c r="Z904" s="9">
        <v>0</v>
      </c>
      <c r="AA904" s="9">
        <v>1</v>
      </c>
      <c r="AB904" s="9">
        <v>0</v>
      </c>
      <c r="AC904" s="9">
        <v>0</v>
      </c>
      <c r="AD904" s="29">
        <v>0</v>
      </c>
      <c r="AE904" s="187">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0"/>
        <v>0.47</v>
      </c>
      <c r="AS904">
        <v>0.72</v>
      </c>
      <c r="AT904" s="39">
        <v>0.28000000000000003</v>
      </c>
      <c r="AU904">
        <v>1</v>
      </c>
      <c r="AV904" s="17">
        <v>0</v>
      </c>
      <c r="AW904" t="s">
        <v>98</v>
      </c>
      <c r="AX904" s="17" t="s">
        <v>98</v>
      </c>
      <c r="AY904" s="17" t="s">
        <v>515</v>
      </c>
      <c r="AZ904">
        <v>1</v>
      </c>
      <c r="BA904">
        <v>0</v>
      </c>
      <c r="BB904">
        <v>0</v>
      </c>
      <c r="BC904">
        <v>0</v>
      </c>
      <c r="BD904">
        <v>0</v>
      </c>
      <c r="BE904" s="17">
        <v>0</v>
      </c>
      <c r="BF904">
        <v>1</v>
      </c>
      <c r="BG904">
        <v>0</v>
      </c>
      <c r="BH904" s="17">
        <v>0</v>
      </c>
      <c r="BI904">
        <v>2133</v>
      </c>
      <c r="BJ904">
        <v>1699.2</v>
      </c>
      <c r="BK904" s="24">
        <v>46.7</v>
      </c>
      <c r="BL904">
        <v>1</v>
      </c>
      <c r="BM904">
        <v>0</v>
      </c>
      <c r="BN904">
        <v>0</v>
      </c>
      <c r="BO904">
        <v>0</v>
      </c>
      <c r="BP904">
        <v>0</v>
      </c>
      <c r="BQ904">
        <v>0</v>
      </c>
      <c r="BR904">
        <v>0</v>
      </c>
      <c r="BS904" s="17">
        <v>0</v>
      </c>
      <c r="BT904">
        <v>0</v>
      </c>
      <c r="BU904">
        <v>0</v>
      </c>
      <c r="BV904">
        <v>1</v>
      </c>
      <c r="BW904" s="17">
        <v>0</v>
      </c>
      <c r="BX904">
        <v>0</v>
      </c>
      <c r="BY904">
        <v>0</v>
      </c>
      <c r="BZ904">
        <v>0</v>
      </c>
      <c r="CA904">
        <v>0</v>
      </c>
      <c r="CB904" s="17">
        <v>0</v>
      </c>
      <c r="CC904">
        <v>0</v>
      </c>
      <c r="CD904">
        <v>0</v>
      </c>
      <c r="CE904">
        <v>1</v>
      </c>
      <c r="CF904">
        <v>1</v>
      </c>
      <c r="CG904">
        <v>0</v>
      </c>
      <c r="CH904">
        <v>0</v>
      </c>
      <c r="CI904">
        <v>0</v>
      </c>
      <c r="CJ904">
        <v>0</v>
      </c>
      <c r="CK904">
        <v>0</v>
      </c>
      <c r="CL904">
        <v>0</v>
      </c>
      <c r="CM904" s="17">
        <v>0</v>
      </c>
      <c r="CN904">
        <v>0</v>
      </c>
      <c r="CO904">
        <v>0</v>
      </c>
      <c r="CP904">
        <v>0</v>
      </c>
      <c r="CQ904">
        <v>1</v>
      </c>
      <c r="CR904">
        <v>22</v>
      </c>
      <c r="CX904" s="33" t="s">
        <v>85</v>
      </c>
    </row>
    <row r="905" spans="1:102" x14ac:dyDescent="0.25">
      <c r="A905">
        <v>904</v>
      </c>
      <c r="B905">
        <v>62</v>
      </c>
      <c r="C905" s="24" t="s">
        <v>4071</v>
      </c>
      <c r="D905" s="12">
        <v>3.3570000000000002</v>
      </c>
      <c r="E905" s="13">
        <v>0.25380000000000003</v>
      </c>
      <c r="F905" s="7">
        <f t="shared" si="219"/>
        <v>13.226950354609929</v>
      </c>
      <c r="G905" s="7">
        <f t="shared" si="221"/>
        <v>3.1032000000000002</v>
      </c>
      <c r="H905" s="15">
        <f t="shared" si="222"/>
        <v>3.6108000000000002</v>
      </c>
      <c r="I905" s="11">
        <f t="shared" si="223"/>
        <v>0.25507516789330476</v>
      </c>
      <c r="J905" s="32">
        <f t="shared" si="224"/>
        <v>1.9284503309895965E-2</v>
      </c>
      <c r="K905" s="32">
        <f t="shared" si="225"/>
        <v>51.855107903496986</v>
      </c>
      <c r="L905" s="8">
        <v>0</v>
      </c>
      <c r="M905" s="9">
        <v>1</v>
      </c>
      <c r="N905" s="8">
        <v>0</v>
      </c>
      <c r="O905" s="9">
        <v>0</v>
      </c>
      <c r="P905" s="9">
        <v>0</v>
      </c>
      <c r="Q905" s="9">
        <v>1</v>
      </c>
      <c r="R905" s="9">
        <v>0</v>
      </c>
      <c r="S905" s="8">
        <v>2518</v>
      </c>
      <c r="T905" s="9">
        <v>3</v>
      </c>
      <c r="U905" s="9">
        <f t="shared" si="226"/>
        <v>2514</v>
      </c>
      <c r="V905" s="9">
        <f t="shared" si="227"/>
        <v>20</v>
      </c>
      <c r="W905" s="7">
        <v>12.84</v>
      </c>
      <c r="X905" s="7">
        <v>25.3</v>
      </c>
      <c r="Y905" s="9">
        <v>1</v>
      </c>
      <c r="Z905" s="9">
        <v>0</v>
      </c>
      <c r="AA905" s="9">
        <v>1</v>
      </c>
      <c r="AB905" s="9">
        <v>0</v>
      </c>
      <c r="AC905" s="9">
        <v>0</v>
      </c>
      <c r="AD905" s="29">
        <v>0</v>
      </c>
      <c r="AE905" s="187">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0"/>
        <v>0.5</v>
      </c>
      <c r="AS905">
        <v>0.72</v>
      </c>
      <c r="AT905" s="39">
        <v>0.28000000000000003</v>
      </c>
      <c r="AU905">
        <v>1</v>
      </c>
      <c r="AV905" s="17">
        <v>0</v>
      </c>
      <c r="AW905" t="s">
        <v>98</v>
      </c>
      <c r="AX905" s="17" t="s">
        <v>98</v>
      </c>
      <c r="AY905" s="17" t="s">
        <v>515</v>
      </c>
      <c r="AZ905">
        <v>1</v>
      </c>
      <c r="BA905">
        <v>0</v>
      </c>
      <c r="BB905">
        <v>0</v>
      </c>
      <c r="BC905">
        <v>0</v>
      </c>
      <c r="BD905">
        <v>0</v>
      </c>
      <c r="BE905" s="17">
        <v>0</v>
      </c>
      <c r="BF905">
        <v>1</v>
      </c>
      <c r="BG905">
        <v>0</v>
      </c>
      <c r="BH905" s="17">
        <v>0</v>
      </c>
      <c r="BI905">
        <v>2133</v>
      </c>
      <c r="BJ905">
        <v>1699.2</v>
      </c>
      <c r="BK905" s="24">
        <v>44.55</v>
      </c>
      <c r="BL905">
        <v>1</v>
      </c>
      <c r="BM905">
        <v>0</v>
      </c>
      <c r="BN905">
        <v>0</v>
      </c>
      <c r="BO905">
        <v>0</v>
      </c>
      <c r="BP905">
        <v>0</v>
      </c>
      <c r="BQ905">
        <v>0</v>
      </c>
      <c r="BR905">
        <v>0</v>
      </c>
      <c r="BS905" s="17">
        <v>0</v>
      </c>
      <c r="BT905">
        <v>0</v>
      </c>
      <c r="BU905">
        <v>0</v>
      </c>
      <c r="BV905">
        <v>1</v>
      </c>
      <c r="BW905" s="17">
        <v>0</v>
      </c>
      <c r="BX905">
        <v>0</v>
      </c>
      <c r="BY905">
        <v>0</v>
      </c>
      <c r="BZ905">
        <v>0</v>
      </c>
      <c r="CA905">
        <v>0</v>
      </c>
      <c r="CB905" s="17">
        <v>0</v>
      </c>
      <c r="CC905">
        <v>0</v>
      </c>
      <c r="CD905">
        <v>0</v>
      </c>
      <c r="CE905">
        <v>1</v>
      </c>
      <c r="CF905">
        <v>1</v>
      </c>
      <c r="CG905">
        <v>0</v>
      </c>
      <c r="CH905">
        <v>0</v>
      </c>
      <c r="CI905">
        <v>0</v>
      </c>
      <c r="CJ905">
        <v>0</v>
      </c>
      <c r="CK905">
        <v>0</v>
      </c>
      <c r="CL905">
        <v>0</v>
      </c>
      <c r="CM905" s="17">
        <v>0</v>
      </c>
      <c r="CN905">
        <v>0</v>
      </c>
      <c r="CO905">
        <v>0</v>
      </c>
      <c r="CP905">
        <v>0</v>
      </c>
      <c r="CQ905">
        <v>1</v>
      </c>
      <c r="CR905">
        <v>22</v>
      </c>
      <c r="CX905" s="33" t="s">
        <v>85</v>
      </c>
    </row>
    <row r="906" spans="1:102" x14ac:dyDescent="0.25">
      <c r="A906">
        <v>905</v>
      </c>
      <c r="B906">
        <v>62</v>
      </c>
      <c r="C906" s="24" t="s">
        <v>4071</v>
      </c>
      <c r="D906" s="12">
        <v>4.4290000000000003</v>
      </c>
      <c r="E906" s="13">
        <v>0.49509999999999998</v>
      </c>
      <c r="F906" s="7">
        <f t="shared" si="219"/>
        <v>8.9456675419107263</v>
      </c>
      <c r="G906" s="7">
        <f t="shared" si="221"/>
        <v>3.9339000000000004</v>
      </c>
      <c r="H906" s="15">
        <f t="shared" si="222"/>
        <v>4.9241000000000001</v>
      </c>
      <c r="I906" s="11">
        <f t="shared" si="223"/>
        <v>0.29007933725999008</v>
      </c>
      <c r="J906" s="32">
        <f t="shared" si="224"/>
        <v>3.2426796088828418E-2</v>
      </c>
      <c r="K906" s="32">
        <f t="shared" si="225"/>
        <v>30.838692705275221</v>
      </c>
      <c r="L906" s="8">
        <v>0</v>
      </c>
      <c r="M906" s="9">
        <v>1</v>
      </c>
      <c r="N906" s="8">
        <v>0</v>
      </c>
      <c r="O906" s="9">
        <v>0</v>
      </c>
      <c r="P906" s="9">
        <v>0</v>
      </c>
      <c r="Q906" s="9">
        <v>1</v>
      </c>
      <c r="R906" s="9">
        <v>0</v>
      </c>
      <c r="S906" s="8">
        <v>874</v>
      </c>
      <c r="T906" s="9">
        <v>2</v>
      </c>
      <c r="U906" s="9">
        <f t="shared" si="226"/>
        <v>871</v>
      </c>
      <c r="V906" s="9">
        <f t="shared" si="227"/>
        <v>20</v>
      </c>
      <c r="W906" s="7">
        <v>12.16</v>
      </c>
      <c r="X906" s="7">
        <v>23.74</v>
      </c>
      <c r="Y906" s="9">
        <v>1</v>
      </c>
      <c r="Z906" s="9">
        <v>0</v>
      </c>
      <c r="AA906" s="9">
        <v>1</v>
      </c>
      <c r="AB906" s="9">
        <v>0</v>
      </c>
      <c r="AC906" s="9">
        <v>0</v>
      </c>
      <c r="AD906" s="29">
        <v>0</v>
      </c>
      <c r="AE906" s="187">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0"/>
        <v>0.5</v>
      </c>
      <c r="AS906">
        <v>0.72</v>
      </c>
      <c r="AT906" s="39">
        <v>0.28000000000000003</v>
      </c>
      <c r="AU906">
        <v>1</v>
      </c>
      <c r="AV906" s="17">
        <v>0</v>
      </c>
      <c r="AW906" t="s">
        <v>98</v>
      </c>
      <c r="AX906" s="17" t="s">
        <v>98</v>
      </c>
      <c r="AY906" s="17" t="s">
        <v>515</v>
      </c>
      <c r="AZ906">
        <v>1</v>
      </c>
      <c r="BA906">
        <v>0</v>
      </c>
      <c r="BB906">
        <v>0</v>
      </c>
      <c r="BC906">
        <v>0</v>
      </c>
      <c r="BD906">
        <v>0</v>
      </c>
      <c r="BE906" s="17">
        <v>0</v>
      </c>
      <c r="BF906">
        <v>1</v>
      </c>
      <c r="BG906">
        <v>0</v>
      </c>
      <c r="BH906" s="17">
        <v>0</v>
      </c>
      <c r="BI906">
        <v>2133</v>
      </c>
      <c r="BJ906">
        <v>1699.2</v>
      </c>
      <c r="BK906" s="24">
        <v>43.52</v>
      </c>
      <c r="BL906">
        <v>1</v>
      </c>
      <c r="BM906">
        <v>0</v>
      </c>
      <c r="BN906">
        <v>0</v>
      </c>
      <c r="BO906">
        <v>0</v>
      </c>
      <c r="BP906">
        <v>0</v>
      </c>
      <c r="BQ906">
        <v>0</v>
      </c>
      <c r="BR906">
        <v>0</v>
      </c>
      <c r="BS906" s="17">
        <v>0</v>
      </c>
      <c r="BT906">
        <v>0</v>
      </c>
      <c r="BU906">
        <v>0</v>
      </c>
      <c r="BV906">
        <v>1</v>
      </c>
      <c r="BW906" s="17">
        <v>0</v>
      </c>
      <c r="BX906">
        <v>0</v>
      </c>
      <c r="BY906">
        <v>0</v>
      </c>
      <c r="BZ906">
        <v>0</v>
      </c>
      <c r="CA906">
        <v>0</v>
      </c>
      <c r="CB906" s="17">
        <v>0</v>
      </c>
      <c r="CC906">
        <v>0</v>
      </c>
      <c r="CD906">
        <v>0</v>
      </c>
      <c r="CE906">
        <v>1</v>
      </c>
      <c r="CF906">
        <v>1</v>
      </c>
      <c r="CG906">
        <v>0</v>
      </c>
      <c r="CH906">
        <v>0</v>
      </c>
      <c r="CI906">
        <v>1</v>
      </c>
      <c r="CJ906">
        <v>0</v>
      </c>
      <c r="CK906">
        <v>0</v>
      </c>
      <c r="CL906">
        <v>0</v>
      </c>
      <c r="CM906" s="17">
        <v>0</v>
      </c>
      <c r="CN906">
        <v>0</v>
      </c>
      <c r="CO906">
        <v>0</v>
      </c>
      <c r="CP906">
        <v>0</v>
      </c>
      <c r="CQ906">
        <v>1</v>
      </c>
      <c r="CR906">
        <v>22</v>
      </c>
      <c r="CX906" s="33" t="s">
        <v>85</v>
      </c>
    </row>
    <row r="907" spans="1:102" x14ac:dyDescent="0.25">
      <c r="A907">
        <v>906</v>
      </c>
      <c r="B907">
        <v>62</v>
      </c>
      <c r="C907" s="24" t="s">
        <v>4071</v>
      </c>
      <c r="D907" s="12">
        <v>4.1890000000000001</v>
      </c>
      <c r="E907" s="13">
        <v>0.44290000000000002</v>
      </c>
      <c r="F907" s="7">
        <f t="shared" si="219"/>
        <v>9.4581169564235719</v>
      </c>
      <c r="G907" s="7">
        <f t="shared" si="221"/>
        <v>3.7461000000000002</v>
      </c>
      <c r="H907" s="15">
        <f t="shared" si="222"/>
        <v>4.6318999999999999</v>
      </c>
      <c r="I907" s="11">
        <f t="shared" si="223"/>
        <v>0.29421085325313495</v>
      </c>
      <c r="J907" s="32">
        <f t="shared" si="224"/>
        <v>3.1106704919029234E-2</v>
      </c>
      <c r="K907" s="32">
        <f t="shared" si="225"/>
        <v>32.147410103480922</v>
      </c>
      <c r="L907" s="8">
        <v>0</v>
      </c>
      <c r="M907" s="9">
        <v>1</v>
      </c>
      <c r="N907" s="8">
        <v>0</v>
      </c>
      <c r="O907" s="9">
        <v>0</v>
      </c>
      <c r="P907" s="9">
        <v>0</v>
      </c>
      <c r="Q907" s="9">
        <v>1</v>
      </c>
      <c r="R907" s="9">
        <v>0</v>
      </c>
      <c r="S907" s="8">
        <v>947</v>
      </c>
      <c r="T907" s="9">
        <v>2</v>
      </c>
      <c r="U907" s="9">
        <f t="shared" si="226"/>
        <v>944</v>
      </c>
      <c r="V907" s="9">
        <f t="shared" si="227"/>
        <v>20</v>
      </c>
      <c r="W907" s="7">
        <v>12.49</v>
      </c>
      <c r="X907" s="7">
        <v>24.01</v>
      </c>
      <c r="Y907" s="9">
        <v>1</v>
      </c>
      <c r="Z907" s="9">
        <v>0</v>
      </c>
      <c r="AA907" s="9">
        <v>1</v>
      </c>
      <c r="AB907" s="9">
        <v>0</v>
      </c>
      <c r="AC907" s="9">
        <v>0</v>
      </c>
      <c r="AD907" s="29">
        <v>0</v>
      </c>
      <c r="AE907" s="187">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0"/>
        <v>0.51</v>
      </c>
      <c r="AS907">
        <v>0.72</v>
      </c>
      <c r="AT907" s="39">
        <v>0.28000000000000003</v>
      </c>
      <c r="AU907">
        <v>1</v>
      </c>
      <c r="AV907" s="17">
        <v>0</v>
      </c>
      <c r="AW907" t="s">
        <v>98</v>
      </c>
      <c r="AX907" s="17" t="s">
        <v>98</v>
      </c>
      <c r="AY907" s="17" t="s">
        <v>515</v>
      </c>
      <c r="AZ907">
        <v>1</v>
      </c>
      <c r="BA907">
        <v>0</v>
      </c>
      <c r="BB907">
        <v>0</v>
      </c>
      <c r="BC907">
        <v>0</v>
      </c>
      <c r="BD907">
        <v>0</v>
      </c>
      <c r="BE907" s="17">
        <v>0</v>
      </c>
      <c r="BF907">
        <v>1</v>
      </c>
      <c r="BG907">
        <v>0</v>
      </c>
      <c r="BH907" s="17">
        <v>0</v>
      </c>
      <c r="BI907">
        <v>2133</v>
      </c>
      <c r="BJ907">
        <v>1699.2</v>
      </c>
      <c r="BK907" s="24">
        <v>44.02</v>
      </c>
      <c r="BL907">
        <v>1</v>
      </c>
      <c r="BM907">
        <v>0</v>
      </c>
      <c r="BN907">
        <v>0</v>
      </c>
      <c r="BO907">
        <v>0</v>
      </c>
      <c r="BP907">
        <v>0</v>
      </c>
      <c r="BQ907">
        <v>0</v>
      </c>
      <c r="BR907">
        <v>0</v>
      </c>
      <c r="BS907" s="17">
        <v>0</v>
      </c>
      <c r="BT907">
        <v>0</v>
      </c>
      <c r="BU907">
        <v>0</v>
      </c>
      <c r="BV907">
        <v>1</v>
      </c>
      <c r="BW907" s="17">
        <v>0</v>
      </c>
      <c r="BX907">
        <v>0</v>
      </c>
      <c r="BY907">
        <v>0</v>
      </c>
      <c r="BZ907">
        <v>0</v>
      </c>
      <c r="CA907">
        <v>0</v>
      </c>
      <c r="CB907" s="17">
        <v>0</v>
      </c>
      <c r="CC907">
        <v>0</v>
      </c>
      <c r="CD907">
        <v>0</v>
      </c>
      <c r="CE907">
        <v>1</v>
      </c>
      <c r="CF907">
        <v>1</v>
      </c>
      <c r="CG907">
        <v>0</v>
      </c>
      <c r="CH907">
        <v>0</v>
      </c>
      <c r="CI907">
        <v>1</v>
      </c>
      <c r="CJ907">
        <v>0</v>
      </c>
      <c r="CK907">
        <v>0</v>
      </c>
      <c r="CL907">
        <v>0</v>
      </c>
      <c r="CM907" s="17">
        <v>0</v>
      </c>
      <c r="CN907">
        <v>0</v>
      </c>
      <c r="CO907">
        <v>0</v>
      </c>
      <c r="CP907">
        <v>0</v>
      </c>
      <c r="CQ907">
        <v>1</v>
      </c>
      <c r="CR907">
        <v>22</v>
      </c>
      <c r="CX907" s="33" t="s">
        <v>85</v>
      </c>
    </row>
    <row r="908" spans="1:102" x14ac:dyDescent="0.25">
      <c r="A908">
        <v>907</v>
      </c>
      <c r="B908">
        <v>62</v>
      </c>
      <c r="C908" s="24" t="s">
        <v>4071</v>
      </c>
      <c r="D908" s="12">
        <v>4.0449999999999999</v>
      </c>
      <c r="E908" s="13">
        <v>0.59989999999999999</v>
      </c>
      <c r="F908" s="7">
        <f t="shared" si="219"/>
        <v>6.7427904650775128</v>
      </c>
      <c r="G908" s="7">
        <f t="shared" si="221"/>
        <v>3.4451000000000001</v>
      </c>
      <c r="H908" s="15">
        <f t="shared" si="222"/>
        <v>4.6448999999999998</v>
      </c>
      <c r="I908" s="11">
        <f t="shared" si="223"/>
        <v>0.25660715362909847</v>
      </c>
      <c r="J908" s="32">
        <f t="shared" si="224"/>
        <v>3.8056521993101652E-2</v>
      </c>
      <c r="K908" s="32">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29">
        <v>0</v>
      </c>
      <c r="AE908" s="187">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0"/>
        <v>0.47</v>
      </c>
      <c r="AS908">
        <v>0.72</v>
      </c>
      <c r="AT908" s="39">
        <v>0.28000000000000003</v>
      </c>
      <c r="AU908">
        <v>1</v>
      </c>
      <c r="AV908" s="17">
        <v>0</v>
      </c>
      <c r="AW908" t="s">
        <v>98</v>
      </c>
      <c r="AX908" s="17" t="s">
        <v>98</v>
      </c>
      <c r="AY908" s="17" t="s">
        <v>515</v>
      </c>
      <c r="AZ908">
        <v>1</v>
      </c>
      <c r="BA908">
        <v>0</v>
      </c>
      <c r="BB908">
        <v>0</v>
      </c>
      <c r="BC908">
        <v>0</v>
      </c>
      <c r="BD908">
        <v>0</v>
      </c>
      <c r="BE908" s="17">
        <v>0</v>
      </c>
      <c r="BF908">
        <v>1</v>
      </c>
      <c r="BG908">
        <v>0</v>
      </c>
      <c r="BH908" s="17">
        <v>0</v>
      </c>
      <c r="BI908">
        <v>2133</v>
      </c>
      <c r="BJ908">
        <v>1699.2</v>
      </c>
      <c r="BK908" s="24">
        <v>46.7</v>
      </c>
      <c r="BL908">
        <v>1</v>
      </c>
      <c r="BM908">
        <v>0</v>
      </c>
      <c r="BN908">
        <v>0</v>
      </c>
      <c r="BO908">
        <v>0</v>
      </c>
      <c r="BP908">
        <v>0</v>
      </c>
      <c r="BQ908">
        <v>0</v>
      </c>
      <c r="BR908">
        <v>0</v>
      </c>
      <c r="BS908" s="17">
        <v>0</v>
      </c>
      <c r="BT908">
        <v>0</v>
      </c>
      <c r="BU908">
        <v>0</v>
      </c>
      <c r="BV908">
        <v>1</v>
      </c>
      <c r="BW908" s="17">
        <v>0</v>
      </c>
      <c r="BX908">
        <v>0</v>
      </c>
      <c r="BY908">
        <v>0</v>
      </c>
      <c r="BZ908">
        <v>0</v>
      </c>
      <c r="CA908">
        <v>0</v>
      </c>
      <c r="CB908" s="17">
        <v>0</v>
      </c>
      <c r="CC908">
        <v>0</v>
      </c>
      <c r="CD908">
        <v>0</v>
      </c>
      <c r="CE908">
        <v>1</v>
      </c>
      <c r="CF908">
        <v>1</v>
      </c>
      <c r="CG908">
        <v>0</v>
      </c>
      <c r="CH908">
        <v>0</v>
      </c>
      <c r="CI908">
        <v>1</v>
      </c>
      <c r="CJ908">
        <v>0</v>
      </c>
      <c r="CK908">
        <v>0</v>
      </c>
      <c r="CL908">
        <v>0</v>
      </c>
      <c r="CM908" s="17">
        <v>0</v>
      </c>
      <c r="CN908">
        <v>0</v>
      </c>
      <c r="CO908">
        <v>0</v>
      </c>
      <c r="CP908">
        <v>0</v>
      </c>
      <c r="CQ908">
        <v>1</v>
      </c>
      <c r="CR908">
        <v>22</v>
      </c>
      <c r="CX908" s="33" t="s">
        <v>85</v>
      </c>
    </row>
    <row r="909" spans="1:102" x14ac:dyDescent="0.25">
      <c r="A909">
        <v>908</v>
      </c>
      <c r="B909">
        <v>62</v>
      </c>
      <c r="C909" s="24" t="s">
        <v>4071</v>
      </c>
      <c r="D909" s="12">
        <v>4.8689999999999998</v>
      </c>
      <c r="E909" s="13">
        <v>0.22600000000000001</v>
      </c>
      <c r="F909" s="7">
        <f t="shared" ref="F909:F917" si="228">D909/E909</f>
        <v>21.544247787610619</v>
      </c>
      <c r="G909" s="7">
        <f t="shared" si="221"/>
        <v>4.6429999999999998</v>
      </c>
      <c r="H909" s="15">
        <f t="shared" si="222"/>
        <v>5.0949999999999998</v>
      </c>
      <c r="I909" s="11">
        <f t="shared" si="223"/>
        <v>0.39471607531309572</v>
      </c>
      <c r="J909" s="32">
        <f t="shared" si="224"/>
        <v>1.8321181561051475E-2</v>
      </c>
      <c r="K909" s="32">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29">
        <v>0</v>
      </c>
      <c r="AE909" s="187">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0"/>
        <v>0.5</v>
      </c>
      <c r="AS909">
        <v>0.72</v>
      </c>
      <c r="AT909" s="39">
        <v>0.28000000000000003</v>
      </c>
      <c r="AU909">
        <v>1</v>
      </c>
      <c r="AV909" s="17">
        <v>0</v>
      </c>
      <c r="AW909" t="s">
        <v>98</v>
      </c>
      <c r="AX909" s="17" t="s">
        <v>98</v>
      </c>
      <c r="AY909" s="17" t="s">
        <v>515</v>
      </c>
      <c r="AZ909">
        <v>1</v>
      </c>
      <c r="BA909">
        <v>0</v>
      </c>
      <c r="BB909">
        <v>0</v>
      </c>
      <c r="BC909">
        <v>0</v>
      </c>
      <c r="BD909">
        <v>0</v>
      </c>
      <c r="BE909" s="17">
        <v>0</v>
      </c>
      <c r="BF909">
        <v>1</v>
      </c>
      <c r="BG909">
        <v>0</v>
      </c>
      <c r="BH909" s="17">
        <v>0</v>
      </c>
      <c r="BI909">
        <v>2133</v>
      </c>
      <c r="BJ909">
        <v>1699.2</v>
      </c>
      <c r="BK909" s="24">
        <v>44.55</v>
      </c>
      <c r="BL909">
        <v>1</v>
      </c>
      <c r="BM909">
        <v>0</v>
      </c>
      <c r="BN909">
        <v>0</v>
      </c>
      <c r="BO909">
        <v>0</v>
      </c>
      <c r="BP909">
        <v>0</v>
      </c>
      <c r="BQ909">
        <v>0</v>
      </c>
      <c r="BR909">
        <v>0</v>
      </c>
      <c r="BS909" s="17">
        <v>0</v>
      </c>
      <c r="BT909">
        <v>0</v>
      </c>
      <c r="BU909">
        <v>0</v>
      </c>
      <c r="BV909">
        <v>1</v>
      </c>
      <c r="BW909" s="17">
        <v>0</v>
      </c>
      <c r="BX909">
        <v>0</v>
      </c>
      <c r="BY909">
        <v>0</v>
      </c>
      <c r="BZ909">
        <v>0</v>
      </c>
      <c r="CA909">
        <v>0</v>
      </c>
      <c r="CB909" s="17">
        <v>0</v>
      </c>
      <c r="CC909">
        <v>0</v>
      </c>
      <c r="CD909">
        <v>0</v>
      </c>
      <c r="CE909">
        <v>1</v>
      </c>
      <c r="CF909">
        <v>1</v>
      </c>
      <c r="CG909">
        <v>0</v>
      </c>
      <c r="CH909">
        <v>0</v>
      </c>
      <c r="CI909">
        <v>1</v>
      </c>
      <c r="CJ909">
        <v>0</v>
      </c>
      <c r="CK909">
        <v>0</v>
      </c>
      <c r="CL909">
        <v>0</v>
      </c>
      <c r="CM909" s="17">
        <v>0</v>
      </c>
      <c r="CN909">
        <v>0</v>
      </c>
      <c r="CO909">
        <v>0</v>
      </c>
      <c r="CP909">
        <v>0</v>
      </c>
      <c r="CQ909">
        <v>1</v>
      </c>
      <c r="CR909">
        <v>22</v>
      </c>
      <c r="CX909" s="33" t="s">
        <v>85</v>
      </c>
    </row>
    <row r="910" spans="1:102" x14ac:dyDescent="0.25">
      <c r="A910">
        <v>909</v>
      </c>
      <c r="B910">
        <v>62</v>
      </c>
      <c r="C910" s="24" t="s">
        <v>4071</v>
      </c>
      <c r="D910" s="12">
        <v>2.4340000000000002</v>
      </c>
      <c r="E910" s="13">
        <v>0.91990000000000005</v>
      </c>
      <c r="F910" s="7">
        <f t="shared" si="228"/>
        <v>2.6459397760626153</v>
      </c>
      <c r="G910" s="7">
        <f t="shared" si="221"/>
        <v>1.5141</v>
      </c>
      <c r="H910" s="15">
        <f t="shared" si="222"/>
        <v>3.3539000000000003</v>
      </c>
      <c r="I910" s="11">
        <f t="shared" si="223"/>
        <v>0.12745028691767002</v>
      </c>
      <c r="J910" s="32">
        <f t="shared" si="224"/>
        <v>4.8168249357257456E-2</v>
      </c>
      <c r="K910" s="32">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29">
        <v>0</v>
      </c>
      <c r="AE910" s="187">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0"/>
        <v>1</v>
      </c>
      <c r="AS910">
        <v>0.72</v>
      </c>
      <c r="AT910" s="39">
        <v>0.28000000000000003</v>
      </c>
      <c r="AU910">
        <v>1</v>
      </c>
      <c r="AV910" s="17">
        <v>0</v>
      </c>
      <c r="AW910" t="s">
        <v>98</v>
      </c>
      <c r="AX910" s="17" t="s">
        <v>98</v>
      </c>
      <c r="AY910" s="17" t="s">
        <v>515</v>
      </c>
      <c r="AZ910">
        <v>1</v>
      </c>
      <c r="BA910">
        <v>0</v>
      </c>
      <c r="BB910">
        <v>0</v>
      </c>
      <c r="BC910">
        <v>0</v>
      </c>
      <c r="BD910">
        <v>0</v>
      </c>
      <c r="BE910" s="17">
        <v>0</v>
      </c>
      <c r="BF910">
        <v>1</v>
      </c>
      <c r="BG910">
        <v>0</v>
      </c>
      <c r="BH910" s="17">
        <v>0</v>
      </c>
      <c r="BI910">
        <v>2133</v>
      </c>
      <c r="BJ910">
        <v>1699.2</v>
      </c>
      <c r="BK910" s="24">
        <v>43.52</v>
      </c>
      <c r="BL910">
        <v>1</v>
      </c>
      <c r="BM910">
        <v>0</v>
      </c>
      <c r="BN910">
        <v>0</v>
      </c>
      <c r="BO910">
        <v>0</v>
      </c>
      <c r="BP910">
        <v>0</v>
      </c>
      <c r="BQ910">
        <v>0</v>
      </c>
      <c r="BR910">
        <v>0</v>
      </c>
      <c r="BS910" s="17">
        <v>0</v>
      </c>
      <c r="BT910">
        <v>0</v>
      </c>
      <c r="BU910">
        <v>0</v>
      </c>
      <c r="BV910">
        <v>1</v>
      </c>
      <c r="BW910" s="17">
        <v>0</v>
      </c>
      <c r="BX910">
        <v>0</v>
      </c>
      <c r="BY910">
        <v>0</v>
      </c>
      <c r="BZ910">
        <v>0</v>
      </c>
      <c r="CA910">
        <v>0</v>
      </c>
      <c r="CB910" s="17">
        <v>0</v>
      </c>
      <c r="CC910">
        <v>0</v>
      </c>
      <c r="CD910">
        <v>0</v>
      </c>
      <c r="CE910">
        <v>1</v>
      </c>
      <c r="CF910">
        <v>1</v>
      </c>
      <c r="CG910">
        <v>0</v>
      </c>
      <c r="CH910">
        <v>0</v>
      </c>
      <c r="CI910">
        <v>0</v>
      </c>
      <c r="CJ910">
        <v>0</v>
      </c>
      <c r="CK910">
        <v>0</v>
      </c>
      <c r="CL910">
        <v>0</v>
      </c>
      <c r="CM910" s="17">
        <v>0</v>
      </c>
      <c r="CN910">
        <v>0</v>
      </c>
      <c r="CO910">
        <v>0</v>
      </c>
      <c r="CP910">
        <v>0</v>
      </c>
      <c r="CQ910">
        <v>1</v>
      </c>
      <c r="CR910">
        <v>22</v>
      </c>
      <c r="CX910" s="33" t="s">
        <v>85</v>
      </c>
    </row>
    <row r="911" spans="1:102" x14ac:dyDescent="0.25">
      <c r="A911">
        <v>910</v>
      </c>
      <c r="B911">
        <v>62</v>
      </c>
      <c r="C911" s="24" t="s">
        <v>4071</v>
      </c>
      <c r="D911" s="12">
        <v>1.5780000000000001</v>
      </c>
      <c r="E911" s="13">
        <v>0.74250000000000005</v>
      </c>
      <c r="F911" s="7">
        <f t="shared" si="228"/>
        <v>2.1252525252525252</v>
      </c>
      <c r="G911" s="7">
        <f t="shared" si="221"/>
        <v>0.83550000000000002</v>
      </c>
      <c r="H911" s="15">
        <f t="shared" si="222"/>
        <v>2.3205</v>
      </c>
      <c r="I911" s="11">
        <f t="shared" si="223"/>
        <v>9.8395886809123978E-2</v>
      </c>
      <c r="J911" s="32">
        <f t="shared" si="224"/>
        <v>4.6298444838893886E-2</v>
      </c>
      <c r="K911" s="32">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29">
        <v>0</v>
      </c>
      <c r="AE911" s="187">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0"/>
        <v>1</v>
      </c>
      <c r="AS911">
        <v>0.72</v>
      </c>
      <c r="AT911" s="39">
        <v>0.28000000000000003</v>
      </c>
      <c r="AU911">
        <v>1</v>
      </c>
      <c r="AV911" s="17">
        <v>0</v>
      </c>
      <c r="AW911" t="s">
        <v>98</v>
      </c>
      <c r="AX911" s="17" t="s">
        <v>98</v>
      </c>
      <c r="AY911" s="17" t="s">
        <v>515</v>
      </c>
      <c r="AZ911">
        <v>1</v>
      </c>
      <c r="BA911">
        <v>0</v>
      </c>
      <c r="BB911">
        <v>0</v>
      </c>
      <c r="BC911">
        <v>0</v>
      </c>
      <c r="BD911">
        <v>0</v>
      </c>
      <c r="BE911" s="17">
        <v>0</v>
      </c>
      <c r="BF911">
        <v>1</v>
      </c>
      <c r="BG911">
        <v>0</v>
      </c>
      <c r="BH911" s="17">
        <v>0</v>
      </c>
      <c r="BI911">
        <v>2133</v>
      </c>
      <c r="BJ911">
        <v>1699.2</v>
      </c>
      <c r="BK911" s="24">
        <v>44.02</v>
      </c>
      <c r="BL911">
        <v>1</v>
      </c>
      <c r="BM911">
        <v>0</v>
      </c>
      <c r="BN911">
        <v>0</v>
      </c>
      <c r="BO911">
        <v>0</v>
      </c>
      <c r="BP911">
        <v>0</v>
      </c>
      <c r="BQ911">
        <v>0</v>
      </c>
      <c r="BR911">
        <v>0</v>
      </c>
      <c r="BS911" s="17">
        <v>0</v>
      </c>
      <c r="BT911">
        <v>0</v>
      </c>
      <c r="BU911">
        <v>0</v>
      </c>
      <c r="BV911">
        <v>1</v>
      </c>
      <c r="BW911" s="17">
        <v>0</v>
      </c>
      <c r="BX911">
        <v>0</v>
      </c>
      <c r="BY911">
        <v>0</v>
      </c>
      <c r="BZ911">
        <v>0</v>
      </c>
      <c r="CA911">
        <v>0</v>
      </c>
      <c r="CB911" s="17">
        <v>0</v>
      </c>
      <c r="CC911">
        <v>0</v>
      </c>
      <c r="CD911">
        <v>0</v>
      </c>
      <c r="CE911">
        <v>1</v>
      </c>
      <c r="CF911">
        <v>1</v>
      </c>
      <c r="CG911">
        <v>0</v>
      </c>
      <c r="CH911">
        <v>0</v>
      </c>
      <c r="CI911">
        <v>0</v>
      </c>
      <c r="CJ911">
        <v>0</v>
      </c>
      <c r="CK911">
        <v>0</v>
      </c>
      <c r="CL911">
        <v>0</v>
      </c>
      <c r="CM911" s="17">
        <v>0</v>
      </c>
      <c r="CN911">
        <v>0</v>
      </c>
      <c r="CO911">
        <v>0</v>
      </c>
      <c r="CP911">
        <v>0</v>
      </c>
      <c r="CQ911">
        <v>1</v>
      </c>
      <c r="CR911">
        <v>22</v>
      </c>
      <c r="CX911" s="33" t="s">
        <v>85</v>
      </c>
    </row>
    <row r="912" spans="1:102" x14ac:dyDescent="0.25">
      <c r="A912">
        <v>911</v>
      </c>
      <c r="B912">
        <v>62</v>
      </c>
      <c r="C912" s="24" t="s">
        <v>4071</v>
      </c>
      <c r="D912" s="12">
        <v>1.8879999999999999</v>
      </c>
      <c r="E912" s="13">
        <v>1.0250999999999999</v>
      </c>
      <c r="F912" s="7">
        <f t="shared" si="228"/>
        <v>1.8417715344844405</v>
      </c>
      <c r="G912" s="7">
        <f t="shared" si="221"/>
        <v>0.8629</v>
      </c>
      <c r="H912" s="15">
        <f t="shared" si="222"/>
        <v>2.9131</v>
      </c>
      <c r="I912" s="11">
        <f t="shared" si="223"/>
        <v>9.6748977134979888E-2</v>
      </c>
      <c r="J912" s="32">
        <f t="shared" si="224"/>
        <v>5.2530390074718158E-2</v>
      </c>
      <c r="K912" s="32">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29">
        <v>0</v>
      </c>
      <c r="AE912" s="187">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0"/>
        <v>1</v>
      </c>
      <c r="AS912">
        <v>0.72</v>
      </c>
      <c r="AT912" s="39">
        <v>0.28000000000000003</v>
      </c>
      <c r="AU912">
        <v>1</v>
      </c>
      <c r="AV912" s="17">
        <v>0</v>
      </c>
      <c r="AW912" t="s">
        <v>98</v>
      </c>
      <c r="AX912" s="17" t="s">
        <v>98</v>
      </c>
      <c r="AY912" s="17" t="s">
        <v>515</v>
      </c>
      <c r="AZ912">
        <v>1</v>
      </c>
      <c r="BA912">
        <v>0</v>
      </c>
      <c r="BB912">
        <v>0</v>
      </c>
      <c r="BC912">
        <v>0</v>
      </c>
      <c r="BD912">
        <v>0</v>
      </c>
      <c r="BE912" s="17">
        <v>0</v>
      </c>
      <c r="BF912">
        <v>1</v>
      </c>
      <c r="BG912">
        <v>0</v>
      </c>
      <c r="BH912" s="17">
        <v>0</v>
      </c>
      <c r="BI912">
        <v>2133</v>
      </c>
      <c r="BJ912">
        <v>1699.2</v>
      </c>
      <c r="BK912" s="24">
        <v>46.7</v>
      </c>
      <c r="BL912">
        <v>1</v>
      </c>
      <c r="BM912">
        <v>0</v>
      </c>
      <c r="BN912">
        <v>0</v>
      </c>
      <c r="BO912">
        <v>0</v>
      </c>
      <c r="BP912">
        <v>0</v>
      </c>
      <c r="BQ912">
        <v>0</v>
      </c>
      <c r="BR912">
        <v>0</v>
      </c>
      <c r="BS912" s="17">
        <v>0</v>
      </c>
      <c r="BT912">
        <v>0</v>
      </c>
      <c r="BU912">
        <v>0</v>
      </c>
      <c r="BV912">
        <v>1</v>
      </c>
      <c r="BW912" s="17">
        <v>0</v>
      </c>
      <c r="BX912">
        <v>0</v>
      </c>
      <c r="BY912">
        <v>0</v>
      </c>
      <c r="BZ912">
        <v>0</v>
      </c>
      <c r="CA912">
        <v>0</v>
      </c>
      <c r="CB912" s="17">
        <v>0</v>
      </c>
      <c r="CC912">
        <v>0</v>
      </c>
      <c r="CD912">
        <v>0</v>
      </c>
      <c r="CE912">
        <v>1</v>
      </c>
      <c r="CF912">
        <v>1</v>
      </c>
      <c r="CG912">
        <v>0</v>
      </c>
      <c r="CH912">
        <v>0</v>
      </c>
      <c r="CI912">
        <v>0</v>
      </c>
      <c r="CJ912">
        <v>0</v>
      </c>
      <c r="CK912">
        <v>0</v>
      </c>
      <c r="CL912">
        <v>0</v>
      </c>
      <c r="CM912" s="17">
        <v>0</v>
      </c>
      <c r="CN912">
        <v>0</v>
      </c>
      <c r="CO912">
        <v>0</v>
      </c>
      <c r="CP912">
        <v>0</v>
      </c>
      <c r="CQ912">
        <v>1</v>
      </c>
      <c r="CR912">
        <v>22</v>
      </c>
      <c r="CX912" s="33" t="s">
        <v>85</v>
      </c>
    </row>
    <row r="913" spans="1:102" x14ac:dyDescent="0.25">
      <c r="A913">
        <v>912</v>
      </c>
      <c r="B913">
        <v>62</v>
      </c>
      <c r="C913" s="24" t="s">
        <v>4071</v>
      </c>
      <c r="D913" s="12">
        <v>3.4140000000000001</v>
      </c>
      <c r="E913" s="13">
        <v>0.57210000000000005</v>
      </c>
      <c r="F913" s="7">
        <f t="shared" si="228"/>
        <v>5.9674882013633974</v>
      </c>
      <c r="G913" s="7">
        <f t="shared" si="221"/>
        <v>2.8418999999999999</v>
      </c>
      <c r="H913" s="15">
        <f t="shared" si="222"/>
        <v>3.9861000000000004</v>
      </c>
      <c r="I913" s="11">
        <f t="shared" si="223"/>
        <v>0.16649675172905307</v>
      </c>
      <c r="J913" s="32">
        <f t="shared" si="224"/>
        <v>2.7900641963734995E-2</v>
      </c>
      <c r="K913" s="32">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29">
        <v>0</v>
      </c>
      <c r="AE913" s="187">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0"/>
        <v>1</v>
      </c>
      <c r="AS913">
        <v>0.72</v>
      </c>
      <c r="AT913" s="39">
        <v>0.28000000000000003</v>
      </c>
      <c r="AU913">
        <v>1</v>
      </c>
      <c r="AV913" s="17">
        <v>0</v>
      </c>
      <c r="AW913" t="s">
        <v>98</v>
      </c>
      <c r="AX913" s="17" t="s">
        <v>98</v>
      </c>
      <c r="AY913" s="17" t="s">
        <v>515</v>
      </c>
      <c r="AZ913">
        <v>1</v>
      </c>
      <c r="BA913">
        <v>0</v>
      </c>
      <c r="BB913">
        <v>0</v>
      </c>
      <c r="BC913">
        <v>0</v>
      </c>
      <c r="BD913">
        <v>0</v>
      </c>
      <c r="BE913" s="17">
        <v>0</v>
      </c>
      <c r="BF913">
        <v>1</v>
      </c>
      <c r="BG913">
        <v>0</v>
      </c>
      <c r="BH913" s="17">
        <v>0</v>
      </c>
      <c r="BI913">
        <v>2133</v>
      </c>
      <c r="BJ913">
        <v>1699.2</v>
      </c>
      <c r="BK913" s="24">
        <v>44.55</v>
      </c>
      <c r="BL913">
        <v>1</v>
      </c>
      <c r="BM913">
        <v>0</v>
      </c>
      <c r="BN913">
        <v>0</v>
      </c>
      <c r="BO913">
        <v>0</v>
      </c>
      <c r="BP913">
        <v>0</v>
      </c>
      <c r="BQ913">
        <v>0</v>
      </c>
      <c r="BR913">
        <v>0</v>
      </c>
      <c r="BS913" s="17">
        <v>0</v>
      </c>
      <c r="BT913">
        <v>0</v>
      </c>
      <c r="BU913">
        <v>0</v>
      </c>
      <c r="BV913">
        <v>1</v>
      </c>
      <c r="BW913" s="17">
        <v>0</v>
      </c>
      <c r="BX913">
        <v>0</v>
      </c>
      <c r="BY913">
        <v>0</v>
      </c>
      <c r="BZ913">
        <v>0</v>
      </c>
      <c r="CA913">
        <v>0</v>
      </c>
      <c r="CB913" s="17">
        <v>0</v>
      </c>
      <c r="CC913">
        <v>0</v>
      </c>
      <c r="CD913">
        <v>0</v>
      </c>
      <c r="CE913">
        <v>1</v>
      </c>
      <c r="CF913">
        <v>1</v>
      </c>
      <c r="CG913">
        <v>0</v>
      </c>
      <c r="CH913">
        <v>0</v>
      </c>
      <c r="CI913">
        <v>0</v>
      </c>
      <c r="CJ913">
        <v>0</v>
      </c>
      <c r="CK913">
        <v>0</v>
      </c>
      <c r="CL913">
        <v>0</v>
      </c>
      <c r="CM913" s="17">
        <v>0</v>
      </c>
      <c r="CN913">
        <v>0</v>
      </c>
      <c r="CO913">
        <v>0</v>
      </c>
      <c r="CP913">
        <v>0</v>
      </c>
      <c r="CQ913">
        <v>1</v>
      </c>
      <c r="CR913">
        <v>22</v>
      </c>
      <c r="CX913" s="33" t="s">
        <v>85</v>
      </c>
    </row>
    <row r="914" spans="1:102" x14ac:dyDescent="0.25">
      <c r="A914">
        <v>913</v>
      </c>
      <c r="B914">
        <v>62</v>
      </c>
      <c r="C914" s="24" t="s">
        <v>4071</v>
      </c>
      <c r="D914" s="12">
        <v>3.411</v>
      </c>
      <c r="E914" s="13">
        <v>0.93610000000000004</v>
      </c>
      <c r="F914" s="7">
        <f t="shared" si="228"/>
        <v>3.6438414699284265</v>
      </c>
      <c r="G914" s="7">
        <f t="shared" si="221"/>
        <v>2.4748999999999999</v>
      </c>
      <c r="H914" s="15">
        <f t="shared" si="222"/>
        <v>4.3471000000000002</v>
      </c>
      <c r="I914" s="11">
        <f t="shared" si="223"/>
        <v>0.17287503261517501</v>
      </c>
      <c r="J914" s="32">
        <f t="shared" si="224"/>
        <v>4.7443071835551257E-2</v>
      </c>
      <c r="K914" s="32">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29">
        <v>0</v>
      </c>
      <c r="AE914" s="187">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0"/>
        <v>0</v>
      </c>
      <c r="AS914">
        <v>0.72</v>
      </c>
      <c r="AT914" s="39">
        <v>0.28000000000000003</v>
      </c>
      <c r="AU914">
        <v>1</v>
      </c>
      <c r="AV914" s="17">
        <v>0</v>
      </c>
      <c r="AW914" t="s">
        <v>98</v>
      </c>
      <c r="AX914" s="17" t="s">
        <v>98</v>
      </c>
      <c r="AY914" s="17" t="s">
        <v>515</v>
      </c>
      <c r="AZ914">
        <v>1</v>
      </c>
      <c r="BA914">
        <v>0</v>
      </c>
      <c r="BB914">
        <v>0</v>
      </c>
      <c r="BC914">
        <v>0</v>
      </c>
      <c r="BD914">
        <v>0</v>
      </c>
      <c r="BE914" s="17">
        <v>0</v>
      </c>
      <c r="BF914">
        <v>1</v>
      </c>
      <c r="BG914">
        <v>0</v>
      </c>
      <c r="BH914" s="17">
        <v>0</v>
      </c>
      <c r="BI914">
        <v>2133</v>
      </c>
      <c r="BJ914">
        <v>1699.2</v>
      </c>
      <c r="BK914" s="24">
        <v>43.52</v>
      </c>
      <c r="BL914">
        <v>1</v>
      </c>
      <c r="BM914">
        <v>0</v>
      </c>
      <c r="BN914">
        <v>0</v>
      </c>
      <c r="BO914">
        <v>0</v>
      </c>
      <c r="BP914">
        <v>0</v>
      </c>
      <c r="BQ914">
        <v>0</v>
      </c>
      <c r="BR914">
        <v>0</v>
      </c>
      <c r="BS914" s="17">
        <v>0</v>
      </c>
      <c r="BT914">
        <v>0</v>
      </c>
      <c r="BU914">
        <v>0</v>
      </c>
      <c r="BV914">
        <v>1</v>
      </c>
      <c r="BW914" s="17">
        <v>0</v>
      </c>
      <c r="BX914">
        <v>0</v>
      </c>
      <c r="BY914">
        <v>0</v>
      </c>
      <c r="BZ914">
        <v>0</v>
      </c>
      <c r="CA914">
        <v>0</v>
      </c>
      <c r="CB914" s="17">
        <v>0</v>
      </c>
      <c r="CC914">
        <v>0</v>
      </c>
      <c r="CD914">
        <v>0</v>
      </c>
      <c r="CE914">
        <v>1</v>
      </c>
      <c r="CF914">
        <v>1</v>
      </c>
      <c r="CG914">
        <v>0</v>
      </c>
      <c r="CH914">
        <v>0</v>
      </c>
      <c r="CI914">
        <v>0</v>
      </c>
      <c r="CJ914">
        <v>0</v>
      </c>
      <c r="CK914">
        <v>0</v>
      </c>
      <c r="CL914">
        <v>0</v>
      </c>
      <c r="CM914" s="17">
        <v>0</v>
      </c>
      <c r="CN914">
        <v>0</v>
      </c>
      <c r="CO914">
        <v>0</v>
      </c>
      <c r="CP914">
        <v>0</v>
      </c>
      <c r="CQ914">
        <v>1</v>
      </c>
      <c r="CR914">
        <v>22</v>
      </c>
      <c r="CX914" s="33" t="s">
        <v>85</v>
      </c>
    </row>
    <row r="915" spans="1:102" x14ac:dyDescent="0.25">
      <c r="A915">
        <v>914</v>
      </c>
      <c r="B915">
        <v>62</v>
      </c>
      <c r="C915" s="24" t="s">
        <v>4071</v>
      </c>
      <c r="D915" s="12">
        <v>2.8820000000000001</v>
      </c>
      <c r="E915" s="13">
        <v>0.874</v>
      </c>
      <c r="F915" s="7">
        <f t="shared" si="228"/>
        <v>3.2974828375286043</v>
      </c>
      <c r="G915" s="7">
        <f t="shared" si="221"/>
        <v>2.008</v>
      </c>
      <c r="H915" s="15">
        <f t="shared" si="222"/>
        <v>3.7560000000000002</v>
      </c>
      <c r="I915" s="11">
        <f t="shared" si="223"/>
        <v>0.14944263724342779</v>
      </c>
      <c r="J915" s="32">
        <f t="shared" si="224"/>
        <v>4.5320216846202598E-2</v>
      </c>
      <c r="K915" s="32">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29">
        <v>0</v>
      </c>
      <c r="AE915" s="187">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0"/>
        <v>0</v>
      </c>
      <c r="AS915">
        <v>0.72</v>
      </c>
      <c r="AT915" s="39">
        <v>0.28000000000000003</v>
      </c>
      <c r="AU915">
        <v>1</v>
      </c>
      <c r="AV915" s="17">
        <v>0</v>
      </c>
      <c r="AW915" t="s">
        <v>98</v>
      </c>
      <c r="AX915" s="17" t="s">
        <v>98</v>
      </c>
      <c r="AY915" s="17" t="s">
        <v>515</v>
      </c>
      <c r="AZ915">
        <v>1</v>
      </c>
      <c r="BA915">
        <v>0</v>
      </c>
      <c r="BB915">
        <v>0</v>
      </c>
      <c r="BC915">
        <v>0</v>
      </c>
      <c r="BD915">
        <v>0</v>
      </c>
      <c r="BE915" s="17">
        <v>0</v>
      </c>
      <c r="BF915">
        <v>1</v>
      </c>
      <c r="BG915">
        <v>0</v>
      </c>
      <c r="BH915" s="17">
        <v>0</v>
      </c>
      <c r="BI915">
        <v>2133</v>
      </c>
      <c r="BJ915">
        <v>1699.2</v>
      </c>
      <c r="BK915" s="24">
        <v>44.02</v>
      </c>
      <c r="BL915">
        <v>1</v>
      </c>
      <c r="BM915">
        <v>0</v>
      </c>
      <c r="BN915">
        <v>0</v>
      </c>
      <c r="BO915">
        <v>0</v>
      </c>
      <c r="BP915">
        <v>0</v>
      </c>
      <c r="BQ915">
        <v>0</v>
      </c>
      <c r="BR915">
        <v>0</v>
      </c>
      <c r="BS915" s="17">
        <v>0</v>
      </c>
      <c r="BT915">
        <v>0</v>
      </c>
      <c r="BU915">
        <v>0</v>
      </c>
      <c r="BV915">
        <v>1</v>
      </c>
      <c r="BW915" s="17">
        <v>0</v>
      </c>
      <c r="BX915">
        <v>0</v>
      </c>
      <c r="BY915">
        <v>0</v>
      </c>
      <c r="BZ915">
        <v>0</v>
      </c>
      <c r="CA915">
        <v>0</v>
      </c>
      <c r="CB915" s="17">
        <v>0</v>
      </c>
      <c r="CC915">
        <v>0</v>
      </c>
      <c r="CD915">
        <v>0</v>
      </c>
      <c r="CE915">
        <v>1</v>
      </c>
      <c r="CF915">
        <v>1</v>
      </c>
      <c r="CG915">
        <v>0</v>
      </c>
      <c r="CH915">
        <v>0</v>
      </c>
      <c r="CI915">
        <v>0</v>
      </c>
      <c r="CJ915">
        <v>0</v>
      </c>
      <c r="CK915">
        <v>0</v>
      </c>
      <c r="CL915">
        <v>0</v>
      </c>
      <c r="CM915" s="17">
        <v>0</v>
      </c>
      <c r="CN915">
        <v>0</v>
      </c>
      <c r="CO915">
        <v>0</v>
      </c>
      <c r="CP915">
        <v>0</v>
      </c>
      <c r="CQ915">
        <v>1</v>
      </c>
      <c r="CR915">
        <v>22</v>
      </c>
      <c r="CX915" s="33" t="s">
        <v>85</v>
      </c>
    </row>
    <row r="916" spans="1:102" x14ac:dyDescent="0.25">
      <c r="A916">
        <v>915</v>
      </c>
      <c r="B916">
        <v>62</v>
      </c>
      <c r="C916" s="24" t="s">
        <v>4071</v>
      </c>
      <c r="D916" s="12">
        <v>1.294</v>
      </c>
      <c r="E916" s="13">
        <v>1.0887</v>
      </c>
      <c r="F916" s="7">
        <f t="shared" si="228"/>
        <v>1.1885735280609901</v>
      </c>
      <c r="G916" s="7">
        <f t="shared" si="221"/>
        <v>0.20530000000000004</v>
      </c>
      <c r="H916" s="15">
        <f t="shared" si="222"/>
        <v>2.3826999999999998</v>
      </c>
      <c r="I916" s="11">
        <f t="shared" si="223"/>
        <v>6.6297100065110984E-2</v>
      </c>
      <c r="J916" s="32">
        <f t="shared" si="224"/>
        <v>5.5778711623559747E-2</v>
      </c>
      <c r="K916" s="32">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29">
        <v>0</v>
      </c>
      <c r="AE916" s="187">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0"/>
        <v>0</v>
      </c>
      <c r="AS916">
        <v>0.72</v>
      </c>
      <c r="AT916" s="39">
        <v>0.28000000000000003</v>
      </c>
      <c r="AU916">
        <v>1</v>
      </c>
      <c r="AV916" s="17">
        <v>0</v>
      </c>
      <c r="AW916" t="s">
        <v>98</v>
      </c>
      <c r="AX916" s="17" t="s">
        <v>98</v>
      </c>
      <c r="AY916" s="17" t="s">
        <v>515</v>
      </c>
      <c r="AZ916">
        <v>1</v>
      </c>
      <c r="BA916">
        <v>0</v>
      </c>
      <c r="BB916">
        <v>0</v>
      </c>
      <c r="BC916">
        <v>0</v>
      </c>
      <c r="BD916">
        <v>0</v>
      </c>
      <c r="BE916" s="17">
        <v>0</v>
      </c>
      <c r="BF916">
        <v>1</v>
      </c>
      <c r="BG916">
        <v>0</v>
      </c>
      <c r="BH916" s="17">
        <v>0</v>
      </c>
      <c r="BI916">
        <v>2133</v>
      </c>
      <c r="BJ916">
        <v>1699.2</v>
      </c>
      <c r="BK916" s="24">
        <v>46.7</v>
      </c>
      <c r="BL916">
        <v>1</v>
      </c>
      <c r="BM916">
        <v>0</v>
      </c>
      <c r="BN916">
        <v>0</v>
      </c>
      <c r="BO916">
        <v>0</v>
      </c>
      <c r="BP916">
        <v>0</v>
      </c>
      <c r="BQ916">
        <v>0</v>
      </c>
      <c r="BR916">
        <v>0</v>
      </c>
      <c r="BS916" s="17">
        <v>0</v>
      </c>
      <c r="BT916">
        <v>0</v>
      </c>
      <c r="BU916">
        <v>0</v>
      </c>
      <c r="BV916">
        <v>1</v>
      </c>
      <c r="BW916" s="17">
        <v>0</v>
      </c>
      <c r="BX916">
        <v>0</v>
      </c>
      <c r="BY916">
        <v>0</v>
      </c>
      <c r="BZ916">
        <v>0</v>
      </c>
      <c r="CA916">
        <v>0</v>
      </c>
      <c r="CB916" s="17">
        <v>0</v>
      </c>
      <c r="CC916">
        <v>0</v>
      </c>
      <c r="CD916">
        <v>0</v>
      </c>
      <c r="CE916">
        <v>1</v>
      </c>
      <c r="CF916">
        <v>1</v>
      </c>
      <c r="CG916">
        <v>0</v>
      </c>
      <c r="CH916">
        <v>0</v>
      </c>
      <c r="CI916">
        <v>0</v>
      </c>
      <c r="CJ916">
        <v>0</v>
      </c>
      <c r="CK916">
        <v>0</v>
      </c>
      <c r="CL916">
        <v>0</v>
      </c>
      <c r="CM916" s="17">
        <v>0</v>
      </c>
      <c r="CN916">
        <v>0</v>
      </c>
      <c r="CO916">
        <v>0</v>
      </c>
      <c r="CP916">
        <v>0</v>
      </c>
      <c r="CQ916">
        <v>1</v>
      </c>
      <c r="CR916">
        <v>22</v>
      </c>
      <c r="CX916" s="33" t="s">
        <v>85</v>
      </c>
    </row>
    <row r="917" spans="1:102" x14ac:dyDescent="0.25">
      <c r="A917">
        <v>916</v>
      </c>
      <c r="B917">
        <v>62</v>
      </c>
      <c r="C917" s="24" t="s">
        <v>4071</v>
      </c>
      <c r="D917" s="12">
        <v>3.5739999999999998</v>
      </c>
      <c r="E917" s="13">
        <v>0.59570000000000001</v>
      </c>
      <c r="F917" s="7">
        <f t="shared" si="228"/>
        <v>5.9996642605338257</v>
      </c>
      <c r="G917" s="7">
        <f t="shared" si="221"/>
        <v>2.9782999999999999</v>
      </c>
      <c r="H917" s="15">
        <f t="shared" si="222"/>
        <v>4.1696999999999997</v>
      </c>
      <c r="I917" s="11">
        <f t="shared" si="223"/>
        <v>0.16855410392402168</v>
      </c>
      <c r="J917" s="32">
        <f t="shared" si="224"/>
        <v>2.8093922693771603E-2</v>
      </c>
      <c r="K917" s="32">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29">
        <v>0</v>
      </c>
      <c r="AE917" s="187">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0"/>
        <v>0</v>
      </c>
      <c r="AS917">
        <v>0.72</v>
      </c>
      <c r="AT917" s="39">
        <v>0.28000000000000003</v>
      </c>
      <c r="AU917">
        <v>1</v>
      </c>
      <c r="AV917" s="17">
        <v>0</v>
      </c>
      <c r="AW917" t="s">
        <v>98</v>
      </c>
      <c r="AX917" s="17" t="s">
        <v>98</v>
      </c>
      <c r="AY917" s="17" t="s">
        <v>515</v>
      </c>
      <c r="AZ917">
        <v>1</v>
      </c>
      <c r="BA917">
        <v>0</v>
      </c>
      <c r="BB917">
        <v>0</v>
      </c>
      <c r="BC917">
        <v>0</v>
      </c>
      <c r="BD917">
        <v>0</v>
      </c>
      <c r="BE917" s="17">
        <v>0</v>
      </c>
      <c r="BF917">
        <v>1</v>
      </c>
      <c r="BG917">
        <v>0</v>
      </c>
      <c r="BH917" s="17">
        <v>0</v>
      </c>
      <c r="BI917">
        <v>2133</v>
      </c>
      <c r="BJ917">
        <v>1699.2</v>
      </c>
      <c r="BK917" s="24">
        <v>44.55</v>
      </c>
      <c r="BL917">
        <v>1</v>
      </c>
      <c r="BM917">
        <v>0</v>
      </c>
      <c r="BN917">
        <v>0</v>
      </c>
      <c r="BO917">
        <v>0</v>
      </c>
      <c r="BP917">
        <v>0</v>
      </c>
      <c r="BQ917">
        <v>0</v>
      </c>
      <c r="BR917">
        <v>0</v>
      </c>
      <c r="BS917" s="17">
        <v>0</v>
      </c>
      <c r="BT917">
        <v>0</v>
      </c>
      <c r="BU917">
        <v>0</v>
      </c>
      <c r="BV917">
        <v>1</v>
      </c>
      <c r="BW917" s="17">
        <v>0</v>
      </c>
      <c r="BX917">
        <v>0</v>
      </c>
      <c r="BY917">
        <v>0</v>
      </c>
      <c r="BZ917">
        <v>0</v>
      </c>
      <c r="CA917">
        <v>0</v>
      </c>
      <c r="CB917" s="17">
        <v>0</v>
      </c>
      <c r="CC917">
        <v>0</v>
      </c>
      <c r="CD917">
        <v>0</v>
      </c>
      <c r="CE917">
        <v>1</v>
      </c>
      <c r="CF917">
        <v>1</v>
      </c>
      <c r="CG917">
        <v>0</v>
      </c>
      <c r="CH917">
        <v>0</v>
      </c>
      <c r="CI917">
        <v>0</v>
      </c>
      <c r="CJ917">
        <v>0</v>
      </c>
      <c r="CK917">
        <v>0</v>
      </c>
      <c r="CL917">
        <v>0</v>
      </c>
      <c r="CM917" s="17">
        <v>0</v>
      </c>
      <c r="CN917">
        <v>0</v>
      </c>
      <c r="CO917">
        <v>0</v>
      </c>
      <c r="CP917">
        <v>0</v>
      </c>
      <c r="CQ917">
        <v>1</v>
      </c>
      <c r="CR917">
        <v>22</v>
      </c>
      <c r="CX917" s="33" t="s">
        <v>85</v>
      </c>
    </row>
    <row r="918" spans="1:102" x14ac:dyDescent="0.25">
      <c r="A918">
        <v>917</v>
      </c>
      <c r="B918">
        <v>63</v>
      </c>
      <c r="C918" s="24" t="s">
        <v>4081</v>
      </c>
      <c r="D918" s="12">
        <v>8.06</v>
      </c>
      <c r="E918" s="13">
        <f t="shared" ref="E918:E937" si="229">D918/F918</f>
        <v>0.51070840197693579</v>
      </c>
      <c r="F918" s="7">
        <v>15.782</v>
      </c>
      <c r="G918" s="7">
        <f t="shared" si="221"/>
        <v>7.549291598023065</v>
      </c>
      <c r="H918" s="15">
        <f t="shared" si="222"/>
        <v>8.5707084019769368</v>
      </c>
      <c r="I918" s="11">
        <f t="shared" si="223"/>
        <v>0.36291762619196694</v>
      </c>
      <c r="J918" s="32">
        <f t="shared" si="224"/>
        <v>2.29956676081591E-2</v>
      </c>
      <c r="K918" s="32">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29">
        <v>0</v>
      </c>
      <c r="AE918" s="187">
        <v>1</v>
      </c>
      <c r="AF918" s="9">
        <v>0</v>
      </c>
      <c r="AG918" s="29">
        <v>0</v>
      </c>
      <c r="AH918" s="9">
        <v>1</v>
      </c>
      <c r="AI918" s="29">
        <v>0</v>
      </c>
      <c r="AJ918" s="20">
        <v>2005</v>
      </c>
      <c r="AK918" s="32">
        <f t="shared" ref="AK918:AL925" si="231">(1-$AM918-$AN918)/2</f>
        <v>2.4850000000000011E-2</v>
      </c>
      <c r="AL918" s="32">
        <f t="shared" si="231"/>
        <v>2.4850000000000011E-2</v>
      </c>
      <c r="AM918" s="42">
        <v>0.68359999999999999</v>
      </c>
      <c r="AN918" s="42">
        <v>0.26669999999999999</v>
      </c>
      <c r="AO918" s="41">
        <v>1</v>
      </c>
      <c r="AP918" s="17">
        <v>0</v>
      </c>
      <c r="AQ918">
        <v>1</v>
      </c>
      <c r="AR918" s="39">
        <f t="shared" si="220"/>
        <v>0</v>
      </c>
      <c r="AS918" t="s">
        <v>98</v>
      </c>
      <c r="AT918" s="39" t="s">
        <v>98</v>
      </c>
      <c r="AU918">
        <v>0</v>
      </c>
      <c r="AV918" s="17">
        <v>1</v>
      </c>
      <c r="AW918">
        <v>0</v>
      </c>
      <c r="AX918" s="17">
        <v>1</v>
      </c>
      <c r="AY918" s="17" t="s">
        <v>5</v>
      </c>
      <c r="AZ918">
        <v>0</v>
      </c>
      <c r="BA918">
        <v>1</v>
      </c>
      <c r="BB918">
        <v>0</v>
      </c>
      <c r="BC918">
        <v>0</v>
      </c>
      <c r="BD918">
        <v>0</v>
      </c>
      <c r="BE918" s="17">
        <v>0</v>
      </c>
      <c r="BF918">
        <v>0</v>
      </c>
      <c r="BG918">
        <v>1</v>
      </c>
      <c r="BH918" s="17">
        <v>0</v>
      </c>
      <c r="BI918">
        <v>127.1666666666667</v>
      </c>
      <c r="BJ918">
        <v>27</v>
      </c>
      <c r="BK918" s="24">
        <v>41.372700000000002</v>
      </c>
      <c r="BL918">
        <v>1</v>
      </c>
      <c r="BM918">
        <v>0</v>
      </c>
      <c r="BN918">
        <v>0</v>
      </c>
      <c r="BO918">
        <v>0</v>
      </c>
      <c r="BP918">
        <v>0</v>
      </c>
      <c r="BQ918">
        <v>0</v>
      </c>
      <c r="BR918">
        <v>0</v>
      </c>
      <c r="BS918" s="17">
        <v>0</v>
      </c>
      <c r="BT918">
        <v>0</v>
      </c>
      <c r="BU918">
        <v>0</v>
      </c>
      <c r="BV918">
        <v>1</v>
      </c>
      <c r="BW918" s="17">
        <v>0</v>
      </c>
      <c r="BX918">
        <v>0</v>
      </c>
      <c r="BY918">
        <v>0</v>
      </c>
      <c r="BZ918">
        <v>0</v>
      </c>
      <c r="CA918">
        <v>0</v>
      </c>
      <c r="CB918" s="17">
        <v>0</v>
      </c>
      <c r="CC918">
        <v>1</v>
      </c>
      <c r="CD918">
        <v>1</v>
      </c>
      <c r="CE918">
        <v>0</v>
      </c>
      <c r="CF918">
        <v>0</v>
      </c>
      <c r="CG918">
        <v>0</v>
      </c>
      <c r="CH918">
        <v>0</v>
      </c>
      <c r="CI918">
        <v>0</v>
      </c>
      <c r="CJ918">
        <v>0</v>
      </c>
      <c r="CK918">
        <v>0</v>
      </c>
      <c r="CL918">
        <v>0</v>
      </c>
      <c r="CM918" s="17">
        <v>1</v>
      </c>
      <c r="CN918">
        <v>0.17100000000000001</v>
      </c>
      <c r="CO918">
        <v>120</v>
      </c>
      <c r="CP918">
        <v>1</v>
      </c>
      <c r="CQ918">
        <v>0</v>
      </c>
      <c r="CR918">
        <v>13</v>
      </c>
      <c r="CX918" s="33" t="s">
        <v>85</v>
      </c>
    </row>
    <row r="919" spans="1:102" x14ac:dyDescent="0.25">
      <c r="A919">
        <v>918</v>
      </c>
      <c r="B919">
        <v>63</v>
      </c>
      <c r="C919" s="24" t="s">
        <v>4081</v>
      </c>
      <c r="D919" s="12">
        <v>7.67</v>
      </c>
      <c r="E919" s="13">
        <f t="shared" si="229"/>
        <v>0.68129935423125099</v>
      </c>
      <c r="F919" s="7">
        <v>11.257899999999999</v>
      </c>
      <c r="G919" s="7">
        <f t="shared" si="221"/>
        <v>6.9887006457687493</v>
      </c>
      <c r="H919" s="15">
        <f t="shared" si="222"/>
        <v>8.3512993542312515</v>
      </c>
      <c r="I919" s="11">
        <f t="shared" si="223"/>
        <v>0.31544012755508893</v>
      </c>
      <c r="J919" s="32">
        <f t="shared" si="224"/>
        <v>2.8019446571304504E-2</v>
      </c>
      <c r="K919" s="32">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29">
        <v>0</v>
      </c>
      <c r="AE919" s="187">
        <v>1</v>
      </c>
      <c r="AF919" s="9">
        <v>0</v>
      </c>
      <c r="AG919" s="29">
        <v>0</v>
      </c>
      <c r="AH919" s="9">
        <v>1</v>
      </c>
      <c r="AI919" s="29">
        <v>0</v>
      </c>
      <c r="AJ919" s="20">
        <v>2005</v>
      </c>
      <c r="AK919" s="32">
        <f t="shared" si="231"/>
        <v>2.4600000000000011E-2</v>
      </c>
      <c r="AL919" s="32">
        <f t="shared" si="231"/>
        <v>2.4600000000000011E-2</v>
      </c>
      <c r="AM919" s="32">
        <v>0.60699999999999998</v>
      </c>
      <c r="AN919" s="42">
        <v>0.34379999999999999</v>
      </c>
      <c r="AO919" s="41">
        <v>1</v>
      </c>
      <c r="AP919" s="17">
        <v>0</v>
      </c>
      <c r="AQ919">
        <v>0</v>
      </c>
      <c r="AR919" s="39">
        <f t="shared" si="220"/>
        <v>1</v>
      </c>
      <c r="AS919" t="s">
        <v>98</v>
      </c>
      <c r="AT919" s="39" t="s">
        <v>98</v>
      </c>
      <c r="AU919">
        <v>0</v>
      </c>
      <c r="AV919" s="17">
        <v>1</v>
      </c>
      <c r="AW919">
        <v>0</v>
      </c>
      <c r="AX919" s="17">
        <v>1</v>
      </c>
      <c r="AY919" s="17" t="s">
        <v>5</v>
      </c>
      <c r="AZ919">
        <v>0</v>
      </c>
      <c r="BA919">
        <v>1</v>
      </c>
      <c r="BB919">
        <v>0</v>
      </c>
      <c r="BC919">
        <v>0</v>
      </c>
      <c r="BD919">
        <v>0</v>
      </c>
      <c r="BE919" s="17">
        <v>0</v>
      </c>
      <c r="BF919">
        <v>0</v>
      </c>
      <c r="BG919">
        <v>1</v>
      </c>
      <c r="BH919" s="17">
        <v>0</v>
      </c>
      <c r="BI919">
        <v>127.1666666666667</v>
      </c>
      <c r="BJ919">
        <v>27</v>
      </c>
      <c r="BK919" s="24">
        <v>37.884</v>
      </c>
      <c r="BL919">
        <v>1</v>
      </c>
      <c r="BM919">
        <v>0</v>
      </c>
      <c r="BN919">
        <v>0</v>
      </c>
      <c r="BO919">
        <v>0</v>
      </c>
      <c r="BP919">
        <v>0</v>
      </c>
      <c r="BQ919">
        <v>0</v>
      </c>
      <c r="BR919">
        <v>0</v>
      </c>
      <c r="BS919" s="17">
        <v>0</v>
      </c>
      <c r="BT919">
        <v>0</v>
      </c>
      <c r="BU919">
        <v>0</v>
      </c>
      <c r="BV919">
        <v>1</v>
      </c>
      <c r="BW919" s="17">
        <v>0</v>
      </c>
      <c r="BX919">
        <v>0</v>
      </c>
      <c r="BY919">
        <v>0</v>
      </c>
      <c r="BZ919">
        <v>0</v>
      </c>
      <c r="CA919">
        <v>0</v>
      </c>
      <c r="CB919" s="17">
        <v>0</v>
      </c>
      <c r="CC919">
        <v>1</v>
      </c>
      <c r="CD919">
        <v>1</v>
      </c>
      <c r="CE919">
        <v>0</v>
      </c>
      <c r="CF919">
        <v>0</v>
      </c>
      <c r="CG919">
        <v>0</v>
      </c>
      <c r="CH919">
        <v>0</v>
      </c>
      <c r="CI919">
        <v>0</v>
      </c>
      <c r="CJ919">
        <v>0</v>
      </c>
      <c r="CK919">
        <v>0</v>
      </c>
      <c r="CL919">
        <v>0</v>
      </c>
      <c r="CM919" s="17">
        <v>1</v>
      </c>
      <c r="CN919">
        <v>0.17100000000000001</v>
      </c>
      <c r="CO919">
        <v>120</v>
      </c>
      <c r="CP919">
        <v>1</v>
      </c>
      <c r="CQ919">
        <v>0</v>
      </c>
      <c r="CR919">
        <v>13</v>
      </c>
      <c r="CX919" s="33" t="s">
        <v>85</v>
      </c>
    </row>
    <row r="920" spans="1:102" x14ac:dyDescent="0.25">
      <c r="A920">
        <v>919</v>
      </c>
      <c r="B920">
        <v>63</v>
      </c>
      <c r="C920" s="24" t="s">
        <v>4081</v>
      </c>
      <c r="D920" s="12">
        <v>8.02</v>
      </c>
      <c r="E920" s="13">
        <f t="shared" si="229"/>
        <v>0.53368823822991185</v>
      </c>
      <c r="F920" s="7">
        <v>15.0275</v>
      </c>
      <c r="G920" s="7">
        <f t="shared" si="221"/>
        <v>7.4863117617700876</v>
      </c>
      <c r="H920" s="15">
        <f t="shared" si="222"/>
        <v>8.5536882382299115</v>
      </c>
      <c r="I920" s="11">
        <f t="shared" si="223"/>
        <v>0.36796914057596747</v>
      </c>
      <c r="J920" s="32">
        <f t="shared" si="224"/>
        <v>2.4486384333785891E-2</v>
      </c>
      <c r="K920" s="32">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29">
        <v>0</v>
      </c>
      <c r="AE920" s="187">
        <v>1</v>
      </c>
      <c r="AF920" s="9">
        <v>0</v>
      </c>
      <c r="AG920" s="29">
        <v>0</v>
      </c>
      <c r="AH920" s="9">
        <v>1</v>
      </c>
      <c r="AI920" s="29">
        <v>0</v>
      </c>
      <c r="AJ920" s="20">
        <v>2005</v>
      </c>
      <c r="AK920" s="32">
        <f t="shared" si="231"/>
        <v>2.4850000000000011E-2</v>
      </c>
      <c r="AL920" s="32">
        <f t="shared" si="231"/>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s="17">
        <v>0</v>
      </c>
      <c r="BF920">
        <v>0</v>
      </c>
      <c r="BG920">
        <v>1</v>
      </c>
      <c r="BH920" s="17">
        <v>0</v>
      </c>
      <c r="BI920">
        <v>127.1666666666667</v>
      </c>
      <c r="BJ920">
        <v>27</v>
      </c>
      <c r="BK920" s="24">
        <v>43.464799999999997</v>
      </c>
      <c r="BL920">
        <v>1</v>
      </c>
      <c r="BM920">
        <v>0</v>
      </c>
      <c r="BN920">
        <v>0</v>
      </c>
      <c r="BO920">
        <v>0</v>
      </c>
      <c r="BP920">
        <v>0</v>
      </c>
      <c r="BQ920">
        <v>0</v>
      </c>
      <c r="BR920">
        <v>0</v>
      </c>
      <c r="BS920" s="17">
        <v>0</v>
      </c>
      <c r="BT920">
        <v>0</v>
      </c>
      <c r="BU920">
        <v>0</v>
      </c>
      <c r="BV920">
        <v>1</v>
      </c>
      <c r="BW920" s="17">
        <v>0</v>
      </c>
      <c r="BX920">
        <v>0</v>
      </c>
      <c r="BY920">
        <v>0</v>
      </c>
      <c r="BZ920">
        <v>0</v>
      </c>
      <c r="CA920">
        <v>0</v>
      </c>
      <c r="CB920" s="17">
        <v>0</v>
      </c>
      <c r="CC920">
        <v>1</v>
      </c>
      <c r="CD920">
        <v>1</v>
      </c>
      <c r="CE920">
        <v>0</v>
      </c>
      <c r="CF920">
        <v>0</v>
      </c>
      <c r="CG920">
        <v>0</v>
      </c>
      <c r="CH920">
        <v>0</v>
      </c>
      <c r="CI920">
        <v>0</v>
      </c>
      <c r="CJ920">
        <v>0</v>
      </c>
      <c r="CK920">
        <v>0</v>
      </c>
      <c r="CL920">
        <v>0</v>
      </c>
      <c r="CM920" s="17">
        <v>1</v>
      </c>
      <c r="CN920">
        <v>0.17100000000000001</v>
      </c>
      <c r="CO920">
        <v>120</v>
      </c>
      <c r="CP920">
        <v>1</v>
      </c>
      <c r="CQ920">
        <v>0</v>
      </c>
      <c r="CR920">
        <v>13</v>
      </c>
      <c r="CX920" s="33" t="s">
        <v>85</v>
      </c>
    </row>
    <row r="921" spans="1:102" x14ac:dyDescent="0.25">
      <c r="A921">
        <v>920</v>
      </c>
      <c r="B921">
        <v>63</v>
      </c>
      <c r="C921" s="24" t="s">
        <v>4081</v>
      </c>
      <c r="D921" s="12">
        <v>12.61</v>
      </c>
      <c r="E921" s="13">
        <f t="shared" si="229"/>
        <v>1.0845912355395002</v>
      </c>
      <c r="F921" s="7">
        <v>11.6265</v>
      </c>
      <c r="G921" s="7">
        <f t="shared" si="221"/>
        <v>11.525408764460499</v>
      </c>
      <c r="H921" s="15">
        <f t="shared" si="222"/>
        <v>13.6945912355395</v>
      </c>
      <c r="I921" s="11">
        <f t="shared" si="223"/>
        <v>0.2927581435944297</v>
      </c>
      <c r="J921" s="32">
        <f t="shared" si="224"/>
        <v>2.5180247159027197E-2</v>
      </c>
      <c r="K921" s="32">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29">
        <v>0</v>
      </c>
      <c r="AE921" s="187">
        <v>1</v>
      </c>
      <c r="AF921" s="9">
        <v>0</v>
      </c>
      <c r="AG921" s="29">
        <v>0</v>
      </c>
      <c r="AH921" s="9">
        <v>1</v>
      </c>
      <c r="AI921" s="29">
        <v>0</v>
      </c>
      <c r="AJ921" s="20">
        <v>2005</v>
      </c>
      <c r="AK921" s="32">
        <f t="shared" si="231"/>
        <v>2.4850000000000011E-2</v>
      </c>
      <c r="AL921" s="32">
        <f t="shared" si="231"/>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s="17">
        <v>0</v>
      </c>
      <c r="BF921">
        <v>0</v>
      </c>
      <c r="BG921">
        <v>1</v>
      </c>
      <c r="BH921" s="17">
        <v>0</v>
      </c>
      <c r="BI921">
        <v>127.1666666666667</v>
      </c>
      <c r="BJ921">
        <v>27</v>
      </c>
      <c r="BK921" s="24">
        <v>43.464799999999997</v>
      </c>
      <c r="BL921">
        <v>0</v>
      </c>
      <c r="BM921">
        <v>0</v>
      </c>
      <c r="BN921">
        <v>0</v>
      </c>
      <c r="BO921">
        <v>0</v>
      </c>
      <c r="BP921">
        <v>0</v>
      </c>
      <c r="BQ921">
        <v>0</v>
      </c>
      <c r="BR921">
        <v>0</v>
      </c>
      <c r="BS921" s="17">
        <v>1</v>
      </c>
      <c r="BT921">
        <v>0</v>
      </c>
      <c r="BU921">
        <v>1</v>
      </c>
      <c r="BV921">
        <v>0</v>
      </c>
      <c r="BW921" s="17">
        <v>0</v>
      </c>
      <c r="BX921">
        <v>0</v>
      </c>
      <c r="BY921">
        <v>0</v>
      </c>
      <c r="BZ921">
        <v>0</v>
      </c>
      <c r="CA921">
        <v>0</v>
      </c>
      <c r="CB921" s="17">
        <v>0</v>
      </c>
      <c r="CC921">
        <v>1</v>
      </c>
      <c r="CD921">
        <v>1</v>
      </c>
      <c r="CE921">
        <v>0</v>
      </c>
      <c r="CF921">
        <v>0</v>
      </c>
      <c r="CG921">
        <v>0</v>
      </c>
      <c r="CH921">
        <v>0</v>
      </c>
      <c r="CI921">
        <v>0</v>
      </c>
      <c r="CJ921">
        <v>0</v>
      </c>
      <c r="CK921">
        <v>0</v>
      </c>
      <c r="CL921">
        <v>0</v>
      </c>
      <c r="CM921" s="17">
        <v>1</v>
      </c>
      <c r="CN921">
        <v>0.17100000000000001</v>
      </c>
      <c r="CO921">
        <v>120</v>
      </c>
      <c r="CP921">
        <v>1</v>
      </c>
      <c r="CQ921">
        <v>0</v>
      </c>
      <c r="CR921">
        <v>13</v>
      </c>
      <c r="CX921" s="33" t="s">
        <v>85</v>
      </c>
    </row>
    <row r="922" spans="1:102" x14ac:dyDescent="0.25">
      <c r="A922">
        <v>921</v>
      </c>
      <c r="B922">
        <v>63</v>
      </c>
      <c r="C922" s="24" t="s">
        <v>4081</v>
      </c>
      <c r="D922" s="12">
        <v>7.89</v>
      </c>
      <c r="E922" s="13">
        <f t="shared" si="229"/>
        <v>0.7504708277055947</v>
      </c>
      <c r="F922" s="7">
        <v>10.513400000000001</v>
      </c>
      <c r="G922" s="7">
        <f t="shared" si="221"/>
        <v>7.139529172294405</v>
      </c>
      <c r="H922" s="15">
        <f t="shared" si="222"/>
        <v>8.6404708277055953</v>
      </c>
      <c r="I922" s="11">
        <f t="shared" si="223"/>
        <v>0.31449466745904769</v>
      </c>
      <c r="J922" s="32">
        <f t="shared" si="224"/>
        <v>2.9913697515461E-2</v>
      </c>
      <c r="K922" s="32">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29">
        <v>0</v>
      </c>
      <c r="AE922" s="187">
        <v>1</v>
      </c>
      <c r="AF922" s="9">
        <v>0</v>
      </c>
      <c r="AG922" s="29">
        <v>0</v>
      </c>
      <c r="AH922" s="9">
        <v>1</v>
      </c>
      <c r="AI922" s="29">
        <v>0</v>
      </c>
      <c r="AJ922" s="20">
        <v>2005</v>
      </c>
      <c r="AK922" s="32">
        <f t="shared" si="231"/>
        <v>2.4600000000000011E-2</v>
      </c>
      <c r="AL922" s="32">
        <f t="shared" si="231"/>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s="17">
        <v>0</v>
      </c>
      <c r="BF922">
        <v>0</v>
      </c>
      <c r="BG922">
        <v>1</v>
      </c>
      <c r="BH922" s="17">
        <v>0</v>
      </c>
      <c r="BI922">
        <v>127.1666666666667</v>
      </c>
      <c r="BJ922">
        <v>27</v>
      </c>
      <c r="BK922" s="24">
        <v>39.536000000000001</v>
      </c>
      <c r="BL922">
        <v>1</v>
      </c>
      <c r="BM922">
        <v>0</v>
      </c>
      <c r="BN922">
        <v>0</v>
      </c>
      <c r="BO922">
        <v>0</v>
      </c>
      <c r="BP922">
        <v>0</v>
      </c>
      <c r="BQ922">
        <v>0</v>
      </c>
      <c r="BR922">
        <v>0</v>
      </c>
      <c r="BS922" s="17">
        <v>0</v>
      </c>
      <c r="BT922">
        <v>0</v>
      </c>
      <c r="BU922">
        <v>0</v>
      </c>
      <c r="BV922">
        <v>1</v>
      </c>
      <c r="BW922" s="17">
        <v>0</v>
      </c>
      <c r="BX922">
        <v>0</v>
      </c>
      <c r="BY922">
        <v>0</v>
      </c>
      <c r="BZ922">
        <v>0</v>
      </c>
      <c r="CA922">
        <v>0</v>
      </c>
      <c r="CB922" s="17">
        <v>0</v>
      </c>
      <c r="CC922">
        <v>1</v>
      </c>
      <c r="CD922">
        <v>1</v>
      </c>
      <c r="CE922">
        <v>0</v>
      </c>
      <c r="CF922">
        <v>0</v>
      </c>
      <c r="CG922">
        <v>0</v>
      </c>
      <c r="CH922">
        <v>0</v>
      </c>
      <c r="CI922">
        <v>0</v>
      </c>
      <c r="CJ922">
        <v>0</v>
      </c>
      <c r="CK922">
        <v>0</v>
      </c>
      <c r="CL922">
        <v>0</v>
      </c>
      <c r="CM922" s="17">
        <v>1</v>
      </c>
      <c r="CN922">
        <v>0.17100000000000001</v>
      </c>
      <c r="CO922">
        <v>120</v>
      </c>
      <c r="CP922">
        <v>1</v>
      </c>
      <c r="CQ922">
        <v>0</v>
      </c>
      <c r="CR922">
        <v>13</v>
      </c>
      <c r="CX922" s="33" t="s">
        <v>85</v>
      </c>
    </row>
    <row r="923" spans="1:102" x14ac:dyDescent="0.25">
      <c r="A923">
        <v>922</v>
      </c>
      <c r="B923">
        <v>63</v>
      </c>
      <c r="C923" s="24" t="s">
        <v>4081</v>
      </c>
      <c r="D923" s="12">
        <v>14.47</v>
      </c>
      <c r="E923" s="13">
        <f t="shared" si="229"/>
        <v>1.7882742597261359</v>
      </c>
      <c r="F923" s="7">
        <v>8.0915999999999997</v>
      </c>
      <c r="G923" s="7">
        <f t="shared" si="221"/>
        <v>12.681725740273865</v>
      </c>
      <c r="H923" s="15">
        <f t="shared" si="222"/>
        <v>16.258274259726136</v>
      </c>
      <c r="I923" s="11">
        <f t="shared" si="223"/>
        <v>0.24708195071908545</v>
      </c>
      <c r="J923" s="32">
        <f t="shared" si="224"/>
        <v>3.0535611092872294E-2</v>
      </c>
      <c r="K923" s="32">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29">
        <v>0</v>
      </c>
      <c r="AE923" s="187">
        <v>1</v>
      </c>
      <c r="AF923" s="9">
        <v>0</v>
      </c>
      <c r="AG923" s="29">
        <v>0</v>
      </c>
      <c r="AH923" s="9">
        <v>1</v>
      </c>
      <c r="AI923" s="29">
        <v>0</v>
      </c>
      <c r="AJ923" s="20">
        <v>2005</v>
      </c>
      <c r="AK923" s="32">
        <f t="shared" si="231"/>
        <v>2.4600000000000011E-2</v>
      </c>
      <c r="AL923" s="32">
        <f t="shared" si="231"/>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s="17">
        <v>0</v>
      </c>
      <c r="BF923">
        <v>0</v>
      </c>
      <c r="BG923">
        <v>1</v>
      </c>
      <c r="BH923" s="17">
        <v>0</v>
      </c>
      <c r="BI923">
        <v>127.1666666666667</v>
      </c>
      <c r="BJ923">
        <v>27</v>
      </c>
      <c r="BK923" s="24">
        <v>39.536000000000001</v>
      </c>
      <c r="BL923">
        <v>0</v>
      </c>
      <c r="BM923">
        <v>0</v>
      </c>
      <c r="BN923">
        <v>0</v>
      </c>
      <c r="BO923">
        <v>0</v>
      </c>
      <c r="BP923">
        <v>0</v>
      </c>
      <c r="BQ923">
        <v>0</v>
      </c>
      <c r="BR923">
        <v>0</v>
      </c>
      <c r="BS923" s="17">
        <v>1</v>
      </c>
      <c r="BT923">
        <v>0</v>
      </c>
      <c r="BU923">
        <v>1</v>
      </c>
      <c r="BV923">
        <v>0</v>
      </c>
      <c r="BW923" s="17">
        <v>0</v>
      </c>
      <c r="BX923">
        <v>0</v>
      </c>
      <c r="BY923">
        <v>0</v>
      </c>
      <c r="BZ923">
        <v>0</v>
      </c>
      <c r="CA923">
        <v>0</v>
      </c>
      <c r="CB923" s="17">
        <v>0</v>
      </c>
      <c r="CC923">
        <v>1</v>
      </c>
      <c r="CD923">
        <v>1</v>
      </c>
      <c r="CE923">
        <v>0</v>
      </c>
      <c r="CF923">
        <v>0</v>
      </c>
      <c r="CG923">
        <v>0</v>
      </c>
      <c r="CH923">
        <v>0</v>
      </c>
      <c r="CI923">
        <v>0</v>
      </c>
      <c r="CJ923">
        <v>0</v>
      </c>
      <c r="CK923">
        <v>0</v>
      </c>
      <c r="CL923">
        <v>0</v>
      </c>
      <c r="CM923" s="17">
        <v>1</v>
      </c>
      <c r="CN923">
        <v>0.17100000000000001</v>
      </c>
      <c r="CO923">
        <v>120</v>
      </c>
      <c r="CP923">
        <v>1</v>
      </c>
      <c r="CQ923">
        <v>0</v>
      </c>
      <c r="CR923">
        <v>13</v>
      </c>
      <c r="CX923" s="33" t="s">
        <v>85</v>
      </c>
    </row>
    <row r="924" spans="1:102" x14ac:dyDescent="0.25">
      <c r="A924">
        <v>923</v>
      </c>
      <c r="B924">
        <v>63</v>
      </c>
      <c r="C924" s="24" t="s">
        <v>4081</v>
      </c>
      <c r="D924" s="12">
        <v>7.89</v>
      </c>
      <c r="E924" s="13">
        <f t="shared" si="229"/>
        <v>0.7504708277055947</v>
      </c>
      <c r="F924" s="7">
        <v>10.513400000000001</v>
      </c>
      <c r="G924" s="7">
        <f t="shared" si="221"/>
        <v>7.139529172294405</v>
      </c>
      <c r="H924" s="15">
        <f t="shared" si="222"/>
        <v>8.6404708277055953</v>
      </c>
      <c r="I924" s="11">
        <f t="shared" si="223"/>
        <v>0.31449466745904769</v>
      </c>
      <c r="J924" s="32">
        <f t="shared" si="224"/>
        <v>2.9913697515461E-2</v>
      </c>
      <c r="K924" s="32">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29">
        <v>0</v>
      </c>
      <c r="AE924" s="187">
        <v>1</v>
      </c>
      <c r="AF924" s="9">
        <v>0</v>
      </c>
      <c r="AG924" s="29">
        <v>0</v>
      </c>
      <c r="AH924" s="9">
        <v>1</v>
      </c>
      <c r="AI924" s="29">
        <v>0</v>
      </c>
      <c r="AJ924" s="20">
        <v>2005</v>
      </c>
      <c r="AK924" s="32">
        <f t="shared" si="231"/>
        <v>2.4600000000000011E-2</v>
      </c>
      <c r="AL924" s="32">
        <f t="shared" si="231"/>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s="17">
        <v>0</v>
      </c>
      <c r="BF924">
        <v>0</v>
      </c>
      <c r="BG924">
        <v>1</v>
      </c>
      <c r="BH924" s="17">
        <v>0</v>
      </c>
      <c r="BI924">
        <v>127.1666666666667</v>
      </c>
      <c r="BJ924">
        <v>27</v>
      </c>
      <c r="BK924" s="24">
        <v>39.536000000000001</v>
      </c>
      <c r="BL924">
        <v>1</v>
      </c>
      <c r="BM924">
        <v>0</v>
      </c>
      <c r="BN924">
        <v>0</v>
      </c>
      <c r="BO924">
        <v>0</v>
      </c>
      <c r="BP924">
        <v>0</v>
      </c>
      <c r="BQ924">
        <v>0</v>
      </c>
      <c r="BR924">
        <v>0</v>
      </c>
      <c r="BS924" s="17">
        <v>0</v>
      </c>
      <c r="BT924">
        <v>0</v>
      </c>
      <c r="BU924">
        <v>0</v>
      </c>
      <c r="BV924">
        <v>1</v>
      </c>
      <c r="BW924" s="17">
        <v>0</v>
      </c>
      <c r="BX924">
        <v>0</v>
      </c>
      <c r="BY924">
        <v>0</v>
      </c>
      <c r="BZ924">
        <v>0</v>
      </c>
      <c r="CA924">
        <v>0</v>
      </c>
      <c r="CB924" s="17">
        <v>0</v>
      </c>
      <c r="CC924">
        <v>1</v>
      </c>
      <c r="CD924">
        <v>1</v>
      </c>
      <c r="CE924">
        <v>0</v>
      </c>
      <c r="CF924">
        <v>0</v>
      </c>
      <c r="CG924">
        <v>0</v>
      </c>
      <c r="CH924">
        <v>0</v>
      </c>
      <c r="CI924">
        <v>0</v>
      </c>
      <c r="CJ924">
        <v>0</v>
      </c>
      <c r="CK924">
        <v>0</v>
      </c>
      <c r="CL924">
        <v>0</v>
      </c>
      <c r="CM924" s="17">
        <v>1</v>
      </c>
      <c r="CN924">
        <v>0.17100000000000001</v>
      </c>
      <c r="CO924">
        <v>120</v>
      </c>
      <c r="CP924">
        <v>1</v>
      </c>
      <c r="CQ924">
        <v>0</v>
      </c>
      <c r="CR924">
        <v>13</v>
      </c>
      <c r="CX924" s="33" t="s">
        <v>85</v>
      </c>
    </row>
    <row r="925" spans="1:102" x14ac:dyDescent="0.25">
      <c r="A925">
        <v>924</v>
      </c>
      <c r="B925">
        <v>63</v>
      </c>
      <c r="C925" s="24" t="s">
        <v>4081</v>
      </c>
      <c r="D925" s="12">
        <v>21.5</v>
      </c>
      <c r="E925" s="13">
        <f t="shared" si="229"/>
        <v>4.4340867843590166</v>
      </c>
      <c r="F925" s="7">
        <v>4.8487999999999998</v>
      </c>
      <c r="G925" s="7">
        <f t="shared" si="221"/>
        <v>17.065913215640983</v>
      </c>
      <c r="H925" s="15">
        <f t="shared" si="222"/>
        <v>25.934086784359017</v>
      </c>
      <c r="I925" s="11">
        <f t="shared" si="223"/>
        <v>0.15104556715258183</v>
      </c>
      <c r="J925" s="32">
        <f t="shared" si="224"/>
        <v>3.1151123402198864E-2</v>
      </c>
      <c r="K925" s="32">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29">
        <v>0</v>
      </c>
      <c r="AE925" s="187">
        <v>1</v>
      </c>
      <c r="AF925" s="9">
        <v>0</v>
      </c>
      <c r="AG925" s="29">
        <v>0</v>
      </c>
      <c r="AH925" s="9">
        <v>1</v>
      </c>
      <c r="AI925" s="29">
        <v>0</v>
      </c>
      <c r="AJ925" s="20">
        <v>2005</v>
      </c>
      <c r="AK925" s="32">
        <f t="shared" si="231"/>
        <v>2.4600000000000011E-2</v>
      </c>
      <c r="AL925" s="32">
        <f t="shared" si="231"/>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s="17">
        <v>0</v>
      </c>
      <c r="BF925">
        <v>0</v>
      </c>
      <c r="BG925">
        <v>1</v>
      </c>
      <c r="BH925" s="17">
        <v>0</v>
      </c>
      <c r="BI925">
        <v>127.1666666666667</v>
      </c>
      <c r="BJ925">
        <v>27</v>
      </c>
      <c r="BK925" s="24">
        <v>39.536000000000001</v>
      </c>
      <c r="BL925">
        <v>0</v>
      </c>
      <c r="BM925">
        <v>0</v>
      </c>
      <c r="BN925">
        <v>0</v>
      </c>
      <c r="BO925">
        <v>0</v>
      </c>
      <c r="BP925">
        <v>1</v>
      </c>
      <c r="BQ925">
        <v>0</v>
      </c>
      <c r="BR925">
        <v>0</v>
      </c>
      <c r="BS925" s="17">
        <v>0</v>
      </c>
      <c r="BT925">
        <v>0</v>
      </c>
      <c r="BU925">
        <v>0</v>
      </c>
      <c r="BV925">
        <v>1</v>
      </c>
      <c r="BW925" s="17">
        <v>0</v>
      </c>
      <c r="BX925">
        <v>0</v>
      </c>
      <c r="BY925">
        <v>0</v>
      </c>
      <c r="BZ925">
        <v>0</v>
      </c>
      <c r="CA925">
        <v>0</v>
      </c>
      <c r="CB925" s="17">
        <v>0</v>
      </c>
      <c r="CC925">
        <v>1</v>
      </c>
      <c r="CD925">
        <v>1</v>
      </c>
      <c r="CE925">
        <v>0</v>
      </c>
      <c r="CF925">
        <v>0</v>
      </c>
      <c r="CG925">
        <v>0</v>
      </c>
      <c r="CH925">
        <v>0</v>
      </c>
      <c r="CI925">
        <v>0</v>
      </c>
      <c r="CJ925">
        <v>0</v>
      </c>
      <c r="CK925">
        <v>0</v>
      </c>
      <c r="CL925">
        <v>0</v>
      </c>
      <c r="CM925" s="17">
        <v>1</v>
      </c>
      <c r="CN925">
        <v>0.17100000000000001</v>
      </c>
      <c r="CO925">
        <v>120</v>
      </c>
      <c r="CP925">
        <v>1</v>
      </c>
      <c r="CQ925">
        <v>0</v>
      </c>
      <c r="CR925">
        <v>13</v>
      </c>
      <c r="CX925" s="33" t="s">
        <v>85</v>
      </c>
    </row>
    <row r="926" spans="1:102" x14ac:dyDescent="0.25">
      <c r="A926">
        <v>925</v>
      </c>
      <c r="B926">
        <v>64</v>
      </c>
      <c r="C926" s="24" t="s">
        <v>4082</v>
      </c>
      <c r="D926" s="12">
        <v>7.3</v>
      </c>
      <c r="E926" s="13">
        <f t="shared" si="229"/>
        <v>0.74940971152859048</v>
      </c>
      <c r="F926" s="7">
        <v>9.7409999999999997</v>
      </c>
      <c r="G926" s="7">
        <f t="shared" si="221"/>
        <v>6.5505902884714091</v>
      </c>
      <c r="H926" s="15">
        <f t="shared" si="222"/>
        <v>8.0494097115285896</v>
      </c>
      <c r="I926" s="11">
        <f t="shared" si="223"/>
        <v>0.35152390398162275</v>
      </c>
      <c r="J926" s="32">
        <f t="shared" si="224"/>
        <v>3.6087044860037241E-2</v>
      </c>
      <c r="K926" s="32">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29">
        <v>0</v>
      </c>
      <c r="AE926" s="187">
        <v>0</v>
      </c>
      <c r="AF926" s="9">
        <v>0</v>
      </c>
      <c r="AG926" s="29">
        <v>1</v>
      </c>
      <c r="AH926" s="9">
        <v>1</v>
      </c>
      <c r="AI926" s="29">
        <v>0</v>
      </c>
      <c r="AJ926" s="20">
        <v>2007</v>
      </c>
      <c r="AK926" s="32">
        <v>5.0000000000000001E-3</v>
      </c>
      <c r="AL926" s="32">
        <v>1.7000000000000001E-2</v>
      </c>
      <c r="AM926" s="32">
        <f t="shared" ref="AM926:AM937" si="232">1-AK926-AL926-AN926</f>
        <v>0.64500000000000002</v>
      </c>
      <c r="AN926" s="42">
        <v>0.33300000000000002</v>
      </c>
      <c r="AO926" s="41">
        <v>1</v>
      </c>
      <c r="AP926" s="17">
        <v>0</v>
      </c>
      <c r="AQ926">
        <v>1</v>
      </c>
      <c r="AR926" s="39">
        <f t="shared" ref="AR926:AR969" si="233">1-AQ926</f>
        <v>0</v>
      </c>
      <c r="AS926" s="38">
        <f t="shared" ref="AS926:AS937" si="234">1-AT926</f>
        <v>0.59799999999999998</v>
      </c>
      <c r="AT926" s="39">
        <v>0.40200000000000002</v>
      </c>
      <c r="AU926">
        <v>0</v>
      </c>
      <c r="AV926" s="17">
        <v>1</v>
      </c>
      <c r="AW926">
        <v>0</v>
      </c>
      <c r="AX926" s="17">
        <v>1</v>
      </c>
      <c r="AY926" s="17" t="s">
        <v>5</v>
      </c>
      <c r="AZ926">
        <v>0</v>
      </c>
      <c r="BA926">
        <v>1</v>
      </c>
      <c r="BB926">
        <v>0</v>
      </c>
      <c r="BC926">
        <v>0</v>
      </c>
      <c r="BD926">
        <v>0</v>
      </c>
      <c r="BE926" s="17">
        <v>0</v>
      </c>
      <c r="BF926">
        <v>0</v>
      </c>
      <c r="BG926">
        <v>1</v>
      </c>
      <c r="BH926" s="17">
        <v>0</v>
      </c>
      <c r="BI926">
        <v>127.1666666666667</v>
      </c>
      <c r="BJ926">
        <v>27</v>
      </c>
      <c r="BK926" s="92">
        <f t="shared" ref="BK926:BK937" si="235">W926+X926+6</f>
        <v>33.839999999999996</v>
      </c>
      <c r="BL926">
        <v>1</v>
      </c>
      <c r="BM926">
        <v>0</v>
      </c>
      <c r="BN926">
        <v>0</v>
      </c>
      <c r="BO926">
        <v>0</v>
      </c>
      <c r="BP926">
        <v>0</v>
      </c>
      <c r="BQ926">
        <v>0</v>
      </c>
      <c r="BR926">
        <v>0</v>
      </c>
      <c r="BS926" s="17">
        <v>0</v>
      </c>
      <c r="BT926">
        <v>0</v>
      </c>
      <c r="BU926">
        <v>0</v>
      </c>
      <c r="BV926">
        <v>1</v>
      </c>
      <c r="BW926" s="17">
        <v>0</v>
      </c>
      <c r="BX926">
        <v>0</v>
      </c>
      <c r="BY926">
        <v>0</v>
      </c>
      <c r="BZ926">
        <v>0</v>
      </c>
      <c r="CA926">
        <v>0</v>
      </c>
      <c r="CB926" s="17">
        <v>0</v>
      </c>
      <c r="CC926">
        <v>0</v>
      </c>
      <c r="CD926">
        <v>0</v>
      </c>
      <c r="CE926">
        <v>1</v>
      </c>
      <c r="CF926">
        <v>1</v>
      </c>
      <c r="CG926">
        <v>0</v>
      </c>
      <c r="CH926">
        <v>1</v>
      </c>
      <c r="CI926">
        <v>1</v>
      </c>
      <c r="CJ926">
        <v>1</v>
      </c>
      <c r="CK926">
        <v>0</v>
      </c>
      <c r="CL926">
        <v>0</v>
      </c>
      <c r="CM926" s="17">
        <v>1</v>
      </c>
      <c r="CN926">
        <v>0.14599999999999999</v>
      </c>
      <c r="CO926">
        <v>4</v>
      </c>
      <c r="CP926">
        <v>1</v>
      </c>
      <c r="CQ926">
        <v>0</v>
      </c>
      <c r="CR926">
        <v>18</v>
      </c>
      <c r="CX926" s="33" t="s">
        <v>85</v>
      </c>
    </row>
    <row r="927" spans="1:102" x14ac:dyDescent="0.25">
      <c r="A927">
        <v>926</v>
      </c>
      <c r="B927">
        <v>64</v>
      </c>
      <c r="C927" s="24" t="s">
        <v>4082</v>
      </c>
      <c r="D927" s="12">
        <v>7.4</v>
      </c>
      <c r="E927" s="13">
        <f t="shared" si="229"/>
        <v>0.78748536767053312</v>
      </c>
      <c r="F927" s="7">
        <v>9.3970000000000002</v>
      </c>
      <c r="G927" s="7">
        <f t="shared" si="221"/>
        <v>6.612514632329467</v>
      </c>
      <c r="H927" s="15">
        <f t="shared" si="222"/>
        <v>8.1874853676705328</v>
      </c>
      <c r="I927" s="11">
        <f t="shared" si="223"/>
        <v>0.35509621620136783</v>
      </c>
      <c r="J927" s="32">
        <f t="shared" si="224"/>
        <v>3.7788253293749907E-2</v>
      </c>
      <c r="K927" s="32">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29">
        <v>0</v>
      </c>
      <c r="AE927" s="187">
        <v>0</v>
      </c>
      <c r="AF927" s="9">
        <v>0</v>
      </c>
      <c r="AG927" s="29">
        <v>1</v>
      </c>
      <c r="AH927" s="9">
        <v>1</v>
      </c>
      <c r="AI927" s="29">
        <v>0</v>
      </c>
      <c r="AJ927" s="20">
        <v>2007</v>
      </c>
      <c r="AK927" s="32">
        <v>5.0000000000000001E-3</v>
      </c>
      <c r="AL927" s="32">
        <v>1.7000000000000001E-2</v>
      </c>
      <c r="AM927" s="32">
        <f t="shared" si="232"/>
        <v>0.64500000000000002</v>
      </c>
      <c r="AN927" s="42">
        <v>0.33300000000000002</v>
      </c>
      <c r="AO927" s="41">
        <v>1</v>
      </c>
      <c r="AP927" s="17">
        <v>0</v>
      </c>
      <c r="AQ927">
        <v>0</v>
      </c>
      <c r="AR927" s="39">
        <f t="shared" si="233"/>
        <v>1</v>
      </c>
      <c r="AS927" s="38">
        <f t="shared" si="234"/>
        <v>0.59799999999999998</v>
      </c>
      <c r="AT927" s="39">
        <v>0.40200000000000002</v>
      </c>
      <c r="AU927">
        <v>0</v>
      </c>
      <c r="AV927" s="17">
        <v>1</v>
      </c>
      <c r="AW927">
        <v>0</v>
      </c>
      <c r="AX927" s="17">
        <v>1</v>
      </c>
      <c r="AY927" s="17" t="s">
        <v>5</v>
      </c>
      <c r="AZ927">
        <v>0</v>
      </c>
      <c r="BA927">
        <v>1</v>
      </c>
      <c r="BB927">
        <v>0</v>
      </c>
      <c r="BC927">
        <v>0</v>
      </c>
      <c r="BD927">
        <v>0</v>
      </c>
      <c r="BE927" s="17">
        <v>0</v>
      </c>
      <c r="BF927">
        <v>0</v>
      </c>
      <c r="BG927">
        <v>1</v>
      </c>
      <c r="BH927" s="17">
        <v>0</v>
      </c>
      <c r="BI927">
        <v>127.1666666666667</v>
      </c>
      <c r="BJ927">
        <v>27</v>
      </c>
      <c r="BK927" s="92">
        <f t="shared" si="235"/>
        <v>33.839999999999996</v>
      </c>
      <c r="BL927">
        <v>1</v>
      </c>
      <c r="BM927">
        <v>0</v>
      </c>
      <c r="BN927">
        <v>0</v>
      </c>
      <c r="BO927">
        <v>0</v>
      </c>
      <c r="BP927">
        <v>0</v>
      </c>
      <c r="BQ927">
        <v>0</v>
      </c>
      <c r="BR927">
        <v>0</v>
      </c>
      <c r="BS927" s="17">
        <v>0</v>
      </c>
      <c r="BT927">
        <v>0</v>
      </c>
      <c r="BU927">
        <v>0</v>
      </c>
      <c r="BV927">
        <v>1</v>
      </c>
      <c r="BW927" s="17">
        <v>0</v>
      </c>
      <c r="BX927">
        <v>0</v>
      </c>
      <c r="BY927">
        <v>0</v>
      </c>
      <c r="BZ927">
        <v>0</v>
      </c>
      <c r="CA927">
        <v>0</v>
      </c>
      <c r="CB927" s="17">
        <v>0</v>
      </c>
      <c r="CC927">
        <v>0</v>
      </c>
      <c r="CD927">
        <v>0</v>
      </c>
      <c r="CE927">
        <v>1</v>
      </c>
      <c r="CF927">
        <v>1</v>
      </c>
      <c r="CG927">
        <v>0</v>
      </c>
      <c r="CH927">
        <v>1</v>
      </c>
      <c r="CI927">
        <v>1</v>
      </c>
      <c r="CJ927">
        <v>1</v>
      </c>
      <c r="CK927">
        <v>1</v>
      </c>
      <c r="CL927">
        <v>0</v>
      </c>
      <c r="CM927" s="17">
        <v>1</v>
      </c>
      <c r="CN927">
        <v>0.14599999999999999</v>
      </c>
      <c r="CO927">
        <v>4</v>
      </c>
      <c r="CP927">
        <v>1</v>
      </c>
      <c r="CQ927">
        <v>0</v>
      </c>
      <c r="CR927">
        <v>18</v>
      </c>
      <c r="CX927" s="33" t="s">
        <v>85</v>
      </c>
    </row>
    <row r="928" spans="1:102" x14ac:dyDescent="0.25">
      <c r="A928">
        <v>927</v>
      </c>
      <c r="B928">
        <v>64</v>
      </c>
      <c r="C928" s="24" t="s">
        <v>4082</v>
      </c>
      <c r="D928" s="12">
        <v>7.4</v>
      </c>
      <c r="E928" s="13">
        <f t="shared" si="229"/>
        <v>0.79715609178067448</v>
      </c>
      <c r="F928" s="7">
        <v>9.2829999999999995</v>
      </c>
      <c r="G928" s="7">
        <f t="shared" si="221"/>
        <v>6.6028439082193255</v>
      </c>
      <c r="H928" s="15">
        <f t="shared" si="222"/>
        <v>8.1971560917806752</v>
      </c>
      <c r="I928" s="11">
        <f t="shared" si="223"/>
        <v>0.35208016755956645</v>
      </c>
      <c r="J928" s="32">
        <f t="shared" si="224"/>
        <v>3.7927412211522828E-2</v>
      </c>
      <c r="K928" s="32">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29">
        <v>0</v>
      </c>
      <c r="AE928" s="187">
        <v>0</v>
      </c>
      <c r="AF928" s="9">
        <v>0</v>
      </c>
      <c r="AG928" s="29">
        <v>1</v>
      </c>
      <c r="AH928" s="9">
        <v>1</v>
      </c>
      <c r="AI928" s="29">
        <v>0</v>
      </c>
      <c r="AJ928" s="20">
        <v>2007</v>
      </c>
      <c r="AK928" s="32">
        <v>5.0000000000000001E-3</v>
      </c>
      <c r="AL928" s="32">
        <v>1.7000000000000001E-2</v>
      </c>
      <c r="AM928" s="32">
        <f t="shared" si="232"/>
        <v>0.64500000000000002</v>
      </c>
      <c r="AN928" s="42">
        <v>0.33300000000000002</v>
      </c>
      <c r="AO928" s="41">
        <v>1</v>
      </c>
      <c r="AP928" s="17">
        <v>0</v>
      </c>
      <c r="AQ928">
        <v>1</v>
      </c>
      <c r="AR928" s="39">
        <f t="shared" si="233"/>
        <v>0</v>
      </c>
      <c r="AS928" s="38">
        <f t="shared" si="234"/>
        <v>0.59799999999999998</v>
      </c>
      <c r="AT928" s="39">
        <v>0.40200000000000002</v>
      </c>
      <c r="AU928">
        <v>0</v>
      </c>
      <c r="AV928" s="17">
        <v>1</v>
      </c>
      <c r="AW928">
        <v>0</v>
      </c>
      <c r="AX928" s="17">
        <v>1</v>
      </c>
      <c r="AY928" s="17" t="s">
        <v>5</v>
      </c>
      <c r="AZ928">
        <v>0</v>
      </c>
      <c r="BA928">
        <v>1</v>
      </c>
      <c r="BB928">
        <v>0</v>
      </c>
      <c r="BC928">
        <v>0</v>
      </c>
      <c r="BD928">
        <v>0</v>
      </c>
      <c r="BE928" s="17">
        <v>0</v>
      </c>
      <c r="BF928">
        <v>0</v>
      </c>
      <c r="BG928">
        <v>1</v>
      </c>
      <c r="BH928" s="17">
        <v>0</v>
      </c>
      <c r="BI928">
        <v>127.1666666666667</v>
      </c>
      <c r="BJ928">
        <v>27</v>
      </c>
      <c r="BK928" s="92">
        <f t="shared" si="235"/>
        <v>33.839999999999996</v>
      </c>
      <c r="BL928">
        <v>1</v>
      </c>
      <c r="BM928">
        <v>0</v>
      </c>
      <c r="BN928">
        <v>0</v>
      </c>
      <c r="BO928">
        <v>0</v>
      </c>
      <c r="BP928">
        <v>0</v>
      </c>
      <c r="BQ928">
        <v>0</v>
      </c>
      <c r="BR928">
        <v>0</v>
      </c>
      <c r="BS928" s="17">
        <v>0</v>
      </c>
      <c r="BT928">
        <v>0</v>
      </c>
      <c r="BU928">
        <v>0</v>
      </c>
      <c r="BV928">
        <v>1</v>
      </c>
      <c r="BW928" s="17">
        <v>0</v>
      </c>
      <c r="BX928">
        <v>0</v>
      </c>
      <c r="BY928">
        <v>0</v>
      </c>
      <c r="BZ928">
        <v>0</v>
      </c>
      <c r="CA928">
        <v>0</v>
      </c>
      <c r="CB928" s="17">
        <v>0</v>
      </c>
      <c r="CC928">
        <v>0</v>
      </c>
      <c r="CD928">
        <v>0</v>
      </c>
      <c r="CE928">
        <v>1</v>
      </c>
      <c r="CF928">
        <v>1</v>
      </c>
      <c r="CG928">
        <v>0</v>
      </c>
      <c r="CH928">
        <v>1</v>
      </c>
      <c r="CI928">
        <v>1</v>
      </c>
      <c r="CJ928">
        <v>1</v>
      </c>
      <c r="CK928">
        <v>1</v>
      </c>
      <c r="CL928">
        <v>0</v>
      </c>
      <c r="CM928" s="17">
        <v>1</v>
      </c>
      <c r="CN928">
        <v>0.14599999999999999</v>
      </c>
      <c r="CO928">
        <v>4</v>
      </c>
      <c r="CP928">
        <v>1</v>
      </c>
      <c r="CQ928">
        <v>0</v>
      </c>
      <c r="CR928">
        <v>18</v>
      </c>
      <c r="CX928" s="33" t="s">
        <v>85</v>
      </c>
    </row>
    <row r="929" spans="1:102" x14ac:dyDescent="0.25">
      <c r="A929">
        <v>928</v>
      </c>
      <c r="B929">
        <v>64</v>
      </c>
      <c r="C929" s="24" t="s">
        <v>4082</v>
      </c>
      <c r="D929" s="12">
        <v>6.9</v>
      </c>
      <c r="E929" s="13">
        <f t="shared" si="229"/>
        <v>0.78695255474452552</v>
      </c>
      <c r="F929" s="7">
        <v>8.7680000000000007</v>
      </c>
      <c r="G929" s="7">
        <f t="shared" si="221"/>
        <v>6.1130474452554751</v>
      </c>
      <c r="H929" s="15">
        <f t="shared" si="222"/>
        <v>7.6869525547445257</v>
      </c>
      <c r="I929" s="11">
        <f t="shared" si="223"/>
        <v>0.33577414959800761</v>
      </c>
      <c r="J929" s="32">
        <f t="shared" si="224"/>
        <v>3.829540939758299E-2</v>
      </c>
      <c r="K929" s="32">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29">
        <v>0</v>
      </c>
      <c r="AE929" s="187">
        <v>0</v>
      </c>
      <c r="AF929" s="9">
        <v>0</v>
      </c>
      <c r="AG929" s="29">
        <v>1</v>
      </c>
      <c r="AH929" s="9">
        <v>1</v>
      </c>
      <c r="AI929" s="29">
        <v>0</v>
      </c>
      <c r="AJ929" s="20">
        <v>2007</v>
      </c>
      <c r="AK929" s="32">
        <v>5.0000000000000001E-3</v>
      </c>
      <c r="AL929" s="32">
        <v>1.7000000000000001E-2</v>
      </c>
      <c r="AM929" s="32">
        <f t="shared" si="232"/>
        <v>0.64500000000000002</v>
      </c>
      <c r="AN929" s="42">
        <v>0.33300000000000002</v>
      </c>
      <c r="AO929" s="41">
        <v>1</v>
      </c>
      <c r="AP929" s="17">
        <v>0</v>
      </c>
      <c r="AQ929">
        <v>0</v>
      </c>
      <c r="AR929" s="39">
        <f t="shared" si="233"/>
        <v>1</v>
      </c>
      <c r="AS929" s="38">
        <f t="shared" si="234"/>
        <v>0.59799999999999998</v>
      </c>
      <c r="AT929" s="39">
        <v>0.40200000000000002</v>
      </c>
      <c r="AU929">
        <v>0</v>
      </c>
      <c r="AV929" s="17">
        <v>1</v>
      </c>
      <c r="AW929">
        <v>0</v>
      </c>
      <c r="AX929" s="17">
        <v>1</v>
      </c>
      <c r="AY929" s="17" t="s">
        <v>5</v>
      </c>
      <c r="AZ929">
        <v>0</v>
      </c>
      <c r="BA929">
        <v>1</v>
      </c>
      <c r="BB929">
        <v>0</v>
      </c>
      <c r="BC929">
        <v>0</v>
      </c>
      <c r="BD929">
        <v>0</v>
      </c>
      <c r="BE929" s="17">
        <v>0</v>
      </c>
      <c r="BF929">
        <v>0</v>
      </c>
      <c r="BG929">
        <v>1</v>
      </c>
      <c r="BH929" s="17">
        <v>0</v>
      </c>
      <c r="BI929">
        <v>127.1666666666667</v>
      </c>
      <c r="BJ929">
        <v>27</v>
      </c>
      <c r="BK929" s="92">
        <f t="shared" si="235"/>
        <v>33.839999999999996</v>
      </c>
      <c r="BL929">
        <v>1</v>
      </c>
      <c r="BM929">
        <v>0</v>
      </c>
      <c r="BN929">
        <v>0</v>
      </c>
      <c r="BO929">
        <v>0</v>
      </c>
      <c r="BP929">
        <v>0</v>
      </c>
      <c r="BQ929">
        <v>0</v>
      </c>
      <c r="BR929">
        <v>0</v>
      </c>
      <c r="BS929" s="17">
        <v>0</v>
      </c>
      <c r="BT929">
        <v>0</v>
      </c>
      <c r="BU929">
        <v>0</v>
      </c>
      <c r="BV929">
        <v>1</v>
      </c>
      <c r="BW929" s="17">
        <v>0</v>
      </c>
      <c r="BX929">
        <v>0</v>
      </c>
      <c r="BY929">
        <v>0</v>
      </c>
      <c r="BZ929">
        <v>0</v>
      </c>
      <c r="CA929">
        <v>0</v>
      </c>
      <c r="CB929" s="17">
        <v>0</v>
      </c>
      <c r="CC929">
        <v>0</v>
      </c>
      <c r="CD929">
        <v>0</v>
      </c>
      <c r="CE929">
        <v>1</v>
      </c>
      <c r="CF929">
        <v>1</v>
      </c>
      <c r="CG929">
        <v>0</v>
      </c>
      <c r="CH929">
        <v>1</v>
      </c>
      <c r="CI929">
        <v>1</v>
      </c>
      <c r="CJ929">
        <v>1</v>
      </c>
      <c r="CK929">
        <v>1</v>
      </c>
      <c r="CL929">
        <v>0</v>
      </c>
      <c r="CM929" s="17">
        <v>1</v>
      </c>
      <c r="CN929">
        <v>0.14599999999999999</v>
      </c>
      <c r="CO929">
        <v>4</v>
      </c>
      <c r="CP929">
        <v>1</v>
      </c>
      <c r="CQ929">
        <v>0</v>
      </c>
      <c r="CR929">
        <v>18</v>
      </c>
      <c r="CX929" s="33" t="s">
        <v>85</v>
      </c>
    </row>
    <row r="930" spans="1:102" x14ac:dyDescent="0.25">
      <c r="A930">
        <v>929</v>
      </c>
      <c r="B930">
        <v>64</v>
      </c>
      <c r="C930" s="24" t="s">
        <v>4082</v>
      </c>
      <c r="D930" s="12">
        <v>6.4</v>
      </c>
      <c r="E930" s="13">
        <f t="shared" si="229"/>
        <v>1.0718472617651984</v>
      </c>
      <c r="F930" s="7">
        <v>5.9710000000000001</v>
      </c>
      <c r="G930" s="7">
        <f t="shared" si="221"/>
        <v>5.3281527382348024</v>
      </c>
      <c r="H930" s="15">
        <f t="shared" si="222"/>
        <v>7.4718472617651983</v>
      </c>
      <c r="I930" s="11">
        <f t="shared" si="223"/>
        <v>0.28252834197816146</v>
      </c>
      <c r="J930" s="32">
        <f t="shared" si="224"/>
        <v>4.7316754643805303E-2</v>
      </c>
      <c r="K930" s="32">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29">
        <v>0</v>
      </c>
      <c r="AE930" s="187">
        <v>0</v>
      </c>
      <c r="AF930" s="9">
        <v>0</v>
      </c>
      <c r="AG930" s="29">
        <v>1</v>
      </c>
      <c r="AH930" s="9">
        <v>1</v>
      </c>
      <c r="AI930" s="29">
        <v>0</v>
      </c>
      <c r="AJ930" s="20">
        <v>2007</v>
      </c>
      <c r="AK930" s="32">
        <v>5.0000000000000001E-3</v>
      </c>
      <c r="AL930" s="32">
        <v>1.7000000000000001E-2</v>
      </c>
      <c r="AM930" s="32">
        <f t="shared" si="232"/>
        <v>0.64500000000000002</v>
      </c>
      <c r="AN930" s="42">
        <v>0.33300000000000002</v>
      </c>
      <c r="AO930" s="41">
        <v>1</v>
      </c>
      <c r="AP930" s="17">
        <v>0</v>
      </c>
      <c r="AQ930">
        <v>1</v>
      </c>
      <c r="AR930" s="39">
        <f t="shared" si="233"/>
        <v>0</v>
      </c>
      <c r="AS930" s="38">
        <f t="shared" si="234"/>
        <v>0.59799999999999998</v>
      </c>
      <c r="AT930" s="39">
        <v>0.40200000000000002</v>
      </c>
      <c r="AU930">
        <v>0</v>
      </c>
      <c r="AV930" s="17">
        <v>1</v>
      </c>
      <c r="AW930">
        <v>0</v>
      </c>
      <c r="AX930" s="17">
        <v>1</v>
      </c>
      <c r="AY930" s="17" t="s">
        <v>5</v>
      </c>
      <c r="AZ930">
        <v>0</v>
      </c>
      <c r="BA930">
        <v>1</v>
      </c>
      <c r="BB930">
        <v>0</v>
      </c>
      <c r="BC930">
        <v>0</v>
      </c>
      <c r="BD930">
        <v>0</v>
      </c>
      <c r="BE930" s="17">
        <v>0</v>
      </c>
      <c r="BF930">
        <v>0</v>
      </c>
      <c r="BG930">
        <v>1</v>
      </c>
      <c r="BH930" s="17">
        <v>0</v>
      </c>
      <c r="BI930">
        <v>127.1666666666667</v>
      </c>
      <c r="BJ930">
        <v>27</v>
      </c>
      <c r="BK930" s="92">
        <f t="shared" si="235"/>
        <v>33.839999999999996</v>
      </c>
      <c r="BL930">
        <v>1</v>
      </c>
      <c r="BM930">
        <v>0</v>
      </c>
      <c r="BN930">
        <v>0</v>
      </c>
      <c r="BO930">
        <v>0</v>
      </c>
      <c r="BP930">
        <v>0</v>
      </c>
      <c r="BQ930">
        <v>0</v>
      </c>
      <c r="BR930">
        <v>0</v>
      </c>
      <c r="BS930" s="17">
        <v>0</v>
      </c>
      <c r="BT930">
        <v>0</v>
      </c>
      <c r="BU930">
        <v>0</v>
      </c>
      <c r="BV930">
        <v>1</v>
      </c>
      <c r="BW930" s="17">
        <v>0</v>
      </c>
      <c r="BX930">
        <v>0</v>
      </c>
      <c r="BY930">
        <v>0</v>
      </c>
      <c r="BZ930">
        <v>0</v>
      </c>
      <c r="CA930">
        <v>0</v>
      </c>
      <c r="CB930" s="17">
        <v>0</v>
      </c>
      <c r="CC930">
        <v>0</v>
      </c>
      <c r="CD930">
        <v>0</v>
      </c>
      <c r="CE930">
        <v>1</v>
      </c>
      <c r="CF930">
        <v>1</v>
      </c>
      <c r="CG930">
        <v>0</v>
      </c>
      <c r="CH930">
        <v>1</v>
      </c>
      <c r="CI930">
        <v>1</v>
      </c>
      <c r="CJ930">
        <v>1</v>
      </c>
      <c r="CK930">
        <v>0</v>
      </c>
      <c r="CL930">
        <v>0</v>
      </c>
      <c r="CM930" s="17">
        <v>1</v>
      </c>
      <c r="CN930">
        <v>0.14599999999999999</v>
      </c>
      <c r="CO930">
        <v>4</v>
      </c>
      <c r="CP930">
        <v>1</v>
      </c>
      <c r="CQ930">
        <v>0</v>
      </c>
      <c r="CR930">
        <v>18</v>
      </c>
      <c r="CX930" s="33" t="s">
        <v>85</v>
      </c>
    </row>
    <row r="931" spans="1:102" x14ac:dyDescent="0.25">
      <c r="A931">
        <v>930</v>
      </c>
      <c r="B931">
        <v>64</v>
      </c>
      <c r="C931" s="24" t="s">
        <v>4082</v>
      </c>
      <c r="D931" s="12">
        <v>8.52</v>
      </c>
      <c r="E931" s="13">
        <f t="shared" si="229"/>
        <v>1.0560237977193851</v>
      </c>
      <c r="F931" s="7">
        <v>8.0679999999999996</v>
      </c>
      <c r="G931" s="7">
        <f t="shared" si="221"/>
        <v>7.4639762022806142</v>
      </c>
      <c r="H931" s="15">
        <f t="shared" si="222"/>
        <v>9.5760237977193849</v>
      </c>
      <c r="I931" s="11">
        <f t="shared" si="223"/>
        <v>0.39552221475325594</v>
      </c>
      <c r="J931" s="32">
        <f t="shared" si="224"/>
        <v>4.9023576444379768E-2</v>
      </c>
      <c r="K931" s="32">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29">
        <v>0</v>
      </c>
      <c r="AE931" s="187">
        <v>0</v>
      </c>
      <c r="AF931" s="9">
        <v>0</v>
      </c>
      <c r="AG931" s="29">
        <v>1</v>
      </c>
      <c r="AH931" s="9">
        <v>1</v>
      </c>
      <c r="AI931" s="29">
        <v>0</v>
      </c>
      <c r="AJ931" s="20">
        <v>2007</v>
      </c>
      <c r="AK931" s="32">
        <v>5.0000000000000001E-3</v>
      </c>
      <c r="AL931" s="32">
        <v>1.7000000000000001E-2</v>
      </c>
      <c r="AM931" s="32">
        <f t="shared" si="232"/>
        <v>0.64500000000000002</v>
      </c>
      <c r="AN931" s="42">
        <v>0.33300000000000002</v>
      </c>
      <c r="AO931" s="41">
        <v>1</v>
      </c>
      <c r="AP931" s="17">
        <v>0</v>
      </c>
      <c r="AQ931">
        <v>0</v>
      </c>
      <c r="AR931" s="39">
        <f t="shared" si="233"/>
        <v>1</v>
      </c>
      <c r="AS931" s="38">
        <f t="shared" si="234"/>
        <v>0.59799999999999998</v>
      </c>
      <c r="AT931" s="39">
        <v>0.40200000000000002</v>
      </c>
      <c r="AU931">
        <v>0</v>
      </c>
      <c r="AV931" s="17">
        <v>1</v>
      </c>
      <c r="AW931">
        <v>0</v>
      </c>
      <c r="AX931" s="17">
        <v>1</v>
      </c>
      <c r="AY931" s="17" t="s">
        <v>5</v>
      </c>
      <c r="AZ931">
        <v>0</v>
      </c>
      <c r="BA931">
        <v>1</v>
      </c>
      <c r="BB931">
        <v>0</v>
      </c>
      <c r="BC931">
        <v>0</v>
      </c>
      <c r="BD931">
        <v>0</v>
      </c>
      <c r="BE931" s="17">
        <v>0</v>
      </c>
      <c r="BF931">
        <v>0</v>
      </c>
      <c r="BG931">
        <v>1</v>
      </c>
      <c r="BH931" s="17">
        <v>0</v>
      </c>
      <c r="BI931">
        <v>127.1666666666667</v>
      </c>
      <c r="BJ931">
        <v>27</v>
      </c>
      <c r="BK931" s="92">
        <f t="shared" si="235"/>
        <v>33.839999999999996</v>
      </c>
      <c r="BL931">
        <v>1</v>
      </c>
      <c r="BM931">
        <v>0</v>
      </c>
      <c r="BN931">
        <v>0</v>
      </c>
      <c r="BO931">
        <v>0</v>
      </c>
      <c r="BP931">
        <v>0</v>
      </c>
      <c r="BQ931">
        <v>0</v>
      </c>
      <c r="BR931">
        <v>0</v>
      </c>
      <c r="BS931" s="17">
        <v>0</v>
      </c>
      <c r="BT931">
        <v>0</v>
      </c>
      <c r="BU931">
        <v>0</v>
      </c>
      <c r="BV931">
        <v>1</v>
      </c>
      <c r="BW931" s="17">
        <v>0</v>
      </c>
      <c r="BX931">
        <v>0</v>
      </c>
      <c r="BY931">
        <v>0</v>
      </c>
      <c r="BZ931">
        <v>0</v>
      </c>
      <c r="CA931">
        <v>0</v>
      </c>
      <c r="CB931" s="17">
        <v>0</v>
      </c>
      <c r="CC931">
        <v>0</v>
      </c>
      <c r="CD931">
        <v>0</v>
      </c>
      <c r="CE931">
        <v>1</v>
      </c>
      <c r="CF931">
        <v>1</v>
      </c>
      <c r="CG931">
        <v>0</v>
      </c>
      <c r="CH931">
        <v>1</v>
      </c>
      <c r="CI931">
        <v>1</v>
      </c>
      <c r="CJ931">
        <v>1</v>
      </c>
      <c r="CK931">
        <v>0</v>
      </c>
      <c r="CL931">
        <v>0</v>
      </c>
      <c r="CM931" s="17">
        <v>1</v>
      </c>
      <c r="CN931">
        <v>0.14599999999999999</v>
      </c>
      <c r="CO931">
        <v>4</v>
      </c>
      <c r="CP931">
        <v>1</v>
      </c>
      <c r="CQ931">
        <v>0</v>
      </c>
      <c r="CR931">
        <v>18</v>
      </c>
      <c r="CX931" s="33" t="s">
        <v>85</v>
      </c>
    </row>
    <row r="932" spans="1:102" x14ac:dyDescent="0.25">
      <c r="A932">
        <v>931</v>
      </c>
      <c r="B932">
        <v>64</v>
      </c>
      <c r="C932" s="24" t="s">
        <v>4082</v>
      </c>
      <c r="D932" s="12">
        <v>6.66</v>
      </c>
      <c r="E932" s="13">
        <f t="shared" si="229"/>
        <v>1.1388508891928866</v>
      </c>
      <c r="F932" s="7">
        <v>5.8479999999999999</v>
      </c>
      <c r="G932" s="7">
        <f t="shared" si="221"/>
        <v>5.521149110807114</v>
      </c>
      <c r="H932" s="15">
        <f t="shared" si="222"/>
        <v>7.7988508891928863</v>
      </c>
      <c r="I932" s="11">
        <f t="shared" si="223"/>
        <v>0.27872940443332772</v>
      </c>
      <c r="J932" s="32">
        <f t="shared" si="224"/>
        <v>4.7662346859324162E-2</v>
      </c>
      <c r="K932" s="32">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29">
        <v>0</v>
      </c>
      <c r="AE932" s="187">
        <v>0</v>
      </c>
      <c r="AF932" s="9">
        <v>0</v>
      </c>
      <c r="AG932" s="29">
        <v>1</v>
      </c>
      <c r="AH932" s="9">
        <v>1</v>
      </c>
      <c r="AI932" s="29">
        <v>0</v>
      </c>
      <c r="AJ932" s="20">
        <v>2007</v>
      </c>
      <c r="AK932" s="32">
        <v>5.0000000000000001E-3</v>
      </c>
      <c r="AL932" s="32">
        <v>1.7000000000000001E-2</v>
      </c>
      <c r="AM932" s="32">
        <f t="shared" si="232"/>
        <v>0.64500000000000002</v>
      </c>
      <c r="AN932" s="42">
        <v>0.33300000000000002</v>
      </c>
      <c r="AO932" s="41">
        <v>1</v>
      </c>
      <c r="AP932" s="17">
        <v>0</v>
      </c>
      <c r="AQ932">
        <v>1</v>
      </c>
      <c r="AR932" s="39">
        <f t="shared" si="233"/>
        <v>0</v>
      </c>
      <c r="AS932" s="38">
        <f t="shared" si="234"/>
        <v>0.59799999999999998</v>
      </c>
      <c r="AT932" s="39">
        <v>0.40200000000000002</v>
      </c>
      <c r="AU932">
        <v>0</v>
      </c>
      <c r="AV932" s="17">
        <v>1</v>
      </c>
      <c r="AW932">
        <v>0</v>
      </c>
      <c r="AX932" s="17">
        <v>1</v>
      </c>
      <c r="AY932" s="17" t="s">
        <v>5</v>
      </c>
      <c r="AZ932">
        <v>0</v>
      </c>
      <c r="BA932">
        <v>1</v>
      </c>
      <c r="BB932">
        <v>0</v>
      </c>
      <c r="BC932">
        <v>0</v>
      </c>
      <c r="BD932">
        <v>0</v>
      </c>
      <c r="BE932" s="17">
        <v>0</v>
      </c>
      <c r="BF932">
        <v>0</v>
      </c>
      <c r="BG932">
        <v>1</v>
      </c>
      <c r="BH932" s="17">
        <v>0</v>
      </c>
      <c r="BI932">
        <v>127.1666666666667</v>
      </c>
      <c r="BJ932">
        <v>27</v>
      </c>
      <c r="BK932" s="92">
        <f t="shared" si="235"/>
        <v>33.839999999999996</v>
      </c>
      <c r="BL932">
        <v>1</v>
      </c>
      <c r="BM932">
        <v>0</v>
      </c>
      <c r="BN932">
        <v>0</v>
      </c>
      <c r="BO932">
        <v>0</v>
      </c>
      <c r="BP932">
        <v>0</v>
      </c>
      <c r="BQ932">
        <v>0</v>
      </c>
      <c r="BR932">
        <v>0</v>
      </c>
      <c r="BS932" s="17">
        <v>0</v>
      </c>
      <c r="BT932">
        <v>0</v>
      </c>
      <c r="BU932">
        <v>0</v>
      </c>
      <c r="BV932">
        <v>1</v>
      </c>
      <c r="BW932" s="17">
        <v>0</v>
      </c>
      <c r="BX932">
        <v>0</v>
      </c>
      <c r="BY932">
        <v>0</v>
      </c>
      <c r="BZ932">
        <v>0</v>
      </c>
      <c r="CA932">
        <v>0</v>
      </c>
      <c r="CB932" s="17">
        <v>0</v>
      </c>
      <c r="CC932">
        <v>0</v>
      </c>
      <c r="CD932">
        <v>0</v>
      </c>
      <c r="CE932">
        <v>1</v>
      </c>
      <c r="CF932">
        <v>1</v>
      </c>
      <c r="CG932">
        <v>0</v>
      </c>
      <c r="CH932">
        <v>1</v>
      </c>
      <c r="CI932">
        <v>1</v>
      </c>
      <c r="CJ932">
        <v>1</v>
      </c>
      <c r="CK932">
        <v>1</v>
      </c>
      <c r="CL932">
        <v>0</v>
      </c>
      <c r="CM932" s="17">
        <v>1</v>
      </c>
      <c r="CN932">
        <v>0.14599999999999999</v>
      </c>
      <c r="CO932">
        <v>4</v>
      </c>
      <c r="CP932">
        <v>1</v>
      </c>
      <c r="CQ932">
        <v>0</v>
      </c>
      <c r="CR932">
        <v>18</v>
      </c>
      <c r="CX932" s="33" t="s">
        <v>85</v>
      </c>
    </row>
    <row r="933" spans="1:102" x14ac:dyDescent="0.25">
      <c r="A933">
        <v>932</v>
      </c>
      <c r="B933">
        <v>64</v>
      </c>
      <c r="C933" s="24" t="s">
        <v>4082</v>
      </c>
      <c r="D933" s="12">
        <v>9.08</v>
      </c>
      <c r="E933" s="13">
        <f t="shared" si="229"/>
        <v>1.1167138113393187</v>
      </c>
      <c r="F933" s="7">
        <v>8.1310000000000002</v>
      </c>
      <c r="G933" s="7">
        <f t="shared" si="221"/>
        <v>7.9632861886606818</v>
      </c>
      <c r="H933" s="15">
        <f t="shared" si="222"/>
        <v>10.196713811339318</v>
      </c>
      <c r="I933" s="11">
        <f t="shared" si="223"/>
        <v>0.400530616419636</v>
      </c>
      <c r="J933" s="32">
        <f t="shared" si="224"/>
        <v>4.9259699473574711E-2</v>
      </c>
      <c r="K933" s="32">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29">
        <v>0</v>
      </c>
      <c r="AE933" s="187">
        <v>0</v>
      </c>
      <c r="AF933" s="9">
        <v>0</v>
      </c>
      <c r="AG933" s="29">
        <v>1</v>
      </c>
      <c r="AH933" s="9">
        <v>1</v>
      </c>
      <c r="AI933" s="29">
        <v>0</v>
      </c>
      <c r="AJ933" s="20">
        <v>2007</v>
      </c>
      <c r="AK933" s="32">
        <v>5.0000000000000001E-3</v>
      </c>
      <c r="AL933" s="32">
        <v>1.7000000000000001E-2</v>
      </c>
      <c r="AM933" s="32">
        <f t="shared" si="232"/>
        <v>0.64500000000000002</v>
      </c>
      <c r="AN933" s="42">
        <v>0.33300000000000002</v>
      </c>
      <c r="AO933" s="41">
        <v>1</v>
      </c>
      <c r="AP933" s="17">
        <v>0</v>
      </c>
      <c r="AQ933">
        <v>0</v>
      </c>
      <c r="AR933" s="39">
        <f t="shared" si="233"/>
        <v>1</v>
      </c>
      <c r="AS933" s="38">
        <f t="shared" si="234"/>
        <v>0.59799999999999998</v>
      </c>
      <c r="AT933" s="39">
        <v>0.40200000000000002</v>
      </c>
      <c r="AU933">
        <v>0</v>
      </c>
      <c r="AV933" s="17">
        <v>1</v>
      </c>
      <c r="AW933">
        <v>0</v>
      </c>
      <c r="AX933" s="17">
        <v>1</v>
      </c>
      <c r="AY933" s="17" t="s">
        <v>5</v>
      </c>
      <c r="AZ933">
        <v>0</v>
      </c>
      <c r="BA933">
        <v>1</v>
      </c>
      <c r="BB933">
        <v>0</v>
      </c>
      <c r="BC933">
        <v>0</v>
      </c>
      <c r="BD933">
        <v>0</v>
      </c>
      <c r="BE933" s="17">
        <v>0</v>
      </c>
      <c r="BF933">
        <v>0</v>
      </c>
      <c r="BG933">
        <v>1</v>
      </c>
      <c r="BH933" s="17">
        <v>0</v>
      </c>
      <c r="BI933">
        <v>127.1666666666667</v>
      </c>
      <c r="BJ933">
        <v>27</v>
      </c>
      <c r="BK933" s="92">
        <f t="shared" si="235"/>
        <v>33.839999999999996</v>
      </c>
      <c r="BL933">
        <v>1</v>
      </c>
      <c r="BM933">
        <v>0</v>
      </c>
      <c r="BN933">
        <v>0</v>
      </c>
      <c r="BO933">
        <v>0</v>
      </c>
      <c r="BP933">
        <v>0</v>
      </c>
      <c r="BQ933">
        <v>0</v>
      </c>
      <c r="BR933">
        <v>0</v>
      </c>
      <c r="BS933" s="17">
        <v>0</v>
      </c>
      <c r="BT933">
        <v>0</v>
      </c>
      <c r="BU933">
        <v>0</v>
      </c>
      <c r="BV933">
        <v>1</v>
      </c>
      <c r="BW933" s="17">
        <v>0</v>
      </c>
      <c r="BX933">
        <v>0</v>
      </c>
      <c r="BY933">
        <v>0</v>
      </c>
      <c r="BZ933">
        <v>0</v>
      </c>
      <c r="CA933">
        <v>0</v>
      </c>
      <c r="CB933" s="17">
        <v>0</v>
      </c>
      <c r="CC933">
        <v>0</v>
      </c>
      <c r="CD933">
        <v>0</v>
      </c>
      <c r="CE933">
        <v>1</v>
      </c>
      <c r="CF933">
        <v>1</v>
      </c>
      <c r="CG933">
        <v>0</v>
      </c>
      <c r="CH933">
        <v>1</v>
      </c>
      <c r="CI933">
        <v>1</v>
      </c>
      <c r="CJ933">
        <v>1</v>
      </c>
      <c r="CK933">
        <v>1</v>
      </c>
      <c r="CL933">
        <v>0</v>
      </c>
      <c r="CM933" s="17">
        <v>1</v>
      </c>
      <c r="CN933">
        <v>0.14599999999999999</v>
      </c>
      <c r="CO933">
        <v>4</v>
      </c>
      <c r="CP933">
        <v>1</v>
      </c>
      <c r="CQ933">
        <v>0</v>
      </c>
      <c r="CR933">
        <v>18</v>
      </c>
      <c r="CX933" s="33" t="s">
        <v>85</v>
      </c>
    </row>
    <row r="934" spans="1:102" x14ac:dyDescent="0.25">
      <c r="A934">
        <v>933</v>
      </c>
      <c r="B934">
        <v>64</v>
      </c>
      <c r="C934" s="24" t="s">
        <v>4082</v>
      </c>
      <c r="D934" s="12">
        <v>6.67</v>
      </c>
      <c r="E934" s="13">
        <f t="shared" si="229"/>
        <v>1.1575841721624436</v>
      </c>
      <c r="F934" s="7">
        <v>5.7619999999999996</v>
      </c>
      <c r="G934" s="7">
        <f t="shared" si="221"/>
        <v>5.5124158278375566</v>
      </c>
      <c r="H934" s="15">
        <f t="shared" si="222"/>
        <v>7.8275841721624433</v>
      </c>
      <c r="I934" s="11">
        <f t="shared" si="223"/>
        <v>0.27588627965331808</v>
      </c>
      <c r="J934" s="32">
        <f t="shared" si="224"/>
        <v>4.7880298447295751E-2</v>
      </c>
      <c r="K934" s="32">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29">
        <v>0</v>
      </c>
      <c r="AE934" s="187">
        <v>0</v>
      </c>
      <c r="AF934" s="9">
        <v>0</v>
      </c>
      <c r="AG934" s="29">
        <v>1</v>
      </c>
      <c r="AH934" s="9">
        <v>1</v>
      </c>
      <c r="AI934" s="29">
        <v>0</v>
      </c>
      <c r="AJ934" s="20">
        <v>2007</v>
      </c>
      <c r="AK934" s="32">
        <v>5.0000000000000001E-3</v>
      </c>
      <c r="AL934" s="32">
        <v>1.7000000000000001E-2</v>
      </c>
      <c r="AM934" s="32">
        <f t="shared" si="232"/>
        <v>0.64500000000000002</v>
      </c>
      <c r="AN934" s="42">
        <v>0.33300000000000002</v>
      </c>
      <c r="AO934" s="41">
        <v>1</v>
      </c>
      <c r="AP934" s="17">
        <v>0</v>
      </c>
      <c r="AQ934">
        <v>1</v>
      </c>
      <c r="AR934" s="39">
        <f t="shared" si="233"/>
        <v>0</v>
      </c>
      <c r="AS934" s="38">
        <f t="shared" si="234"/>
        <v>0.59799999999999998</v>
      </c>
      <c r="AT934" s="39">
        <v>0.40200000000000002</v>
      </c>
      <c r="AU934">
        <v>0</v>
      </c>
      <c r="AV934" s="17">
        <v>1</v>
      </c>
      <c r="AW934">
        <v>0</v>
      </c>
      <c r="AX934" s="17">
        <v>1</v>
      </c>
      <c r="AY934" s="17" t="s">
        <v>5</v>
      </c>
      <c r="AZ934">
        <v>0</v>
      </c>
      <c r="BA934">
        <v>1</v>
      </c>
      <c r="BB934">
        <v>0</v>
      </c>
      <c r="BC934">
        <v>0</v>
      </c>
      <c r="BD934">
        <v>0</v>
      </c>
      <c r="BE934" s="17">
        <v>0</v>
      </c>
      <c r="BF934">
        <v>0</v>
      </c>
      <c r="BG934">
        <v>1</v>
      </c>
      <c r="BH934" s="17">
        <v>0</v>
      </c>
      <c r="BI934">
        <v>127.1666666666667</v>
      </c>
      <c r="BJ934">
        <v>27</v>
      </c>
      <c r="BK934" s="92">
        <f t="shared" si="235"/>
        <v>33.839999999999996</v>
      </c>
      <c r="BL934">
        <v>1</v>
      </c>
      <c r="BM934">
        <v>0</v>
      </c>
      <c r="BN934">
        <v>0</v>
      </c>
      <c r="BO934">
        <v>0</v>
      </c>
      <c r="BP934">
        <v>0</v>
      </c>
      <c r="BQ934">
        <v>0</v>
      </c>
      <c r="BR934">
        <v>0</v>
      </c>
      <c r="BS934" s="17">
        <v>0</v>
      </c>
      <c r="BT934">
        <v>0</v>
      </c>
      <c r="BU934">
        <v>0</v>
      </c>
      <c r="BV934">
        <v>1</v>
      </c>
      <c r="BW934" s="17">
        <v>0</v>
      </c>
      <c r="BX934">
        <v>0</v>
      </c>
      <c r="BY934">
        <v>0</v>
      </c>
      <c r="BZ934">
        <v>0</v>
      </c>
      <c r="CA934">
        <v>0</v>
      </c>
      <c r="CB934" s="17">
        <v>0</v>
      </c>
      <c r="CC934">
        <v>0</v>
      </c>
      <c r="CD934">
        <v>0</v>
      </c>
      <c r="CE934">
        <v>1</v>
      </c>
      <c r="CF934">
        <v>1</v>
      </c>
      <c r="CG934">
        <v>0</v>
      </c>
      <c r="CH934">
        <v>1</v>
      </c>
      <c r="CI934">
        <v>1</v>
      </c>
      <c r="CJ934">
        <v>1</v>
      </c>
      <c r="CK934">
        <v>1</v>
      </c>
      <c r="CL934">
        <v>0</v>
      </c>
      <c r="CM934" s="17">
        <v>1</v>
      </c>
      <c r="CN934">
        <v>0.14599999999999999</v>
      </c>
      <c r="CO934">
        <v>4</v>
      </c>
      <c r="CP934">
        <v>1</v>
      </c>
      <c r="CQ934">
        <v>0</v>
      </c>
      <c r="CR934">
        <v>18</v>
      </c>
      <c r="CX934" s="33" t="s">
        <v>85</v>
      </c>
    </row>
    <row r="935" spans="1:102" x14ac:dyDescent="0.25">
      <c r="A935">
        <v>934</v>
      </c>
      <c r="B935">
        <v>64</v>
      </c>
      <c r="C935" s="24" t="s">
        <v>4082</v>
      </c>
      <c r="D935" s="12">
        <v>9.07</v>
      </c>
      <c r="E935" s="13">
        <f t="shared" si="229"/>
        <v>1.1211372064276885</v>
      </c>
      <c r="F935" s="7">
        <v>8.09</v>
      </c>
      <c r="G935" s="7">
        <f t="shared" si="221"/>
        <v>7.948862793572312</v>
      </c>
      <c r="H935" s="15">
        <f t="shared" si="222"/>
        <v>10.191137206427689</v>
      </c>
      <c r="I935" s="11">
        <f t="shared" si="223"/>
        <v>0.40029492263963368</v>
      </c>
      <c r="J935" s="32">
        <f t="shared" si="224"/>
        <v>4.9480212934441742E-2</v>
      </c>
      <c r="K935" s="32">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29">
        <v>0</v>
      </c>
      <c r="AE935" s="187">
        <v>0</v>
      </c>
      <c r="AF935" s="9">
        <v>0</v>
      </c>
      <c r="AG935" s="29">
        <v>1</v>
      </c>
      <c r="AH935" s="9">
        <v>1</v>
      </c>
      <c r="AI935" s="29">
        <v>0</v>
      </c>
      <c r="AJ935" s="20">
        <v>2007</v>
      </c>
      <c r="AK935" s="32">
        <v>5.0000000000000001E-3</v>
      </c>
      <c r="AL935" s="32">
        <v>1.7000000000000001E-2</v>
      </c>
      <c r="AM935" s="32">
        <f t="shared" si="232"/>
        <v>0.64500000000000002</v>
      </c>
      <c r="AN935" s="42">
        <v>0.33300000000000002</v>
      </c>
      <c r="AO935" s="41">
        <v>1</v>
      </c>
      <c r="AP935" s="17">
        <v>0</v>
      </c>
      <c r="AQ935">
        <v>0</v>
      </c>
      <c r="AR935" s="39">
        <f t="shared" si="233"/>
        <v>1</v>
      </c>
      <c r="AS935" s="38">
        <f t="shared" si="234"/>
        <v>0.59799999999999998</v>
      </c>
      <c r="AT935" s="39">
        <v>0.40200000000000002</v>
      </c>
      <c r="AU935">
        <v>0</v>
      </c>
      <c r="AV935" s="17">
        <v>1</v>
      </c>
      <c r="AW935">
        <v>0</v>
      </c>
      <c r="AX935" s="17">
        <v>1</v>
      </c>
      <c r="AY935" s="17" t="s">
        <v>5</v>
      </c>
      <c r="AZ935">
        <v>0</v>
      </c>
      <c r="BA935">
        <v>1</v>
      </c>
      <c r="BB935">
        <v>0</v>
      </c>
      <c r="BC935">
        <v>0</v>
      </c>
      <c r="BD935">
        <v>0</v>
      </c>
      <c r="BE935" s="17">
        <v>0</v>
      </c>
      <c r="BF935">
        <v>0</v>
      </c>
      <c r="BG935">
        <v>1</v>
      </c>
      <c r="BH935" s="17">
        <v>0</v>
      </c>
      <c r="BI935">
        <v>127.1666666666667</v>
      </c>
      <c r="BJ935">
        <v>27</v>
      </c>
      <c r="BK935" s="92">
        <f t="shared" si="235"/>
        <v>33.839999999999996</v>
      </c>
      <c r="BL935">
        <v>1</v>
      </c>
      <c r="BM935">
        <v>0</v>
      </c>
      <c r="BN935">
        <v>0</v>
      </c>
      <c r="BO935">
        <v>0</v>
      </c>
      <c r="BP935">
        <v>0</v>
      </c>
      <c r="BQ935">
        <v>0</v>
      </c>
      <c r="BR935">
        <v>0</v>
      </c>
      <c r="BS935" s="17">
        <v>0</v>
      </c>
      <c r="BT935">
        <v>0</v>
      </c>
      <c r="BU935">
        <v>0</v>
      </c>
      <c r="BV935">
        <v>1</v>
      </c>
      <c r="BW935" s="17">
        <v>0</v>
      </c>
      <c r="BX935">
        <v>0</v>
      </c>
      <c r="BY935">
        <v>0</v>
      </c>
      <c r="BZ935">
        <v>0</v>
      </c>
      <c r="CA935">
        <v>0</v>
      </c>
      <c r="CB935" s="17">
        <v>0</v>
      </c>
      <c r="CC935">
        <v>0</v>
      </c>
      <c r="CD935">
        <v>0</v>
      </c>
      <c r="CE935">
        <v>1</v>
      </c>
      <c r="CF935">
        <v>1</v>
      </c>
      <c r="CG935">
        <v>0</v>
      </c>
      <c r="CH935">
        <v>1</v>
      </c>
      <c r="CI935">
        <v>1</v>
      </c>
      <c r="CJ935">
        <v>1</v>
      </c>
      <c r="CK935">
        <v>1</v>
      </c>
      <c r="CL935">
        <v>0</v>
      </c>
      <c r="CM935" s="17">
        <v>1</v>
      </c>
      <c r="CN935">
        <v>0.14599999999999999</v>
      </c>
      <c r="CO935">
        <v>4</v>
      </c>
      <c r="CP935">
        <v>1</v>
      </c>
      <c r="CQ935">
        <v>0</v>
      </c>
      <c r="CR935">
        <v>18</v>
      </c>
      <c r="CX935" s="33" t="s">
        <v>85</v>
      </c>
    </row>
    <row r="936" spans="1:102" x14ac:dyDescent="0.25">
      <c r="A936">
        <v>935</v>
      </c>
      <c r="B936">
        <v>64</v>
      </c>
      <c r="C936" s="24" t="s">
        <v>4082</v>
      </c>
      <c r="D936" s="12">
        <v>6.61</v>
      </c>
      <c r="E936" s="13">
        <f t="shared" si="229"/>
        <v>1.1598526057203018</v>
      </c>
      <c r="F936" s="7">
        <v>5.6989999999999998</v>
      </c>
      <c r="G936" s="7">
        <f t="shared" si="221"/>
        <v>5.4501473942796981</v>
      </c>
      <c r="H936" s="15">
        <f t="shared" si="222"/>
        <v>7.7698526057203026</v>
      </c>
      <c r="I936" s="11">
        <f t="shared" si="223"/>
        <v>0.27435888297770461</v>
      </c>
      <c r="J936" s="32">
        <f t="shared" si="224"/>
        <v>4.8141583256308941E-2</v>
      </c>
      <c r="K936" s="32">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29">
        <v>0</v>
      </c>
      <c r="AE936" s="187">
        <v>0</v>
      </c>
      <c r="AF936" s="9">
        <v>0</v>
      </c>
      <c r="AG936" s="29">
        <v>1</v>
      </c>
      <c r="AH936" s="9">
        <v>1</v>
      </c>
      <c r="AI936" s="29">
        <v>0</v>
      </c>
      <c r="AJ936" s="20">
        <v>2007</v>
      </c>
      <c r="AK936" s="32">
        <v>5.0000000000000001E-3</v>
      </c>
      <c r="AL936" s="32">
        <v>1.7000000000000001E-2</v>
      </c>
      <c r="AM936" s="32">
        <f t="shared" si="232"/>
        <v>0.64500000000000002</v>
      </c>
      <c r="AN936" s="42">
        <v>0.33300000000000002</v>
      </c>
      <c r="AO936" s="41">
        <v>1</v>
      </c>
      <c r="AP936" s="17">
        <v>0</v>
      </c>
      <c r="AQ936">
        <v>1</v>
      </c>
      <c r="AR936" s="39">
        <f t="shared" si="233"/>
        <v>0</v>
      </c>
      <c r="AS936" s="38">
        <f t="shared" si="234"/>
        <v>0.59799999999999998</v>
      </c>
      <c r="AT936" s="39">
        <v>0.40200000000000002</v>
      </c>
      <c r="AU936">
        <v>0</v>
      </c>
      <c r="AV936" s="17">
        <v>1</v>
      </c>
      <c r="AW936">
        <v>0</v>
      </c>
      <c r="AX936" s="17">
        <v>1</v>
      </c>
      <c r="AY936" s="17" t="s">
        <v>5</v>
      </c>
      <c r="AZ936">
        <v>0</v>
      </c>
      <c r="BA936">
        <v>1</v>
      </c>
      <c r="BB936">
        <v>0</v>
      </c>
      <c r="BC936">
        <v>0</v>
      </c>
      <c r="BD936">
        <v>0</v>
      </c>
      <c r="BE936" s="17">
        <v>0</v>
      </c>
      <c r="BF936">
        <v>0</v>
      </c>
      <c r="BG936">
        <v>1</v>
      </c>
      <c r="BH936" s="17">
        <v>0</v>
      </c>
      <c r="BI936">
        <v>127.1666666666667</v>
      </c>
      <c r="BJ936">
        <v>27</v>
      </c>
      <c r="BK936" s="92">
        <f t="shared" si="235"/>
        <v>33.839999999999996</v>
      </c>
      <c r="BL936">
        <v>1</v>
      </c>
      <c r="BM936">
        <v>0</v>
      </c>
      <c r="BN936">
        <v>0</v>
      </c>
      <c r="BO936">
        <v>0</v>
      </c>
      <c r="BP936">
        <v>0</v>
      </c>
      <c r="BQ936">
        <v>0</v>
      </c>
      <c r="BR936">
        <v>0</v>
      </c>
      <c r="BS936" s="17">
        <v>0</v>
      </c>
      <c r="BT936">
        <v>0</v>
      </c>
      <c r="BU936">
        <v>0</v>
      </c>
      <c r="BV936">
        <v>1</v>
      </c>
      <c r="BW936" s="17">
        <v>0</v>
      </c>
      <c r="BX936">
        <v>0</v>
      </c>
      <c r="BY936">
        <v>0</v>
      </c>
      <c r="BZ936">
        <v>0</v>
      </c>
      <c r="CA936">
        <v>0</v>
      </c>
      <c r="CB936" s="17">
        <v>0</v>
      </c>
      <c r="CC936">
        <v>0</v>
      </c>
      <c r="CD936">
        <v>0</v>
      </c>
      <c r="CE936">
        <v>1</v>
      </c>
      <c r="CF936">
        <v>1</v>
      </c>
      <c r="CG936">
        <v>0</v>
      </c>
      <c r="CH936">
        <v>1</v>
      </c>
      <c r="CI936">
        <v>1</v>
      </c>
      <c r="CJ936">
        <v>1</v>
      </c>
      <c r="CK936">
        <v>1</v>
      </c>
      <c r="CL936">
        <v>0</v>
      </c>
      <c r="CM936" s="17">
        <v>1</v>
      </c>
      <c r="CN936">
        <v>0.14599999999999999</v>
      </c>
      <c r="CO936">
        <v>4</v>
      </c>
      <c r="CP936">
        <v>1</v>
      </c>
      <c r="CQ936">
        <v>0</v>
      </c>
      <c r="CR936">
        <v>18</v>
      </c>
      <c r="CX936" s="33" t="s">
        <v>85</v>
      </c>
    </row>
    <row r="937" spans="1:102" x14ac:dyDescent="0.25">
      <c r="A937">
        <v>936</v>
      </c>
      <c r="B937">
        <v>64</v>
      </c>
      <c r="C937" s="24" t="s">
        <v>4082</v>
      </c>
      <c r="D937" s="12">
        <v>8.76</v>
      </c>
      <c r="E937" s="13">
        <f t="shared" si="229"/>
        <v>1.1546065638592329</v>
      </c>
      <c r="F937" s="7">
        <v>7.5869999999999997</v>
      </c>
      <c r="G937" s="7">
        <f t="shared" si="221"/>
        <v>7.6053934361407673</v>
      </c>
      <c r="H937" s="15">
        <f t="shared" si="222"/>
        <v>9.9146065638592322</v>
      </c>
      <c r="I937" s="11">
        <f t="shared" si="223"/>
        <v>0.38099056817957472</v>
      </c>
      <c r="J937" s="32">
        <f t="shared" si="224"/>
        <v>5.0216234108287169E-2</v>
      </c>
      <c r="K937" s="32">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29">
        <v>0</v>
      </c>
      <c r="AE937" s="187">
        <v>0</v>
      </c>
      <c r="AF937" s="9">
        <v>0</v>
      </c>
      <c r="AG937" s="29">
        <v>1</v>
      </c>
      <c r="AH937" s="9">
        <v>1</v>
      </c>
      <c r="AI937" s="29">
        <v>0</v>
      </c>
      <c r="AJ937" s="20">
        <v>2007</v>
      </c>
      <c r="AK937" s="32">
        <v>5.0000000000000001E-3</v>
      </c>
      <c r="AL937" s="32">
        <v>1.7000000000000001E-2</v>
      </c>
      <c r="AM937" s="32">
        <f t="shared" si="232"/>
        <v>0.64500000000000002</v>
      </c>
      <c r="AN937" s="42">
        <v>0.33300000000000002</v>
      </c>
      <c r="AO937" s="41">
        <v>1</v>
      </c>
      <c r="AP937" s="17">
        <v>0</v>
      </c>
      <c r="AQ937">
        <v>0</v>
      </c>
      <c r="AR937" s="39">
        <f t="shared" si="233"/>
        <v>1</v>
      </c>
      <c r="AS937" s="38">
        <f t="shared" si="234"/>
        <v>0.59799999999999998</v>
      </c>
      <c r="AT937" s="39">
        <v>0.40200000000000002</v>
      </c>
      <c r="AU937">
        <v>0</v>
      </c>
      <c r="AV937" s="17">
        <v>1</v>
      </c>
      <c r="AW937">
        <v>0</v>
      </c>
      <c r="AX937" s="17">
        <v>1</v>
      </c>
      <c r="AY937" s="17" t="s">
        <v>5</v>
      </c>
      <c r="AZ937">
        <v>0</v>
      </c>
      <c r="BA937">
        <v>1</v>
      </c>
      <c r="BB937">
        <v>0</v>
      </c>
      <c r="BC937">
        <v>0</v>
      </c>
      <c r="BD937">
        <v>0</v>
      </c>
      <c r="BE937" s="17">
        <v>0</v>
      </c>
      <c r="BF937">
        <v>0</v>
      </c>
      <c r="BG937">
        <v>1</v>
      </c>
      <c r="BH937" s="17">
        <v>0</v>
      </c>
      <c r="BI937">
        <v>127.1666666666667</v>
      </c>
      <c r="BJ937">
        <v>27</v>
      </c>
      <c r="BK937" s="92">
        <f t="shared" si="235"/>
        <v>33.839999999999996</v>
      </c>
      <c r="BL937">
        <v>1</v>
      </c>
      <c r="BM937">
        <v>0</v>
      </c>
      <c r="BN937">
        <v>0</v>
      </c>
      <c r="BO937">
        <v>0</v>
      </c>
      <c r="BP937">
        <v>0</v>
      </c>
      <c r="BQ937">
        <v>0</v>
      </c>
      <c r="BR937">
        <v>0</v>
      </c>
      <c r="BS937" s="17">
        <v>0</v>
      </c>
      <c r="BT937">
        <v>0</v>
      </c>
      <c r="BU937">
        <v>0</v>
      </c>
      <c r="BV937">
        <v>1</v>
      </c>
      <c r="BW937" s="17">
        <v>0</v>
      </c>
      <c r="BX937">
        <v>0</v>
      </c>
      <c r="BY937">
        <v>0</v>
      </c>
      <c r="BZ937">
        <v>0</v>
      </c>
      <c r="CA937">
        <v>0</v>
      </c>
      <c r="CB937" s="17">
        <v>0</v>
      </c>
      <c r="CC937">
        <v>0</v>
      </c>
      <c r="CD937">
        <v>0</v>
      </c>
      <c r="CE937">
        <v>1</v>
      </c>
      <c r="CF937">
        <v>1</v>
      </c>
      <c r="CG937">
        <v>0</v>
      </c>
      <c r="CH937">
        <v>1</v>
      </c>
      <c r="CI937">
        <v>1</v>
      </c>
      <c r="CJ937">
        <v>1</v>
      </c>
      <c r="CK937">
        <v>1</v>
      </c>
      <c r="CL937">
        <v>0</v>
      </c>
      <c r="CM937" s="17">
        <v>1</v>
      </c>
      <c r="CN937">
        <v>0.14599999999999999</v>
      </c>
      <c r="CO937">
        <v>4</v>
      </c>
      <c r="CP937">
        <v>1</v>
      </c>
      <c r="CQ937">
        <v>0</v>
      </c>
      <c r="CR937">
        <v>18</v>
      </c>
      <c r="CX937" s="33" t="s">
        <v>85</v>
      </c>
    </row>
    <row r="938" spans="1:102" x14ac:dyDescent="0.25">
      <c r="A938">
        <v>937</v>
      </c>
      <c r="B938">
        <v>65</v>
      </c>
      <c r="C938" s="24" t="s">
        <v>4091</v>
      </c>
      <c r="D938" s="12">
        <v>9.44</v>
      </c>
      <c r="E938" s="13">
        <v>0.98</v>
      </c>
      <c r="F938" s="7">
        <f t="shared" ref="F938:F1001" si="236">D938/E938</f>
        <v>9.6326530612244898</v>
      </c>
      <c r="G938" s="7">
        <f t="shared" si="221"/>
        <v>8.4599999999999991</v>
      </c>
      <c r="H938" s="15">
        <f t="shared" si="222"/>
        <v>10.42</v>
      </c>
      <c r="I938" s="11">
        <f t="shared" si="223"/>
        <v>0.14911892285947093</v>
      </c>
      <c r="J938" s="32">
        <f t="shared" si="224"/>
        <v>1.5480566144309482E-2</v>
      </c>
      <c r="K938" s="32">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29">
        <v>1</v>
      </c>
      <c r="AE938" s="187">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3"/>
        <v>0.47599999999999998</v>
      </c>
      <c r="AS938" t="s">
        <v>98</v>
      </c>
      <c r="AT938" s="39" t="s">
        <v>98</v>
      </c>
      <c r="AU938">
        <v>0</v>
      </c>
      <c r="AV938" s="17">
        <v>1</v>
      </c>
      <c r="AW938" t="s">
        <v>98</v>
      </c>
      <c r="AX938" s="17" t="s">
        <v>98</v>
      </c>
      <c r="AY938" s="17" t="s">
        <v>233</v>
      </c>
      <c r="AZ938">
        <v>1</v>
      </c>
      <c r="BA938">
        <v>0</v>
      </c>
      <c r="BB938">
        <v>0</v>
      </c>
      <c r="BC938">
        <v>0</v>
      </c>
      <c r="BD938">
        <v>0</v>
      </c>
      <c r="BE938" s="17">
        <v>0</v>
      </c>
      <c r="BF938">
        <v>1</v>
      </c>
      <c r="BG938">
        <v>0</v>
      </c>
      <c r="BH938" s="17">
        <v>0</v>
      </c>
      <c r="BI938">
        <v>3697.166666666667</v>
      </c>
      <c r="BJ938">
        <v>824</v>
      </c>
      <c r="BK938" s="24">
        <v>28.28</v>
      </c>
      <c r="BL938">
        <v>0</v>
      </c>
      <c r="BM938">
        <v>0</v>
      </c>
      <c r="BN938">
        <v>0</v>
      </c>
      <c r="BO938">
        <v>1</v>
      </c>
      <c r="BP938">
        <v>0</v>
      </c>
      <c r="BQ938">
        <v>0</v>
      </c>
      <c r="BR938">
        <v>0</v>
      </c>
      <c r="BS938" s="17">
        <v>0</v>
      </c>
      <c r="BT938">
        <v>0</v>
      </c>
      <c r="BU938">
        <v>0</v>
      </c>
      <c r="BV938">
        <v>1</v>
      </c>
      <c r="BW938" s="17">
        <v>0</v>
      </c>
      <c r="BX938">
        <v>0</v>
      </c>
      <c r="BY938">
        <v>0</v>
      </c>
      <c r="BZ938">
        <v>0</v>
      </c>
      <c r="CA938">
        <v>0</v>
      </c>
      <c r="CB938" s="17">
        <v>0</v>
      </c>
      <c r="CC938">
        <v>0</v>
      </c>
      <c r="CD938">
        <v>0</v>
      </c>
      <c r="CE938">
        <v>0</v>
      </c>
      <c r="CF938">
        <v>0</v>
      </c>
      <c r="CG938">
        <v>0</v>
      </c>
      <c r="CH938">
        <v>0</v>
      </c>
      <c r="CI938">
        <v>0</v>
      </c>
      <c r="CJ938">
        <v>0</v>
      </c>
      <c r="CK938">
        <v>0</v>
      </c>
      <c r="CL938">
        <v>0</v>
      </c>
      <c r="CM938" s="17">
        <v>0</v>
      </c>
      <c r="CN938">
        <v>0.19600000000000001</v>
      </c>
      <c r="CO938">
        <v>166</v>
      </c>
      <c r="CP938">
        <v>1</v>
      </c>
      <c r="CQ938">
        <v>0</v>
      </c>
      <c r="CR938">
        <v>17</v>
      </c>
      <c r="CX938" s="33" t="s">
        <v>85</v>
      </c>
    </row>
    <row r="939" spans="1:102" x14ac:dyDescent="0.25">
      <c r="A939">
        <v>938</v>
      </c>
      <c r="B939">
        <v>65</v>
      </c>
      <c r="C939" s="24" t="s">
        <v>4091</v>
      </c>
      <c r="D939" s="12">
        <v>8.1</v>
      </c>
      <c r="E939" s="13">
        <v>0.22</v>
      </c>
      <c r="F939" s="7">
        <f t="shared" si="236"/>
        <v>36.818181818181813</v>
      </c>
      <c r="G939" s="7">
        <f t="shared" si="221"/>
        <v>7.88</v>
      </c>
      <c r="H939" s="15">
        <f t="shared" si="222"/>
        <v>8.32</v>
      </c>
      <c r="I939" s="11">
        <f t="shared" si="223"/>
        <v>0.14612854458928509</v>
      </c>
      <c r="J939" s="32">
        <f t="shared" si="224"/>
        <v>3.9689234332892257E-3</v>
      </c>
      <c r="K939" s="32">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29">
        <v>1</v>
      </c>
      <c r="AE939" s="187">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3"/>
        <v>0.36699999999999999</v>
      </c>
      <c r="AS939" t="s">
        <v>98</v>
      </c>
      <c r="AT939" s="39" t="s">
        <v>98</v>
      </c>
      <c r="AU939">
        <v>0</v>
      </c>
      <c r="AV939" s="17">
        <v>1</v>
      </c>
      <c r="AW939" t="s">
        <v>98</v>
      </c>
      <c r="AX939" s="17" t="s">
        <v>98</v>
      </c>
      <c r="AY939" s="17" t="s">
        <v>233</v>
      </c>
      <c r="AZ939">
        <v>1</v>
      </c>
      <c r="BA939">
        <v>0</v>
      </c>
      <c r="BB939">
        <v>0</v>
      </c>
      <c r="BC939">
        <v>0</v>
      </c>
      <c r="BD939">
        <v>0</v>
      </c>
      <c r="BE939" s="17">
        <v>0</v>
      </c>
      <c r="BF939">
        <v>1</v>
      </c>
      <c r="BG939">
        <v>0</v>
      </c>
      <c r="BH939" s="17">
        <v>0</v>
      </c>
      <c r="BI939">
        <v>3697.166666666667</v>
      </c>
      <c r="BJ939">
        <v>824</v>
      </c>
      <c r="BK939" s="24">
        <v>30.21</v>
      </c>
      <c r="BL939">
        <v>0</v>
      </c>
      <c r="BM939">
        <v>0</v>
      </c>
      <c r="BN939">
        <v>0</v>
      </c>
      <c r="BO939">
        <v>1</v>
      </c>
      <c r="BP939">
        <v>0</v>
      </c>
      <c r="BQ939">
        <v>0</v>
      </c>
      <c r="BR939">
        <v>0</v>
      </c>
      <c r="BS939" s="17">
        <v>0</v>
      </c>
      <c r="BT939">
        <v>0</v>
      </c>
      <c r="BU939">
        <v>0</v>
      </c>
      <c r="BV939">
        <v>1</v>
      </c>
      <c r="BW939" s="17">
        <v>0</v>
      </c>
      <c r="BX939">
        <v>0</v>
      </c>
      <c r="BY939">
        <v>0</v>
      </c>
      <c r="BZ939">
        <v>0</v>
      </c>
      <c r="CA939">
        <v>0</v>
      </c>
      <c r="CB939" s="17">
        <v>0</v>
      </c>
      <c r="CC939">
        <v>0</v>
      </c>
      <c r="CD939">
        <v>0</v>
      </c>
      <c r="CE939">
        <v>0</v>
      </c>
      <c r="CF939">
        <v>0</v>
      </c>
      <c r="CG939">
        <v>0</v>
      </c>
      <c r="CH939">
        <v>0</v>
      </c>
      <c r="CI939">
        <v>0</v>
      </c>
      <c r="CJ939">
        <v>0</v>
      </c>
      <c r="CK939">
        <v>0</v>
      </c>
      <c r="CL939">
        <v>0</v>
      </c>
      <c r="CM939" s="17">
        <v>0</v>
      </c>
      <c r="CN939">
        <v>0.19600000000000001</v>
      </c>
      <c r="CO939">
        <v>166</v>
      </c>
      <c r="CP939">
        <v>1</v>
      </c>
      <c r="CQ939">
        <v>0</v>
      </c>
      <c r="CR939">
        <v>17</v>
      </c>
      <c r="CX939" s="33" t="s">
        <v>85</v>
      </c>
    </row>
    <row r="940" spans="1:102" x14ac:dyDescent="0.25">
      <c r="A940">
        <v>939</v>
      </c>
      <c r="B940">
        <v>65</v>
      </c>
      <c r="C940" s="24" t="s">
        <v>4091</v>
      </c>
      <c r="D940" s="12">
        <v>8.16</v>
      </c>
      <c r="E940" s="13">
        <v>0.21</v>
      </c>
      <c r="F940" s="7">
        <f t="shared" si="236"/>
        <v>38.857142857142861</v>
      </c>
      <c r="G940" s="7">
        <f t="shared" si="221"/>
        <v>7.95</v>
      </c>
      <c r="H940" s="15">
        <f t="shared" si="222"/>
        <v>8.370000000000001</v>
      </c>
      <c r="I940" s="11">
        <f t="shared" si="223"/>
        <v>0.14931821237205145</v>
      </c>
      <c r="J940" s="32">
        <f t="shared" si="224"/>
        <v>3.8427481125160295E-3</v>
      </c>
      <c r="K940" s="32">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29">
        <v>1</v>
      </c>
      <c r="AE940" s="187">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3"/>
        <v>0.48299999999999998</v>
      </c>
      <c r="AS940" t="s">
        <v>98</v>
      </c>
      <c r="AT940" s="39" t="s">
        <v>98</v>
      </c>
      <c r="AU940">
        <v>0</v>
      </c>
      <c r="AV940" s="17">
        <v>1</v>
      </c>
      <c r="AW940" t="s">
        <v>98</v>
      </c>
      <c r="AX940" s="17" t="s">
        <v>98</v>
      </c>
      <c r="AY940" s="17" t="s">
        <v>233</v>
      </c>
      <c r="AZ940">
        <v>1</v>
      </c>
      <c r="BA940">
        <v>0</v>
      </c>
      <c r="BB940">
        <v>0</v>
      </c>
      <c r="BC940">
        <v>0</v>
      </c>
      <c r="BD940">
        <v>0</v>
      </c>
      <c r="BE940" s="17">
        <v>0</v>
      </c>
      <c r="BF940">
        <v>1</v>
      </c>
      <c r="BG940">
        <v>0</v>
      </c>
      <c r="BH940" s="17">
        <v>0</v>
      </c>
      <c r="BI940">
        <v>3697.166666666667</v>
      </c>
      <c r="BJ940">
        <v>824</v>
      </c>
      <c r="BK940" s="24">
        <v>28.15</v>
      </c>
      <c r="BL940">
        <v>0</v>
      </c>
      <c r="BM940">
        <v>0</v>
      </c>
      <c r="BN940">
        <v>0</v>
      </c>
      <c r="BO940">
        <v>1</v>
      </c>
      <c r="BP940">
        <v>0</v>
      </c>
      <c r="BQ940">
        <v>0</v>
      </c>
      <c r="BR940">
        <v>0</v>
      </c>
      <c r="BS940" s="17">
        <v>0</v>
      </c>
      <c r="BT940">
        <v>0</v>
      </c>
      <c r="BU940">
        <v>0</v>
      </c>
      <c r="BV940">
        <v>1</v>
      </c>
      <c r="BW940" s="17">
        <v>0</v>
      </c>
      <c r="BX940">
        <v>0</v>
      </c>
      <c r="BY940">
        <v>0</v>
      </c>
      <c r="BZ940">
        <v>0</v>
      </c>
      <c r="CA940">
        <v>0</v>
      </c>
      <c r="CB940" s="17">
        <v>0</v>
      </c>
      <c r="CC940">
        <v>0</v>
      </c>
      <c r="CD940">
        <v>0</v>
      </c>
      <c r="CE940">
        <v>0</v>
      </c>
      <c r="CF940">
        <v>0</v>
      </c>
      <c r="CG940">
        <v>0</v>
      </c>
      <c r="CH940">
        <v>0</v>
      </c>
      <c r="CI940">
        <v>0</v>
      </c>
      <c r="CJ940">
        <v>0</v>
      </c>
      <c r="CK940">
        <v>0</v>
      </c>
      <c r="CL940">
        <v>0</v>
      </c>
      <c r="CM940" s="17">
        <v>0</v>
      </c>
      <c r="CN940">
        <v>0.19600000000000001</v>
      </c>
      <c r="CO940">
        <v>166</v>
      </c>
      <c r="CP940">
        <v>1</v>
      </c>
      <c r="CQ940">
        <v>0</v>
      </c>
      <c r="CR940">
        <v>17</v>
      </c>
      <c r="CX940" s="33" t="s">
        <v>85</v>
      </c>
    </row>
    <row r="941" spans="1:102" x14ac:dyDescent="0.25">
      <c r="A941">
        <v>940</v>
      </c>
      <c r="B941">
        <v>65</v>
      </c>
      <c r="C941" s="24" t="s">
        <v>4091</v>
      </c>
      <c r="D941" s="12">
        <v>9.26</v>
      </c>
      <c r="E941" s="13">
        <v>0.95</v>
      </c>
      <c r="F941" s="7">
        <f t="shared" si="236"/>
        <v>9.7473684210526326</v>
      </c>
      <c r="G941" s="7">
        <f t="shared" si="221"/>
        <v>8.31</v>
      </c>
      <c r="H941" s="15">
        <f t="shared" si="222"/>
        <v>10.209999999999999</v>
      </c>
      <c r="I941" s="11">
        <f t="shared" si="223"/>
        <v>0.15085460062198786</v>
      </c>
      <c r="J941" s="32">
        <f t="shared" si="224"/>
        <v>1.5476443908303288E-2</v>
      </c>
      <c r="K941" s="32">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29">
        <v>0</v>
      </c>
      <c r="AE941" s="187">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3"/>
        <v>0.47599999999999998</v>
      </c>
      <c r="AS941" t="s">
        <v>98</v>
      </c>
      <c r="AT941" s="39" t="s">
        <v>98</v>
      </c>
      <c r="AU941">
        <v>0</v>
      </c>
      <c r="AV941" s="17">
        <v>1</v>
      </c>
      <c r="AW941" t="s">
        <v>98</v>
      </c>
      <c r="AX941" s="17" t="s">
        <v>98</v>
      </c>
      <c r="AY941" s="17" t="s">
        <v>233</v>
      </c>
      <c r="AZ941">
        <v>1</v>
      </c>
      <c r="BA941">
        <v>0</v>
      </c>
      <c r="BB941">
        <v>0</v>
      </c>
      <c r="BC941">
        <v>0</v>
      </c>
      <c r="BD941">
        <v>0</v>
      </c>
      <c r="BE941" s="17">
        <v>0</v>
      </c>
      <c r="BF941">
        <v>1</v>
      </c>
      <c r="BG941">
        <v>0</v>
      </c>
      <c r="BH941" s="17">
        <v>0</v>
      </c>
      <c r="BI941">
        <v>3697.166666666667</v>
      </c>
      <c r="BJ941">
        <v>824</v>
      </c>
      <c r="BK941" s="24">
        <v>28.28</v>
      </c>
      <c r="BL941">
        <v>0</v>
      </c>
      <c r="BM941">
        <v>0</v>
      </c>
      <c r="BN941">
        <v>0</v>
      </c>
      <c r="BO941">
        <v>1</v>
      </c>
      <c r="BP941">
        <v>0</v>
      </c>
      <c r="BQ941">
        <v>0</v>
      </c>
      <c r="BR941">
        <v>0</v>
      </c>
      <c r="BS941" s="17">
        <v>0</v>
      </c>
      <c r="BT941">
        <v>0</v>
      </c>
      <c r="BU941">
        <v>0</v>
      </c>
      <c r="BV941">
        <v>1</v>
      </c>
      <c r="BW941" s="17">
        <v>0</v>
      </c>
      <c r="BX941">
        <v>0</v>
      </c>
      <c r="BY941">
        <v>0</v>
      </c>
      <c r="BZ941">
        <v>0</v>
      </c>
      <c r="CA941">
        <v>0</v>
      </c>
      <c r="CB941" s="17">
        <v>0</v>
      </c>
      <c r="CC941">
        <v>0</v>
      </c>
      <c r="CD941">
        <v>0</v>
      </c>
      <c r="CE941">
        <v>0</v>
      </c>
      <c r="CF941">
        <v>0</v>
      </c>
      <c r="CG941">
        <v>0</v>
      </c>
      <c r="CH941">
        <v>0</v>
      </c>
      <c r="CI941">
        <v>0</v>
      </c>
      <c r="CJ941">
        <v>0</v>
      </c>
      <c r="CK941">
        <v>0</v>
      </c>
      <c r="CL941">
        <v>0</v>
      </c>
      <c r="CM941" s="17">
        <v>0</v>
      </c>
      <c r="CN941">
        <v>0.19600000000000001</v>
      </c>
      <c r="CO941">
        <v>166</v>
      </c>
      <c r="CP941">
        <v>1</v>
      </c>
      <c r="CQ941">
        <v>0</v>
      </c>
      <c r="CR941">
        <v>17</v>
      </c>
      <c r="CX941" s="33" t="s">
        <v>85</v>
      </c>
    </row>
    <row r="942" spans="1:102" x14ac:dyDescent="0.25">
      <c r="A942">
        <v>941</v>
      </c>
      <c r="B942">
        <v>65</v>
      </c>
      <c r="C942" s="24" t="s">
        <v>4091</v>
      </c>
      <c r="D942" s="12">
        <v>8.08</v>
      </c>
      <c r="E942" s="13">
        <v>0.2</v>
      </c>
      <c r="F942" s="7">
        <f t="shared" si="236"/>
        <v>40.4</v>
      </c>
      <c r="G942" s="7">
        <f t="shared" si="221"/>
        <v>7.88</v>
      </c>
      <c r="H942" s="15">
        <f t="shared" si="222"/>
        <v>8.2799999999999994</v>
      </c>
      <c r="I942" s="11">
        <f t="shared" si="223"/>
        <v>0.15999634871826515</v>
      </c>
      <c r="J942" s="32">
        <f t="shared" si="224"/>
        <v>3.9603056613431971E-3</v>
      </c>
      <c r="K942" s="32">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29">
        <v>0</v>
      </c>
      <c r="AE942" s="187">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3"/>
        <v>0.36699999999999999</v>
      </c>
      <c r="AS942" t="s">
        <v>98</v>
      </c>
      <c r="AT942" s="39" t="s">
        <v>98</v>
      </c>
      <c r="AU942">
        <v>0</v>
      </c>
      <c r="AV942" s="17">
        <v>1</v>
      </c>
      <c r="AW942" t="s">
        <v>98</v>
      </c>
      <c r="AX942" s="17" t="s">
        <v>98</v>
      </c>
      <c r="AY942" s="17" t="s">
        <v>233</v>
      </c>
      <c r="AZ942">
        <v>1</v>
      </c>
      <c r="BA942">
        <v>0</v>
      </c>
      <c r="BB942">
        <v>0</v>
      </c>
      <c r="BC942">
        <v>0</v>
      </c>
      <c r="BD942">
        <v>0</v>
      </c>
      <c r="BE942" s="17">
        <v>0</v>
      </c>
      <c r="BF942">
        <v>1</v>
      </c>
      <c r="BG942">
        <v>0</v>
      </c>
      <c r="BH942" s="17">
        <v>0</v>
      </c>
      <c r="BI942">
        <v>3697.166666666667</v>
      </c>
      <c r="BJ942">
        <v>824</v>
      </c>
      <c r="BK942" s="24">
        <v>30.21</v>
      </c>
      <c r="BL942">
        <v>0</v>
      </c>
      <c r="BM942">
        <v>0</v>
      </c>
      <c r="BN942">
        <v>0</v>
      </c>
      <c r="BO942">
        <v>1</v>
      </c>
      <c r="BP942">
        <v>0</v>
      </c>
      <c r="BQ942">
        <v>0</v>
      </c>
      <c r="BR942">
        <v>0</v>
      </c>
      <c r="BS942" s="17">
        <v>0</v>
      </c>
      <c r="BT942">
        <v>0</v>
      </c>
      <c r="BU942">
        <v>0</v>
      </c>
      <c r="BV942">
        <v>1</v>
      </c>
      <c r="BW942" s="17">
        <v>0</v>
      </c>
      <c r="BX942">
        <v>0</v>
      </c>
      <c r="BY942">
        <v>0</v>
      </c>
      <c r="BZ942">
        <v>0</v>
      </c>
      <c r="CA942">
        <v>0</v>
      </c>
      <c r="CB942" s="17">
        <v>0</v>
      </c>
      <c r="CC942">
        <v>0</v>
      </c>
      <c r="CD942">
        <v>0</v>
      </c>
      <c r="CE942">
        <v>0</v>
      </c>
      <c r="CF942">
        <v>0</v>
      </c>
      <c r="CG942">
        <v>0</v>
      </c>
      <c r="CH942">
        <v>0</v>
      </c>
      <c r="CI942">
        <v>0</v>
      </c>
      <c r="CJ942">
        <v>0</v>
      </c>
      <c r="CK942">
        <v>0</v>
      </c>
      <c r="CL942">
        <v>0</v>
      </c>
      <c r="CM942" s="17">
        <v>0</v>
      </c>
      <c r="CN942">
        <v>0.19600000000000001</v>
      </c>
      <c r="CO942">
        <v>166</v>
      </c>
      <c r="CP942">
        <v>1</v>
      </c>
      <c r="CQ942">
        <v>0</v>
      </c>
      <c r="CR942">
        <v>17</v>
      </c>
      <c r="CX942" s="33" t="s">
        <v>85</v>
      </c>
    </row>
    <row r="943" spans="1:102" x14ac:dyDescent="0.25">
      <c r="A943">
        <v>942</v>
      </c>
      <c r="B943">
        <v>65</v>
      </c>
      <c r="C943" s="24" t="s">
        <v>4091</v>
      </c>
      <c r="D943" s="12">
        <v>8.1199999999999992</v>
      </c>
      <c r="E943" s="13">
        <v>0.2</v>
      </c>
      <c r="F943" s="7">
        <f t="shared" si="236"/>
        <v>40.599999999999994</v>
      </c>
      <c r="G943" s="7">
        <f t="shared" si="221"/>
        <v>7.919999999999999</v>
      </c>
      <c r="H943" s="15">
        <f t="shared" si="222"/>
        <v>8.3199999999999985</v>
      </c>
      <c r="I943" s="11">
        <f t="shared" si="223"/>
        <v>0.15585629709920443</v>
      </c>
      <c r="J943" s="32">
        <f t="shared" si="224"/>
        <v>3.8388250517045436E-3</v>
      </c>
      <c r="K943" s="32">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29">
        <v>0</v>
      </c>
      <c r="AE943" s="187">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3"/>
        <v>0.48299999999999998</v>
      </c>
      <c r="AS943" t="s">
        <v>98</v>
      </c>
      <c r="AT943" s="39" t="s">
        <v>98</v>
      </c>
      <c r="AU943">
        <v>0</v>
      </c>
      <c r="AV943" s="17">
        <v>1</v>
      </c>
      <c r="AW943" t="s">
        <v>98</v>
      </c>
      <c r="AX943" s="17" t="s">
        <v>98</v>
      </c>
      <c r="AY943" s="17" t="s">
        <v>233</v>
      </c>
      <c r="AZ943">
        <v>1</v>
      </c>
      <c r="BA943">
        <v>0</v>
      </c>
      <c r="BB943">
        <v>0</v>
      </c>
      <c r="BC943">
        <v>0</v>
      </c>
      <c r="BD943">
        <v>0</v>
      </c>
      <c r="BE943" s="17">
        <v>0</v>
      </c>
      <c r="BF943">
        <v>1</v>
      </c>
      <c r="BG943">
        <v>0</v>
      </c>
      <c r="BH943" s="17">
        <v>0</v>
      </c>
      <c r="BI943">
        <v>3697.166666666667</v>
      </c>
      <c r="BJ943">
        <v>824</v>
      </c>
      <c r="BK943" s="24">
        <v>28.15</v>
      </c>
      <c r="BL943">
        <v>0</v>
      </c>
      <c r="BM943">
        <v>0</v>
      </c>
      <c r="BN943">
        <v>0</v>
      </c>
      <c r="BO943">
        <v>1</v>
      </c>
      <c r="BP943">
        <v>0</v>
      </c>
      <c r="BQ943">
        <v>0</v>
      </c>
      <c r="BR943">
        <v>0</v>
      </c>
      <c r="BS943" s="17">
        <v>0</v>
      </c>
      <c r="BT943">
        <v>0</v>
      </c>
      <c r="BU943">
        <v>0</v>
      </c>
      <c r="BV943">
        <v>1</v>
      </c>
      <c r="BW943" s="17">
        <v>0</v>
      </c>
      <c r="BX943">
        <v>0</v>
      </c>
      <c r="BY943">
        <v>0</v>
      </c>
      <c r="BZ943">
        <v>0</v>
      </c>
      <c r="CA943">
        <v>0</v>
      </c>
      <c r="CB943" s="17">
        <v>0</v>
      </c>
      <c r="CC943">
        <v>0</v>
      </c>
      <c r="CD943">
        <v>0</v>
      </c>
      <c r="CE943">
        <v>0</v>
      </c>
      <c r="CF943">
        <v>0</v>
      </c>
      <c r="CG943">
        <v>0</v>
      </c>
      <c r="CH943">
        <v>0</v>
      </c>
      <c r="CI943">
        <v>0</v>
      </c>
      <c r="CJ943">
        <v>0</v>
      </c>
      <c r="CK943">
        <v>0</v>
      </c>
      <c r="CL943">
        <v>0</v>
      </c>
      <c r="CM943" s="17">
        <v>0</v>
      </c>
      <c r="CN943">
        <v>0.19600000000000001</v>
      </c>
      <c r="CO943">
        <v>166</v>
      </c>
      <c r="CP943">
        <v>1</v>
      </c>
      <c r="CQ943">
        <v>0</v>
      </c>
      <c r="CR943">
        <v>17</v>
      </c>
      <c r="CX943" s="33" t="s">
        <v>85</v>
      </c>
    </row>
    <row r="944" spans="1:102" x14ac:dyDescent="0.25">
      <c r="A944">
        <v>943</v>
      </c>
      <c r="B944">
        <v>65</v>
      </c>
      <c r="C944" s="24" t="s">
        <v>4091</v>
      </c>
      <c r="D944" s="12">
        <v>6.44</v>
      </c>
      <c r="E944" s="13">
        <v>1.19</v>
      </c>
      <c r="F944" s="7">
        <f t="shared" si="236"/>
        <v>5.4117647058823533</v>
      </c>
      <c r="G944" s="7">
        <f t="shared" si="221"/>
        <v>5.25</v>
      </c>
      <c r="H944" s="15">
        <f t="shared" si="222"/>
        <v>7.6300000000000008</v>
      </c>
      <c r="I944" s="11">
        <f t="shared" si="223"/>
        <v>9.4417443129568596E-2</v>
      </c>
      <c r="J944" s="32">
        <f t="shared" si="224"/>
        <v>1.7446701447855067E-2</v>
      </c>
      <c r="K944" s="32">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29">
        <v>1</v>
      </c>
      <c r="AE944" s="187">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3"/>
        <v>0.47599999999999998</v>
      </c>
      <c r="AS944" t="s">
        <v>98</v>
      </c>
      <c r="AT944" s="39" t="s">
        <v>98</v>
      </c>
      <c r="AU944">
        <v>0</v>
      </c>
      <c r="AV944" s="17">
        <v>1</v>
      </c>
      <c r="AW944" t="s">
        <v>98</v>
      </c>
      <c r="AX944" s="17" t="s">
        <v>98</v>
      </c>
      <c r="AY944" s="17" t="s">
        <v>233</v>
      </c>
      <c r="AZ944">
        <v>1</v>
      </c>
      <c r="BA944">
        <v>0</v>
      </c>
      <c r="BB944">
        <v>0</v>
      </c>
      <c r="BC944">
        <v>0</v>
      </c>
      <c r="BD944">
        <v>0</v>
      </c>
      <c r="BE944" s="17">
        <v>0</v>
      </c>
      <c r="BF944">
        <v>1</v>
      </c>
      <c r="BG944">
        <v>0</v>
      </c>
      <c r="BH944" s="17">
        <v>0</v>
      </c>
      <c r="BI944">
        <v>3697.166666666667</v>
      </c>
      <c r="BJ944">
        <v>824</v>
      </c>
      <c r="BK944" s="24">
        <v>28.28</v>
      </c>
      <c r="BL944">
        <v>0</v>
      </c>
      <c r="BM944">
        <v>0</v>
      </c>
      <c r="BN944">
        <v>0</v>
      </c>
      <c r="BO944">
        <v>1</v>
      </c>
      <c r="BP944">
        <v>0</v>
      </c>
      <c r="BQ944">
        <v>0</v>
      </c>
      <c r="BR944">
        <v>0</v>
      </c>
      <c r="BS944" s="17">
        <v>0</v>
      </c>
      <c r="BT944">
        <v>0</v>
      </c>
      <c r="BU944">
        <v>0</v>
      </c>
      <c r="BV944">
        <v>1</v>
      </c>
      <c r="BW944" s="17">
        <v>0</v>
      </c>
      <c r="BX944">
        <v>0</v>
      </c>
      <c r="BY944">
        <v>0</v>
      </c>
      <c r="BZ944">
        <v>0</v>
      </c>
      <c r="CA944">
        <v>0</v>
      </c>
      <c r="CB944" s="17">
        <v>0</v>
      </c>
      <c r="CC944">
        <v>1</v>
      </c>
      <c r="CD944">
        <v>0</v>
      </c>
      <c r="CE944">
        <v>0</v>
      </c>
      <c r="CF944">
        <v>0</v>
      </c>
      <c r="CG944">
        <v>1</v>
      </c>
      <c r="CH944">
        <v>1</v>
      </c>
      <c r="CI944">
        <v>1</v>
      </c>
      <c r="CJ944">
        <v>0</v>
      </c>
      <c r="CK944">
        <v>0</v>
      </c>
      <c r="CL944">
        <v>1</v>
      </c>
      <c r="CM944" s="17">
        <v>0</v>
      </c>
      <c r="CN944">
        <v>0.19600000000000001</v>
      </c>
      <c r="CO944">
        <v>166</v>
      </c>
      <c r="CP944">
        <v>1</v>
      </c>
      <c r="CQ944">
        <v>0</v>
      </c>
      <c r="CR944">
        <v>17</v>
      </c>
      <c r="CX944" s="33" t="s">
        <v>85</v>
      </c>
    </row>
    <row r="945" spans="1:102" x14ac:dyDescent="0.25">
      <c r="A945">
        <v>944</v>
      </c>
      <c r="B945">
        <v>65</v>
      </c>
      <c r="C945" s="24" t="s">
        <v>4091</v>
      </c>
      <c r="D945" s="12">
        <v>5.44</v>
      </c>
      <c r="E945" s="13">
        <v>0.27</v>
      </c>
      <c r="F945" s="7">
        <f t="shared" si="236"/>
        <v>20.148148148148149</v>
      </c>
      <c r="G945" s="7">
        <f t="shared" si="221"/>
        <v>5.17</v>
      </c>
      <c r="H945" s="15">
        <f t="shared" si="222"/>
        <v>5.7100000000000009</v>
      </c>
      <c r="I945" s="11">
        <f t="shared" si="223"/>
        <v>9.0276994457422877E-2</v>
      </c>
      <c r="J945" s="32">
        <f t="shared" si="224"/>
        <v>4.4806596513794449E-3</v>
      </c>
      <c r="K945" s="32">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29">
        <v>1</v>
      </c>
      <c r="AE945" s="187">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3"/>
        <v>0.36699999999999999</v>
      </c>
      <c r="AS945" t="s">
        <v>98</v>
      </c>
      <c r="AT945" s="39" t="s">
        <v>98</v>
      </c>
      <c r="AU945">
        <v>0</v>
      </c>
      <c r="AV945" s="17">
        <v>1</v>
      </c>
      <c r="AW945" t="s">
        <v>98</v>
      </c>
      <c r="AX945" s="17" t="s">
        <v>98</v>
      </c>
      <c r="AY945" s="17" t="s">
        <v>233</v>
      </c>
      <c r="AZ945">
        <v>1</v>
      </c>
      <c r="BA945">
        <v>0</v>
      </c>
      <c r="BB945">
        <v>0</v>
      </c>
      <c r="BC945">
        <v>0</v>
      </c>
      <c r="BD945">
        <v>0</v>
      </c>
      <c r="BE945" s="17">
        <v>0</v>
      </c>
      <c r="BF945">
        <v>1</v>
      </c>
      <c r="BG945">
        <v>0</v>
      </c>
      <c r="BH945" s="17">
        <v>0</v>
      </c>
      <c r="BI945">
        <v>3697.166666666667</v>
      </c>
      <c r="BJ945">
        <v>824</v>
      </c>
      <c r="BK945" s="24">
        <v>30.21</v>
      </c>
      <c r="BL945">
        <v>0</v>
      </c>
      <c r="BM945">
        <v>0</v>
      </c>
      <c r="BN945">
        <v>0</v>
      </c>
      <c r="BO945">
        <v>1</v>
      </c>
      <c r="BP945">
        <v>0</v>
      </c>
      <c r="BQ945">
        <v>0</v>
      </c>
      <c r="BR945">
        <v>0</v>
      </c>
      <c r="BS945" s="17">
        <v>0</v>
      </c>
      <c r="BT945">
        <v>0</v>
      </c>
      <c r="BU945">
        <v>0</v>
      </c>
      <c r="BV945">
        <v>1</v>
      </c>
      <c r="BW945" s="17">
        <v>0</v>
      </c>
      <c r="BX945">
        <v>0</v>
      </c>
      <c r="BY945">
        <v>0</v>
      </c>
      <c r="BZ945">
        <v>0</v>
      </c>
      <c r="CA945">
        <v>0</v>
      </c>
      <c r="CB945" s="17">
        <v>0</v>
      </c>
      <c r="CC945">
        <v>1</v>
      </c>
      <c r="CD945">
        <v>0</v>
      </c>
      <c r="CE945">
        <v>0</v>
      </c>
      <c r="CF945">
        <v>0</v>
      </c>
      <c r="CG945">
        <v>1</v>
      </c>
      <c r="CH945">
        <v>1</v>
      </c>
      <c r="CI945">
        <v>1</v>
      </c>
      <c r="CJ945">
        <v>0</v>
      </c>
      <c r="CK945">
        <v>0</v>
      </c>
      <c r="CL945">
        <v>1</v>
      </c>
      <c r="CM945" s="17">
        <v>0</v>
      </c>
      <c r="CN945">
        <v>0.19600000000000001</v>
      </c>
      <c r="CO945">
        <v>166</v>
      </c>
      <c r="CP945">
        <v>1</v>
      </c>
      <c r="CQ945">
        <v>0</v>
      </c>
      <c r="CR945">
        <v>17</v>
      </c>
      <c r="CX945" s="33" t="s">
        <v>85</v>
      </c>
    </row>
    <row r="946" spans="1:102" x14ac:dyDescent="0.25">
      <c r="A946">
        <v>945</v>
      </c>
      <c r="B946">
        <v>65</v>
      </c>
      <c r="C946" s="24" t="s">
        <v>4091</v>
      </c>
      <c r="D946" s="12">
        <v>5.42</v>
      </c>
      <c r="E946" s="13">
        <v>0.25</v>
      </c>
      <c r="F946" s="7">
        <f t="shared" si="236"/>
        <v>21.68</v>
      </c>
      <c r="G946" s="7">
        <f t="shared" si="221"/>
        <v>5.17</v>
      </c>
      <c r="H946" s="15">
        <f t="shared" si="222"/>
        <v>5.67</v>
      </c>
      <c r="I946" s="11">
        <f t="shared" si="223"/>
        <v>9.4039787159001409E-2</v>
      </c>
      <c r="J946" s="32">
        <f t="shared" si="224"/>
        <v>4.33762855899453E-3</v>
      </c>
      <c r="K946" s="32">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29">
        <v>1</v>
      </c>
      <c r="AE946" s="187">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3"/>
        <v>0.48299999999999998</v>
      </c>
      <c r="AS946" t="s">
        <v>98</v>
      </c>
      <c r="AT946" s="39" t="s">
        <v>98</v>
      </c>
      <c r="AU946">
        <v>0</v>
      </c>
      <c r="AV946" s="17">
        <v>1</v>
      </c>
      <c r="AW946" t="s">
        <v>98</v>
      </c>
      <c r="AX946" s="17" t="s">
        <v>98</v>
      </c>
      <c r="AY946" s="17" t="s">
        <v>233</v>
      </c>
      <c r="AZ946">
        <v>1</v>
      </c>
      <c r="BA946">
        <v>0</v>
      </c>
      <c r="BB946">
        <v>0</v>
      </c>
      <c r="BC946">
        <v>0</v>
      </c>
      <c r="BD946">
        <v>0</v>
      </c>
      <c r="BE946" s="17">
        <v>0</v>
      </c>
      <c r="BF946">
        <v>1</v>
      </c>
      <c r="BG946">
        <v>0</v>
      </c>
      <c r="BH946" s="17">
        <v>0</v>
      </c>
      <c r="BI946">
        <v>3697.166666666667</v>
      </c>
      <c r="BJ946">
        <v>824</v>
      </c>
      <c r="BK946" s="24">
        <v>28.15</v>
      </c>
      <c r="BL946">
        <v>0</v>
      </c>
      <c r="BM946">
        <v>0</v>
      </c>
      <c r="BN946">
        <v>0</v>
      </c>
      <c r="BO946">
        <v>1</v>
      </c>
      <c r="BP946">
        <v>0</v>
      </c>
      <c r="BQ946">
        <v>0</v>
      </c>
      <c r="BR946">
        <v>0</v>
      </c>
      <c r="BS946" s="17">
        <v>0</v>
      </c>
      <c r="BT946">
        <v>0</v>
      </c>
      <c r="BU946">
        <v>0</v>
      </c>
      <c r="BV946">
        <v>1</v>
      </c>
      <c r="BW946" s="17">
        <v>0</v>
      </c>
      <c r="BX946">
        <v>0</v>
      </c>
      <c r="BY946">
        <v>0</v>
      </c>
      <c r="BZ946">
        <v>0</v>
      </c>
      <c r="CA946">
        <v>0</v>
      </c>
      <c r="CB946" s="17">
        <v>0</v>
      </c>
      <c r="CC946">
        <v>1</v>
      </c>
      <c r="CD946">
        <v>0</v>
      </c>
      <c r="CE946">
        <v>0</v>
      </c>
      <c r="CF946">
        <v>0</v>
      </c>
      <c r="CG946">
        <v>1</v>
      </c>
      <c r="CH946">
        <v>1</v>
      </c>
      <c r="CI946">
        <v>1</v>
      </c>
      <c r="CJ946">
        <v>0</v>
      </c>
      <c r="CK946">
        <v>0</v>
      </c>
      <c r="CL946">
        <v>1</v>
      </c>
      <c r="CM946" s="17">
        <v>0</v>
      </c>
      <c r="CN946">
        <v>0.19600000000000001</v>
      </c>
      <c r="CO946">
        <v>166</v>
      </c>
      <c r="CP946">
        <v>1</v>
      </c>
      <c r="CQ946">
        <v>0</v>
      </c>
      <c r="CR946">
        <v>17</v>
      </c>
      <c r="CX946" s="33" t="s">
        <v>85</v>
      </c>
    </row>
    <row r="947" spans="1:102" x14ac:dyDescent="0.25">
      <c r="A947">
        <v>946</v>
      </c>
      <c r="B947">
        <v>65</v>
      </c>
      <c r="C947" s="24" t="s">
        <v>4091</v>
      </c>
      <c r="D947" s="12">
        <v>5.59</v>
      </c>
      <c r="E947" s="13">
        <v>1.3</v>
      </c>
      <c r="F947" s="7">
        <f t="shared" si="236"/>
        <v>4.3</v>
      </c>
      <c r="G947" s="7">
        <f t="shared" si="221"/>
        <v>4.29</v>
      </c>
      <c r="H947" s="15">
        <f t="shared" si="222"/>
        <v>6.89</v>
      </c>
      <c r="I947" s="11">
        <f t="shared" si="223"/>
        <v>7.71371494382493E-2</v>
      </c>
      <c r="J947" s="32">
        <f t="shared" si="224"/>
        <v>1.7938871962383557E-2</v>
      </c>
      <c r="K947" s="32">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29">
        <v>1</v>
      </c>
      <c r="AE947" s="187">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3"/>
        <v>0.47599999999999998</v>
      </c>
      <c r="AS947" t="s">
        <v>98</v>
      </c>
      <c r="AT947" s="39" t="s">
        <v>98</v>
      </c>
      <c r="AU947">
        <v>0</v>
      </c>
      <c r="AV947" s="17">
        <v>1</v>
      </c>
      <c r="AW947" t="s">
        <v>98</v>
      </c>
      <c r="AX947" s="17" t="s">
        <v>98</v>
      </c>
      <c r="AY947" s="17" t="s">
        <v>233</v>
      </c>
      <c r="AZ947">
        <v>1</v>
      </c>
      <c r="BA947">
        <v>0</v>
      </c>
      <c r="BB947">
        <v>0</v>
      </c>
      <c r="BC947">
        <v>0</v>
      </c>
      <c r="BD947">
        <v>0</v>
      </c>
      <c r="BE947" s="17">
        <v>0</v>
      </c>
      <c r="BF947">
        <v>1</v>
      </c>
      <c r="BG947">
        <v>0</v>
      </c>
      <c r="BH947" s="17">
        <v>0</v>
      </c>
      <c r="BI947">
        <v>3697.166666666667</v>
      </c>
      <c r="BJ947">
        <v>824</v>
      </c>
      <c r="BK947" s="24">
        <v>28.28</v>
      </c>
      <c r="BL947">
        <v>0</v>
      </c>
      <c r="BM947">
        <v>0</v>
      </c>
      <c r="BN947">
        <v>0</v>
      </c>
      <c r="BO947">
        <v>1</v>
      </c>
      <c r="BP947">
        <v>0</v>
      </c>
      <c r="BQ947">
        <v>0</v>
      </c>
      <c r="BR947">
        <v>0</v>
      </c>
      <c r="BS947" s="17">
        <v>0</v>
      </c>
      <c r="BT947">
        <v>1</v>
      </c>
      <c r="BU947">
        <v>0</v>
      </c>
      <c r="BV947">
        <v>0</v>
      </c>
      <c r="BW947" s="17">
        <v>0</v>
      </c>
      <c r="BX947">
        <v>0</v>
      </c>
      <c r="BY947">
        <v>0</v>
      </c>
      <c r="BZ947">
        <v>0</v>
      </c>
      <c r="CA947">
        <v>0</v>
      </c>
      <c r="CB947" s="17">
        <v>0</v>
      </c>
      <c r="CC947">
        <v>1</v>
      </c>
      <c r="CD947">
        <v>0</v>
      </c>
      <c r="CE947">
        <v>0</v>
      </c>
      <c r="CF947">
        <v>0</v>
      </c>
      <c r="CG947">
        <v>1</v>
      </c>
      <c r="CH947">
        <v>1</v>
      </c>
      <c r="CI947">
        <v>1</v>
      </c>
      <c r="CJ947">
        <v>0</v>
      </c>
      <c r="CK947">
        <v>0</v>
      </c>
      <c r="CL947">
        <v>1</v>
      </c>
      <c r="CM947" s="17">
        <v>0</v>
      </c>
      <c r="CN947">
        <v>0.19600000000000001</v>
      </c>
      <c r="CO947">
        <v>166</v>
      </c>
      <c r="CP947">
        <v>1</v>
      </c>
      <c r="CQ947">
        <v>0</v>
      </c>
      <c r="CR947">
        <v>17</v>
      </c>
      <c r="CX947" s="33" t="s">
        <v>85</v>
      </c>
    </row>
    <row r="948" spans="1:102" x14ac:dyDescent="0.25">
      <c r="A948">
        <v>947</v>
      </c>
      <c r="B948">
        <v>65</v>
      </c>
      <c r="C948" s="24" t="s">
        <v>4091</v>
      </c>
      <c r="D948" s="12">
        <v>4.37</v>
      </c>
      <c r="E948" s="13">
        <v>0.28999999999999998</v>
      </c>
      <c r="F948" s="7">
        <f t="shared" si="236"/>
        <v>15.068965517241381</v>
      </c>
      <c r="G948" s="7">
        <f t="shared" si="221"/>
        <v>4.08</v>
      </c>
      <c r="H948" s="15">
        <f t="shared" si="222"/>
        <v>4.66</v>
      </c>
      <c r="I948" s="11">
        <f t="shared" si="223"/>
        <v>6.9109827835688309E-2</v>
      </c>
      <c r="J948" s="32">
        <f t="shared" si="224"/>
        <v>4.5862357144964777E-3</v>
      </c>
      <c r="K948" s="32">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29">
        <v>1</v>
      </c>
      <c r="AE948" s="187">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3"/>
        <v>0.36699999999999999</v>
      </c>
      <c r="AS948" t="s">
        <v>98</v>
      </c>
      <c r="AT948" s="39" t="s">
        <v>98</v>
      </c>
      <c r="AU948">
        <v>0</v>
      </c>
      <c r="AV948" s="17">
        <v>1</v>
      </c>
      <c r="AW948" t="s">
        <v>98</v>
      </c>
      <c r="AX948" s="17" t="s">
        <v>98</v>
      </c>
      <c r="AY948" s="17" t="s">
        <v>233</v>
      </c>
      <c r="AZ948">
        <v>1</v>
      </c>
      <c r="BA948">
        <v>0</v>
      </c>
      <c r="BB948">
        <v>0</v>
      </c>
      <c r="BC948">
        <v>0</v>
      </c>
      <c r="BD948">
        <v>0</v>
      </c>
      <c r="BE948" s="17">
        <v>0</v>
      </c>
      <c r="BF948">
        <v>1</v>
      </c>
      <c r="BG948">
        <v>0</v>
      </c>
      <c r="BH948" s="17">
        <v>0</v>
      </c>
      <c r="BI948">
        <v>3697.166666666667</v>
      </c>
      <c r="BJ948">
        <v>824</v>
      </c>
      <c r="BK948" s="24">
        <v>30.21</v>
      </c>
      <c r="BL948">
        <v>0</v>
      </c>
      <c r="BM948">
        <v>0</v>
      </c>
      <c r="BN948">
        <v>0</v>
      </c>
      <c r="BO948">
        <v>1</v>
      </c>
      <c r="BP948">
        <v>0</v>
      </c>
      <c r="BQ948">
        <v>0</v>
      </c>
      <c r="BR948">
        <v>0</v>
      </c>
      <c r="BS948" s="17">
        <v>0</v>
      </c>
      <c r="BT948">
        <v>1</v>
      </c>
      <c r="BU948">
        <v>0</v>
      </c>
      <c r="BV948">
        <v>0</v>
      </c>
      <c r="BW948" s="17">
        <v>0</v>
      </c>
      <c r="BX948">
        <v>0</v>
      </c>
      <c r="BY948">
        <v>0</v>
      </c>
      <c r="BZ948">
        <v>0</v>
      </c>
      <c r="CA948">
        <v>0</v>
      </c>
      <c r="CB948" s="17">
        <v>0</v>
      </c>
      <c r="CC948">
        <v>1</v>
      </c>
      <c r="CD948">
        <v>0</v>
      </c>
      <c r="CE948">
        <v>0</v>
      </c>
      <c r="CF948">
        <v>0</v>
      </c>
      <c r="CG948">
        <v>1</v>
      </c>
      <c r="CH948">
        <v>1</v>
      </c>
      <c r="CI948">
        <v>1</v>
      </c>
      <c r="CJ948">
        <v>0</v>
      </c>
      <c r="CK948">
        <v>0</v>
      </c>
      <c r="CL948">
        <v>1</v>
      </c>
      <c r="CM948" s="17">
        <v>0</v>
      </c>
      <c r="CN948">
        <v>0.19600000000000001</v>
      </c>
      <c r="CO948">
        <v>166</v>
      </c>
      <c r="CP948">
        <v>1</v>
      </c>
      <c r="CQ948">
        <v>0</v>
      </c>
      <c r="CR948">
        <v>17</v>
      </c>
      <c r="CX948" s="33" t="s">
        <v>85</v>
      </c>
    </row>
    <row r="949" spans="1:102" x14ac:dyDescent="0.25">
      <c r="A949">
        <v>948</v>
      </c>
      <c r="B949">
        <v>65</v>
      </c>
      <c r="C949" s="24" t="s">
        <v>4091</v>
      </c>
      <c r="D949" s="12">
        <v>4.43</v>
      </c>
      <c r="E949" s="13">
        <v>0.27</v>
      </c>
      <c r="F949" s="7">
        <f t="shared" si="236"/>
        <v>16.407407407407405</v>
      </c>
      <c r="G949" s="7">
        <f t="shared" si="221"/>
        <v>4.16</v>
      </c>
      <c r="H949" s="15">
        <f t="shared" si="222"/>
        <v>4.6999999999999993</v>
      </c>
      <c r="I949" s="11">
        <f t="shared" si="223"/>
        <v>7.2872020659854361E-2</v>
      </c>
      <c r="J949" s="32">
        <f t="shared" si="224"/>
        <v>4.4414098370565867E-3</v>
      </c>
      <c r="K949" s="32">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29">
        <v>1</v>
      </c>
      <c r="AE949" s="187">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3"/>
        <v>0.48299999999999998</v>
      </c>
      <c r="AS949" t="s">
        <v>98</v>
      </c>
      <c r="AT949" s="39" t="s">
        <v>98</v>
      </c>
      <c r="AU949">
        <v>0</v>
      </c>
      <c r="AV949" s="17">
        <v>1</v>
      </c>
      <c r="AW949" t="s">
        <v>98</v>
      </c>
      <c r="AX949" s="17" t="s">
        <v>98</v>
      </c>
      <c r="AY949" s="17" t="s">
        <v>233</v>
      </c>
      <c r="AZ949">
        <v>1</v>
      </c>
      <c r="BA949">
        <v>0</v>
      </c>
      <c r="BB949">
        <v>0</v>
      </c>
      <c r="BC949">
        <v>0</v>
      </c>
      <c r="BD949">
        <v>0</v>
      </c>
      <c r="BE949" s="17">
        <v>0</v>
      </c>
      <c r="BF949">
        <v>1</v>
      </c>
      <c r="BG949">
        <v>0</v>
      </c>
      <c r="BH949" s="17">
        <v>0</v>
      </c>
      <c r="BI949">
        <v>3697.166666666667</v>
      </c>
      <c r="BJ949">
        <v>824</v>
      </c>
      <c r="BK949" s="24">
        <v>28.15</v>
      </c>
      <c r="BL949">
        <v>0</v>
      </c>
      <c r="BM949">
        <v>0</v>
      </c>
      <c r="BN949">
        <v>0</v>
      </c>
      <c r="BO949">
        <v>1</v>
      </c>
      <c r="BP949">
        <v>0</v>
      </c>
      <c r="BQ949">
        <v>0</v>
      </c>
      <c r="BR949">
        <v>0</v>
      </c>
      <c r="BS949" s="17">
        <v>0</v>
      </c>
      <c r="BT949">
        <v>1</v>
      </c>
      <c r="BU949">
        <v>0</v>
      </c>
      <c r="BV949">
        <v>0</v>
      </c>
      <c r="BW949" s="17">
        <v>0</v>
      </c>
      <c r="BX949">
        <v>0</v>
      </c>
      <c r="BY949">
        <v>0</v>
      </c>
      <c r="BZ949">
        <v>0</v>
      </c>
      <c r="CA949">
        <v>0</v>
      </c>
      <c r="CB949" s="17">
        <v>0</v>
      </c>
      <c r="CC949">
        <v>1</v>
      </c>
      <c r="CD949">
        <v>0</v>
      </c>
      <c r="CE949">
        <v>0</v>
      </c>
      <c r="CF949">
        <v>0</v>
      </c>
      <c r="CG949">
        <v>1</v>
      </c>
      <c r="CH949">
        <v>1</v>
      </c>
      <c r="CI949">
        <v>1</v>
      </c>
      <c r="CJ949">
        <v>0</v>
      </c>
      <c r="CK949">
        <v>0</v>
      </c>
      <c r="CL949">
        <v>1</v>
      </c>
      <c r="CM949" s="17">
        <v>0</v>
      </c>
      <c r="CN949">
        <v>0.19600000000000001</v>
      </c>
      <c r="CO949">
        <v>166</v>
      </c>
      <c r="CP949">
        <v>1</v>
      </c>
      <c r="CQ949">
        <v>0</v>
      </c>
      <c r="CR949">
        <v>17</v>
      </c>
      <c r="CX949" s="33" t="s">
        <v>85</v>
      </c>
    </row>
    <row r="950" spans="1:102" x14ac:dyDescent="0.25">
      <c r="A950">
        <v>949</v>
      </c>
      <c r="B950">
        <v>65</v>
      </c>
      <c r="C950" s="24" t="s">
        <v>4091</v>
      </c>
      <c r="D950" s="12">
        <v>17.64</v>
      </c>
      <c r="E950" s="13">
        <v>5.52</v>
      </c>
      <c r="F950" s="7">
        <f t="shared" si="236"/>
        <v>3.1956521739130439</v>
      </c>
      <c r="G950" s="7">
        <f t="shared" si="221"/>
        <v>12.120000000000001</v>
      </c>
      <c r="H950" s="15">
        <f t="shared" si="222"/>
        <v>23.16</v>
      </c>
      <c r="I950" s="11">
        <f t="shared" si="223"/>
        <v>5.591615566090917E-2</v>
      </c>
      <c r="J950" s="32">
        <f t="shared" si="224"/>
        <v>1.7497572519740285E-2</v>
      </c>
      <c r="K950" s="32">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29">
        <v>1</v>
      </c>
      <c r="AE950" s="187">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3"/>
        <v>0.47599999999999998</v>
      </c>
      <c r="AS950" t="s">
        <v>98</v>
      </c>
      <c r="AT950" s="39" t="s">
        <v>98</v>
      </c>
      <c r="AU950">
        <v>0</v>
      </c>
      <c r="AV950" s="17">
        <v>1</v>
      </c>
      <c r="AW950" t="s">
        <v>98</v>
      </c>
      <c r="AX950" s="17" t="s">
        <v>98</v>
      </c>
      <c r="AY950" s="17" t="s">
        <v>233</v>
      </c>
      <c r="AZ950">
        <v>1</v>
      </c>
      <c r="BA950">
        <v>0</v>
      </c>
      <c r="BB950">
        <v>0</v>
      </c>
      <c r="BC950">
        <v>0</v>
      </c>
      <c r="BD950">
        <v>0</v>
      </c>
      <c r="BE950" s="17">
        <v>0</v>
      </c>
      <c r="BF950">
        <v>1</v>
      </c>
      <c r="BG950">
        <v>0</v>
      </c>
      <c r="BH950" s="17">
        <v>0</v>
      </c>
      <c r="BI950">
        <v>3697.166666666667</v>
      </c>
      <c r="BJ950">
        <v>824</v>
      </c>
      <c r="BK950" s="24">
        <v>28.28</v>
      </c>
      <c r="BL950">
        <v>0</v>
      </c>
      <c r="BM950">
        <v>0</v>
      </c>
      <c r="BN950">
        <v>0</v>
      </c>
      <c r="BO950">
        <v>0</v>
      </c>
      <c r="BP950">
        <v>0</v>
      </c>
      <c r="BQ950">
        <v>0</v>
      </c>
      <c r="BR950">
        <v>0</v>
      </c>
      <c r="BS950" s="17">
        <v>1</v>
      </c>
      <c r="BT950">
        <v>0</v>
      </c>
      <c r="BU950">
        <v>1</v>
      </c>
      <c r="BV950">
        <v>0</v>
      </c>
      <c r="BW950" s="17">
        <v>0</v>
      </c>
      <c r="BX950">
        <v>0</v>
      </c>
      <c r="BY950">
        <v>0</v>
      </c>
      <c r="BZ950">
        <v>0</v>
      </c>
      <c r="CA950">
        <v>0</v>
      </c>
      <c r="CB950" s="17">
        <v>0</v>
      </c>
      <c r="CC950">
        <v>1</v>
      </c>
      <c r="CD950">
        <v>0</v>
      </c>
      <c r="CE950">
        <v>0</v>
      </c>
      <c r="CF950">
        <v>0</v>
      </c>
      <c r="CG950">
        <v>1</v>
      </c>
      <c r="CH950">
        <v>1</v>
      </c>
      <c r="CI950">
        <v>1</v>
      </c>
      <c r="CJ950">
        <v>0</v>
      </c>
      <c r="CK950">
        <v>0</v>
      </c>
      <c r="CL950">
        <v>1</v>
      </c>
      <c r="CM950" s="17">
        <v>0</v>
      </c>
      <c r="CN950">
        <v>0.19600000000000001</v>
      </c>
      <c r="CO950">
        <v>166</v>
      </c>
      <c r="CP950">
        <v>1</v>
      </c>
      <c r="CQ950">
        <v>0</v>
      </c>
      <c r="CR950">
        <v>17</v>
      </c>
      <c r="CX950" s="33" t="s">
        <v>85</v>
      </c>
    </row>
    <row r="951" spans="1:102" x14ac:dyDescent="0.25">
      <c r="A951">
        <v>950</v>
      </c>
      <c r="B951">
        <v>65</v>
      </c>
      <c r="C951" s="24" t="s">
        <v>4091</v>
      </c>
      <c r="D951" s="12">
        <v>12.73</v>
      </c>
      <c r="E951" s="13">
        <v>1.18</v>
      </c>
      <c r="F951" s="7">
        <f t="shared" si="236"/>
        <v>10.788135593220339</v>
      </c>
      <c r="G951" s="7">
        <f t="shared" si="221"/>
        <v>11.55</v>
      </c>
      <c r="H951" s="15">
        <f t="shared" si="222"/>
        <v>13.91</v>
      </c>
      <c r="I951" s="11">
        <f t="shared" si="223"/>
        <v>4.8479082851631536E-2</v>
      </c>
      <c r="J951" s="32">
        <f t="shared" si="224"/>
        <v>4.4937405942596393E-3</v>
      </c>
      <c r="K951" s="32">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29">
        <v>1</v>
      </c>
      <c r="AE951" s="187">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3"/>
        <v>0.36699999999999999</v>
      </c>
      <c r="AS951" t="s">
        <v>98</v>
      </c>
      <c r="AT951" s="39" t="s">
        <v>98</v>
      </c>
      <c r="AU951">
        <v>0</v>
      </c>
      <c r="AV951" s="17">
        <v>1</v>
      </c>
      <c r="AW951" t="s">
        <v>98</v>
      </c>
      <c r="AX951" s="17" t="s">
        <v>98</v>
      </c>
      <c r="AY951" s="17" t="s">
        <v>233</v>
      </c>
      <c r="AZ951">
        <v>1</v>
      </c>
      <c r="BA951">
        <v>0</v>
      </c>
      <c r="BB951">
        <v>0</v>
      </c>
      <c r="BC951">
        <v>0</v>
      </c>
      <c r="BD951">
        <v>0</v>
      </c>
      <c r="BE951" s="17">
        <v>0</v>
      </c>
      <c r="BF951">
        <v>1</v>
      </c>
      <c r="BG951">
        <v>0</v>
      </c>
      <c r="BH951" s="17">
        <v>0</v>
      </c>
      <c r="BI951">
        <v>3697.166666666667</v>
      </c>
      <c r="BJ951">
        <v>824</v>
      </c>
      <c r="BK951" s="24">
        <v>30.21</v>
      </c>
      <c r="BL951">
        <v>0</v>
      </c>
      <c r="BM951">
        <v>0</v>
      </c>
      <c r="BN951">
        <v>0</v>
      </c>
      <c r="BO951">
        <v>0</v>
      </c>
      <c r="BP951">
        <v>0</v>
      </c>
      <c r="BQ951">
        <v>0</v>
      </c>
      <c r="BR951">
        <v>0</v>
      </c>
      <c r="BS951" s="17">
        <v>1</v>
      </c>
      <c r="BT951">
        <v>0</v>
      </c>
      <c r="BU951">
        <v>1</v>
      </c>
      <c r="BV951">
        <v>0</v>
      </c>
      <c r="BW951" s="17">
        <v>0</v>
      </c>
      <c r="BX951">
        <v>0</v>
      </c>
      <c r="BY951">
        <v>0</v>
      </c>
      <c r="BZ951">
        <v>0</v>
      </c>
      <c r="CA951">
        <v>0</v>
      </c>
      <c r="CB951" s="17">
        <v>0</v>
      </c>
      <c r="CC951">
        <v>1</v>
      </c>
      <c r="CD951">
        <v>0</v>
      </c>
      <c r="CE951">
        <v>0</v>
      </c>
      <c r="CF951">
        <v>0</v>
      </c>
      <c r="CG951">
        <v>1</v>
      </c>
      <c r="CH951">
        <v>1</v>
      </c>
      <c r="CI951">
        <v>1</v>
      </c>
      <c r="CJ951">
        <v>0</v>
      </c>
      <c r="CK951">
        <v>0</v>
      </c>
      <c r="CL951">
        <v>1</v>
      </c>
      <c r="CM951" s="17">
        <v>0</v>
      </c>
      <c r="CN951">
        <v>0.19600000000000001</v>
      </c>
      <c r="CO951">
        <v>166</v>
      </c>
      <c r="CP951">
        <v>1</v>
      </c>
      <c r="CQ951">
        <v>0</v>
      </c>
      <c r="CR951">
        <v>17</v>
      </c>
      <c r="CX951" s="33" t="s">
        <v>85</v>
      </c>
    </row>
    <row r="952" spans="1:102" x14ac:dyDescent="0.25">
      <c r="A952">
        <v>951</v>
      </c>
      <c r="B952">
        <v>65</v>
      </c>
      <c r="C952" s="24" t="s">
        <v>4091</v>
      </c>
      <c r="D952" s="12">
        <v>11.27</v>
      </c>
      <c r="E952" s="13">
        <v>1.07</v>
      </c>
      <c r="F952" s="7">
        <f t="shared" si="236"/>
        <v>10.532710280373831</v>
      </c>
      <c r="G952" s="7">
        <f t="shared" si="221"/>
        <v>10.199999999999999</v>
      </c>
      <c r="H952" s="15">
        <f t="shared" si="222"/>
        <v>12.34</v>
      </c>
      <c r="I952" s="11">
        <f t="shared" si="223"/>
        <v>4.5842106149373264E-2</v>
      </c>
      <c r="J952" s="32">
        <f t="shared" si="224"/>
        <v>4.3523561295323336E-3</v>
      </c>
      <c r="K952" s="32">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29">
        <v>1</v>
      </c>
      <c r="AE952" s="187">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3"/>
        <v>0.48299999999999998</v>
      </c>
      <c r="AS952" t="s">
        <v>98</v>
      </c>
      <c r="AT952" s="39" t="s">
        <v>98</v>
      </c>
      <c r="AU952">
        <v>0</v>
      </c>
      <c r="AV952" s="17">
        <v>1</v>
      </c>
      <c r="AW952" t="s">
        <v>98</v>
      </c>
      <c r="AX952" s="17" t="s">
        <v>98</v>
      </c>
      <c r="AY952" s="17" t="s">
        <v>233</v>
      </c>
      <c r="AZ952">
        <v>1</v>
      </c>
      <c r="BA952">
        <v>0</v>
      </c>
      <c r="BB952">
        <v>0</v>
      </c>
      <c r="BC952">
        <v>0</v>
      </c>
      <c r="BD952">
        <v>0</v>
      </c>
      <c r="BE952" s="17">
        <v>0</v>
      </c>
      <c r="BF952">
        <v>1</v>
      </c>
      <c r="BG952">
        <v>0</v>
      </c>
      <c r="BH952" s="17">
        <v>0</v>
      </c>
      <c r="BI952">
        <v>3697.166666666667</v>
      </c>
      <c r="BJ952">
        <v>824</v>
      </c>
      <c r="BK952" s="24">
        <v>28.15</v>
      </c>
      <c r="BL952">
        <v>0</v>
      </c>
      <c r="BM952">
        <v>0</v>
      </c>
      <c r="BN952">
        <v>0</v>
      </c>
      <c r="BO952">
        <v>0</v>
      </c>
      <c r="BP952">
        <v>0</v>
      </c>
      <c r="BQ952">
        <v>0</v>
      </c>
      <c r="BR952">
        <v>0</v>
      </c>
      <c r="BS952" s="17">
        <v>1</v>
      </c>
      <c r="BT952">
        <v>0</v>
      </c>
      <c r="BU952">
        <v>1</v>
      </c>
      <c r="BV952">
        <v>0</v>
      </c>
      <c r="BW952" s="17">
        <v>0</v>
      </c>
      <c r="BX952">
        <v>0</v>
      </c>
      <c r="BY952">
        <v>0</v>
      </c>
      <c r="BZ952">
        <v>0</v>
      </c>
      <c r="CA952">
        <v>0</v>
      </c>
      <c r="CB952" s="17">
        <v>0</v>
      </c>
      <c r="CC952">
        <v>1</v>
      </c>
      <c r="CD952">
        <v>0</v>
      </c>
      <c r="CE952">
        <v>0</v>
      </c>
      <c r="CF952">
        <v>0</v>
      </c>
      <c r="CG952">
        <v>1</v>
      </c>
      <c r="CH952">
        <v>1</v>
      </c>
      <c r="CI952">
        <v>1</v>
      </c>
      <c r="CJ952">
        <v>0</v>
      </c>
      <c r="CK952">
        <v>0</v>
      </c>
      <c r="CL952">
        <v>1</v>
      </c>
      <c r="CM952" s="17">
        <v>0</v>
      </c>
      <c r="CN952">
        <v>0.19600000000000001</v>
      </c>
      <c r="CO952">
        <v>166</v>
      </c>
      <c r="CP952">
        <v>1</v>
      </c>
      <c r="CQ952">
        <v>0</v>
      </c>
      <c r="CR952">
        <v>17</v>
      </c>
      <c r="CX952" s="33" t="s">
        <v>85</v>
      </c>
    </row>
    <row r="953" spans="1:102" x14ac:dyDescent="0.25">
      <c r="A953">
        <v>952</v>
      </c>
      <c r="B953">
        <v>65</v>
      </c>
      <c r="C953" s="24" t="s">
        <v>4091</v>
      </c>
      <c r="D953" s="12">
        <v>21.23</v>
      </c>
      <c r="E953" s="13">
        <v>5.52</v>
      </c>
      <c r="F953" s="7">
        <f t="shared" si="236"/>
        <v>3.8460144927536235</v>
      </c>
      <c r="G953" s="7">
        <f t="shared" si="221"/>
        <v>15.71</v>
      </c>
      <c r="H953" s="15">
        <f t="shared" si="222"/>
        <v>26.75</v>
      </c>
      <c r="I953" s="11">
        <f t="shared" si="223"/>
        <v>6.9034252041442867E-2</v>
      </c>
      <c r="J953" s="32">
        <f t="shared" si="224"/>
        <v>1.7949555877002574E-2</v>
      </c>
      <c r="K953" s="32">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29">
        <v>1</v>
      </c>
      <c r="AE953" s="187">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3"/>
        <v>0.47599999999999998</v>
      </c>
      <c r="AS953" t="s">
        <v>98</v>
      </c>
      <c r="AT953" s="39" t="s">
        <v>98</v>
      </c>
      <c r="AU953">
        <v>0</v>
      </c>
      <c r="AV953" s="17">
        <v>1</v>
      </c>
      <c r="AW953" t="s">
        <v>98</v>
      </c>
      <c r="AX953" s="17" t="s">
        <v>98</v>
      </c>
      <c r="AY953" s="17" t="s">
        <v>233</v>
      </c>
      <c r="AZ953">
        <v>1</v>
      </c>
      <c r="BA953">
        <v>0</v>
      </c>
      <c r="BB953">
        <v>0</v>
      </c>
      <c r="BC953">
        <v>0</v>
      </c>
      <c r="BD953">
        <v>0</v>
      </c>
      <c r="BE953" s="17">
        <v>0</v>
      </c>
      <c r="BF953">
        <v>1</v>
      </c>
      <c r="BG953">
        <v>0</v>
      </c>
      <c r="BH953" s="17">
        <v>0</v>
      </c>
      <c r="BI953">
        <v>3697.166666666667</v>
      </c>
      <c r="BJ953">
        <v>824</v>
      </c>
      <c r="BK953" s="24">
        <v>28.28</v>
      </c>
      <c r="BL953">
        <v>0</v>
      </c>
      <c r="BM953">
        <v>0</v>
      </c>
      <c r="BN953">
        <v>0</v>
      </c>
      <c r="BO953">
        <v>0</v>
      </c>
      <c r="BP953">
        <v>0</v>
      </c>
      <c r="BQ953">
        <v>0</v>
      </c>
      <c r="BR953">
        <v>0</v>
      </c>
      <c r="BS953" s="17">
        <v>1</v>
      </c>
      <c r="BT953">
        <v>1</v>
      </c>
      <c r="BU953">
        <v>0</v>
      </c>
      <c r="BV953">
        <v>0</v>
      </c>
      <c r="BW953" s="17">
        <v>0</v>
      </c>
      <c r="BX953">
        <v>0</v>
      </c>
      <c r="BY953">
        <v>0</v>
      </c>
      <c r="BZ953">
        <v>0</v>
      </c>
      <c r="CA953">
        <v>0</v>
      </c>
      <c r="CB953" s="17">
        <v>0</v>
      </c>
      <c r="CC953">
        <v>1</v>
      </c>
      <c r="CD953">
        <v>0</v>
      </c>
      <c r="CE953">
        <v>0</v>
      </c>
      <c r="CF953">
        <v>0</v>
      </c>
      <c r="CG953">
        <v>1</v>
      </c>
      <c r="CH953">
        <v>1</v>
      </c>
      <c r="CI953">
        <v>1</v>
      </c>
      <c r="CJ953">
        <v>0</v>
      </c>
      <c r="CK953">
        <v>0</v>
      </c>
      <c r="CL953">
        <v>1</v>
      </c>
      <c r="CM953" s="17">
        <v>0</v>
      </c>
      <c r="CN953">
        <v>0.19600000000000001</v>
      </c>
      <c r="CO953">
        <v>166</v>
      </c>
      <c r="CP953">
        <v>1</v>
      </c>
      <c r="CQ953">
        <v>0</v>
      </c>
      <c r="CR953">
        <v>17</v>
      </c>
      <c r="CX953" s="33" t="s">
        <v>85</v>
      </c>
    </row>
    <row r="954" spans="1:102" x14ac:dyDescent="0.25">
      <c r="A954">
        <v>953</v>
      </c>
      <c r="B954">
        <v>65</v>
      </c>
      <c r="C954" s="24" t="s">
        <v>4091</v>
      </c>
      <c r="D954" s="12">
        <v>11.81</v>
      </c>
      <c r="E954" s="13">
        <v>1.63</v>
      </c>
      <c r="F954" s="7">
        <f t="shared" si="236"/>
        <v>7.2453987730061353</v>
      </c>
      <c r="G954" s="7">
        <f t="shared" si="221"/>
        <v>10.18</v>
      </c>
      <c r="H954" s="15">
        <f t="shared" si="222"/>
        <v>13.440000000000001</v>
      </c>
      <c r="I954" s="11">
        <f t="shared" si="223"/>
        <v>3.3290283704605919E-2</v>
      </c>
      <c r="J954" s="32">
        <f t="shared" si="224"/>
        <v>4.5946792919989545E-3</v>
      </c>
      <c r="K954" s="32">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29">
        <v>1</v>
      </c>
      <c r="AE954" s="187">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3"/>
        <v>0.36699999999999999</v>
      </c>
      <c r="AS954" t="s">
        <v>98</v>
      </c>
      <c r="AT954" s="39" t="s">
        <v>98</v>
      </c>
      <c r="AU954">
        <v>0</v>
      </c>
      <c r="AV954" s="17">
        <v>1</v>
      </c>
      <c r="AW954" t="s">
        <v>98</v>
      </c>
      <c r="AX954" s="17" t="s">
        <v>98</v>
      </c>
      <c r="AY954" s="17" t="s">
        <v>233</v>
      </c>
      <c r="AZ954">
        <v>1</v>
      </c>
      <c r="BA954">
        <v>0</v>
      </c>
      <c r="BB954">
        <v>0</v>
      </c>
      <c r="BC954">
        <v>0</v>
      </c>
      <c r="BD954">
        <v>0</v>
      </c>
      <c r="BE954" s="17">
        <v>0</v>
      </c>
      <c r="BF954">
        <v>1</v>
      </c>
      <c r="BG954">
        <v>0</v>
      </c>
      <c r="BH954" s="17">
        <v>0</v>
      </c>
      <c r="BI954">
        <v>3697.166666666667</v>
      </c>
      <c r="BJ954">
        <v>824</v>
      </c>
      <c r="BK954" s="24">
        <v>30.21</v>
      </c>
      <c r="BL954">
        <v>0</v>
      </c>
      <c r="BM954">
        <v>0</v>
      </c>
      <c r="BN954">
        <v>0</v>
      </c>
      <c r="BO954">
        <v>0</v>
      </c>
      <c r="BP954">
        <v>0</v>
      </c>
      <c r="BQ954">
        <v>0</v>
      </c>
      <c r="BR954">
        <v>0</v>
      </c>
      <c r="BS954" s="17">
        <v>1</v>
      </c>
      <c r="BT954">
        <v>1</v>
      </c>
      <c r="BU954">
        <v>0</v>
      </c>
      <c r="BV954">
        <v>0</v>
      </c>
      <c r="BW954" s="17">
        <v>0</v>
      </c>
      <c r="BX954">
        <v>0</v>
      </c>
      <c r="BY954">
        <v>0</v>
      </c>
      <c r="BZ954">
        <v>0</v>
      </c>
      <c r="CA954">
        <v>0</v>
      </c>
      <c r="CB954" s="17">
        <v>0</v>
      </c>
      <c r="CC954">
        <v>1</v>
      </c>
      <c r="CD954">
        <v>0</v>
      </c>
      <c r="CE954">
        <v>0</v>
      </c>
      <c r="CF954">
        <v>0</v>
      </c>
      <c r="CG954">
        <v>1</v>
      </c>
      <c r="CH954">
        <v>1</v>
      </c>
      <c r="CI954">
        <v>1</v>
      </c>
      <c r="CJ954">
        <v>0</v>
      </c>
      <c r="CK954">
        <v>0</v>
      </c>
      <c r="CL954">
        <v>1</v>
      </c>
      <c r="CM954" s="17">
        <v>0</v>
      </c>
      <c r="CN954">
        <v>0.19600000000000001</v>
      </c>
      <c r="CO954">
        <v>166</v>
      </c>
      <c r="CP954">
        <v>1</v>
      </c>
      <c r="CQ954">
        <v>0</v>
      </c>
      <c r="CR954">
        <v>17</v>
      </c>
      <c r="CX954" s="33" t="s">
        <v>85</v>
      </c>
    </row>
    <row r="955" spans="1:102" x14ac:dyDescent="0.25">
      <c r="A955">
        <v>954</v>
      </c>
      <c r="B955">
        <v>65</v>
      </c>
      <c r="C955" s="24" t="s">
        <v>4091</v>
      </c>
      <c r="D955" s="12">
        <v>9.99</v>
      </c>
      <c r="E955" s="13">
        <v>1.46</v>
      </c>
      <c r="F955" s="7">
        <f t="shared" si="236"/>
        <v>6.8424657534246576</v>
      </c>
      <c r="G955" s="7">
        <f t="shared" si="221"/>
        <v>8.5300000000000011</v>
      </c>
      <c r="H955" s="15">
        <f t="shared" si="222"/>
        <v>11.45</v>
      </c>
      <c r="I955" s="11">
        <f t="shared" si="223"/>
        <v>3.0457072178164363E-2</v>
      </c>
      <c r="J955" s="32">
        <f t="shared" si="224"/>
        <v>4.451183721733731E-3</v>
      </c>
      <c r="K955" s="32">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29">
        <v>1</v>
      </c>
      <c r="AE955" s="187">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3"/>
        <v>0.48299999999999998</v>
      </c>
      <c r="AS955" t="s">
        <v>98</v>
      </c>
      <c r="AT955" s="39" t="s">
        <v>98</v>
      </c>
      <c r="AU955">
        <v>0</v>
      </c>
      <c r="AV955" s="17">
        <v>1</v>
      </c>
      <c r="AW955" t="s">
        <v>98</v>
      </c>
      <c r="AX955" s="17" t="s">
        <v>98</v>
      </c>
      <c r="AY955" s="17" t="s">
        <v>233</v>
      </c>
      <c r="AZ955">
        <v>1</v>
      </c>
      <c r="BA955">
        <v>0</v>
      </c>
      <c r="BB955">
        <v>0</v>
      </c>
      <c r="BC955">
        <v>0</v>
      </c>
      <c r="BD955">
        <v>0</v>
      </c>
      <c r="BE955" s="17">
        <v>0</v>
      </c>
      <c r="BF955">
        <v>1</v>
      </c>
      <c r="BG955">
        <v>0</v>
      </c>
      <c r="BH955" s="17">
        <v>0</v>
      </c>
      <c r="BI955">
        <v>3697.166666666667</v>
      </c>
      <c r="BJ955">
        <v>824</v>
      </c>
      <c r="BK955" s="24">
        <v>28.15</v>
      </c>
      <c r="BL955">
        <v>0</v>
      </c>
      <c r="BM955">
        <v>0</v>
      </c>
      <c r="BN955">
        <v>0</v>
      </c>
      <c r="BO955">
        <v>0</v>
      </c>
      <c r="BP955">
        <v>0</v>
      </c>
      <c r="BQ955">
        <v>0</v>
      </c>
      <c r="BR955">
        <v>0</v>
      </c>
      <c r="BS955" s="17">
        <v>1</v>
      </c>
      <c r="BT955">
        <v>1</v>
      </c>
      <c r="BU955">
        <v>0</v>
      </c>
      <c r="BV955">
        <v>0</v>
      </c>
      <c r="BW955" s="17">
        <v>0</v>
      </c>
      <c r="BX955">
        <v>0</v>
      </c>
      <c r="BY955">
        <v>0</v>
      </c>
      <c r="BZ955">
        <v>0</v>
      </c>
      <c r="CA955">
        <v>0</v>
      </c>
      <c r="CB955" s="17">
        <v>0</v>
      </c>
      <c r="CC955">
        <v>1</v>
      </c>
      <c r="CD955">
        <v>0</v>
      </c>
      <c r="CE955">
        <v>0</v>
      </c>
      <c r="CF955">
        <v>0</v>
      </c>
      <c r="CG955">
        <v>1</v>
      </c>
      <c r="CH955">
        <v>1</v>
      </c>
      <c r="CI955">
        <v>1</v>
      </c>
      <c r="CJ955">
        <v>0</v>
      </c>
      <c r="CK955">
        <v>0</v>
      </c>
      <c r="CL955">
        <v>1</v>
      </c>
      <c r="CM955" s="17">
        <v>0</v>
      </c>
      <c r="CN955">
        <v>0.19600000000000001</v>
      </c>
      <c r="CO955">
        <v>166</v>
      </c>
      <c r="CP955">
        <v>1</v>
      </c>
      <c r="CQ955">
        <v>0</v>
      </c>
      <c r="CR955">
        <v>17</v>
      </c>
      <c r="CX955" s="33" t="s">
        <v>85</v>
      </c>
    </row>
    <row r="956" spans="1:102" x14ac:dyDescent="0.25">
      <c r="A956">
        <v>955</v>
      </c>
      <c r="B956">
        <v>65</v>
      </c>
      <c r="C956" s="24" t="s">
        <v>4091</v>
      </c>
      <c r="D956" s="12">
        <v>5.94</v>
      </c>
      <c r="E956" s="13">
        <v>1.23</v>
      </c>
      <c r="F956" s="7">
        <f t="shared" si="236"/>
        <v>4.8292682926829276</v>
      </c>
      <c r="G956" s="7">
        <f t="shared" si="221"/>
        <v>4.7100000000000009</v>
      </c>
      <c r="H956" s="15">
        <f t="shared" si="222"/>
        <v>7.17</v>
      </c>
      <c r="I956" s="11">
        <f t="shared" si="223"/>
        <v>8.4850476295895663E-2</v>
      </c>
      <c r="J956" s="32">
        <f t="shared" si="224"/>
        <v>1.7570048121877384E-2</v>
      </c>
      <c r="K956" s="32">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29">
        <v>1</v>
      </c>
      <c r="AE956" s="187">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3"/>
        <v>0.47599999999999998</v>
      </c>
      <c r="AS956" t="s">
        <v>98</v>
      </c>
      <c r="AT956" s="39" t="s">
        <v>98</v>
      </c>
      <c r="AU956">
        <v>0</v>
      </c>
      <c r="AV956" s="17">
        <v>1</v>
      </c>
      <c r="AW956" t="s">
        <v>98</v>
      </c>
      <c r="AX956" s="17" t="s">
        <v>98</v>
      </c>
      <c r="AY956" s="17" t="s">
        <v>233</v>
      </c>
      <c r="AZ956">
        <v>1</v>
      </c>
      <c r="BA956">
        <v>0</v>
      </c>
      <c r="BB956">
        <v>0</v>
      </c>
      <c r="BC956">
        <v>0</v>
      </c>
      <c r="BD956">
        <v>0</v>
      </c>
      <c r="BE956" s="17">
        <v>0</v>
      </c>
      <c r="BF956">
        <v>1</v>
      </c>
      <c r="BG956">
        <v>0</v>
      </c>
      <c r="BH956" s="17">
        <v>0</v>
      </c>
      <c r="BI956">
        <v>3697.166666666667</v>
      </c>
      <c r="BJ956">
        <v>824</v>
      </c>
      <c r="BK956" s="24">
        <v>28.28</v>
      </c>
      <c r="BL956">
        <v>0</v>
      </c>
      <c r="BM956">
        <v>0</v>
      </c>
      <c r="BN956">
        <v>0</v>
      </c>
      <c r="BO956">
        <v>1</v>
      </c>
      <c r="BP956">
        <v>0</v>
      </c>
      <c r="BQ956">
        <v>0</v>
      </c>
      <c r="BR956">
        <v>0</v>
      </c>
      <c r="BS956" s="17">
        <v>0</v>
      </c>
      <c r="BT956">
        <v>0</v>
      </c>
      <c r="BU956">
        <v>0</v>
      </c>
      <c r="BV956">
        <v>1</v>
      </c>
      <c r="BW956" s="17">
        <v>0</v>
      </c>
      <c r="BX956">
        <v>0</v>
      </c>
      <c r="BY956">
        <v>0</v>
      </c>
      <c r="BZ956">
        <v>0</v>
      </c>
      <c r="CA956">
        <v>0</v>
      </c>
      <c r="CB956" s="17">
        <v>0</v>
      </c>
      <c r="CC956">
        <v>1</v>
      </c>
      <c r="CD956">
        <v>0</v>
      </c>
      <c r="CE956">
        <v>0</v>
      </c>
      <c r="CF956">
        <v>0</v>
      </c>
      <c r="CG956">
        <v>1</v>
      </c>
      <c r="CH956">
        <v>1</v>
      </c>
      <c r="CI956">
        <v>1</v>
      </c>
      <c r="CJ956">
        <v>0</v>
      </c>
      <c r="CK956">
        <v>0</v>
      </c>
      <c r="CL956">
        <v>1</v>
      </c>
      <c r="CM956" s="17">
        <v>0</v>
      </c>
      <c r="CN956">
        <v>0.19600000000000001</v>
      </c>
      <c r="CO956">
        <v>166</v>
      </c>
      <c r="CP956">
        <v>1</v>
      </c>
      <c r="CQ956">
        <v>0</v>
      </c>
      <c r="CR956">
        <v>17</v>
      </c>
      <c r="CX956" s="33" t="s">
        <v>85</v>
      </c>
    </row>
    <row r="957" spans="1:102" x14ac:dyDescent="0.25">
      <c r="A957">
        <v>956</v>
      </c>
      <c r="B957">
        <v>65</v>
      </c>
      <c r="C957" s="24" t="s">
        <v>4091</v>
      </c>
      <c r="D957" s="12">
        <v>5.25</v>
      </c>
      <c r="E957" s="13">
        <v>2.7</v>
      </c>
      <c r="F957" s="7">
        <f t="shared" si="236"/>
        <v>1.9444444444444444</v>
      </c>
      <c r="G957" s="7">
        <f t="shared" si="221"/>
        <v>2.5499999999999998</v>
      </c>
      <c r="H957" s="15">
        <f t="shared" si="222"/>
        <v>7.95</v>
      </c>
      <c r="I957" s="11">
        <f t="shared" si="223"/>
        <v>8.7677669757510405E-3</v>
      </c>
      <c r="J957" s="32">
        <f t="shared" si="224"/>
        <v>4.5091373018148204E-3</v>
      </c>
      <c r="K957" s="32">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29">
        <v>1</v>
      </c>
      <c r="AE957" s="187">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3"/>
        <v>0.36699999999999999</v>
      </c>
      <c r="AS957" t="s">
        <v>98</v>
      </c>
      <c r="AT957" s="39" t="s">
        <v>98</v>
      </c>
      <c r="AU957">
        <v>0</v>
      </c>
      <c r="AV957" s="17">
        <v>1</v>
      </c>
      <c r="AW957" t="s">
        <v>98</v>
      </c>
      <c r="AX957" s="17" t="s">
        <v>98</v>
      </c>
      <c r="AY957" s="17" t="s">
        <v>233</v>
      </c>
      <c r="AZ957">
        <v>1</v>
      </c>
      <c r="BA957">
        <v>0</v>
      </c>
      <c r="BB957">
        <v>0</v>
      </c>
      <c r="BC957">
        <v>0</v>
      </c>
      <c r="BD957">
        <v>0</v>
      </c>
      <c r="BE957" s="17">
        <v>0</v>
      </c>
      <c r="BF957">
        <v>1</v>
      </c>
      <c r="BG957">
        <v>0</v>
      </c>
      <c r="BH957" s="17">
        <v>0</v>
      </c>
      <c r="BI957">
        <v>3697.166666666667</v>
      </c>
      <c r="BJ957">
        <v>824</v>
      </c>
      <c r="BK957" s="24">
        <v>30.21</v>
      </c>
      <c r="BL957">
        <v>0</v>
      </c>
      <c r="BM957">
        <v>0</v>
      </c>
      <c r="BN957">
        <v>0</v>
      </c>
      <c r="BO957">
        <v>1</v>
      </c>
      <c r="BP957">
        <v>0</v>
      </c>
      <c r="BQ957">
        <v>0</v>
      </c>
      <c r="BR957">
        <v>0</v>
      </c>
      <c r="BS957" s="17">
        <v>0</v>
      </c>
      <c r="BT957">
        <v>0</v>
      </c>
      <c r="BU957">
        <v>0</v>
      </c>
      <c r="BV957">
        <v>1</v>
      </c>
      <c r="BW957" s="17">
        <v>0</v>
      </c>
      <c r="BX957">
        <v>0</v>
      </c>
      <c r="BY957">
        <v>0</v>
      </c>
      <c r="BZ957">
        <v>0</v>
      </c>
      <c r="CA957">
        <v>0</v>
      </c>
      <c r="CB957" s="17">
        <v>0</v>
      </c>
      <c r="CC957">
        <v>1</v>
      </c>
      <c r="CD957">
        <v>0</v>
      </c>
      <c r="CE957">
        <v>0</v>
      </c>
      <c r="CF957">
        <v>0</v>
      </c>
      <c r="CG957">
        <v>1</v>
      </c>
      <c r="CH957">
        <v>1</v>
      </c>
      <c r="CI957">
        <v>1</v>
      </c>
      <c r="CJ957">
        <v>0</v>
      </c>
      <c r="CK957">
        <v>0</v>
      </c>
      <c r="CL957">
        <v>1</v>
      </c>
      <c r="CM957" s="17">
        <v>0</v>
      </c>
      <c r="CN957">
        <v>0.19600000000000001</v>
      </c>
      <c r="CO957">
        <v>166</v>
      </c>
      <c r="CP957">
        <v>1</v>
      </c>
      <c r="CQ957">
        <v>0</v>
      </c>
      <c r="CR957">
        <v>17</v>
      </c>
      <c r="CX957" s="33" t="s">
        <v>85</v>
      </c>
    </row>
    <row r="958" spans="1:102" x14ac:dyDescent="0.25">
      <c r="A958">
        <v>957</v>
      </c>
      <c r="B958">
        <v>65</v>
      </c>
      <c r="C958" s="24" t="s">
        <v>4091</v>
      </c>
      <c r="D958" s="12">
        <v>5.23</v>
      </c>
      <c r="E958" s="13">
        <v>2.5</v>
      </c>
      <c r="F958" s="7">
        <f t="shared" si="236"/>
        <v>2.0920000000000001</v>
      </c>
      <c r="G958" s="7">
        <f t="shared" si="221"/>
        <v>2.7300000000000004</v>
      </c>
      <c r="H958" s="15">
        <f t="shared" si="222"/>
        <v>7.73</v>
      </c>
      <c r="I958" s="11">
        <f t="shared" si="223"/>
        <v>9.1373423589723498E-3</v>
      </c>
      <c r="J958" s="32">
        <f t="shared" si="224"/>
        <v>4.3677544736961515E-3</v>
      </c>
      <c r="K958" s="32">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29">
        <v>1</v>
      </c>
      <c r="AE958" s="187">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3"/>
        <v>0.48299999999999998</v>
      </c>
      <c r="AS958" t="s">
        <v>98</v>
      </c>
      <c r="AT958" s="39" t="s">
        <v>98</v>
      </c>
      <c r="AU958">
        <v>0</v>
      </c>
      <c r="AV958" s="17">
        <v>1</v>
      </c>
      <c r="AW958" t="s">
        <v>98</v>
      </c>
      <c r="AX958" s="17" t="s">
        <v>98</v>
      </c>
      <c r="AY958" s="17" t="s">
        <v>233</v>
      </c>
      <c r="AZ958">
        <v>1</v>
      </c>
      <c r="BA958">
        <v>0</v>
      </c>
      <c r="BB958">
        <v>0</v>
      </c>
      <c r="BC958">
        <v>0</v>
      </c>
      <c r="BD958">
        <v>0</v>
      </c>
      <c r="BE958" s="17">
        <v>0</v>
      </c>
      <c r="BF958">
        <v>1</v>
      </c>
      <c r="BG958">
        <v>0</v>
      </c>
      <c r="BH958" s="17">
        <v>0</v>
      </c>
      <c r="BI958">
        <v>3697.166666666667</v>
      </c>
      <c r="BJ958">
        <v>824</v>
      </c>
      <c r="BK958" s="24">
        <v>28.15</v>
      </c>
      <c r="BL958">
        <v>0</v>
      </c>
      <c r="BM958">
        <v>0</v>
      </c>
      <c r="BN958">
        <v>0</v>
      </c>
      <c r="BO958">
        <v>1</v>
      </c>
      <c r="BP958">
        <v>0</v>
      </c>
      <c r="BQ958">
        <v>0</v>
      </c>
      <c r="BR958">
        <v>0</v>
      </c>
      <c r="BS958" s="17">
        <v>0</v>
      </c>
      <c r="BT958">
        <v>0</v>
      </c>
      <c r="BU958">
        <v>0</v>
      </c>
      <c r="BV958">
        <v>1</v>
      </c>
      <c r="BW958" s="17">
        <v>0</v>
      </c>
      <c r="BX958">
        <v>0</v>
      </c>
      <c r="BY958">
        <v>0</v>
      </c>
      <c r="BZ958">
        <v>0</v>
      </c>
      <c r="CA958">
        <v>0</v>
      </c>
      <c r="CB958" s="17">
        <v>0</v>
      </c>
      <c r="CC958">
        <v>1</v>
      </c>
      <c r="CD958">
        <v>0</v>
      </c>
      <c r="CE958">
        <v>0</v>
      </c>
      <c r="CF958">
        <v>0</v>
      </c>
      <c r="CG958">
        <v>1</v>
      </c>
      <c r="CH958">
        <v>1</v>
      </c>
      <c r="CI958">
        <v>1</v>
      </c>
      <c r="CJ958">
        <v>0</v>
      </c>
      <c r="CK958">
        <v>0</v>
      </c>
      <c r="CL958">
        <v>1</v>
      </c>
      <c r="CM958" s="17">
        <v>0</v>
      </c>
      <c r="CN958">
        <v>0.19600000000000001</v>
      </c>
      <c r="CO958">
        <v>166</v>
      </c>
      <c r="CP958">
        <v>1</v>
      </c>
      <c r="CQ958">
        <v>0</v>
      </c>
      <c r="CR958">
        <v>17</v>
      </c>
      <c r="CX958" s="33" t="s">
        <v>85</v>
      </c>
    </row>
    <row r="959" spans="1:102" x14ac:dyDescent="0.25">
      <c r="A959">
        <v>958</v>
      </c>
      <c r="B959">
        <v>65</v>
      </c>
      <c r="C959" s="24" t="s">
        <v>4091</v>
      </c>
      <c r="D959" s="12">
        <v>5.29</v>
      </c>
      <c r="E959" s="13">
        <v>1.34</v>
      </c>
      <c r="F959" s="7">
        <f t="shared" si="236"/>
        <v>3.9477611940298507</v>
      </c>
      <c r="G959" s="7">
        <f t="shared" si="221"/>
        <v>3.95</v>
      </c>
      <c r="H959" s="15">
        <f t="shared" si="222"/>
        <v>6.63</v>
      </c>
      <c r="I959" s="11">
        <f t="shared" si="223"/>
        <v>7.1312399672231297E-2</v>
      </c>
      <c r="J959" s="32">
        <f t="shared" si="224"/>
        <v>1.8064010502984867E-2</v>
      </c>
      <c r="K959" s="32">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29">
        <v>1</v>
      </c>
      <c r="AE959" s="187">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3"/>
        <v>0.47599999999999998</v>
      </c>
      <c r="AS959" t="s">
        <v>98</v>
      </c>
      <c r="AT959" s="39" t="s">
        <v>98</v>
      </c>
      <c r="AU959">
        <v>0</v>
      </c>
      <c r="AV959" s="17">
        <v>1</v>
      </c>
      <c r="AW959" t="s">
        <v>98</v>
      </c>
      <c r="AX959" s="17" t="s">
        <v>98</v>
      </c>
      <c r="AY959" s="17" t="s">
        <v>233</v>
      </c>
      <c r="AZ959">
        <v>1</v>
      </c>
      <c r="BA959">
        <v>0</v>
      </c>
      <c r="BB959">
        <v>0</v>
      </c>
      <c r="BC959">
        <v>0</v>
      </c>
      <c r="BD959">
        <v>0</v>
      </c>
      <c r="BE959" s="17">
        <v>0</v>
      </c>
      <c r="BF959">
        <v>1</v>
      </c>
      <c r="BG959">
        <v>0</v>
      </c>
      <c r="BH959" s="17">
        <v>0</v>
      </c>
      <c r="BI959">
        <v>3697.166666666667</v>
      </c>
      <c r="BJ959">
        <v>824</v>
      </c>
      <c r="BK959" s="24">
        <v>28.28</v>
      </c>
      <c r="BL959">
        <v>0</v>
      </c>
      <c r="BM959">
        <v>0</v>
      </c>
      <c r="BN959">
        <v>0</v>
      </c>
      <c r="BO959">
        <v>1</v>
      </c>
      <c r="BP959">
        <v>0</v>
      </c>
      <c r="BQ959">
        <v>0</v>
      </c>
      <c r="BR959">
        <v>0</v>
      </c>
      <c r="BS959" s="17">
        <v>0</v>
      </c>
      <c r="BT959">
        <v>1</v>
      </c>
      <c r="BU959">
        <v>0</v>
      </c>
      <c r="BV959">
        <v>0</v>
      </c>
      <c r="BW959" s="17">
        <v>0</v>
      </c>
      <c r="BX959">
        <v>0</v>
      </c>
      <c r="BY959">
        <v>0</v>
      </c>
      <c r="BZ959">
        <v>0</v>
      </c>
      <c r="CA959">
        <v>0</v>
      </c>
      <c r="CB959" s="17">
        <v>0</v>
      </c>
      <c r="CC959">
        <v>1</v>
      </c>
      <c r="CD959">
        <v>0</v>
      </c>
      <c r="CE959">
        <v>0</v>
      </c>
      <c r="CF959">
        <v>0</v>
      </c>
      <c r="CG959">
        <v>1</v>
      </c>
      <c r="CH959">
        <v>1</v>
      </c>
      <c r="CI959">
        <v>1</v>
      </c>
      <c r="CJ959">
        <v>0</v>
      </c>
      <c r="CK959">
        <v>0</v>
      </c>
      <c r="CL959">
        <v>1</v>
      </c>
      <c r="CM959" s="17">
        <v>0</v>
      </c>
      <c r="CN959">
        <v>0.19600000000000001</v>
      </c>
      <c r="CO959">
        <v>166</v>
      </c>
      <c r="CP959">
        <v>1</v>
      </c>
      <c r="CQ959">
        <v>0</v>
      </c>
      <c r="CR959">
        <v>17</v>
      </c>
      <c r="CX959" s="33" t="s">
        <v>85</v>
      </c>
    </row>
    <row r="960" spans="1:102" x14ac:dyDescent="0.25">
      <c r="A960">
        <v>959</v>
      </c>
      <c r="B960">
        <v>65</v>
      </c>
      <c r="C960" s="24" t="s">
        <v>4091</v>
      </c>
      <c r="D960" s="12">
        <v>4.28</v>
      </c>
      <c r="E960" s="13">
        <v>2.9</v>
      </c>
      <c r="F960" s="7">
        <f t="shared" si="236"/>
        <v>1.4758620689655173</v>
      </c>
      <c r="G960" s="7">
        <f t="shared" si="221"/>
        <v>1.3800000000000003</v>
      </c>
      <c r="H960" s="15">
        <f t="shared" si="222"/>
        <v>7.18</v>
      </c>
      <c r="I960" s="11">
        <f t="shared" si="223"/>
        <v>6.7985965340321289E-3</v>
      </c>
      <c r="J960" s="32">
        <f t="shared" si="224"/>
        <v>4.6065256889470038E-3</v>
      </c>
      <c r="K960" s="32">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29">
        <v>1</v>
      </c>
      <c r="AE960" s="187">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3"/>
        <v>0.36699999999999999</v>
      </c>
      <c r="AS960" t="s">
        <v>98</v>
      </c>
      <c r="AT960" s="39" t="s">
        <v>98</v>
      </c>
      <c r="AU960">
        <v>0</v>
      </c>
      <c r="AV960" s="17">
        <v>1</v>
      </c>
      <c r="AW960" t="s">
        <v>98</v>
      </c>
      <c r="AX960" s="17" t="s">
        <v>98</v>
      </c>
      <c r="AY960" s="17" t="s">
        <v>233</v>
      </c>
      <c r="AZ960">
        <v>1</v>
      </c>
      <c r="BA960">
        <v>0</v>
      </c>
      <c r="BB960">
        <v>0</v>
      </c>
      <c r="BC960">
        <v>0</v>
      </c>
      <c r="BD960">
        <v>0</v>
      </c>
      <c r="BE960" s="17">
        <v>0</v>
      </c>
      <c r="BF960">
        <v>1</v>
      </c>
      <c r="BG960">
        <v>0</v>
      </c>
      <c r="BH960" s="17">
        <v>0</v>
      </c>
      <c r="BI960">
        <v>3697.166666666667</v>
      </c>
      <c r="BJ960">
        <v>824</v>
      </c>
      <c r="BK960" s="24">
        <v>30.21</v>
      </c>
      <c r="BL960">
        <v>0</v>
      </c>
      <c r="BM960">
        <v>0</v>
      </c>
      <c r="BN960">
        <v>0</v>
      </c>
      <c r="BO960">
        <v>1</v>
      </c>
      <c r="BP960">
        <v>0</v>
      </c>
      <c r="BQ960">
        <v>0</v>
      </c>
      <c r="BR960">
        <v>0</v>
      </c>
      <c r="BS960" s="17">
        <v>0</v>
      </c>
      <c r="BT960">
        <v>1</v>
      </c>
      <c r="BU960">
        <v>0</v>
      </c>
      <c r="BV960">
        <v>0</v>
      </c>
      <c r="BW960" s="17">
        <v>0</v>
      </c>
      <c r="BX960">
        <v>0</v>
      </c>
      <c r="BY960">
        <v>0</v>
      </c>
      <c r="BZ960">
        <v>0</v>
      </c>
      <c r="CA960">
        <v>0</v>
      </c>
      <c r="CB960" s="17">
        <v>0</v>
      </c>
      <c r="CC960">
        <v>1</v>
      </c>
      <c r="CD960">
        <v>0</v>
      </c>
      <c r="CE960">
        <v>0</v>
      </c>
      <c r="CF960">
        <v>0</v>
      </c>
      <c r="CG960">
        <v>1</v>
      </c>
      <c r="CH960">
        <v>1</v>
      </c>
      <c r="CI960">
        <v>1</v>
      </c>
      <c r="CJ960">
        <v>0</v>
      </c>
      <c r="CK960">
        <v>0</v>
      </c>
      <c r="CL960">
        <v>1</v>
      </c>
      <c r="CM960" s="17">
        <v>0</v>
      </c>
      <c r="CN960">
        <v>0.19600000000000001</v>
      </c>
      <c r="CO960">
        <v>166</v>
      </c>
      <c r="CP960">
        <v>1</v>
      </c>
      <c r="CQ960">
        <v>0</v>
      </c>
      <c r="CR960">
        <v>17</v>
      </c>
      <c r="CX960" s="33" t="s">
        <v>85</v>
      </c>
    </row>
    <row r="961" spans="1:102" x14ac:dyDescent="0.25">
      <c r="A961">
        <v>960</v>
      </c>
      <c r="B961">
        <v>65</v>
      </c>
      <c r="C961" s="24" t="s">
        <v>4091</v>
      </c>
      <c r="D961" s="12">
        <v>4.25</v>
      </c>
      <c r="E961" s="13">
        <v>2.7</v>
      </c>
      <c r="F961" s="7">
        <f t="shared" si="236"/>
        <v>1.574074074074074</v>
      </c>
      <c r="G961" s="7">
        <f t="shared" si="221"/>
        <v>1.5499999999999998</v>
      </c>
      <c r="H961" s="15">
        <f t="shared" si="222"/>
        <v>6.95</v>
      </c>
      <c r="I961" s="11">
        <f t="shared" si="223"/>
        <v>7.0258228637515583E-3</v>
      </c>
      <c r="J961" s="32">
        <f t="shared" si="224"/>
        <v>4.4634639369715784E-3</v>
      </c>
      <c r="K961" s="32">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29">
        <v>1</v>
      </c>
      <c r="AE961" s="187">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3"/>
        <v>0.48299999999999998</v>
      </c>
      <c r="AS961" t="s">
        <v>98</v>
      </c>
      <c r="AT961" s="39" t="s">
        <v>98</v>
      </c>
      <c r="AU961">
        <v>0</v>
      </c>
      <c r="AV961" s="17">
        <v>1</v>
      </c>
      <c r="AW961" t="s">
        <v>98</v>
      </c>
      <c r="AX961" s="17" t="s">
        <v>98</v>
      </c>
      <c r="AY961" s="17" t="s">
        <v>233</v>
      </c>
      <c r="AZ961">
        <v>1</v>
      </c>
      <c r="BA961">
        <v>0</v>
      </c>
      <c r="BB961">
        <v>0</v>
      </c>
      <c r="BC961">
        <v>0</v>
      </c>
      <c r="BD961">
        <v>0</v>
      </c>
      <c r="BE961" s="17">
        <v>0</v>
      </c>
      <c r="BF961">
        <v>1</v>
      </c>
      <c r="BG961">
        <v>0</v>
      </c>
      <c r="BH961" s="17">
        <v>0</v>
      </c>
      <c r="BI961">
        <v>3697.166666666667</v>
      </c>
      <c r="BJ961">
        <v>824</v>
      </c>
      <c r="BK961" s="24">
        <v>28.15</v>
      </c>
      <c r="BL961">
        <v>0</v>
      </c>
      <c r="BM961">
        <v>0</v>
      </c>
      <c r="BN961">
        <v>0</v>
      </c>
      <c r="BO961">
        <v>1</v>
      </c>
      <c r="BP961">
        <v>0</v>
      </c>
      <c r="BQ961">
        <v>0</v>
      </c>
      <c r="BR961">
        <v>0</v>
      </c>
      <c r="BS961" s="17">
        <v>0</v>
      </c>
      <c r="BT961">
        <v>1</v>
      </c>
      <c r="BU961">
        <v>0</v>
      </c>
      <c r="BV961">
        <v>0</v>
      </c>
      <c r="BW961" s="17">
        <v>0</v>
      </c>
      <c r="BX961">
        <v>0</v>
      </c>
      <c r="BY961">
        <v>0</v>
      </c>
      <c r="BZ961">
        <v>0</v>
      </c>
      <c r="CA961">
        <v>0</v>
      </c>
      <c r="CB961" s="17">
        <v>0</v>
      </c>
      <c r="CC961">
        <v>1</v>
      </c>
      <c r="CD961">
        <v>0</v>
      </c>
      <c r="CE961">
        <v>0</v>
      </c>
      <c r="CF961">
        <v>0</v>
      </c>
      <c r="CG961">
        <v>1</v>
      </c>
      <c r="CH961">
        <v>1</v>
      </c>
      <c r="CI961">
        <v>1</v>
      </c>
      <c r="CJ961">
        <v>0</v>
      </c>
      <c r="CK961">
        <v>0</v>
      </c>
      <c r="CL961">
        <v>1</v>
      </c>
      <c r="CM961" s="17">
        <v>0</v>
      </c>
      <c r="CN961">
        <v>0.19600000000000001</v>
      </c>
      <c r="CO961">
        <v>166</v>
      </c>
      <c r="CP961">
        <v>1</v>
      </c>
      <c r="CQ961">
        <v>0</v>
      </c>
      <c r="CR961">
        <v>17</v>
      </c>
      <c r="CX961" s="33" t="s">
        <v>85</v>
      </c>
    </row>
    <row r="962" spans="1:102" x14ac:dyDescent="0.25">
      <c r="A962">
        <v>961</v>
      </c>
      <c r="B962">
        <v>66</v>
      </c>
      <c r="C962" s="24" t="s">
        <v>4099</v>
      </c>
      <c r="D962" s="12">
        <v>6.4</v>
      </c>
      <c r="E962" s="13">
        <v>1</v>
      </c>
      <c r="F962" s="7">
        <f t="shared" si="236"/>
        <v>6.4</v>
      </c>
      <c r="G962" s="7">
        <f t="shared" ref="G962:G1025" si="238">D962-E962</f>
        <v>5.4</v>
      </c>
      <c r="H962" s="15">
        <f t="shared" ref="H962:H1025" si="239">D962+E962</f>
        <v>7.4</v>
      </c>
      <c r="I962" s="11">
        <f t="shared" ref="I962:I1025" si="240">IFERROR(F962/SQRT(F962^2+U962), "X")</f>
        <v>0.26973742357178704</v>
      </c>
      <c r="J962" s="32">
        <f t="shared" ref="J962:J1025" si="241">IFERROR(SQRT((1-I962^2)/U962), "X")</f>
        <v>4.2146472433091726E-2</v>
      </c>
      <c r="K962" s="32">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ref="V962:V1025" si="244">COUNTIF(B:B,B962)</f>
        <v>8</v>
      </c>
      <c r="W962" s="7">
        <v>11.6</v>
      </c>
      <c r="X962" s="7">
        <f t="shared" si="237"/>
        <v>10.399999999999999</v>
      </c>
      <c r="Y962" s="9">
        <v>1</v>
      </c>
      <c r="Z962" s="9">
        <v>0</v>
      </c>
      <c r="AA962" s="9">
        <v>0</v>
      </c>
      <c r="AB962" s="9">
        <v>1</v>
      </c>
      <c r="AC962" s="9">
        <v>0</v>
      </c>
      <c r="AD962" s="29">
        <v>0</v>
      </c>
      <c r="AE962" s="187">
        <v>0</v>
      </c>
      <c r="AF962" s="9">
        <v>1</v>
      </c>
      <c r="AG962" s="29">
        <v>0</v>
      </c>
      <c r="AH962" s="9">
        <v>0</v>
      </c>
      <c r="AI962" s="29">
        <v>1</v>
      </c>
      <c r="AJ962" s="20">
        <v>1983</v>
      </c>
      <c r="AK962" s="32" t="s">
        <v>98</v>
      </c>
      <c r="AL962" s="32" t="s">
        <v>98</v>
      </c>
      <c r="AM962" s="32" t="s">
        <v>98</v>
      </c>
      <c r="AN962" s="42" t="s">
        <v>98</v>
      </c>
      <c r="AO962" s="41">
        <v>1</v>
      </c>
      <c r="AP962" s="17">
        <v>0</v>
      </c>
      <c r="AQ962">
        <v>1</v>
      </c>
      <c r="AR962" s="39">
        <f t="shared" si="233"/>
        <v>0</v>
      </c>
      <c r="AS962">
        <v>0.45400000000000001</v>
      </c>
      <c r="AT962" s="39">
        <f t="shared" ref="AT962:AT976" si="245">1-AS962</f>
        <v>0.54600000000000004</v>
      </c>
      <c r="AU962">
        <v>0</v>
      </c>
      <c r="AV962" s="17">
        <v>1</v>
      </c>
      <c r="AW962">
        <v>0</v>
      </c>
      <c r="AX962" s="17">
        <v>1</v>
      </c>
      <c r="AY962" s="17" t="s">
        <v>19</v>
      </c>
      <c r="AZ962">
        <v>0</v>
      </c>
      <c r="BA962">
        <v>0</v>
      </c>
      <c r="BB962">
        <v>0</v>
      </c>
      <c r="BC962">
        <v>0</v>
      </c>
      <c r="BD962">
        <v>0</v>
      </c>
      <c r="BE962" s="17">
        <v>1</v>
      </c>
      <c r="BF962">
        <v>0</v>
      </c>
      <c r="BG962">
        <v>1</v>
      </c>
      <c r="BH962" s="17">
        <v>0</v>
      </c>
      <c r="BI962">
        <v>100</v>
      </c>
      <c r="BJ962">
        <v>53.91</v>
      </c>
      <c r="BK962" s="24">
        <v>28</v>
      </c>
      <c r="BL962">
        <v>0</v>
      </c>
      <c r="BM962">
        <v>0</v>
      </c>
      <c r="BN962">
        <v>1</v>
      </c>
      <c r="BO962">
        <v>0</v>
      </c>
      <c r="BP962">
        <v>0</v>
      </c>
      <c r="BQ962">
        <v>0</v>
      </c>
      <c r="BR962">
        <v>0</v>
      </c>
      <c r="BS962" s="17">
        <v>0</v>
      </c>
      <c r="BT962">
        <v>0</v>
      </c>
      <c r="BU962">
        <v>0</v>
      </c>
      <c r="BV962">
        <v>0</v>
      </c>
      <c r="BW962" s="17">
        <v>0</v>
      </c>
      <c r="BX962">
        <v>0</v>
      </c>
      <c r="BY962">
        <v>0</v>
      </c>
      <c r="BZ962">
        <v>0</v>
      </c>
      <c r="CA962">
        <v>0</v>
      </c>
      <c r="CB962" s="17">
        <v>0</v>
      </c>
      <c r="CC962">
        <v>0</v>
      </c>
      <c r="CD962">
        <v>0</v>
      </c>
      <c r="CE962">
        <v>0</v>
      </c>
      <c r="CF962">
        <v>0</v>
      </c>
      <c r="CG962">
        <v>0</v>
      </c>
      <c r="CH962">
        <v>0</v>
      </c>
      <c r="CI962">
        <v>0</v>
      </c>
      <c r="CJ962">
        <v>1</v>
      </c>
      <c r="CK962">
        <v>1</v>
      </c>
      <c r="CL962">
        <v>0</v>
      </c>
      <c r="CM962" s="17">
        <v>0</v>
      </c>
      <c r="CN962">
        <v>0.14599999999999999</v>
      </c>
      <c r="CO962">
        <v>6</v>
      </c>
      <c r="CP962">
        <v>1</v>
      </c>
      <c r="CQ962">
        <v>0</v>
      </c>
      <c r="CR962">
        <v>2</v>
      </c>
      <c r="CX962" s="33" t="s">
        <v>85</v>
      </c>
    </row>
    <row r="963" spans="1:102" x14ac:dyDescent="0.25">
      <c r="A963">
        <v>962</v>
      </c>
      <c r="B963">
        <v>66</v>
      </c>
      <c r="C963" s="24" t="s">
        <v>4099</v>
      </c>
      <c r="D963" s="12">
        <v>5.8</v>
      </c>
      <c r="E963" s="13">
        <v>1.2</v>
      </c>
      <c r="F963" s="7">
        <f t="shared" si="236"/>
        <v>4.833333333333333</v>
      </c>
      <c r="G963" s="7">
        <f t="shared" si="238"/>
        <v>4.5999999999999996</v>
      </c>
      <c r="H963" s="15">
        <f t="shared" si="239"/>
        <v>7</v>
      </c>
      <c r="I963" s="11">
        <f t="shared" si="240"/>
        <v>0.20948049241473998</v>
      </c>
      <c r="J963" s="32">
        <f t="shared" si="241"/>
        <v>4.3340791534084135E-2</v>
      </c>
      <c r="K963" s="32">
        <f t="shared" si="242"/>
        <v>23.07295193752007</v>
      </c>
      <c r="L963" s="8">
        <v>0</v>
      </c>
      <c r="M963" s="9">
        <v>1</v>
      </c>
      <c r="N963" s="8">
        <v>1</v>
      </c>
      <c r="O963" s="9">
        <v>0</v>
      </c>
      <c r="P963" s="9">
        <v>0</v>
      </c>
      <c r="Q963" s="9">
        <v>0</v>
      </c>
      <c r="R963" s="9">
        <v>0</v>
      </c>
      <c r="S963" s="8">
        <v>515</v>
      </c>
      <c r="T963" s="9">
        <v>5</v>
      </c>
      <c r="U963" s="9">
        <f t="shared" si="243"/>
        <v>509</v>
      </c>
      <c r="V963" s="9">
        <f t="shared" si="244"/>
        <v>8</v>
      </c>
      <c r="W963" s="7">
        <v>11.6</v>
      </c>
      <c r="X963" s="7">
        <f t="shared" si="237"/>
        <v>10.399999999999999</v>
      </c>
      <c r="Y963" s="9">
        <v>1</v>
      </c>
      <c r="Z963" s="9">
        <v>0</v>
      </c>
      <c r="AA963" s="9">
        <v>0</v>
      </c>
      <c r="AB963" s="9">
        <v>1</v>
      </c>
      <c r="AC963" s="9">
        <v>0</v>
      </c>
      <c r="AD963" s="29">
        <v>0</v>
      </c>
      <c r="AE963" s="187">
        <v>0</v>
      </c>
      <c r="AF963" s="9">
        <v>1</v>
      </c>
      <c r="AG963" s="29">
        <v>0</v>
      </c>
      <c r="AH963" s="9">
        <v>0</v>
      </c>
      <c r="AI963" s="29">
        <v>1</v>
      </c>
      <c r="AJ963" s="20">
        <v>1983</v>
      </c>
      <c r="AK963" s="32" t="s">
        <v>98</v>
      </c>
      <c r="AL963" s="32" t="s">
        <v>98</v>
      </c>
      <c r="AM963" s="32" t="s">
        <v>98</v>
      </c>
      <c r="AN963" s="42" t="s">
        <v>98</v>
      </c>
      <c r="AO963" s="41">
        <v>1</v>
      </c>
      <c r="AP963" s="17">
        <v>0</v>
      </c>
      <c r="AQ963">
        <v>1</v>
      </c>
      <c r="AR963" s="39">
        <f t="shared" si="233"/>
        <v>0</v>
      </c>
      <c r="AS963">
        <v>0.45400000000000001</v>
      </c>
      <c r="AT963" s="39">
        <f t="shared" si="245"/>
        <v>0.54600000000000004</v>
      </c>
      <c r="AU963">
        <v>0</v>
      </c>
      <c r="AV963" s="17">
        <v>1</v>
      </c>
      <c r="AW963">
        <v>0</v>
      </c>
      <c r="AX963" s="17">
        <v>1</v>
      </c>
      <c r="AY963" s="17" t="s">
        <v>19</v>
      </c>
      <c r="AZ963">
        <v>0</v>
      </c>
      <c r="BA963">
        <v>0</v>
      </c>
      <c r="BB963">
        <v>0</v>
      </c>
      <c r="BC963">
        <v>0</v>
      </c>
      <c r="BD963">
        <v>0</v>
      </c>
      <c r="BE963" s="17">
        <v>1</v>
      </c>
      <c r="BF963">
        <v>0</v>
      </c>
      <c r="BG963">
        <v>1</v>
      </c>
      <c r="BH963" s="17">
        <v>0</v>
      </c>
      <c r="BI963">
        <v>100</v>
      </c>
      <c r="BJ963">
        <v>53.91</v>
      </c>
      <c r="BK963" s="24">
        <v>28</v>
      </c>
      <c r="BL963">
        <v>0</v>
      </c>
      <c r="BM963">
        <v>0</v>
      </c>
      <c r="BN963">
        <v>1</v>
      </c>
      <c r="BO963">
        <v>0</v>
      </c>
      <c r="BP963">
        <v>0</v>
      </c>
      <c r="BQ963">
        <v>0</v>
      </c>
      <c r="BR963">
        <v>0</v>
      </c>
      <c r="BS963" s="17">
        <v>0</v>
      </c>
      <c r="BT963">
        <v>0</v>
      </c>
      <c r="BU963">
        <v>0</v>
      </c>
      <c r="BV963">
        <v>0</v>
      </c>
      <c r="BW963" s="17">
        <v>0</v>
      </c>
      <c r="BX963">
        <v>0</v>
      </c>
      <c r="BY963">
        <v>0</v>
      </c>
      <c r="BZ963">
        <v>0</v>
      </c>
      <c r="CA963">
        <v>0</v>
      </c>
      <c r="CB963" s="17">
        <v>0</v>
      </c>
      <c r="CC963">
        <v>0</v>
      </c>
      <c r="CD963">
        <v>0</v>
      </c>
      <c r="CE963">
        <v>0</v>
      </c>
      <c r="CF963">
        <v>0</v>
      </c>
      <c r="CG963">
        <v>0</v>
      </c>
      <c r="CH963">
        <v>0</v>
      </c>
      <c r="CI963">
        <v>0</v>
      </c>
      <c r="CJ963">
        <v>1</v>
      </c>
      <c r="CK963">
        <v>1</v>
      </c>
      <c r="CL963">
        <v>0</v>
      </c>
      <c r="CM963" s="17">
        <v>0</v>
      </c>
      <c r="CN963">
        <v>0.14599999999999999</v>
      </c>
      <c r="CO963">
        <v>6</v>
      </c>
      <c r="CP963">
        <v>1</v>
      </c>
      <c r="CQ963">
        <v>0</v>
      </c>
      <c r="CR963">
        <v>2</v>
      </c>
      <c r="CX963" s="33" t="s">
        <v>85</v>
      </c>
    </row>
    <row r="964" spans="1:102" x14ac:dyDescent="0.25">
      <c r="A964">
        <v>963</v>
      </c>
      <c r="B964">
        <v>66</v>
      </c>
      <c r="C964" s="24" t="s">
        <v>4099</v>
      </c>
      <c r="D964" s="12">
        <v>8.8000000000000007</v>
      </c>
      <c r="E964" s="13">
        <v>1.6</v>
      </c>
      <c r="F964" s="7">
        <f t="shared" si="236"/>
        <v>5.5</v>
      </c>
      <c r="G964" s="7">
        <f t="shared" si="238"/>
        <v>7.2000000000000011</v>
      </c>
      <c r="H964" s="15">
        <f t="shared" si="239"/>
        <v>10.4</v>
      </c>
      <c r="I964" s="11">
        <f t="shared" si="240"/>
        <v>0.2368468497303001</v>
      </c>
      <c r="J964" s="32">
        <f t="shared" si="241"/>
        <v>4.306306358732729E-2</v>
      </c>
      <c r="K964" s="32">
        <f t="shared" si="242"/>
        <v>23.221757039466244</v>
      </c>
      <c r="L964" s="8">
        <v>0</v>
      </c>
      <c r="M964" s="9">
        <v>1</v>
      </c>
      <c r="N964" s="8">
        <v>1</v>
      </c>
      <c r="O964" s="9">
        <v>0</v>
      </c>
      <c r="P964" s="9">
        <v>0</v>
      </c>
      <c r="Q964" s="9">
        <v>0</v>
      </c>
      <c r="R964" s="9">
        <v>0</v>
      </c>
      <c r="S964" s="8">
        <v>515</v>
      </c>
      <c r="T964" s="9">
        <v>5</v>
      </c>
      <c r="U964" s="9">
        <f t="shared" si="243"/>
        <v>509</v>
      </c>
      <c r="V964" s="9">
        <f t="shared" si="244"/>
        <v>8</v>
      </c>
      <c r="W964" s="7">
        <v>11.6</v>
      </c>
      <c r="X964" s="7">
        <f t="shared" si="237"/>
        <v>10.399999999999999</v>
      </c>
      <c r="Y964" s="9">
        <v>1</v>
      </c>
      <c r="Z964" s="9">
        <v>0</v>
      </c>
      <c r="AA964" s="9">
        <v>0</v>
      </c>
      <c r="AB964" s="9">
        <v>1</v>
      </c>
      <c r="AC964" s="9">
        <v>0</v>
      </c>
      <c r="AD964" s="29">
        <v>0</v>
      </c>
      <c r="AE964" s="187">
        <v>0</v>
      </c>
      <c r="AF964" s="9">
        <v>1</v>
      </c>
      <c r="AG964" s="29">
        <v>0</v>
      </c>
      <c r="AH964" s="9">
        <v>0</v>
      </c>
      <c r="AI964" s="29">
        <v>1</v>
      </c>
      <c r="AJ964" s="20">
        <v>1983</v>
      </c>
      <c r="AK964" s="32" t="s">
        <v>98</v>
      </c>
      <c r="AL964" s="32" t="s">
        <v>98</v>
      </c>
      <c r="AM964" s="32" t="s">
        <v>98</v>
      </c>
      <c r="AN964" s="42" t="s">
        <v>98</v>
      </c>
      <c r="AO964" s="41">
        <v>1</v>
      </c>
      <c r="AP964" s="17">
        <v>0</v>
      </c>
      <c r="AQ964">
        <v>1</v>
      </c>
      <c r="AR964" s="39">
        <f t="shared" si="233"/>
        <v>0</v>
      </c>
      <c r="AS964">
        <v>0.45400000000000001</v>
      </c>
      <c r="AT964" s="39">
        <f t="shared" si="245"/>
        <v>0.54600000000000004</v>
      </c>
      <c r="AU964">
        <v>0</v>
      </c>
      <c r="AV964" s="17">
        <v>1</v>
      </c>
      <c r="AW964">
        <v>0</v>
      </c>
      <c r="AX964" s="17">
        <v>1</v>
      </c>
      <c r="AY964" s="17" t="s">
        <v>19</v>
      </c>
      <c r="AZ964">
        <v>0</v>
      </c>
      <c r="BA964">
        <v>0</v>
      </c>
      <c r="BB964">
        <v>0</v>
      </c>
      <c r="BC964">
        <v>0</v>
      </c>
      <c r="BD964">
        <v>0</v>
      </c>
      <c r="BE964" s="17">
        <v>1</v>
      </c>
      <c r="BF964">
        <v>0</v>
      </c>
      <c r="BG964">
        <v>1</v>
      </c>
      <c r="BH964" s="17">
        <v>0</v>
      </c>
      <c r="BI964">
        <v>100</v>
      </c>
      <c r="BJ964">
        <v>53.91</v>
      </c>
      <c r="BK964" s="24">
        <v>28</v>
      </c>
      <c r="BL964">
        <v>0</v>
      </c>
      <c r="BM964">
        <v>0</v>
      </c>
      <c r="BN964">
        <v>1</v>
      </c>
      <c r="BO964">
        <v>0</v>
      </c>
      <c r="BP964">
        <v>0</v>
      </c>
      <c r="BQ964">
        <v>0</v>
      </c>
      <c r="BR964">
        <v>0</v>
      </c>
      <c r="BS964" s="17">
        <v>0</v>
      </c>
      <c r="BT964">
        <v>0</v>
      </c>
      <c r="BU964">
        <v>0</v>
      </c>
      <c r="BV964">
        <v>0</v>
      </c>
      <c r="BW964" s="17">
        <v>0</v>
      </c>
      <c r="BX964">
        <v>0</v>
      </c>
      <c r="BY964">
        <v>0</v>
      </c>
      <c r="BZ964">
        <v>0</v>
      </c>
      <c r="CA964">
        <v>0</v>
      </c>
      <c r="CB964" s="17">
        <v>0</v>
      </c>
      <c r="CC964">
        <v>0</v>
      </c>
      <c r="CD964">
        <v>0</v>
      </c>
      <c r="CE964">
        <v>0</v>
      </c>
      <c r="CF964">
        <v>0</v>
      </c>
      <c r="CG964">
        <v>0</v>
      </c>
      <c r="CH964">
        <v>0</v>
      </c>
      <c r="CI964">
        <v>0</v>
      </c>
      <c r="CJ964">
        <v>1</v>
      </c>
      <c r="CK964">
        <v>1</v>
      </c>
      <c r="CL964">
        <v>0</v>
      </c>
      <c r="CM964" s="17">
        <v>0</v>
      </c>
      <c r="CN964">
        <v>0.14599999999999999</v>
      </c>
      <c r="CO964">
        <v>6</v>
      </c>
      <c r="CP964">
        <v>1</v>
      </c>
      <c r="CQ964">
        <v>0</v>
      </c>
      <c r="CR964">
        <v>2</v>
      </c>
      <c r="CX964" s="33" t="s">
        <v>85</v>
      </c>
    </row>
    <row r="965" spans="1:102" x14ac:dyDescent="0.25">
      <c r="A965">
        <v>964</v>
      </c>
      <c r="B965">
        <v>66</v>
      </c>
      <c r="C965" s="24" t="s">
        <v>4099</v>
      </c>
      <c r="D965" s="12">
        <v>8.1999999999999993</v>
      </c>
      <c r="E965" s="13">
        <v>2</v>
      </c>
      <c r="F965" s="7">
        <f t="shared" si="236"/>
        <v>4.0999999999999996</v>
      </c>
      <c r="G965" s="7">
        <f t="shared" si="238"/>
        <v>6.1999999999999993</v>
      </c>
      <c r="H965" s="15">
        <f t="shared" si="239"/>
        <v>10.199999999999999</v>
      </c>
      <c r="I965" s="11">
        <f t="shared" si="240"/>
        <v>0.18017670483805717</v>
      </c>
      <c r="J965" s="32">
        <f t="shared" si="241"/>
        <v>4.3945537765379801E-2</v>
      </c>
      <c r="K965" s="32">
        <f t="shared" si="242"/>
        <v>22.755438910291314</v>
      </c>
      <c r="L965" s="8">
        <v>0</v>
      </c>
      <c r="M965" s="9">
        <v>1</v>
      </c>
      <c r="N965" s="8">
        <v>1</v>
      </c>
      <c r="O965" s="9">
        <v>0</v>
      </c>
      <c r="P965" s="9">
        <v>0</v>
      </c>
      <c r="Q965" s="9">
        <v>0</v>
      </c>
      <c r="R965" s="9">
        <v>0</v>
      </c>
      <c r="S965" s="8">
        <v>515</v>
      </c>
      <c r="T965" s="9">
        <v>13</v>
      </c>
      <c r="U965" s="9">
        <f t="shared" si="243"/>
        <v>501</v>
      </c>
      <c r="V965" s="9">
        <f t="shared" si="244"/>
        <v>8</v>
      </c>
      <c r="W965" s="7">
        <v>11.6</v>
      </c>
      <c r="X965" s="7">
        <f t="shared" si="237"/>
        <v>10.399999999999999</v>
      </c>
      <c r="Y965" s="9">
        <v>1</v>
      </c>
      <c r="Z965" s="9">
        <v>0</v>
      </c>
      <c r="AA965" s="9">
        <v>0</v>
      </c>
      <c r="AB965" s="9">
        <v>1</v>
      </c>
      <c r="AC965" s="9">
        <v>0</v>
      </c>
      <c r="AD965" s="29">
        <v>0</v>
      </c>
      <c r="AE965" s="187">
        <v>0</v>
      </c>
      <c r="AF965" s="9">
        <v>1</v>
      </c>
      <c r="AG965" s="29">
        <v>0</v>
      </c>
      <c r="AH965" s="9">
        <v>0</v>
      </c>
      <c r="AI965" s="29">
        <v>1</v>
      </c>
      <c r="AJ965" s="20">
        <v>1983</v>
      </c>
      <c r="AK965" s="32" t="s">
        <v>98</v>
      </c>
      <c r="AL965" s="32" t="s">
        <v>98</v>
      </c>
      <c r="AM965" s="32" t="s">
        <v>98</v>
      </c>
      <c r="AN965" s="42" t="s">
        <v>98</v>
      </c>
      <c r="AO965" s="41">
        <v>1</v>
      </c>
      <c r="AP965" s="17">
        <v>0</v>
      </c>
      <c r="AQ965">
        <v>1</v>
      </c>
      <c r="AR965" s="39">
        <f t="shared" si="233"/>
        <v>0</v>
      </c>
      <c r="AS965">
        <v>0.45400000000000001</v>
      </c>
      <c r="AT965" s="39">
        <f t="shared" si="245"/>
        <v>0.54600000000000004</v>
      </c>
      <c r="AU965">
        <v>0</v>
      </c>
      <c r="AV965" s="17">
        <v>1</v>
      </c>
      <c r="AW965">
        <v>0</v>
      </c>
      <c r="AX965" s="17">
        <v>1</v>
      </c>
      <c r="AY965" s="17" t="s">
        <v>19</v>
      </c>
      <c r="AZ965">
        <v>0</v>
      </c>
      <c r="BA965">
        <v>0</v>
      </c>
      <c r="BB965">
        <v>0</v>
      </c>
      <c r="BC965">
        <v>0</v>
      </c>
      <c r="BD965">
        <v>0</v>
      </c>
      <c r="BE965" s="17">
        <v>1</v>
      </c>
      <c r="BF965">
        <v>0</v>
      </c>
      <c r="BG965">
        <v>1</v>
      </c>
      <c r="BH965" s="17">
        <v>0</v>
      </c>
      <c r="BI965">
        <v>100</v>
      </c>
      <c r="BJ965">
        <v>53.91</v>
      </c>
      <c r="BK965" s="24">
        <v>28</v>
      </c>
      <c r="BL965">
        <v>0</v>
      </c>
      <c r="BM965">
        <v>0</v>
      </c>
      <c r="BN965">
        <v>1</v>
      </c>
      <c r="BO965">
        <v>0</v>
      </c>
      <c r="BP965">
        <v>0</v>
      </c>
      <c r="BQ965">
        <v>0</v>
      </c>
      <c r="BR965">
        <v>0</v>
      </c>
      <c r="BS965" s="17">
        <v>0</v>
      </c>
      <c r="BT965">
        <v>0</v>
      </c>
      <c r="BU965">
        <v>0</v>
      </c>
      <c r="BV965">
        <v>0</v>
      </c>
      <c r="BW965" s="17">
        <v>0</v>
      </c>
      <c r="BX965">
        <v>0</v>
      </c>
      <c r="BY965">
        <v>0</v>
      </c>
      <c r="BZ965">
        <v>0</v>
      </c>
      <c r="CA965">
        <v>0</v>
      </c>
      <c r="CB965" s="17">
        <v>0</v>
      </c>
      <c r="CC965">
        <v>0</v>
      </c>
      <c r="CD965">
        <v>0</v>
      </c>
      <c r="CE965">
        <v>0</v>
      </c>
      <c r="CF965">
        <v>0</v>
      </c>
      <c r="CG965">
        <v>0</v>
      </c>
      <c r="CH965">
        <v>0</v>
      </c>
      <c r="CI965">
        <v>0</v>
      </c>
      <c r="CJ965">
        <v>1</v>
      </c>
      <c r="CK965">
        <v>1</v>
      </c>
      <c r="CL965">
        <v>0</v>
      </c>
      <c r="CM965" s="17">
        <v>0</v>
      </c>
      <c r="CN965">
        <v>0.14599999999999999</v>
      </c>
      <c r="CO965">
        <v>6</v>
      </c>
      <c r="CP965">
        <v>1</v>
      </c>
      <c r="CQ965">
        <v>0</v>
      </c>
      <c r="CR965">
        <v>2</v>
      </c>
      <c r="CX965" s="33" t="s">
        <v>85</v>
      </c>
    </row>
    <row r="966" spans="1:102" x14ac:dyDescent="0.25">
      <c r="A966">
        <v>965</v>
      </c>
      <c r="B966">
        <v>66</v>
      </c>
      <c r="C966" s="24" t="s">
        <v>4099</v>
      </c>
      <c r="D966" s="12">
        <v>7.4</v>
      </c>
      <c r="E966" s="13">
        <v>0.8</v>
      </c>
      <c r="F966" s="7">
        <f t="shared" si="236"/>
        <v>9.25</v>
      </c>
      <c r="G966" s="7">
        <f t="shared" si="238"/>
        <v>6.6000000000000005</v>
      </c>
      <c r="H966" s="15">
        <f t="shared" si="239"/>
        <v>8.2000000000000011</v>
      </c>
      <c r="I966" s="11">
        <f t="shared" si="240"/>
        <v>0.37527207837150228</v>
      </c>
      <c r="J966" s="32">
        <f t="shared" si="241"/>
        <v>4.0569954418540784E-2</v>
      </c>
      <c r="K966" s="32">
        <f t="shared" si="242"/>
        <v>24.64878293141469</v>
      </c>
      <c r="L966" s="8">
        <v>0</v>
      </c>
      <c r="M966" s="9">
        <v>1</v>
      </c>
      <c r="N966" s="8">
        <v>1</v>
      </c>
      <c r="O966" s="9">
        <v>0</v>
      </c>
      <c r="P966" s="9">
        <v>0</v>
      </c>
      <c r="Q966" s="9">
        <v>0</v>
      </c>
      <c r="R966" s="9">
        <v>0</v>
      </c>
      <c r="S966" s="8">
        <v>526</v>
      </c>
      <c r="T966" s="9">
        <v>3</v>
      </c>
      <c r="U966" s="9">
        <f t="shared" si="243"/>
        <v>522</v>
      </c>
      <c r="V966" s="9">
        <f t="shared" si="244"/>
        <v>8</v>
      </c>
      <c r="W966" s="7">
        <v>11.6</v>
      </c>
      <c r="X966" s="7">
        <f t="shared" si="237"/>
        <v>10.399999999999999</v>
      </c>
      <c r="Y966" s="9">
        <v>1</v>
      </c>
      <c r="Z966" s="9">
        <v>0</v>
      </c>
      <c r="AA966" s="9">
        <v>0</v>
      </c>
      <c r="AB966" s="9">
        <v>1</v>
      </c>
      <c r="AC966" s="9">
        <v>0</v>
      </c>
      <c r="AD966" s="29">
        <v>0</v>
      </c>
      <c r="AE966" s="187">
        <v>0</v>
      </c>
      <c r="AF966" s="9">
        <v>1</v>
      </c>
      <c r="AG966" s="29">
        <v>0</v>
      </c>
      <c r="AH966" s="9">
        <v>0</v>
      </c>
      <c r="AI966" s="29">
        <v>1</v>
      </c>
      <c r="AJ966" s="20">
        <v>1983</v>
      </c>
      <c r="AK966" s="32" t="s">
        <v>98</v>
      </c>
      <c r="AL966" s="32" t="s">
        <v>98</v>
      </c>
      <c r="AM966" s="32" t="s">
        <v>98</v>
      </c>
      <c r="AN966" s="42" t="s">
        <v>98</v>
      </c>
      <c r="AO966" s="41">
        <v>1</v>
      </c>
      <c r="AP966" s="17">
        <v>0</v>
      </c>
      <c r="AQ966">
        <v>1</v>
      </c>
      <c r="AR966" s="39">
        <f t="shared" si="233"/>
        <v>0</v>
      </c>
      <c r="AS966">
        <v>0.45400000000000001</v>
      </c>
      <c r="AT966" s="39">
        <f t="shared" si="245"/>
        <v>0.54600000000000004</v>
      </c>
      <c r="AU966">
        <v>0</v>
      </c>
      <c r="AV966" s="17">
        <v>1</v>
      </c>
      <c r="AW966">
        <v>0</v>
      </c>
      <c r="AX966" s="17">
        <v>1</v>
      </c>
      <c r="AY966" s="17" t="s">
        <v>19</v>
      </c>
      <c r="AZ966">
        <v>0</v>
      </c>
      <c r="BA966">
        <v>0</v>
      </c>
      <c r="BB966">
        <v>0</v>
      </c>
      <c r="BC966">
        <v>0</v>
      </c>
      <c r="BD966">
        <v>0</v>
      </c>
      <c r="BE966" s="17">
        <v>1</v>
      </c>
      <c r="BF966">
        <v>0</v>
      </c>
      <c r="BG966">
        <v>1</v>
      </c>
      <c r="BH966" s="17">
        <v>0</v>
      </c>
      <c r="BI966">
        <v>100</v>
      </c>
      <c r="BJ966">
        <v>53.91</v>
      </c>
      <c r="BK966" s="24">
        <v>28</v>
      </c>
      <c r="BL966">
        <v>0</v>
      </c>
      <c r="BM966">
        <v>0</v>
      </c>
      <c r="BN966">
        <v>1</v>
      </c>
      <c r="BO966">
        <v>0</v>
      </c>
      <c r="BP966">
        <v>0</v>
      </c>
      <c r="BQ966">
        <v>0</v>
      </c>
      <c r="BR966">
        <v>0</v>
      </c>
      <c r="BS966" s="17">
        <v>0</v>
      </c>
      <c r="BT966">
        <v>0</v>
      </c>
      <c r="BU966">
        <v>0</v>
      </c>
      <c r="BV966">
        <v>0</v>
      </c>
      <c r="BW966" s="17">
        <v>0</v>
      </c>
      <c r="BX966">
        <v>0</v>
      </c>
      <c r="BY966">
        <v>0</v>
      </c>
      <c r="BZ966">
        <v>0</v>
      </c>
      <c r="CA966">
        <v>0</v>
      </c>
      <c r="CB966" s="17">
        <v>0</v>
      </c>
      <c r="CC966">
        <v>0</v>
      </c>
      <c r="CD966">
        <v>0</v>
      </c>
      <c r="CE966">
        <v>0</v>
      </c>
      <c r="CF966">
        <v>0</v>
      </c>
      <c r="CG966">
        <v>0</v>
      </c>
      <c r="CH966">
        <v>0</v>
      </c>
      <c r="CI966">
        <v>0</v>
      </c>
      <c r="CJ966">
        <v>1</v>
      </c>
      <c r="CK966">
        <v>1</v>
      </c>
      <c r="CL966">
        <v>0</v>
      </c>
      <c r="CM966" s="17">
        <v>0</v>
      </c>
      <c r="CN966">
        <v>0.14599999999999999</v>
      </c>
      <c r="CO966">
        <v>6</v>
      </c>
      <c r="CP966">
        <v>1</v>
      </c>
      <c r="CQ966">
        <v>0</v>
      </c>
      <c r="CR966">
        <v>2</v>
      </c>
      <c r="CX966" s="33" t="s">
        <v>85</v>
      </c>
    </row>
    <row r="967" spans="1:102" x14ac:dyDescent="0.25">
      <c r="A967">
        <v>966</v>
      </c>
      <c r="B967">
        <v>66</v>
      </c>
      <c r="C967" s="24" t="s">
        <v>4099</v>
      </c>
      <c r="D967" s="12">
        <v>7.1</v>
      </c>
      <c r="E967" s="13">
        <v>0.9</v>
      </c>
      <c r="F967" s="7">
        <f t="shared" si="236"/>
        <v>7.8888888888888884</v>
      </c>
      <c r="G967" s="7">
        <f t="shared" si="238"/>
        <v>6.1999999999999993</v>
      </c>
      <c r="H967" s="15">
        <f t="shared" si="239"/>
        <v>8</v>
      </c>
      <c r="I967" s="11">
        <f t="shared" si="240"/>
        <v>0.33007193484128955</v>
      </c>
      <c r="J967" s="32">
        <f t="shared" si="241"/>
        <v>4.1840104416501489E-2</v>
      </c>
      <c r="K967" s="32">
        <f t="shared" si="242"/>
        <v>23.900513967302768</v>
      </c>
      <c r="L967" s="8">
        <v>0</v>
      </c>
      <c r="M967" s="9">
        <v>1</v>
      </c>
      <c r="N967" s="8">
        <v>1</v>
      </c>
      <c r="O967" s="9">
        <v>0</v>
      </c>
      <c r="P967" s="9">
        <v>0</v>
      </c>
      <c r="Q967" s="9">
        <v>0</v>
      </c>
      <c r="R967" s="9">
        <v>0</v>
      </c>
      <c r="S967" s="8">
        <v>515</v>
      </c>
      <c r="T967" s="9">
        <v>5</v>
      </c>
      <c r="U967" s="9">
        <f t="shared" si="243"/>
        <v>509</v>
      </c>
      <c r="V967" s="9">
        <f t="shared" si="244"/>
        <v>8</v>
      </c>
      <c r="W967" s="7">
        <v>11.6</v>
      </c>
      <c r="X967" s="7">
        <f t="shared" si="237"/>
        <v>10.399999999999999</v>
      </c>
      <c r="Y967" s="9">
        <v>1</v>
      </c>
      <c r="Z967" s="9">
        <v>0</v>
      </c>
      <c r="AA967" s="9">
        <v>0</v>
      </c>
      <c r="AB967" s="9">
        <v>1</v>
      </c>
      <c r="AC967" s="9">
        <v>0</v>
      </c>
      <c r="AD967" s="29">
        <v>0</v>
      </c>
      <c r="AE967" s="187">
        <v>0</v>
      </c>
      <c r="AF967" s="9">
        <v>1</v>
      </c>
      <c r="AG967" s="29">
        <v>0</v>
      </c>
      <c r="AH967" s="9">
        <v>0</v>
      </c>
      <c r="AI967" s="29">
        <v>1</v>
      </c>
      <c r="AJ967" s="20">
        <v>1983</v>
      </c>
      <c r="AK967" s="32" t="s">
        <v>98</v>
      </c>
      <c r="AL967" s="32" t="s">
        <v>98</v>
      </c>
      <c r="AM967" s="32" t="s">
        <v>98</v>
      </c>
      <c r="AN967" s="42" t="s">
        <v>98</v>
      </c>
      <c r="AO967" s="41">
        <v>1</v>
      </c>
      <c r="AP967" s="17">
        <v>0</v>
      </c>
      <c r="AQ967">
        <v>1</v>
      </c>
      <c r="AR967" s="39">
        <f t="shared" si="233"/>
        <v>0</v>
      </c>
      <c r="AS967">
        <v>0.45400000000000001</v>
      </c>
      <c r="AT967" s="39">
        <f t="shared" si="245"/>
        <v>0.54600000000000004</v>
      </c>
      <c r="AU967">
        <v>0</v>
      </c>
      <c r="AV967" s="17">
        <v>1</v>
      </c>
      <c r="AW967">
        <v>0</v>
      </c>
      <c r="AX967" s="17">
        <v>1</v>
      </c>
      <c r="AY967" s="17" t="s">
        <v>19</v>
      </c>
      <c r="AZ967">
        <v>0</v>
      </c>
      <c r="BA967">
        <v>0</v>
      </c>
      <c r="BB967">
        <v>0</v>
      </c>
      <c r="BC967">
        <v>0</v>
      </c>
      <c r="BD967">
        <v>0</v>
      </c>
      <c r="BE967" s="17">
        <v>1</v>
      </c>
      <c r="BF967">
        <v>0</v>
      </c>
      <c r="BG967">
        <v>1</v>
      </c>
      <c r="BH967" s="17">
        <v>0</v>
      </c>
      <c r="BI967">
        <v>100</v>
      </c>
      <c r="BJ967">
        <v>53.91</v>
      </c>
      <c r="BK967" s="24">
        <v>28</v>
      </c>
      <c r="BL967">
        <v>0</v>
      </c>
      <c r="BM967">
        <v>0</v>
      </c>
      <c r="BN967">
        <v>1</v>
      </c>
      <c r="BO967">
        <v>0</v>
      </c>
      <c r="BP967">
        <v>0</v>
      </c>
      <c r="BQ967">
        <v>0</v>
      </c>
      <c r="BR967">
        <v>0</v>
      </c>
      <c r="BS967" s="17">
        <v>0</v>
      </c>
      <c r="BT967">
        <v>0</v>
      </c>
      <c r="BU967">
        <v>0</v>
      </c>
      <c r="BV967">
        <v>0</v>
      </c>
      <c r="BW967" s="17">
        <v>0</v>
      </c>
      <c r="BX967">
        <v>0</v>
      </c>
      <c r="BY967">
        <v>0</v>
      </c>
      <c r="BZ967">
        <v>0</v>
      </c>
      <c r="CA967">
        <v>0</v>
      </c>
      <c r="CB967" s="17">
        <v>0</v>
      </c>
      <c r="CC967">
        <v>0</v>
      </c>
      <c r="CD967">
        <v>0</v>
      </c>
      <c r="CE967">
        <v>0</v>
      </c>
      <c r="CF967">
        <v>0</v>
      </c>
      <c r="CG967">
        <v>0</v>
      </c>
      <c r="CH967">
        <v>0</v>
      </c>
      <c r="CI967">
        <v>0</v>
      </c>
      <c r="CJ967">
        <v>1</v>
      </c>
      <c r="CK967">
        <v>1</v>
      </c>
      <c r="CL967">
        <v>0</v>
      </c>
      <c r="CM967" s="17">
        <v>0</v>
      </c>
      <c r="CN967">
        <v>0.14599999999999999</v>
      </c>
      <c r="CO967">
        <v>6</v>
      </c>
      <c r="CP967">
        <v>1</v>
      </c>
      <c r="CQ967">
        <v>0</v>
      </c>
      <c r="CR967">
        <v>2</v>
      </c>
      <c r="CX967" s="33" t="s">
        <v>85</v>
      </c>
    </row>
    <row r="968" spans="1:102" x14ac:dyDescent="0.25">
      <c r="A968">
        <v>967</v>
      </c>
      <c r="B968">
        <v>66</v>
      </c>
      <c r="C968" s="24" t="s">
        <v>4099</v>
      </c>
      <c r="D968" s="12">
        <v>8.4</v>
      </c>
      <c r="E968" s="13">
        <v>1.3</v>
      </c>
      <c r="F968" s="7">
        <f t="shared" si="236"/>
        <v>6.4615384615384617</v>
      </c>
      <c r="G968" s="7">
        <f t="shared" si="238"/>
        <v>7.1000000000000005</v>
      </c>
      <c r="H968" s="15">
        <f t="shared" si="239"/>
        <v>9.7000000000000011</v>
      </c>
      <c r="I968" s="11">
        <f t="shared" si="240"/>
        <v>0.27735463364540874</v>
      </c>
      <c r="J968" s="32">
        <f t="shared" si="241"/>
        <v>4.2923931397503737E-2</v>
      </c>
      <c r="K968" s="32">
        <f t="shared" si="242"/>
        <v>23.297027262935089</v>
      </c>
      <c r="L968" s="8">
        <v>0</v>
      </c>
      <c r="M968" s="9">
        <v>1</v>
      </c>
      <c r="N968" s="8">
        <v>1</v>
      </c>
      <c r="O968" s="9">
        <v>0</v>
      </c>
      <c r="P968" s="9">
        <v>0</v>
      </c>
      <c r="Q968" s="9">
        <v>0</v>
      </c>
      <c r="R968" s="9">
        <v>0</v>
      </c>
      <c r="S968" s="8">
        <v>515</v>
      </c>
      <c r="T968" s="9">
        <v>13</v>
      </c>
      <c r="U968" s="9">
        <f t="shared" si="243"/>
        <v>501</v>
      </c>
      <c r="V968" s="9">
        <f t="shared" si="244"/>
        <v>8</v>
      </c>
      <c r="W968" s="7">
        <v>11.6</v>
      </c>
      <c r="X968" s="7">
        <f t="shared" si="237"/>
        <v>10.399999999999999</v>
      </c>
      <c r="Y968" s="9">
        <v>1</v>
      </c>
      <c r="Z968" s="9">
        <v>0</v>
      </c>
      <c r="AA968" s="9">
        <v>0</v>
      </c>
      <c r="AB968" s="9">
        <v>1</v>
      </c>
      <c r="AC968" s="9">
        <v>0</v>
      </c>
      <c r="AD968" s="29">
        <v>0</v>
      </c>
      <c r="AE968" s="187">
        <v>0</v>
      </c>
      <c r="AF968" s="9">
        <v>1</v>
      </c>
      <c r="AG968" s="29">
        <v>0</v>
      </c>
      <c r="AH968" s="9">
        <v>0</v>
      </c>
      <c r="AI968" s="29">
        <v>1</v>
      </c>
      <c r="AJ968" s="20">
        <v>1983</v>
      </c>
      <c r="AK968" s="32" t="s">
        <v>98</v>
      </c>
      <c r="AL968" s="32" t="s">
        <v>98</v>
      </c>
      <c r="AM968" s="32" t="s">
        <v>98</v>
      </c>
      <c r="AN968" s="42" t="s">
        <v>98</v>
      </c>
      <c r="AO968" s="41">
        <v>1</v>
      </c>
      <c r="AP968" s="17">
        <v>0</v>
      </c>
      <c r="AQ968">
        <v>1</v>
      </c>
      <c r="AR968" s="39">
        <f t="shared" si="233"/>
        <v>0</v>
      </c>
      <c r="AS968">
        <v>0.45400000000000001</v>
      </c>
      <c r="AT968" s="39">
        <f t="shared" si="245"/>
        <v>0.54600000000000004</v>
      </c>
      <c r="AU968">
        <v>0</v>
      </c>
      <c r="AV968" s="17">
        <v>1</v>
      </c>
      <c r="AW968">
        <v>0</v>
      </c>
      <c r="AX968" s="17">
        <v>1</v>
      </c>
      <c r="AY968" s="17" t="s">
        <v>19</v>
      </c>
      <c r="AZ968">
        <v>0</v>
      </c>
      <c r="BA968">
        <v>0</v>
      </c>
      <c r="BB968">
        <v>0</v>
      </c>
      <c r="BC968">
        <v>0</v>
      </c>
      <c r="BD968">
        <v>0</v>
      </c>
      <c r="BE968" s="17">
        <v>1</v>
      </c>
      <c r="BF968">
        <v>0</v>
      </c>
      <c r="BG968">
        <v>1</v>
      </c>
      <c r="BH968" s="17">
        <v>0</v>
      </c>
      <c r="BI968">
        <v>100</v>
      </c>
      <c r="BJ968">
        <v>53.91</v>
      </c>
      <c r="BK968" s="24">
        <v>28</v>
      </c>
      <c r="BL968">
        <v>0</v>
      </c>
      <c r="BM968">
        <v>0</v>
      </c>
      <c r="BN968">
        <v>1</v>
      </c>
      <c r="BO968">
        <v>0</v>
      </c>
      <c r="BP968">
        <v>0</v>
      </c>
      <c r="BQ968">
        <v>0</v>
      </c>
      <c r="BR968">
        <v>0</v>
      </c>
      <c r="BS968" s="17">
        <v>0</v>
      </c>
      <c r="BT968">
        <v>0</v>
      </c>
      <c r="BU968">
        <v>0</v>
      </c>
      <c r="BV968">
        <v>0</v>
      </c>
      <c r="BW968" s="17">
        <v>0</v>
      </c>
      <c r="BX968">
        <v>0</v>
      </c>
      <c r="BY968">
        <v>0</v>
      </c>
      <c r="BZ968">
        <v>0</v>
      </c>
      <c r="CA968">
        <v>0</v>
      </c>
      <c r="CB968" s="17">
        <v>0</v>
      </c>
      <c r="CC968">
        <v>0</v>
      </c>
      <c r="CD968">
        <v>0</v>
      </c>
      <c r="CE968">
        <v>0</v>
      </c>
      <c r="CF968">
        <v>0</v>
      </c>
      <c r="CG968">
        <v>0</v>
      </c>
      <c r="CH968">
        <v>0</v>
      </c>
      <c r="CI968">
        <v>0</v>
      </c>
      <c r="CJ968">
        <v>1</v>
      </c>
      <c r="CK968">
        <v>1</v>
      </c>
      <c r="CL968">
        <v>0</v>
      </c>
      <c r="CM968" s="17">
        <v>0</v>
      </c>
      <c r="CN968">
        <v>0.14599999999999999</v>
      </c>
      <c r="CO968">
        <v>6</v>
      </c>
      <c r="CP968">
        <v>1</v>
      </c>
      <c r="CQ968">
        <v>0</v>
      </c>
      <c r="CR968">
        <v>2</v>
      </c>
      <c r="CX968" s="33" t="s">
        <v>85</v>
      </c>
    </row>
    <row r="969" spans="1:102" x14ac:dyDescent="0.25">
      <c r="A969">
        <v>968</v>
      </c>
      <c r="B969">
        <v>66</v>
      </c>
      <c r="C969" s="24" t="s">
        <v>4099</v>
      </c>
      <c r="D969" s="12">
        <v>8.8000000000000007</v>
      </c>
      <c r="E969" s="13">
        <v>1.5</v>
      </c>
      <c r="F969" s="7">
        <f t="shared" si="236"/>
        <v>5.8666666666666671</v>
      </c>
      <c r="G969" s="7">
        <f t="shared" si="238"/>
        <v>7.3000000000000007</v>
      </c>
      <c r="H969" s="15">
        <f t="shared" si="239"/>
        <v>10.3</v>
      </c>
      <c r="I969" s="11">
        <f t="shared" si="240"/>
        <v>0.25353914385959897</v>
      </c>
      <c r="J969" s="32">
        <f t="shared" si="241"/>
        <v>4.3216899521522557E-2</v>
      </c>
      <c r="K969" s="32">
        <f t="shared" si="242"/>
        <v>23.139096304259112</v>
      </c>
      <c r="L969" s="8">
        <v>0</v>
      </c>
      <c r="M969" s="9">
        <v>1</v>
      </c>
      <c r="N969" s="8">
        <v>1</v>
      </c>
      <c r="O969" s="9">
        <v>0</v>
      </c>
      <c r="P969" s="9">
        <v>0</v>
      </c>
      <c r="Q969" s="9">
        <v>0</v>
      </c>
      <c r="R969" s="9">
        <v>0</v>
      </c>
      <c r="S969" s="8">
        <v>515</v>
      </c>
      <c r="T969" s="9">
        <v>13</v>
      </c>
      <c r="U969" s="9">
        <f t="shared" si="243"/>
        <v>501</v>
      </c>
      <c r="V969" s="9">
        <f t="shared" si="244"/>
        <v>8</v>
      </c>
      <c r="W969" s="7">
        <v>11.6</v>
      </c>
      <c r="X969" s="7">
        <f t="shared" si="237"/>
        <v>10.399999999999999</v>
      </c>
      <c r="Y969" s="9">
        <v>1</v>
      </c>
      <c r="Z969" s="9">
        <v>0</v>
      </c>
      <c r="AA969" s="9">
        <v>0</v>
      </c>
      <c r="AB969" s="9">
        <v>1</v>
      </c>
      <c r="AC969" s="9">
        <v>0</v>
      </c>
      <c r="AD969" s="29">
        <v>0</v>
      </c>
      <c r="AE969" s="187">
        <v>0</v>
      </c>
      <c r="AF969" s="9">
        <v>1</v>
      </c>
      <c r="AG969" s="29">
        <v>0</v>
      </c>
      <c r="AH969" s="9">
        <v>0</v>
      </c>
      <c r="AI969" s="29">
        <v>1</v>
      </c>
      <c r="AJ969" s="20">
        <v>1983</v>
      </c>
      <c r="AK969" s="32" t="s">
        <v>98</v>
      </c>
      <c r="AL969" s="32" t="s">
        <v>98</v>
      </c>
      <c r="AM969" s="32" t="s">
        <v>98</v>
      </c>
      <c r="AN969" s="42" t="s">
        <v>98</v>
      </c>
      <c r="AO969" s="41">
        <v>1</v>
      </c>
      <c r="AP969" s="17">
        <v>0</v>
      </c>
      <c r="AQ969">
        <v>1</v>
      </c>
      <c r="AR969" s="39">
        <f t="shared" si="233"/>
        <v>0</v>
      </c>
      <c r="AS969">
        <v>0.45400000000000001</v>
      </c>
      <c r="AT969" s="39">
        <f t="shared" si="245"/>
        <v>0.54600000000000004</v>
      </c>
      <c r="AU969">
        <v>0</v>
      </c>
      <c r="AV969" s="17">
        <v>1</v>
      </c>
      <c r="AW969">
        <v>0</v>
      </c>
      <c r="AX969" s="17">
        <v>1</v>
      </c>
      <c r="AY969" s="17" t="s">
        <v>19</v>
      </c>
      <c r="AZ969">
        <v>0</v>
      </c>
      <c r="BA969">
        <v>0</v>
      </c>
      <c r="BB969">
        <v>0</v>
      </c>
      <c r="BC969">
        <v>0</v>
      </c>
      <c r="BD969">
        <v>0</v>
      </c>
      <c r="BE969" s="17">
        <v>1</v>
      </c>
      <c r="BF969">
        <v>0</v>
      </c>
      <c r="BG969">
        <v>1</v>
      </c>
      <c r="BH969" s="17">
        <v>0</v>
      </c>
      <c r="BI969">
        <v>100</v>
      </c>
      <c r="BJ969">
        <v>53.91</v>
      </c>
      <c r="BK969" s="24">
        <v>28</v>
      </c>
      <c r="BL969">
        <v>0</v>
      </c>
      <c r="BM969">
        <v>0</v>
      </c>
      <c r="BN969">
        <v>1</v>
      </c>
      <c r="BO969">
        <v>0</v>
      </c>
      <c r="BP969">
        <v>0</v>
      </c>
      <c r="BQ969">
        <v>0</v>
      </c>
      <c r="BR969">
        <v>0</v>
      </c>
      <c r="BS969" s="17">
        <v>0</v>
      </c>
      <c r="BT969">
        <v>0</v>
      </c>
      <c r="BU969">
        <v>0</v>
      </c>
      <c r="BV969">
        <v>0</v>
      </c>
      <c r="BW969" s="17">
        <v>0</v>
      </c>
      <c r="BX969">
        <v>0</v>
      </c>
      <c r="BY969">
        <v>0</v>
      </c>
      <c r="BZ969">
        <v>0</v>
      </c>
      <c r="CA969">
        <v>0</v>
      </c>
      <c r="CB969" s="17">
        <v>0</v>
      </c>
      <c r="CC969">
        <v>0</v>
      </c>
      <c r="CD969">
        <v>0</v>
      </c>
      <c r="CE969">
        <v>0</v>
      </c>
      <c r="CF969">
        <v>0</v>
      </c>
      <c r="CG969">
        <v>0</v>
      </c>
      <c r="CH969">
        <v>0</v>
      </c>
      <c r="CI969">
        <v>0</v>
      </c>
      <c r="CJ969">
        <v>1</v>
      </c>
      <c r="CK969">
        <v>1</v>
      </c>
      <c r="CL969">
        <v>0</v>
      </c>
      <c r="CM969" s="17">
        <v>0</v>
      </c>
      <c r="CN969">
        <v>0.14599999999999999</v>
      </c>
      <c r="CO969">
        <v>6</v>
      </c>
      <c r="CP969">
        <v>1</v>
      </c>
      <c r="CQ969">
        <v>0</v>
      </c>
      <c r="CR969">
        <v>2</v>
      </c>
      <c r="CX969" s="33" t="s">
        <v>85</v>
      </c>
    </row>
    <row r="970" spans="1:102" x14ac:dyDescent="0.25">
      <c r="A970">
        <v>969</v>
      </c>
      <c r="B970">
        <v>67</v>
      </c>
      <c r="C970" s="24" t="s">
        <v>4113</v>
      </c>
      <c r="D970" s="12">
        <v>21.4</v>
      </c>
      <c r="E970" s="13">
        <v>12</v>
      </c>
      <c r="F970" s="7">
        <f t="shared" si="236"/>
        <v>1.7833333333333332</v>
      </c>
      <c r="G970" s="7">
        <f t="shared" si="238"/>
        <v>9.3999999999999986</v>
      </c>
      <c r="H970" s="15">
        <f t="shared" si="239"/>
        <v>33.4</v>
      </c>
      <c r="I970" s="11">
        <f t="shared" si="240"/>
        <v>4.1007761425582795E-2</v>
      </c>
      <c r="J970" s="32">
        <f t="shared" si="241"/>
        <v>2.299500640686886E-2</v>
      </c>
      <c r="K970" s="32">
        <f t="shared" si="242"/>
        <v>43.487702604044024</v>
      </c>
      <c r="L970" s="8">
        <v>1</v>
      </c>
      <c r="M970" s="9">
        <v>0</v>
      </c>
      <c r="N970" s="8">
        <v>0</v>
      </c>
      <c r="O970" s="9">
        <v>0</v>
      </c>
      <c r="P970" s="9">
        <v>1</v>
      </c>
      <c r="Q970" s="9">
        <v>0</v>
      </c>
      <c r="R970" s="9">
        <v>0</v>
      </c>
      <c r="S970" s="8">
        <v>1900</v>
      </c>
      <c r="T970" s="9">
        <v>11</v>
      </c>
      <c r="U970" s="9">
        <f t="shared" si="243"/>
        <v>1888</v>
      </c>
      <c r="V970" s="9">
        <f t="shared" si="244"/>
        <v>7</v>
      </c>
      <c r="W970" s="7">
        <v>4.6900000000000004</v>
      </c>
      <c r="X970" s="7">
        <f t="shared" ref="X970:X996" si="246">BK970-W970-6</f>
        <v>28.330000000000005</v>
      </c>
      <c r="Y970" s="9">
        <v>1</v>
      </c>
      <c r="Z970" s="9">
        <v>0</v>
      </c>
      <c r="AA970" s="9">
        <v>0</v>
      </c>
      <c r="AB970" s="9">
        <v>0</v>
      </c>
      <c r="AC970" s="9">
        <v>1</v>
      </c>
      <c r="AD970" s="29">
        <v>0</v>
      </c>
      <c r="AE970" s="187">
        <v>0</v>
      </c>
      <c r="AF970" s="9">
        <v>1</v>
      </c>
      <c r="AG970" s="29">
        <v>0</v>
      </c>
      <c r="AH970" s="9">
        <v>1</v>
      </c>
      <c r="AI970" s="29">
        <v>0</v>
      </c>
      <c r="AJ970" s="20">
        <v>2005</v>
      </c>
      <c r="AK970" s="7">
        <f t="shared" ref="AK970:AK976" si="247">0.57</f>
        <v>0.56999999999999995</v>
      </c>
      <c r="AL970" s="32">
        <v>0.25</v>
      </c>
      <c r="AM970" s="32">
        <v>0.17</v>
      </c>
      <c r="AN970" s="42">
        <v>0.01</v>
      </c>
      <c r="AO970" s="41">
        <v>0</v>
      </c>
      <c r="AP970" s="17">
        <v>1</v>
      </c>
      <c r="AQ970">
        <v>0.55000000000000004</v>
      </c>
      <c r="AR970" s="39">
        <v>0.45</v>
      </c>
      <c r="AS970">
        <v>1</v>
      </c>
      <c r="AT970" s="39">
        <f t="shared" si="245"/>
        <v>0</v>
      </c>
      <c r="AU970">
        <v>0</v>
      </c>
      <c r="AV970" s="17">
        <v>1</v>
      </c>
      <c r="AW970">
        <v>0.85</v>
      </c>
      <c r="AX970" s="17">
        <v>0.15</v>
      </c>
      <c r="AY970" s="17" t="s">
        <v>535</v>
      </c>
      <c r="AZ970">
        <v>0</v>
      </c>
      <c r="BA970">
        <v>0</v>
      </c>
      <c r="BB970">
        <v>0</v>
      </c>
      <c r="BC970">
        <v>0</v>
      </c>
      <c r="BD970">
        <v>0</v>
      </c>
      <c r="BE970" s="17">
        <v>1</v>
      </c>
      <c r="BF970">
        <v>0</v>
      </c>
      <c r="BG970">
        <v>0</v>
      </c>
      <c r="BH970" s="17">
        <v>1</v>
      </c>
      <c r="BI970">
        <v>13.55</v>
      </c>
      <c r="BJ970">
        <v>38.35</v>
      </c>
      <c r="BK970" s="24">
        <v>39.020000000000003</v>
      </c>
      <c r="BL970">
        <v>0</v>
      </c>
      <c r="BM970">
        <v>0</v>
      </c>
      <c r="BN970">
        <v>0</v>
      </c>
      <c r="BO970">
        <v>0</v>
      </c>
      <c r="BP970">
        <v>1</v>
      </c>
      <c r="BQ970">
        <v>0</v>
      </c>
      <c r="BR970">
        <v>0</v>
      </c>
      <c r="BS970" s="17">
        <v>0</v>
      </c>
      <c r="BT970">
        <v>0</v>
      </c>
      <c r="BU970">
        <v>0</v>
      </c>
      <c r="BV970">
        <v>1</v>
      </c>
      <c r="BW970" s="17">
        <v>0</v>
      </c>
      <c r="BX970">
        <v>0</v>
      </c>
      <c r="BY970">
        <v>0</v>
      </c>
      <c r="BZ970">
        <v>0</v>
      </c>
      <c r="CA970">
        <v>0</v>
      </c>
      <c r="CB970" s="17">
        <v>0</v>
      </c>
      <c r="CC970">
        <v>1</v>
      </c>
      <c r="CD970">
        <v>1</v>
      </c>
      <c r="CE970">
        <v>0</v>
      </c>
      <c r="CF970">
        <v>0</v>
      </c>
      <c r="CG970">
        <v>0</v>
      </c>
      <c r="CH970">
        <v>1</v>
      </c>
      <c r="CI970">
        <v>1</v>
      </c>
      <c r="CJ970">
        <v>0</v>
      </c>
      <c r="CK970">
        <v>1</v>
      </c>
      <c r="CL970">
        <v>1</v>
      </c>
      <c r="CM970" s="17">
        <v>0</v>
      </c>
      <c r="CN970">
        <v>0.19600000000000001</v>
      </c>
      <c r="CO970">
        <v>118</v>
      </c>
      <c r="CP970">
        <v>1</v>
      </c>
      <c r="CQ970">
        <v>0</v>
      </c>
      <c r="CR970">
        <v>19</v>
      </c>
      <c r="CX970" s="33" t="s">
        <v>85</v>
      </c>
    </row>
    <row r="971" spans="1:102" x14ac:dyDescent="0.25">
      <c r="A971">
        <v>970</v>
      </c>
      <c r="B971">
        <v>67</v>
      </c>
      <c r="C971" s="24" t="s">
        <v>4113</v>
      </c>
      <c r="D971" s="12">
        <v>6</v>
      </c>
      <c r="E971" s="13">
        <v>1</v>
      </c>
      <c r="F971" s="7">
        <f t="shared" si="236"/>
        <v>6</v>
      </c>
      <c r="G971" s="7">
        <f t="shared" si="238"/>
        <v>5</v>
      </c>
      <c r="H971" s="15">
        <f t="shared" si="239"/>
        <v>7</v>
      </c>
      <c r="I971" s="11">
        <f t="shared" si="240"/>
        <v>0.13678822577626595</v>
      </c>
      <c r="J971" s="32">
        <f t="shared" si="241"/>
        <v>2.2798037629377661E-2</v>
      </c>
      <c r="K971" s="32">
        <f t="shared" si="242"/>
        <v>43.863424398922618</v>
      </c>
      <c r="L971" s="8">
        <v>1</v>
      </c>
      <c r="M971" s="9">
        <v>0</v>
      </c>
      <c r="N971" s="8">
        <v>0</v>
      </c>
      <c r="O971" s="9">
        <v>0</v>
      </c>
      <c r="P971" s="9">
        <v>1</v>
      </c>
      <c r="Q971" s="9">
        <v>0</v>
      </c>
      <c r="R971" s="9">
        <v>0</v>
      </c>
      <c r="S971" s="8">
        <v>1900</v>
      </c>
      <c r="T971" s="9">
        <v>11</v>
      </c>
      <c r="U971" s="9">
        <f t="shared" si="243"/>
        <v>1888</v>
      </c>
      <c r="V971" s="9">
        <f t="shared" si="244"/>
        <v>7</v>
      </c>
      <c r="W971" s="7">
        <v>4.6900000000000004</v>
      </c>
      <c r="X971" s="7">
        <f t="shared" si="246"/>
        <v>28.330000000000005</v>
      </c>
      <c r="Y971" s="9">
        <v>1</v>
      </c>
      <c r="Z971" s="9">
        <v>0</v>
      </c>
      <c r="AA971" s="9">
        <v>0</v>
      </c>
      <c r="AB971" s="9">
        <v>0</v>
      </c>
      <c r="AC971" s="9">
        <v>1</v>
      </c>
      <c r="AD971" s="29">
        <v>0</v>
      </c>
      <c r="AE971" s="187">
        <v>0</v>
      </c>
      <c r="AF971" s="9">
        <v>1</v>
      </c>
      <c r="AG971" s="29">
        <v>0</v>
      </c>
      <c r="AH971" s="9">
        <v>1</v>
      </c>
      <c r="AI971" s="29">
        <v>0</v>
      </c>
      <c r="AJ971" s="20">
        <v>2005</v>
      </c>
      <c r="AK971" s="7">
        <f t="shared" si="247"/>
        <v>0.56999999999999995</v>
      </c>
      <c r="AL971" s="32">
        <v>0.25</v>
      </c>
      <c r="AM971" s="32">
        <v>0.17</v>
      </c>
      <c r="AN971" s="42">
        <v>0.01</v>
      </c>
      <c r="AO971" s="41">
        <v>0</v>
      </c>
      <c r="AP971" s="17">
        <v>1</v>
      </c>
      <c r="AQ971">
        <v>0.55000000000000004</v>
      </c>
      <c r="AR971" s="39">
        <v>0.45</v>
      </c>
      <c r="AS971">
        <v>1</v>
      </c>
      <c r="AT971" s="39">
        <f t="shared" si="245"/>
        <v>0</v>
      </c>
      <c r="AU971">
        <v>0</v>
      </c>
      <c r="AV971" s="17">
        <v>1</v>
      </c>
      <c r="AW971">
        <v>0.85</v>
      </c>
      <c r="AX971" s="17">
        <v>0.15</v>
      </c>
      <c r="AY971" s="17" t="s">
        <v>535</v>
      </c>
      <c r="AZ971">
        <v>0</v>
      </c>
      <c r="BA971">
        <v>0</v>
      </c>
      <c r="BB971">
        <v>0</v>
      </c>
      <c r="BC971">
        <v>0</v>
      </c>
      <c r="BD971">
        <v>0</v>
      </c>
      <c r="BE971" s="17">
        <v>1</v>
      </c>
      <c r="BF971">
        <v>0</v>
      </c>
      <c r="BG971">
        <v>0</v>
      </c>
      <c r="BH971" s="17">
        <v>1</v>
      </c>
      <c r="BI971">
        <v>13.55</v>
      </c>
      <c r="BJ971">
        <v>38.35</v>
      </c>
      <c r="BK971" s="24">
        <v>39.020000000000003</v>
      </c>
      <c r="BL971">
        <v>1</v>
      </c>
      <c r="BM971">
        <v>0</v>
      </c>
      <c r="BN971">
        <v>0</v>
      </c>
      <c r="BO971">
        <v>0</v>
      </c>
      <c r="BP971">
        <v>0</v>
      </c>
      <c r="BQ971">
        <v>0</v>
      </c>
      <c r="BR971">
        <v>0</v>
      </c>
      <c r="BS971" s="17">
        <v>0</v>
      </c>
      <c r="BT971">
        <v>0</v>
      </c>
      <c r="BU971">
        <v>0</v>
      </c>
      <c r="BV971">
        <v>1</v>
      </c>
      <c r="BW971" s="17">
        <v>0</v>
      </c>
      <c r="BX971">
        <v>0</v>
      </c>
      <c r="BY971">
        <v>0</v>
      </c>
      <c r="BZ971">
        <v>0</v>
      </c>
      <c r="CA971">
        <v>0</v>
      </c>
      <c r="CB971" s="17">
        <v>0</v>
      </c>
      <c r="CC971">
        <v>1</v>
      </c>
      <c r="CD971">
        <v>1</v>
      </c>
      <c r="CE971">
        <v>0</v>
      </c>
      <c r="CF971">
        <v>0</v>
      </c>
      <c r="CG971">
        <v>0</v>
      </c>
      <c r="CH971">
        <v>1</v>
      </c>
      <c r="CI971">
        <v>1</v>
      </c>
      <c r="CJ971">
        <v>0</v>
      </c>
      <c r="CK971">
        <v>1</v>
      </c>
      <c r="CL971">
        <v>1</v>
      </c>
      <c r="CM971" s="17">
        <v>0</v>
      </c>
      <c r="CN971">
        <v>0.19600000000000001</v>
      </c>
      <c r="CO971">
        <v>118</v>
      </c>
      <c r="CP971">
        <v>1</v>
      </c>
      <c r="CQ971">
        <v>0</v>
      </c>
      <c r="CR971">
        <v>19</v>
      </c>
      <c r="CX971" s="33" t="s">
        <v>85</v>
      </c>
    </row>
    <row r="972" spans="1:102" x14ac:dyDescent="0.25">
      <c r="A972">
        <v>971</v>
      </c>
      <c r="B972">
        <v>67</v>
      </c>
      <c r="C972" s="24" t="s">
        <v>4113</v>
      </c>
      <c r="D972" s="12">
        <v>-4.0999999999999996</v>
      </c>
      <c r="E972" s="13">
        <v>1.2</v>
      </c>
      <c r="F972" s="7">
        <f t="shared" si="236"/>
        <v>-3.4166666666666665</v>
      </c>
      <c r="G972" s="7">
        <f t="shared" si="238"/>
        <v>-5.3</v>
      </c>
      <c r="H972" s="15">
        <f t="shared" si="239"/>
        <v>-2.8999999999999995</v>
      </c>
      <c r="I972" s="11">
        <f t="shared" si="240"/>
        <v>-6.316691593984583E-2</v>
      </c>
      <c r="J972" s="32">
        <f t="shared" si="241"/>
        <v>1.8487877836052439E-2</v>
      </c>
      <c r="K972" s="32">
        <f t="shared" si="242"/>
        <v>54.089496310384618</v>
      </c>
      <c r="L972" s="8">
        <v>1</v>
      </c>
      <c r="M972" s="9">
        <v>0</v>
      </c>
      <c r="N972" s="8">
        <v>0</v>
      </c>
      <c r="O972" s="9">
        <v>0</v>
      </c>
      <c r="P972" s="9">
        <v>1</v>
      </c>
      <c r="Q972" s="9">
        <v>0</v>
      </c>
      <c r="R972" s="9">
        <v>0</v>
      </c>
      <c r="S972" s="8">
        <v>2926</v>
      </c>
      <c r="T972" s="9">
        <v>11</v>
      </c>
      <c r="U972" s="9">
        <f t="shared" si="243"/>
        <v>2914</v>
      </c>
      <c r="V972" s="9">
        <f t="shared" si="244"/>
        <v>7</v>
      </c>
      <c r="W972" s="7">
        <v>4.6900000000000004</v>
      </c>
      <c r="X972" s="7">
        <f t="shared" si="246"/>
        <v>28.330000000000005</v>
      </c>
      <c r="Y972" s="9">
        <v>1</v>
      </c>
      <c r="Z972" s="9">
        <v>0</v>
      </c>
      <c r="AA972" s="9">
        <v>0</v>
      </c>
      <c r="AB972" s="9">
        <v>0</v>
      </c>
      <c r="AC972" s="9">
        <v>1</v>
      </c>
      <c r="AD972" s="29">
        <v>0</v>
      </c>
      <c r="AE972" s="187">
        <v>0</v>
      </c>
      <c r="AF972" s="9">
        <v>1</v>
      </c>
      <c r="AG972" s="29">
        <v>0</v>
      </c>
      <c r="AH972" s="9">
        <v>1</v>
      </c>
      <c r="AI972" s="29">
        <v>0</v>
      </c>
      <c r="AJ972" s="20">
        <v>2005</v>
      </c>
      <c r="AK972" s="7">
        <f t="shared" si="247"/>
        <v>0.56999999999999995</v>
      </c>
      <c r="AL972" s="32">
        <v>0.25</v>
      </c>
      <c r="AM972" s="32">
        <v>0.17</v>
      </c>
      <c r="AN972" s="42">
        <v>0.01</v>
      </c>
      <c r="AO972" s="41">
        <v>0</v>
      </c>
      <c r="AP972" s="17">
        <v>1</v>
      </c>
      <c r="AQ972">
        <v>0.55000000000000004</v>
      </c>
      <c r="AR972" s="39">
        <v>0.45</v>
      </c>
      <c r="AS972">
        <v>1</v>
      </c>
      <c r="AT972" s="39">
        <f t="shared" si="245"/>
        <v>0</v>
      </c>
      <c r="AU972">
        <v>0</v>
      </c>
      <c r="AV972" s="17">
        <v>1</v>
      </c>
      <c r="AW972">
        <v>0.85</v>
      </c>
      <c r="AX972" s="17">
        <v>0.15</v>
      </c>
      <c r="AY972" s="17" t="s">
        <v>535</v>
      </c>
      <c r="AZ972">
        <v>0</v>
      </c>
      <c r="BA972">
        <v>0</v>
      </c>
      <c r="BB972">
        <v>0</v>
      </c>
      <c r="BC972">
        <v>0</v>
      </c>
      <c r="BD972">
        <v>0</v>
      </c>
      <c r="BE972" s="17">
        <v>1</v>
      </c>
      <c r="BF972">
        <v>0</v>
      </c>
      <c r="BG972">
        <v>0</v>
      </c>
      <c r="BH972" s="17">
        <v>1</v>
      </c>
      <c r="BI972">
        <v>13.55</v>
      </c>
      <c r="BJ972">
        <v>38.35</v>
      </c>
      <c r="BK972" s="24">
        <v>39.020000000000003</v>
      </c>
      <c r="BL972">
        <v>0</v>
      </c>
      <c r="BM972">
        <v>0</v>
      </c>
      <c r="BN972">
        <v>0</v>
      </c>
      <c r="BO972">
        <v>0</v>
      </c>
      <c r="BP972">
        <v>1</v>
      </c>
      <c r="BQ972">
        <v>0</v>
      </c>
      <c r="BR972">
        <v>0</v>
      </c>
      <c r="BS972" s="17">
        <v>0</v>
      </c>
      <c r="BT972">
        <v>0</v>
      </c>
      <c r="BU972">
        <v>0</v>
      </c>
      <c r="BV972">
        <v>1</v>
      </c>
      <c r="BW972" s="17">
        <v>0</v>
      </c>
      <c r="BX972">
        <v>0</v>
      </c>
      <c r="BY972">
        <v>0</v>
      </c>
      <c r="BZ972">
        <v>0</v>
      </c>
      <c r="CA972">
        <v>0</v>
      </c>
      <c r="CB972" s="17">
        <v>0</v>
      </c>
      <c r="CC972">
        <v>1</v>
      </c>
      <c r="CD972">
        <v>1</v>
      </c>
      <c r="CE972">
        <v>0</v>
      </c>
      <c r="CF972">
        <v>0</v>
      </c>
      <c r="CG972">
        <v>0</v>
      </c>
      <c r="CH972">
        <v>1</v>
      </c>
      <c r="CI972">
        <v>1</v>
      </c>
      <c r="CJ972">
        <v>0</v>
      </c>
      <c r="CK972">
        <v>1</v>
      </c>
      <c r="CL972">
        <v>1</v>
      </c>
      <c r="CM972" s="17">
        <v>0</v>
      </c>
      <c r="CN972">
        <v>0.19600000000000001</v>
      </c>
      <c r="CO972">
        <v>118</v>
      </c>
      <c r="CP972">
        <v>1</v>
      </c>
      <c r="CQ972">
        <v>0</v>
      </c>
      <c r="CR972">
        <v>19</v>
      </c>
      <c r="CX972" s="33" t="s">
        <v>85</v>
      </c>
    </row>
    <row r="973" spans="1:102" x14ac:dyDescent="0.25">
      <c r="A973">
        <v>972</v>
      </c>
      <c r="B973">
        <v>67</v>
      </c>
      <c r="C973" s="24" t="s">
        <v>4113</v>
      </c>
      <c r="D973" s="12">
        <v>20</v>
      </c>
      <c r="E973" s="13">
        <v>9</v>
      </c>
      <c r="F973" s="7">
        <f t="shared" si="236"/>
        <v>2.2222222222222223</v>
      </c>
      <c r="G973" s="7">
        <f t="shared" si="238"/>
        <v>11</v>
      </c>
      <c r="H973" s="15">
        <f t="shared" si="239"/>
        <v>29</v>
      </c>
      <c r="I973" s="11">
        <f t="shared" si="240"/>
        <v>6.9582582319649325E-2</v>
      </c>
      <c r="J973" s="32">
        <f t="shared" si="241"/>
        <v>3.1312162043842191E-2</v>
      </c>
      <c r="K973" s="32">
        <f t="shared" si="242"/>
        <v>31.93647243521016</v>
      </c>
      <c r="L973" s="8">
        <v>1</v>
      </c>
      <c r="M973" s="9">
        <v>0</v>
      </c>
      <c r="N973" s="8">
        <v>0</v>
      </c>
      <c r="O973" s="9">
        <v>0</v>
      </c>
      <c r="P973" s="9">
        <v>1</v>
      </c>
      <c r="Q973" s="9">
        <v>0</v>
      </c>
      <c r="R973" s="9">
        <v>0</v>
      </c>
      <c r="S973" s="8">
        <v>1027</v>
      </c>
      <c r="T973" s="9">
        <v>11</v>
      </c>
      <c r="U973" s="9">
        <f t="shared" si="243"/>
        <v>1015</v>
      </c>
      <c r="V973" s="9">
        <f t="shared" si="244"/>
        <v>7</v>
      </c>
      <c r="W973" s="7">
        <v>4.6900000000000004</v>
      </c>
      <c r="X973" s="7">
        <f t="shared" si="246"/>
        <v>28.330000000000005</v>
      </c>
      <c r="Y973" s="9">
        <v>1</v>
      </c>
      <c r="Z973" s="9">
        <v>0</v>
      </c>
      <c r="AA973" s="9">
        <v>0</v>
      </c>
      <c r="AB973" s="9">
        <v>0</v>
      </c>
      <c r="AC973" s="9">
        <v>1</v>
      </c>
      <c r="AD973" s="29">
        <v>0</v>
      </c>
      <c r="AE973" s="187">
        <v>0</v>
      </c>
      <c r="AF973" s="9">
        <v>1</v>
      </c>
      <c r="AG973" s="29">
        <v>0</v>
      </c>
      <c r="AH973" s="9">
        <v>1</v>
      </c>
      <c r="AI973" s="29">
        <v>0</v>
      </c>
      <c r="AJ973" s="20">
        <v>2005</v>
      </c>
      <c r="AK973" s="7">
        <f t="shared" si="247"/>
        <v>0.56999999999999995</v>
      </c>
      <c r="AL973" s="32">
        <v>0.25</v>
      </c>
      <c r="AM973" s="32">
        <v>0.17</v>
      </c>
      <c r="AN973" s="42">
        <v>0.01</v>
      </c>
      <c r="AO973" s="41">
        <v>0</v>
      </c>
      <c r="AP973" s="17">
        <v>1</v>
      </c>
      <c r="AQ973">
        <v>0.55000000000000004</v>
      </c>
      <c r="AR973" s="39">
        <v>0.45</v>
      </c>
      <c r="AS973">
        <v>1</v>
      </c>
      <c r="AT973" s="39">
        <f t="shared" si="245"/>
        <v>0</v>
      </c>
      <c r="AU973">
        <v>0</v>
      </c>
      <c r="AV973" s="17">
        <v>1</v>
      </c>
      <c r="AW973">
        <v>0.85</v>
      </c>
      <c r="AX973" s="17">
        <v>0.15</v>
      </c>
      <c r="AY973" s="17" t="s">
        <v>535</v>
      </c>
      <c r="AZ973">
        <v>0</v>
      </c>
      <c r="BA973">
        <v>0</v>
      </c>
      <c r="BB973">
        <v>0</v>
      </c>
      <c r="BC973">
        <v>0</v>
      </c>
      <c r="BD973">
        <v>0</v>
      </c>
      <c r="BE973" s="17">
        <v>1</v>
      </c>
      <c r="BF973">
        <v>0</v>
      </c>
      <c r="BG973">
        <v>0</v>
      </c>
      <c r="BH973" s="17">
        <v>1</v>
      </c>
      <c r="BI973">
        <v>13.55</v>
      </c>
      <c r="BJ973">
        <v>38.35</v>
      </c>
      <c r="BK973" s="24">
        <v>39.020000000000003</v>
      </c>
      <c r="BL973">
        <v>0</v>
      </c>
      <c r="BM973">
        <v>0</v>
      </c>
      <c r="BN973">
        <v>0</v>
      </c>
      <c r="BO973">
        <v>0</v>
      </c>
      <c r="BP973">
        <v>0</v>
      </c>
      <c r="BQ973">
        <v>0</v>
      </c>
      <c r="BR973">
        <v>0</v>
      </c>
      <c r="BS973" s="17">
        <v>1</v>
      </c>
      <c r="BT973">
        <v>0</v>
      </c>
      <c r="BU973">
        <v>1</v>
      </c>
      <c r="BV973">
        <v>0</v>
      </c>
      <c r="BW973" s="17">
        <v>0</v>
      </c>
      <c r="BX973">
        <v>0</v>
      </c>
      <c r="BY973">
        <v>0</v>
      </c>
      <c r="BZ973">
        <v>0</v>
      </c>
      <c r="CA973">
        <v>0</v>
      </c>
      <c r="CB973" s="17">
        <v>0</v>
      </c>
      <c r="CC973">
        <v>1</v>
      </c>
      <c r="CD973">
        <v>1</v>
      </c>
      <c r="CE973">
        <v>0</v>
      </c>
      <c r="CF973">
        <v>0</v>
      </c>
      <c r="CG973">
        <v>0</v>
      </c>
      <c r="CH973">
        <v>1</v>
      </c>
      <c r="CI973">
        <v>1</v>
      </c>
      <c r="CJ973">
        <v>0</v>
      </c>
      <c r="CK973">
        <v>1</v>
      </c>
      <c r="CL973">
        <v>1</v>
      </c>
      <c r="CM973" s="17">
        <v>0</v>
      </c>
      <c r="CN973">
        <v>0.19600000000000001</v>
      </c>
      <c r="CO973">
        <v>118</v>
      </c>
      <c r="CP973">
        <v>1</v>
      </c>
      <c r="CQ973">
        <v>0</v>
      </c>
      <c r="CR973">
        <v>19</v>
      </c>
      <c r="CX973" s="33" t="s">
        <v>85</v>
      </c>
    </row>
    <row r="974" spans="1:102" x14ac:dyDescent="0.25">
      <c r="A974">
        <v>973</v>
      </c>
      <c r="B974">
        <v>67</v>
      </c>
      <c r="C974" s="24" t="s">
        <v>4113</v>
      </c>
      <c r="D974" s="12">
        <v>20.399999999999999</v>
      </c>
      <c r="E974" s="13">
        <v>9</v>
      </c>
      <c r="F974" s="7">
        <f t="shared" si="236"/>
        <v>2.2666666666666666</v>
      </c>
      <c r="G974" s="7">
        <f t="shared" si="238"/>
        <v>11.399999999999999</v>
      </c>
      <c r="H974" s="15">
        <f t="shared" si="239"/>
        <v>29.4</v>
      </c>
      <c r="I974" s="11">
        <f t="shared" si="240"/>
        <v>7.1889318935879881E-2</v>
      </c>
      <c r="J974" s="32">
        <f t="shared" si="241"/>
        <v>3.171587600112348E-2</v>
      </c>
      <c r="K974" s="32">
        <f t="shared" si="242"/>
        <v>31.529950488032451</v>
      </c>
      <c r="L974" s="8">
        <v>1</v>
      </c>
      <c r="M974" s="9">
        <v>0</v>
      </c>
      <c r="N974" s="8">
        <v>0</v>
      </c>
      <c r="O974" s="9">
        <v>0</v>
      </c>
      <c r="P974" s="9">
        <v>1</v>
      </c>
      <c r="Q974" s="9">
        <v>0</v>
      </c>
      <c r="R974" s="9">
        <v>0</v>
      </c>
      <c r="S974" s="8">
        <v>1001</v>
      </c>
      <c r="T974" s="9">
        <v>11</v>
      </c>
      <c r="U974" s="9">
        <f t="shared" si="243"/>
        <v>989</v>
      </c>
      <c r="V974" s="9">
        <f t="shared" si="244"/>
        <v>7</v>
      </c>
      <c r="W974" s="7">
        <v>4.6900000000000004</v>
      </c>
      <c r="X974" s="7">
        <f t="shared" si="246"/>
        <v>28.330000000000005</v>
      </c>
      <c r="Y974" s="9">
        <v>1</v>
      </c>
      <c r="Z974" s="9">
        <v>0</v>
      </c>
      <c r="AA974" s="9">
        <v>0</v>
      </c>
      <c r="AB974" s="9">
        <v>0</v>
      </c>
      <c r="AC974" s="9">
        <v>1</v>
      </c>
      <c r="AD974" s="29">
        <v>0</v>
      </c>
      <c r="AE974" s="187">
        <v>0</v>
      </c>
      <c r="AF974" s="9">
        <v>1</v>
      </c>
      <c r="AG974" s="29">
        <v>0</v>
      </c>
      <c r="AH974" s="9">
        <v>1</v>
      </c>
      <c r="AI974" s="29">
        <v>0</v>
      </c>
      <c r="AJ974" s="20">
        <v>2005</v>
      </c>
      <c r="AK974" s="7">
        <f t="shared" si="247"/>
        <v>0.56999999999999995</v>
      </c>
      <c r="AL974" s="32">
        <v>0.25</v>
      </c>
      <c r="AM974" s="32">
        <v>0.17</v>
      </c>
      <c r="AN974" s="42">
        <v>0.01</v>
      </c>
      <c r="AO974" s="41">
        <v>0</v>
      </c>
      <c r="AP974" s="17">
        <v>1</v>
      </c>
      <c r="AQ974">
        <v>0.55000000000000004</v>
      </c>
      <c r="AR974" s="39">
        <v>0.45</v>
      </c>
      <c r="AS974">
        <v>1</v>
      </c>
      <c r="AT974" s="39">
        <f t="shared" si="245"/>
        <v>0</v>
      </c>
      <c r="AU974">
        <v>0</v>
      </c>
      <c r="AV974" s="17">
        <v>1</v>
      </c>
      <c r="AW974">
        <v>0.85</v>
      </c>
      <c r="AX974" s="17">
        <v>0.15</v>
      </c>
      <c r="AY974" s="17" t="s">
        <v>535</v>
      </c>
      <c r="AZ974">
        <v>0</v>
      </c>
      <c r="BA974">
        <v>0</v>
      </c>
      <c r="BB974">
        <v>0</v>
      </c>
      <c r="BC974">
        <v>0</v>
      </c>
      <c r="BD974">
        <v>0</v>
      </c>
      <c r="BE974" s="17">
        <v>1</v>
      </c>
      <c r="BF974">
        <v>0</v>
      </c>
      <c r="BG974">
        <v>0</v>
      </c>
      <c r="BH974" s="17">
        <v>1</v>
      </c>
      <c r="BI974">
        <v>13.55</v>
      </c>
      <c r="BJ974">
        <v>38.35</v>
      </c>
      <c r="BK974" s="24">
        <v>39.020000000000003</v>
      </c>
      <c r="BL974">
        <v>0</v>
      </c>
      <c r="BM974">
        <v>0</v>
      </c>
      <c r="BN974">
        <v>0</v>
      </c>
      <c r="BO974">
        <v>0</v>
      </c>
      <c r="BP974">
        <v>0</v>
      </c>
      <c r="BQ974">
        <v>0</v>
      </c>
      <c r="BR974">
        <v>0</v>
      </c>
      <c r="BS974" s="17">
        <v>1</v>
      </c>
      <c r="BT974">
        <v>0</v>
      </c>
      <c r="BU974">
        <v>1</v>
      </c>
      <c r="BV974">
        <v>0</v>
      </c>
      <c r="BW974" s="17">
        <v>0</v>
      </c>
      <c r="BX974">
        <v>0</v>
      </c>
      <c r="BY974">
        <v>0</v>
      </c>
      <c r="BZ974">
        <v>0</v>
      </c>
      <c r="CA974">
        <v>0</v>
      </c>
      <c r="CB974" s="17">
        <v>0</v>
      </c>
      <c r="CC974">
        <v>1</v>
      </c>
      <c r="CD974">
        <v>1</v>
      </c>
      <c r="CE974">
        <v>0</v>
      </c>
      <c r="CF974">
        <v>0</v>
      </c>
      <c r="CG974">
        <v>0</v>
      </c>
      <c r="CH974">
        <v>1</v>
      </c>
      <c r="CI974">
        <v>1</v>
      </c>
      <c r="CJ974">
        <v>0</v>
      </c>
      <c r="CK974">
        <v>1</v>
      </c>
      <c r="CL974">
        <v>1</v>
      </c>
      <c r="CM974" s="17">
        <v>0</v>
      </c>
      <c r="CN974">
        <v>0.19600000000000001</v>
      </c>
      <c r="CO974">
        <v>118</v>
      </c>
      <c r="CP974">
        <v>1</v>
      </c>
      <c r="CQ974">
        <v>0</v>
      </c>
      <c r="CR974">
        <v>19</v>
      </c>
      <c r="CX974" s="33" t="s">
        <v>85</v>
      </c>
    </row>
    <row r="975" spans="1:102" x14ac:dyDescent="0.25">
      <c r="A975">
        <v>974</v>
      </c>
      <c r="B975">
        <v>67</v>
      </c>
      <c r="C975" s="24" t="s">
        <v>4113</v>
      </c>
      <c r="D975" s="12">
        <v>2.4</v>
      </c>
      <c r="E975" s="13">
        <v>14</v>
      </c>
      <c r="F975" s="7">
        <f t="shared" si="236"/>
        <v>0.17142857142857143</v>
      </c>
      <c r="G975" s="7">
        <f t="shared" si="238"/>
        <v>-11.6</v>
      </c>
      <c r="H975" s="15">
        <f t="shared" si="239"/>
        <v>16.399999999999999</v>
      </c>
      <c r="I975" s="11">
        <f t="shared" si="240"/>
        <v>7.8162312730669422E-3</v>
      </c>
      <c r="J975" s="32">
        <f t="shared" si="241"/>
        <v>4.5594682426223825E-2</v>
      </c>
      <c r="K975" s="32">
        <f t="shared" si="242"/>
        <v>21.932382172374755</v>
      </c>
      <c r="L975" s="8">
        <v>1</v>
      </c>
      <c r="M975" s="9">
        <v>0</v>
      </c>
      <c r="N975" s="8">
        <v>0</v>
      </c>
      <c r="O975" s="9">
        <v>0</v>
      </c>
      <c r="P975" s="9">
        <v>1</v>
      </c>
      <c r="Q975" s="9">
        <v>0</v>
      </c>
      <c r="R975" s="9">
        <v>0</v>
      </c>
      <c r="S975" s="8">
        <v>493</v>
      </c>
      <c r="T975" s="9">
        <v>11</v>
      </c>
      <c r="U975" s="9">
        <f t="shared" si="243"/>
        <v>481</v>
      </c>
      <c r="V975" s="9">
        <f t="shared" si="244"/>
        <v>7</v>
      </c>
      <c r="W975" s="7">
        <v>4.6900000000000004</v>
      </c>
      <c r="X975" s="7">
        <f t="shared" si="246"/>
        <v>28.330000000000005</v>
      </c>
      <c r="Y975" s="9">
        <v>1</v>
      </c>
      <c r="Z975" s="9">
        <v>0</v>
      </c>
      <c r="AA975" s="9">
        <v>0</v>
      </c>
      <c r="AB975" s="9">
        <v>0</v>
      </c>
      <c r="AC975" s="9">
        <v>1</v>
      </c>
      <c r="AD975" s="29">
        <v>0</v>
      </c>
      <c r="AE975" s="187">
        <v>0</v>
      </c>
      <c r="AF975" s="9">
        <v>1</v>
      </c>
      <c r="AG975" s="29">
        <v>0</v>
      </c>
      <c r="AH975" s="9">
        <v>1</v>
      </c>
      <c r="AI975" s="29">
        <v>0</v>
      </c>
      <c r="AJ975" s="20">
        <v>2005</v>
      </c>
      <c r="AK975" s="7">
        <f t="shared" si="247"/>
        <v>0.56999999999999995</v>
      </c>
      <c r="AL975" s="32">
        <v>0.25</v>
      </c>
      <c r="AM975" s="32">
        <v>0.17</v>
      </c>
      <c r="AN975" s="42">
        <v>0.01</v>
      </c>
      <c r="AO975" s="41">
        <v>0</v>
      </c>
      <c r="AP975" s="17">
        <v>1</v>
      </c>
      <c r="AQ975">
        <v>0.55000000000000004</v>
      </c>
      <c r="AR975" s="39">
        <v>0.45</v>
      </c>
      <c r="AS975">
        <v>1</v>
      </c>
      <c r="AT975" s="39">
        <f t="shared" si="245"/>
        <v>0</v>
      </c>
      <c r="AU975">
        <v>0</v>
      </c>
      <c r="AV975" s="17">
        <v>1</v>
      </c>
      <c r="AW975">
        <v>0.85</v>
      </c>
      <c r="AX975" s="17">
        <v>0.15</v>
      </c>
      <c r="AY975" s="17" t="s">
        <v>535</v>
      </c>
      <c r="AZ975">
        <v>0</v>
      </c>
      <c r="BA975">
        <v>0</v>
      </c>
      <c r="BB975">
        <v>0</v>
      </c>
      <c r="BC975">
        <v>0</v>
      </c>
      <c r="BD975">
        <v>0</v>
      </c>
      <c r="BE975" s="17">
        <v>1</v>
      </c>
      <c r="BF975">
        <v>0</v>
      </c>
      <c r="BG975">
        <v>0</v>
      </c>
      <c r="BH975" s="17">
        <v>1</v>
      </c>
      <c r="BI975">
        <v>13.55</v>
      </c>
      <c r="BJ975">
        <v>38.35</v>
      </c>
      <c r="BK975" s="24">
        <v>39.020000000000003</v>
      </c>
      <c r="BL975">
        <v>0</v>
      </c>
      <c r="BM975">
        <v>0</v>
      </c>
      <c r="BN975">
        <v>0</v>
      </c>
      <c r="BO975">
        <v>0</v>
      </c>
      <c r="BP975">
        <v>0</v>
      </c>
      <c r="BQ975">
        <v>0</v>
      </c>
      <c r="BR975">
        <v>0</v>
      </c>
      <c r="BS975" s="17">
        <v>1</v>
      </c>
      <c r="BT975">
        <v>0</v>
      </c>
      <c r="BU975">
        <v>1</v>
      </c>
      <c r="BV975">
        <v>0</v>
      </c>
      <c r="BW975" s="17">
        <v>0</v>
      </c>
      <c r="BX975">
        <v>0</v>
      </c>
      <c r="BY975">
        <v>0</v>
      </c>
      <c r="BZ975">
        <v>0</v>
      </c>
      <c r="CA975">
        <v>0</v>
      </c>
      <c r="CB975" s="17">
        <v>0</v>
      </c>
      <c r="CC975">
        <v>1</v>
      </c>
      <c r="CD975">
        <v>1</v>
      </c>
      <c r="CE975">
        <v>0</v>
      </c>
      <c r="CF975">
        <v>0</v>
      </c>
      <c r="CG975">
        <v>0</v>
      </c>
      <c r="CH975">
        <v>1</v>
      </c>
      <c r="CI975">
        <v>1</v>
      </c>
      <c r="CJ975">
        <v>0</v>
      </c>
      <c r="CK975">
        <v>1</v>
      </c>
      <c r="CL975">
        <v>1</v>
      </c>
      <c r="CM975" s="17">
        <v>0</v>
      </c>
      <c r="CN975">
        <v>0.19600000000000001</v>
      </c>
      <c r="CO975">
        <v>118</v>
      </c>
      <c r="CP975">
        <v>1</v>
      </c>
      <c r="CQ975">
        <v>0</v>
      </c>
      <c r="CR975">
        <v>19</v>
      </c>
      <c r="CX975" s="33" t="s">
        <v>85</v>
      </c>
    </row>
    <row r="976" spans="1:102" x14ac:dyDescent="0.25">
      <c r="A976">
        <v>975</v>
      </c>
      <c r="B976">
        <v>67</v>
      </c>
      <c r="C976" s="24" t="s">
        <v>4113</v>
      </c>
      <c r="D976" s="12">
        <v>21.6</v>
      </c>
      <c r="E976" s="13">
        <v>4</v>
      </c>
      <c r="F976" s="7">
        <f t="shared" si="236"/>
        <v>5.4</v>
      </c>
      <c r="G976" s="7">
        <f t="shared" si="238"/>
        <v>17.600000000000001</v>
      </c>
      <c r="H976" s="15">
        <f t="shared" si="239"/>
        <v>25.6</v>
      </c>
      <c r="I976" s="11">
        <f t="shared" si="240"/>
        <v>0.11316105469835643</v>
      </c>
      <c r="J976" s="32">
        <f t="shared" si="241"/>
        <v>2.0955750870066004E-2</v>
      </c>
      <c r="K976" s="32">
        <f t="shared" si="242"/>
        <v>47.7195976512795</v>
      </c>
      <c r="L976" s="8">
        <v>1</v>
      </c>
      <c r="M976" s="9">
        <v>0</v>
      </c>
      <c r="N976" s="8">
        <v>0</v>
      </c>
      <c r="O976" s="9">
        <v>0</v>
      </c>
      <c r="P976" s="9">
        <v>1</v>
      </c>
      <c r="Q976" s="9">
        <v>0</v>
      </c>
      <c r="R976" s="9">
        <v>0</v>
      </c>
      <c r="S976" s="8">
        <v>2260</v>
      </c>
      <c r="T976" s="9">
        <v>11</v>
      </c>
      <c r="U976" s="9">
        <f t="shared" si="243"/>
        <v>2248</v>
      </c>
      <c r="V976" s="9">
        <f t="shared" si="244"/>
        <v>7</v>
      </c>
      <c r="W976" s="7">
        <v>4.6900000000000004</v>
      </c>
      <c r="X976" s="7">
        <f t="shared" si="246"/>
        <v>28.330000000000005</v>
      </c>
      <c r="Y976" s="9">
        <v>1</v>
      </c>
      <c r="Z976" s="9">
        <v>0</v>
      </c>
      <c r="AA976" s="9">
        <v>0</v>
      </c>
      <c r="AB976" s="9">
        <v>0</v>
      </c>
      <c r="AC976" s="9">
        <v>1</v>
      </c>
      <c r="AD976" s="29">
        <v>0</v>
      </c>
      <c r="AE976" s="187">
        <v>0</v>
      </c>
      <c r="AF976" s="9">
        <v>1</v>
      </c>
      <c r="AG976" s="29">
        <v>0</v>
      </c>
      <c r="AH976" s="9">
        <v>1</v>
      </c>
      <c r="AI976" s="29">
        <v>0</v>
      </c>
      <c r="AJ976" s="20">
        <v>2005</v>
      </c>
      <c r="AK976" s="7">
        <f t="shared" si="247"/>
        <v>0.56999999999999995</v>
      </c>
      <c r="AL976" s="32">
        <v>0.25</v>
      </c>
      <c r="AM976" s="32">
        <v>0.17</v>
      </c>
      <c r="AN976" s="42">
        <v>0.01</v>
      </c>
      <c r="AO976" s="41">
        <v>0</v>
      </c>
      <c r="AP976" s="17">
        <v>1</v>
      </c>
      <c r="AQ976">
        <v>0.55000000000000004</v>
      </c>
      <c r="AR976" s="39">
        <v>0.45</v>
      </c>
      <c r="AS976">
        <v>1</v>
      </c>
      <c r="AT976" s="39">
        <f t="shared" si="245"/>
        <v>0</v>
      </c>
      <c r="AU976">
        <v>0</v>
      </c>
      <c r="AV976" s="17">
        <v>1</v>
      </c>
      <c r="AW976">
        <v>0.85</v>
      </c>
      <c r="AX976" s="17">
        <v>0.15</v>
      </c>
      <c r="AY976" s="17" t="s">
        <v>535</v>
      </c>
      <c r="AZ976">
        <v>0</v>
      </c>
      <c r="BA976">
        <v>0</v>
      </c>
      <c r="BB976">
        <v>0</v>
      </c>
      <c r="BC976">
        <v>0</v>
      </c>
      <c r="BD976">
        <v>0</v>
      </c>
      <c r="BE976" s="17">
        <v>1</v>
      </c>
      <c r="BF976">
        <v>0</v>
      </c>
      <c r="BG976">
        <v>0</v>
      </c>
      <c r="BH976" s="17">
        <v>1</v>
      </c>
      <c r="BI976">
        <v>13.55</v>
      </c>
      <c r="BJ976">
        <v>38.35</v>
      </c>
      <c r="BK976" s="24">
        <v>39.020000000000003</v>
      </c>
      <c r="BL976">
        <v>0</v>
      </c>
      <c r="BM976">
        <v>0</v>
      </c>
      <c r="BN976">
        <v>0</v>
      </c>
      <c r="BO976">
        <v>0</v>
      </c>
      <c r="BP976">
        <v>0</v>
      </c>
      <c r="BQ976">
        <v>0</v>
      </c>
      <c r="BR976">
        <v>0</v>
      </c>
      <c r="BS976" s="17">
        <v>1</v>
      </c>
      <c r="BT976">
        <v>0</v>
      </c>
      <c r="BU976">
        <v>1</v>
      </c>
      <c r="BV976">
        <v>0</v>
      </c>
      <c r="BW976" s="17">
        <v>0</v>
      </c>
      <c r="BX976">
        <v>0</v>
      </c>
      <c r="BY976">
        <v>0</v>
      </c>
      <c r="BZ976">
        <v>0</v>
      </c>
      <c r="CA976">
        <v>0</v>
      </c>
      <c r="CB976" s="17">
        <v>0</v>
      </c>
      <c r="CC976">
        <v>1</v>
      </c>
      <c r="CD976">
        <v>1</v>
      </c>
      <c r="CE976">
        <v>0</v>
      </c>
      <c r="CF976">
        <v>0</v>
      </c>
      <c r="CG976">
        <v>0</v>
      </c>
      <c r="CH976">
        <v>1</v>
      </c>
      <c r="CI976">
        <v>1</v>
      </c>
      <c r="CJ976">
        <v>0</v>
      </c>
      <c r="CK976">
        <v>1</v>
      </c>
      <c r="CL976">
        <v>1</v>
      </c>
      <c r="CM976" s="17">
        <v>0</v>
      </c>
      <c r="CN976">
        <v>0.19600000000000001</v>
      </c>
      <c r="CO976">
        <v>118</v>
      </c>
      <c r="CP976">
        <v>1</v>
      </c>
      <c r="CQ976">
        <v>0</v>
      </c>
      <c r="CR976">
        <v>19</v>
      </c>
      <c r="CX976" s="33" t="s">
        <v>85</v>
      </c>
    </row>
    <row r="977" spans="1:102" x14ac:dyDescent="0.25">
      <c r="A977">
        <v>976</v>
      </c>
      <c r="B977">
        <v>68</v>
      </c>
      <c r="C977" s="24" t="s">
        <v>4121</v>
      </c>
      <c r="D977" s="12">
        <v>9</v>
      </c>
      <c r="E977" s="13">
        <v>0.4</v>
      </c>
      <c r="F977" s="7">
        <f t="shared" si="236"/>
        <v>22.5</v>
      </c>
      <c r="G977" s="7">
        <f t="shared" si="238"/>
        <v>8.6</v>
      </c>
      <c r="H977" s="15">
        <f t="shared" si="239"/>
        <v>9.4</v>
      </c>
      <c r="I977" s="11">
        <f t="shared" si="240"/>
        <v>0.2075319928180912</v>
      </c>
      <c r="J977" s="32">
        <f t="shared" si="241"/>
        <v>9.2236441252484987E-3</v>
      </c>
      <c r="K977" s="32">
        <f t="shared" si="242"/>
        <v>108.41701895920215</v>
      </c>
      <c r="L977" s="8">
        <v>0</v>
      </c>
      <c r="M977" s="9">
        <v>1</v>
      </c>
      <c r="N977" s="8">
        <v>0</v>
      </c>
      <c r="O977" s="9">
        <v>0</v>
      </c>
      <c r="P977" s="9">
        <v>1</v>
      </c>
      <c r="Q977" s="9">
        <v>0</v>
      </c>
      <c r="R977" s="9">
        <v>0</v>
      </c>
      <c r="S977" s="8">
        <v>11271</v>
      </c>
      <c r="T977" s="9">
        <v>22</v>
      </c>
      <c r="U977" s="9">
        <f t="shared" si="243"/>
        <v>11248</v>
      </c>
      <c r="V977" s="9">
        <f t="shared" si="244"/>
        <v>20</v>
      </c>
      <c r="W977" s="7">
        <v>8.8800000000000008</v>
      </c>
      <c r="X977" s="7">
        <f t="shared" si="246"/>
        <v>16.949999999999996</v>
      </c>
      <c r="Y977" s="9">
        <v>1</v>
      </c>
      <c r="Z977" s="9">
        <v>0</v>
      </c>
      <c r="AA977" s="9">
        <v>0</v>
      </c>
      <c r="AB977" s="9">
        <v>0</v>
      </c>
      <c r="AC977" s="9">
        <v>0</v>
      </c>
      <c r="AD977" s="29">
        <v>1</v>
      </c>
      <c r="AE977" s="187">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8">1-AQ977</f>
        <v>0.49</v>
      </c>
      <c r="AS977" t="s">
        <v>98</v>
      </c>
      <c r="AT977" s="39" t="s">
        <v>98</v>
      </c>
      <c r="AU977">
        <v>0</v>
      </c>
      <c r="AV977" s="17">
        <v>1</v>
      </c>
      <c r="AW977">
        <v>0.75</v>
      </c>
      <c r="AX977" s="17">
        <f t="shared" ref="AX977:AX986" si="249">1-AW977</f>
        <v>0.25</v>
      </c>
      <c r="AY977" s="17" t="s">
        <v>5</v>
      </c>
      <c r="AZ977">
        <v>0</v>
      </c>
      <c r="BA977">
        <v>1</v>
      </c>
      <c r="BB977">
        <v>0</v>
      </c>
      <c r="BC977">
        <v>0</v>
      </c>
      <c r="BD977">
        <v>0</v>
      </c>
      <c r="BE977" s="17">
        <v>0</v>
      </c>
      <c r="BF977">
        <v>0</v>
      </c>
      <c r="BG977">
        <v>1</v>
      </c>
      <c r="BH977" s="17">
        <v>0</v>
      </c>
      <c r="BI977">
        <v>127.1666666666667</v>
      </c>
      <c r="BJ977">
        <v>27</v>
      </c>
      <c r="BK977" s="24">
        <v>31.83</v>
      </c>
      <c r="BL977">
        <v>1</v>
      </c>
      <c r="BM977">
        <v>0</v>
      </c>
      <c r="BN977">
        <v>0</v>
      </c>
      <c r="BO977">
        <v>0</v>
      </c>
      <c r="BP977">
        <v>0</v>
      </c>
      <c r="BQ977">
        <v>0</v>
      </c>
      <c r="BR977">
        <v>0</v>
      </c>
      <c r="BS977" s="17">
        <v>0</v>
      </c>
      <c r="BT977">
        <v>0</v>
      </c>
      <c r="BU977">
        <v>0</v>
      </c>
      <c r="BV977">
        <v>1</v>
      </c>
      <c r="BW977" s="17">
        <v>0</v>
      </c>
      <c r="BX977">
        <v>0</v>
      </c>
      <c r="BY977">
        <v>0</v>
      </c>
      <c r="BZ977">
        <v>0</v>
      </c>
      <c r="CA977">
        <v>0</v>
      </c>
      <c r="CB977" s="17">
        <v>0</v>
      </c>
      <c r="CC977">
        <v>1</v>
      </c>
      <c r="CD977">
        <v>1</v>
      </c>
      <c r="CE977">
        <v>0</v>
      </c>
      <c r="CF977">
        <v>0</v>
      </c>
      <c r="CG977">
        <v>1</v>
      </c>
      <c r="CH977">
        <v>1</v>
      </c>
      <c r="CI977">
        <v>1</v>
      </c>
      <c r="CJ977">
        <v>0</v>
      </c>
      <c r="CK977">
        <v>0</v>
      </c>
      <c r="CL977">
        <v>1</v>
      </c>
      <c r="CM977" s="17">
        <v>1</v>
      </c>
      <c r="CN977">
        <v>0.14599999999999999</v>
      </c>
      <c r="CO977">
        <v>149</v>
      </c>
      <c r="CP977">
        <v>1</v>
      </c>
      <c r="CQ977">
        <v>0</v>
      </c>
      <c r="CR977">
        <v>16</v>
      </c>
      <c r="CX977" s="33" t="s">
        <v>85</v>
      </c>
    </row>
    <row r="978" spans="1:102" x14ac:dyDescent="0.25">
      <c r="A978">
        <v>977</v>
      </c>
      <c r="B978">
        <v>68</v>
      </c>
      <c r="C978" s="24" t="s">
        <v>4121</v>
      </c>
      <c r="D978" s="12">
        <v>20</v>
      </c>
      <c r="E978" s="13">
        <v>6</v>
      </c>
      <c r="F978" s="7">
        <f t="shared" si="236"/>
        <v>3.3333333333333335</v>
      </c>
      <c r="G978" s="7">
        <f t="shared" si="238"/>
        <v>14</v>
      </c>
      <c r="H978" s="15">
        <f t="shared" si="239"/>
        <v>26</v>
      </c>
      <c r="I978" s="11">
        <f t="shared" si="240"/>
        <v>3.1414249795253035E-2</v>
      </c>
      <c r="J978" s="32">
        <f t="shared" si="241"/>
        <v>9.4242749385759095E-3</v>
      </c>
      <c r="K978" s="32">
        <f t="shared" si="242"/>
        <v>106.10895867508601</v>
      </c>
      <c r="L978" s="8">
        <v>0</v>
      </c>
      <c r="M978" s="9">
        <v>1</v>
      </c>
      <c r="N978" s="8">
        <v>0</v>
      </c>
      <c r="O978" s="9">
        <v>0</v>
      </c>
      <c r="P978" s="9">
        <v>1</v>
      </c>
      <c r="Q978" s="9">
        <v>0</v>
      </c>
      <c r="R978" s="9">
        <v>0</v>
      </c>
      <c r="S978" s="8">
        <v>11271</v>
      </c>
      <c r="T978" s="9">
        <v>22</v>
      </c>
      <c r="U978" s="9">
        <f t="shared" si="243"/>
        <v>11248</v>
      </c>
      <c r="V978" s="9">
        <f t="shared" si="244"/>
        <v>20</v>
      </c>
      <c r="W978" s="7">
        <v>8.8800000000000008</v>
      </c>
      <c r="X978" s="7">
        <f t="shared" si="246"/>
        <v>16.949999999999996</v>
      </c>
      <c r="Y978" s="9">
        <v>1</v>
      </c>
      <c r="Z978" s="9">
        <v>0</v>
      </c>
      <c r="AA978" s="9">
        <v>0</v>
      </c>
      <c r="AB978" s="9">
        <v>0</v>
      </c>
      <c r="AC978" s="9">
        <v>0</v>
      </c>
      <c r="AD978" s="29">
        <v>0</v>
      </c>
      <c r="AE978" s="187">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8"/>
        <v>0.49</v>
      </c>
      <c r="AS978" t="s">
        <v>98</v>
      </c>
      <c r="AT978" s="39" t="s">
        <v>98</v>
      </c>
      <c r="AU978">
        <v>0</v>
      </c>
      <c r="AV978" s="17">
        <v>1</v>
      </c>
      <c r="AW978">
        <v>0.75</v>
      </c>
      <c r="AX978" s="17">
        <f t="shared" si="249"/>
        <v>0.25</v>
      </c>
      <c r="AY978" s="17" t="s">
        <v>5</v>
      </c>
      <c r="AZ978">
        <v>0</v>
      </c>
      <c r="BA978">
        <v>1</v>
      </c>
      <c r="BB978">
        <v>0</v>
      </c>
      <c r="BC978">
        <v>0</v>
      </c>
      <c r="BD978">
        <v>0</v>
      </c>
      <c r="BE978" s="17">
        <v>0</v>
      </c>
      <c r="BF978">
        <v>0</v>
      </c>
      <c r="BG978">
        <v>1</v>
      </c>
      <c r="BH978" s="17">
        <v>0</v>
      </c>
      <c r="BI978">
        <v>127.1666666666667</v>
      </c>
      <c r="BJ978">
        <v>27</v>
      </c>
      <c r="BK978" s="24">
        <v>31.83</v>
      </c>
      <c r="BL978">
        <v>0</v>
      </c>
      <c r="BM978">
        <v>0</v>
      </c>
      <c r="BN978">
        <v>0</v>
      </c>
      <c r="BO978">
        <v>0</v>
      </c>
      <c r="BP978">
        <v>1</v>
      </c>
      <c r="BQ978">
        <v>0</v>
      </c>
      <c r="BR978">
        <v>0</v>
      </c>
      <c r="BS978" s="17">
        <v>0</v>
      </c>
      <c r="BT978">
        <v>0</v>
      </c>
      <c r="BU978">
        <v>0</v>
      </c>
      <c r="BV978">
        <v>1</v>
      </c>
      <c r="BW978" s="17">
        <v>0</v>
      </c>
      <c r="BX978">
        <v>0</v>
      </c>
      <c r="BY978">
        <v>0</v>
      </c>
      <c r="BZ978">
        <v>0</v>
      </c>
      <c r="CA978">
        <v>0</v>
      </c>
      <c r="CB978" s="17">
        <v>0</v>
      </c>
      <c r="CC978">
        <v>1</v>
      </c>
      <c r="CD978">
        <v>1</v>
      </c>
      <c r="CE978">
        <v>0</v>
      </c>
      <c r="CF978">
        <v>0</v>
      </c>
      <c r="CG978">
        <v>1</v>
      </c>
      <c r="CH978">
        <v>1</v>
      </c>
      <c r="CI978">
        <v>1</v>
      </c>
      <c r="CJ978">
        <v>0</v>
      </c>
      <c r="CK978">
        <v>0</v>
      </c>
      <c r="CL978">
        <v>1</v>
      </c>
      <c r="CM978" s="17">
        <v>1</v>
      </c>
      <c r="CN978">
        <v>0.14599999999999999</v>
      </c>
      <c r="CO978">
        <v>149</v>
      </c>
      <c r="CP978">
        <v>1</v>
      </c>
      <c r="CQ978">
        <v>0</v>
      </c>
      <c r="CR978">
        <v>16</v>
      </c>
      <c r="CX978" s="33" t="s">
        <v>85</v>
      </c>
    </row>
    <row r="979" spans="1:102" x14ac:dyDescent="0.25">
      <c r="A979">
        <v>978</v>
      </c>
      <c r="B979">
        <v>68</v>
      </c>
      <c r="C979" s="24" t="s">
        <v>4121</v>
      </c>
      <c r="D979" s="12">
        <v>9</v>
      </c>
      <c r="E979" s="13">
        <v>1</v>
      </c>
      <c r="F979" s="7">
        <f t="shared" si="236"/>
        <v>9</v>
      </c>
      <c r="G979" s="7">
        <f t="shared" si="238"/>
        <v>8</v>
      </c>
      <c r="H979" s="15">
        <f t="shared" si="239"/>
        <v>10</v>
      </c>
      <c r="I979" s="11">
        <f t="shared" si="240"/>
        <v>8.4556446044914232E-2</v>
      </c>
      <c r="J979" s="32">
        <f t="shared" si="241"/>
        <v>9.3951606716571358E-3</v>
      </c>
      <c r="K979" s="32">
        <f t="shared" si="242"/>
        <v>106.43777524920371</v>
      </c>
      <c r="L979" s="8">
        <v>0</v>
      </c>
      <c r="M979" s="9">
        <v>1</v>
      </c>
      <c r="N979" s="8">
        <v>0</v>
      </c>
      <c r="O979" s="9">
        <v>0</v>
      </c>
      <c r="P979" s="9">
        <v>1</v>
      </c>
      <c r="Q979" s="9">
        <v>0</v>
      </c>
      <c r="R979" s="9">
        <v>0</v>
      </c>
      <c r="S979" s="8">
        <v>11271</v>
      </c>
      <c r="T979" s="9">
        <v>22</v>
      </c>
      <c r="U979" s="9">
        <f t="shared" si="243"/>
        <v>11248</v>
      </c>
      <c r="V979" s="9">
        <f t="shared" si="244"/>
        <v>20</v>
      </c>
      <c r="W979" s="7">
        <v>8.8800000000000008</v>
      </c>
      <c r="X979" s="7">
        <f t="shared" si="246"/>
        <v>16.949999999999996</v>
      </c>
      <c r="Y979" s="9">
        <v>1</v>
      </c>
      <c r="Z979" s="9">
        <v>0</v>
      </c>
      <c r="AA979" s="9">
        <v>0</v>
      </c>
      <c r="AB979" s="9">
        <v>0</v>
      </c>
      <c r="AC979" s="9">
        <v>0</v>
      </c>
      <c r="AD979" s="29">
        <v>1</v>
      </c>
      <c r="AE979" s="187">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8"/>
        <v>0.49</v>
      </c>
      <c r="AS979" t="s">
        <v>98</v>
      </c>
      <c r="AT979" s="39" t="s">
        <v>98</v>
      </c>
      <c r="AU979">
        <v>0</v>
      </c>
      <c r="AV979" s="17">
        <v>1</v>
      </c>
      <c r="AW979">
        <v>0.75</v>
      </c>
      <c r="AX979" s="17">
        <f t="shared" si="249"/>
        <v>0.25</v>
      </c>
      <c r="AY979" s="17" t="s">
        <v>5</v>
      </c>
      <c r="AZ979">
        <v>0</v>
      </c>
      <c r="BA979">
        <v>1</v>
      </c>
      <c r="BB979">
        <v>0</v>
      </c>
      <c r="BC979">
        <v>0</v>
      </c>
      <c r="BD979">
        <v>0</v>
      </c>
      <c r="BE979" s="17">
        <v>0</v>
      </c>
      <c r="BF979">
        <v>0</v>
      </c>
      <c r="BG979">
        <v>1</v>
      </c>
      <c r="BH979" s="17">
        <v>0</v>
      </c>
      <c r="BI979">
        <v>127.1666666666667</v>
      </c>
      <c r="BJ979">
        <v>27</v>
      </c>
      <c r="BK979" s="24">
        <v>31.83</v>
      </c>
      <c r="BL979">
        <v>0</v>
      </c>
      <c r="BM979">
        <v>0</v>
      </c>
      <c r="BN979">
        <v>1</v>
      </c>
      <c r="BO979">
        <v>0</v>
      </c>
      <c r="BP979">
        <v>0</v>
      </c>
      <c r="BQ979">
        <v>0</v>
      </c>
      <c r="BR979">
        <v>0</v>
      </c>
      <c r="BS979" s="17">
        <v>0</v>
      </c>
      <c r="BT979">
        <v>0</v>
      </c>
      <c r="BU979">
        <v>0</v>
      </c>
      <c r="BV979">
        <v>1</v>
      </c>
      <c r="BW979" s="17">
        <v>0</v>
      </c>
      <c r="BX979">
        <v>0</v>
      </c>
      <c r="BY979">
        <v>0</v>
      </c>
      <c r="BZ979">
        <v>0</v>
      </c>
      <c r="CA979">
        <v>0</v>
      </c>
      <c r="CB979" s="17">
        <v>0</v>
      </c>
      <c r="CC979">
        <v>1</v>
      </c>
      <c r="CD979">
        <v>1</v>
      </c>
      <c r="CE979">
        <v>0</v>
      </c>
      <c r="CF979">
        <v>0</v>
      </c>
      <c r="CG979">
        <v>1</v>
      </c>
      <c r="CH979">
        <v>1</v>
      </c>
      <c r="CI979">
        <v>1</v>
      </c>
      <c r="CJ979">
        <v>0</v>
      </c>
      <c r="CK979">
        <v>0</v>
      </c>
      <c r="CL979">
        <v>1</v>
      </c>
      <c r="CM979" s="17">
        <v>1</v>
      </c>
      <c r="CN979">
        <v>0.14599999999999999</v>
      </c>
      <c r="CO979">
        <v>149</v>
      </c>
      <c r="CP979">
        <v>1</v>
      </c>
      <c r="CQ979">
        <v>0</v>
      </c>
      <c r="CR979">
        <v>16</v>
      </c>
      <c r="CX979" s="33" t="s">
        <v>85</v>
      </c>
    </row>
    <row r="980" spans="1:102" x14ac:dyDescent="0.25">
      <c r="A980">
        <v>979</v>
      </c>
      <c r="B980">
        <v>68</v>
      </c>
      <c r="C980" s="24" t="s">
        <v>4121</v>
      </c>
      <c r="D980" s="12">
        <v>26</v>
      </c>
      <c r="E980" s="13">
        <v>9</v>
      </c>
      <c r="F980" s="7">
        <f t="shared" si="236"/>
        <v>2.8888888888888888</v>
      </c>
      <c r="G980" s="7">
        <f t="shared" si="238"/>
        <v>17</v>
      </c>
      <c r="H980" s="15">
        <f t="shared" si="239"/>
        <v>35</v>
      </c>
      <c r="I980" s="11">
        <f t="shared" si="240"/>
        <v>2.7229027320880107E-2</v>
      </c>
      <c r="J980" s="32">
        <f t="shared" si="241"/>
        <v>9.4254325341508061E-3</v>
      </c>
      <c r="K980" s="32">
        <f t="shared" si="242"/>
        <v>106.0959267786108</v>
      </c>
      <c r="L980" s="8">
        <v>0</v>
      </c>
      <c r="M980" s="9">
        <v>1</v>
      </c>
      <c r="N980" s="8">
        <v>0</v>
      </c>
      <c r="O980" s="9">
        <v>0</v>
      </c>
      <c r="P980" s="9">
        <v>1</v>
      </c>
      <c r="Q980" s="9">
        <v>0</v>
      </c>
      <c r="R980" s="9">
        <v>0</v>
      </c>
      <c r="S980" s="8">
        <v>11271</v>
      </c>
      <c r="T980" s="9">
        <v>22</v>
      </c>
      <c r="U980" s="9">
        <f t="shared" si="243"/>
        <v>11248</v>
      </c>
      <c r="V980" s="9">
        <f t="shared" si="244"/>
        <v>20</v>
      </c>
      <c r="W980" s="7">
        <v>8.8800000000000008</v>
      </c>
      <c r="X980" s="7">
        <f t="shared" si="246"/>
        <v>16.949999999999996</v>
      </c>
      <c r="Y980" s="9">
        <v>1</v>
      </c>
      <c r="Z980" s="9">
        <v>0</v>
      </c>
      <c r="AA980" s="9">
        <v>0</v>
      </c>
      <c r="AB980" s="9">
        <v>0</v>
      </c>
      <c r="AC980" s="9">
        <v>0</v>
      </c>
      <c r="AD980" s="29">
        <v>1</v>
      </c>
      <c r="AE980" s="187">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8"/>
        <v>0.49</v>
      </c>
      <c r="AS980" t="s">
        <v>98</v>
      </c>
      <c r="AT980" s="39" t="s">
        <v>98</v>
      </c>
      <c r="AU980">
        <v>0</v>
      </c>
      <c r="AV980" s="17">
        <v>1</v>
      </c>
      <c r="AW980">
        <v>0.75</v>
      </c>
      <c r="AX980" s="17">
        <f t="shared" si="249"/>
        <v>0.25</v>
      </c>
      <c r="AY980" s="17" t="s">
        <v>5</v>
      </c>
      <c r="AZ980">
        <v>0</v>
      </c>
      <c r="BA980">
        <v>1</v>
      </c>
      <c r="BB980">
        <v>0</v>
      </c>
      <c r="BC980">
        <v>0</v>
      </c>
      <c r="BD980">
        <v>0</v>
      </c>
      <c r="BE980" s="17">
        <v>0</v>
      </c>
      <c r="BF980">
        <v>0</v>
      </c>
      <c r="BG980">
        <v>1</v>
      </c>
      <c r="BH980" s="17">
        <v>0</v>
      </c>
      <c r="BI980">
        <v>127.1666666666667</v>
      </c>
      <c r="BJ980">
        <v>27</v>
      </c>
      <c r="BK980" s="24">
        <v>31.83</v>
      </c>
      <c r="BL980">
        <v>0</v>
      </c>
      <c r="BM980">
        <v>0</v>
      </c>
      <c r="BN980">
        <v>0</v>
      </c>
      <c r="BO980">
        <v>0</v>
      </c>
      <c r="BP980">
        <v>1</v>
      </c>
      <c r="BQ980">
        <v>0</v>
      </c>
      <c r="BR980">
        <v>0</v>
      </c>
      <c r="BS980" s="17">
        <v>0</v>
      </c>
      <c r="BT980">
        <v>0</v>
      </c>
      <c r="BU980">
        <v>0</v>
      </c>
      <c r="BV980">
        <v>1</v>
      </c>
      <c r="BW980" s="17">
        <v>0</v>
      </c>
      <c r="BX980">
        <v>0</v>
      </c>
      <c r="BY980">
        <v>0</v>
      </c>
      <c r="BZ980">
        <v>0</v>
      </c>
      <c r="CA980">
        <v>0</v>
      </c>
      <c r="CB980" s="17">
        <v>0</v>
      </c>
      <c r="CC980">
        <v>1</v>
      </c>
      <c r="CD980">
        <v>1</v>
      </c>
      <c r="CE980">
        <v>0</v>
      </c>
      <c r="CF980">
        <v>0</v>
      </c>
      <c r="CG980">
        <v>1</v>
      </c>
      <c r="CH980">
        <v>1</v>
      </c>
      <c r="CI980">
        <v>1</v>
      </c>
      <c r="CJ980">
        <v>0</v>
      </c>
      <c r="CK980">
        <v>0</v>
      </c>
      <c r="CL980">
        <v>1</v>
      </c>
      <c r="CM980" s="17">
        <v>1</v>
      </c>
      <c r="CN980">
        <v>0.14599999999999999</v>
      </c>
      <c r="CO980">
        <v>149</v>
      </c>
      <c r="CP980">
        <v>1</v>
      </c>
      <c r="CQ980">
        <v>0</v>
      </c>
      <c r="CR980">
        <v>16</v>
      </c>
      <c r="CX980" s="33" t="s">
        <v>85</v>
      </c>
    </row>
    <row r="981" spans="1:102" x14ac:dyDescent="0.25">
      <c r="A981">
        <v>980</v>
      </c>
      <c r="B981">
        <v>68</v>
      </c>
      <c r="C981" s="24" t="s">
        <v>4121</v>
      </c>
      <c r="D981" s="12">
        <v>9</v>
      </c>
      <c r="E981" s="13">
        <v>1</v>
      </c>
      <c r="F981" s="7">
        <f t="shared" si="236"/>
        <v>9</v>
      </c>
      <c r="G981" s="7">
        <f t="shared" si="238"/>
        <v>8</v>
      </c>
      <c r="H981" s="15">
        <f t="shared" si="239"/>
        <v>10</v>
      </c>
      <c r="I981" s="11">
        <f t="shared" si="240"/>
        <v>0.10435527873593063</v>
      </c>
      <c r="J981" s="32">
        <f t="shared" si="241"/>
        <v>1.159503097065896E-2</v>
      </c>
      <c r="K981" s="32">
        <f t="shared" si="242"/>
        <v>86.24384035976135</v>
      </c>
      <c r="L981" s="8">
        <v>0</v>
      </c>
      <c r="M981" s="9">
        <v>1</v>
      </c>
      <c r="N981" s="8">
        <v>0</v>
      </c>
      <c r="O981" s="9">
        <v>0</v>
      </c>
      <c r="P981" s="9">
        <v>1</v>
      </c>
      <c r="Q981" s="9">
        <v>0</v>
      </c>
      <c r="R981" s="9">
        <v>0</v>
      </c>
      <c r="S981" s="8">
        <v>7380</v>
      </c>
      <c r="T981" s="9">
        <v>22</v>
      </c>
      <c r="U981" s="9">
        <f t="shared" si="243"/>
        <v>7357</v>
      </c>
      <c r="V981" s="9">
        <f t="shared" si="244"/>
        <v>20</v>
      </c>
      <c r="W981" s="7">
        <v>8.66</v>
      </c>
      <c r="X981" s="7">
        <f t="shared" si="246"/>
        <v>20.91</v>
      </c>
      <c r="Y981" s="9">
        <v>1</v>
      </c>
      <c r="Z981" s="9">
        <v>0</v>
      </c>
      <c r="AA981" s="9">
        <v>0</v>
      </c>
      <c r="AB981" s="9">
        <v>0</v>
      </c>
      <c r="AC981" s="9">
        <v>0</v>
      </c>
      <c r="AD981" s="29">
        <v>1</v>
      </c>
      <c r="AE981" s="187">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8"/>
        <v>0.5</v>
      </c>
      <c r="AS981" t="s">
        <v>98</v>
      </c>
      <c r="AT981" s="39" t="s">
        <v>98</v>
      </c>
      <c r="AU981">
        <v>0</v>
      </c>
      <c r="AV981" s="17">
        <v>1</v>
      </c>
      <c r="AW981">
        <v>0.73</v>
      </c>
      <c r="AX981" s="17">
        <f t="shared" si="249"/>
        <v>0.27</v>
      </c>
      <c r="AY981" s="17" t="s">
        <v>5</v>
      </c>
      <c r="AZ981">
        <v>0</v>
      </c>
      <c r="BA981">
        <v>1</v>
      </c>
      <c r="BB981">
        <v>0</v>
      </c>
      <c r="BC981">
        <v>0</v>
      </c>
      <c r="BD981">
        <v>0</v>
      </c>
      <c r="BE981" s="17">
        <v>0</v>
      </c>
      <c r="BF981">
        <v>0</v>
      </c>
      <c r="BG981">
        <v>1</v>
      </c>
      <c r="BH981" s="17">
        <v>0</v>
      </c>
      <c r="BI981">
        <v>127.1666666666667</v>
      </c>
      <c r="BJ981">
        <v>27</v>
      </c>
      <c r="BK981" s="24">
        <v>35.57</v>
      </c>
      <c r="BL981">
        <v>0</v>
      </c>
      <c r="BM981">
        <v>0</v>
      </c>
      <c r="BN981">
        <v>1</v>
      </c>
      <c r="BO981">
        <v>0</v>
      </c>
      <c r="BP981">
        <v>0</v>
      </c>
      <c r="BQ981">
        <v>0</v>
      </c>
      <c r="BR981">
        <v>0</v>
      </c>
      <c r="BS981" s="17">
        <v>0</v>
      </c>
      <c r="BT981">
        <v>0</v>
      </c>
      <c r="BU981">
        <v>0</v>
      </c>
      <c r="BV981">
        <v>1</v>
      </c>
      <c r="BW981" s="17">
        <v>0</v>
      </c>
      <c r="BX981">
        <v>0</v>
      </c>
      <c r="BY981">
        <v>0</v>
      </c>
      <c r="BZ981">
        <v>0</v>
      </c>
      <c r="CA981">
        <v>0</v>
      </c>
      <c r="CB981" s="17">
        <v>0</v>
      </c>
      <c r="CC981">
        <v>1</v>
      </c>
      <c r="CD981">
        <v>1</v>
      </c>
      <c r="CE981">
        <v>0</v>
      </c>
      <c r="CF981">
        <v>0</v>
      </c>
      <c r="CG981">
        <v>1</v>
      </c>
      <c r="CH981">
        <v>1</v>
      </c>
      <c r="CI981">
        <v>1</v>
      </c>
      <c r="CJ981">
        <v>0</v>
      </c>
      <c r="CK981">
        <v>0</v>
      </c>
      <c r="CL981">
        <v>1</v>
      </c>
      <c r="CM981" s="17">
        <v>1</v>
      </c>
      <c r="CN981">
        <v>0.14599999999999999</v>
      </c>
      <c r="CO981">
        <v>149</v>
      </c>
      <c r="CP981">
        <v>1</v>
      </c>
      <c r="CQ981">
        <v>0</v>
      </c>
      <c r="CR981">
        <v>16</v>
      </c>
      <c r="CX981" s="33" t="s">
        <v>85</v>
      </c>
    </row>
    <row r="982" spans="1:102" x14ac:dyDescent="0.25">
      <c r="A982">
        <v>981</v>
      </c>
      <c r="B982">
        <v>68</v>
      </c>
      <c r="C982" s="24" t="s">
        <v>4121</v>
      </c>
      <c r="D982" s="12">
        <v>54</v>
      </c>
      <c r="E982" s="13">
        <v>111</v>
      </c>
      <c r="F982" s="7">
        <f t="shared" si="236"/>
        <v>0.48648648648648651</v>
      </c>
      <c r="G982" s="7">
        <f t="shared" si="238"/>
        <v>-57</v>
      </c>
      <c r="H982" s="15">
        <f t="shared" si="239"/>
        <v>165</v>
      </c>
      <c r="I982" s="11">
        <f t="shared" si="240"/>
        <v>5.6717021749372338E-3</v>
      </c>
      <c r="J982" s="32">
        <f t="shared" si="241"/>
        <v>1.1658498915148759E-2</v>
      </c>
      <c r="K982" s="32">
        <f t="shared" si="242"/>
        <v>85.774335725212893</v>
      </c>
      <c r="L982" s="8">
        <v>0</v>
      </c>
      <c r="M982" s="9">
        <v>1</v>
      </c>
      <c r="N982" s="8">
        <v>0</v>
      </c>
      <c r="O982" s="9">
        <v>0</v>
      </c>
      <c r="P982" s="9">
        <v>1</v>
      </c>
      <c r="Q982" s="9">
        <v>0</v>
      </c>
      <c r="R982" s="9">
        <v>0</v>
      </c>
      <c r="S982" s="8">
        <v>7380</v>
      </c>
      <c r="T982" s="9">
        <v>22</v>
      </c>
      <c r="U982" s="9">
        <f t="shared" si="243"/>
        <v>7357</v>
      </c>
      <c r="V982" s="9">
        <f t="shared" si="244"/>
        <v>20</v>
      </c>
      <c r="W982" s="7">
        <v>8.66</v>
      </c>
      <c r="X982" s="7">
        <f t="shared" si="246"/>
        <v>20.91</v>
      </c>
      <c r="Y982" s="9">
        <v>1</v>
      </c>
      <c r="Z982" s="9">
        <v>0</v>
      </c>
      <c r="AA982" s="9">
        <v>0</v>
      </c>
      <c r="AB982" s="9">
        <v>0</v>
      </c>
      <c r="AC982" s="9">
        <v>0</v>
      </c>
      <c r="AD982" s="29">
        <v>1</v>
      </c>
      <c r="AE982" s="187">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8"/>
        <v>0.5</v>
      </c>
      <c r="AS982" t="s">
        <v>98</v>
      </c>
      <c r="AT982" s="39" t="s">
        <v>98</v>
      </c>
      <c r="AU982">
        <v>0</v>
      </c>
      <c r="AV982" s="17">
        <v>1</v>
      </c>
      <c r="AW982">
        <v>0.73</v>
      </c>
      <c r="AX982" s="17">
        <f t="shared" si="249"/>
        <v>0.27</v>
      </c>
      <c r="AY982" s="17" t="s">
        <v>5</v>
      </c>
      <c r="AZ982">
        <v>0</v>
      </c>
      <c r="BA982">
        <v>1</v>
      </c>
      <c r="BB982">
        <v>0</v>
      </c>
      <c r="BC982">
        <v>0</v>
      </c>
      <c r="BD982">
        <v>0</v>
      </c>
      <c r="BE982" s="17">
        <v>0</v>
      </c>
      <c r="BF982">
        <v>0</v>
      </c>
      <c r="BG982">
        <v>1</v>
      </c>
      <c r="BH982" s="17">
        <v>0</v>
      </c>
      <c r="BI982">
        <v>127.1666666666667</v>
      </c>
      <c r="BJ982">
        <v>27</v>
      </c>
      <c r="BK982" s="24">
        <v>35.57</v>
      </c>
      <c r="BL982">
        <v>0</v>
      </c>
      <c r="BM982">
        <v>0</v>
      </c>
      <c r="BN982">
        <v>0</v>
      </c>
      <c r="BO982">
        <v>0</v>
      </c>
      <c r="BP982">
        <v>1</v>
      </c>
      <c r="BQ982">
        <v>0</v>
      </c>
      <c r="BR982">
        <v>0</v>
      </c>
      <c r="BS982" s="17">
        <v>0</v>
      </c>
      <c r="BT982">
        <v>0</v>
      </c>
      <c r="BU982">
        <v>0</v>
      </c>
      <c r="BV982">
        <v>1</v>
      </c>
      <c r="BW982" s="17">
        <v>0</v>
      </c>
      <c r="BX982">
        <v>0</v>
      </c>
      <c r="BY982">
        <v>0</v>
      </c>
      <c r="BZ982">
        <v>0</v>
      </c>
      <c r="CA982">
        <v>0</v>
      </c>
      <c r="CB982" s="17">
        <v>0</v>
      </c>
      <c r="CC982">
        <v>1</v>
      </c>
      <c r="CD982">
        <v>1</v>
      </c>
      <c r="CE982">
        <v>0</v>
      </c>
      <c r="CF982">
        <v>0</v>
      </c>
      <c r="CG982">
        <v>1</v>
      </c>
      <c r="CH982">
        <v>1</v>
      </c>
      <c r="CI982">
        <v>1</v>
      </c>
      <c r="CJ982">
        <v>0</v>
      </c>
      <c r="CK982">
        <v>0</v>
      </c>
      <c r="CL982">
        <v>1</v>
      </c>
      <c r="CM982" s="17">
        <v>1</v>
      </c>
      <c r="CN982">
        <v>0.14599999999999999</v>
      </c>
      <c r="CO982">
        <v>149</v>
      </c>
      <c r="CP982">
        <v>1</v>
      </c>
      <c r="CQ982">
        <v>0</v>
      </c>
      <c r="CR982">
        <v>16</v>
      </c>
      <c r="CX982" s="33" t="s">
        <v>85</v>
      </c>
    </row>
    <row r="983" spans="1:102" x14ac:dyDescent="0.25">
      <c r="A983">
        <v>982</v>
      </c>
      <c r="B983">
        <v>68</v>
      </c>
      <c r="C983" s="24" t="s">
        <v>4121</v>
      </c>
      <c r="D983" s="12">
        <v>1</v>
      </c>
      <c r="E983" s="13">
        <v>2</v>
      </c>
      <c r="F983" s="7">
        <f t="shared" si="236"/>
        <v>0.5</v>
      </c>
      <c r="G983" s="7">
        <f t="shared" si="238"/>
        <v>-1</v>
      </c>
      <c r="H983" s="15">
        <f t="shared" si="239"/>
        <v>3</v>
      </c>
      <c r="I983" s="11">
        <f t="shared" si="240"/>
        <v>8.0391982232139066E-3</v>
      </c>
      <c r="J983" s="32">
        <f t="shared" si="241"/>
        <v>1.6078396446427813E-2</v>
      </c>
      <c r="K983" s="32">
        <f t="shared" si="242"/>
        <v>62.195257053894395</v>
      </c>
      <c r="L983" s="8">
        <v>0</v>
      </c>
      <c r="M983" s="9">
        <v>1</v>
      </c>
      <c r="N983" s="8">
        <v>0</v>
      </c>
      <c r="O983" s="9">
        <v>0</v>
      </c>
      <c r="P983" s="9">
        <v>1</v>
      </c>
      <c r="Q983" s="9">
        <v>0</v>
      </c>
      <c r="R983" s="9">
        <v>0</v>
      </c>
      <c r="S983" s="8">
        <v>3891</v>
      </c>
      <c r="T983" s="9">
        <v>22</v>
      </c>
      <c r="U983" s="9">
        <f t="shared" si="243"/>
        <v>3868</v>
      </c>
      <c r="V983" s="9">
        <f t="shared" si="244"/>
        <v>20</v>
      </c>
      <c r="W983" s="7">
        <v>9.2799999999999994</v>
      </c>
      <c r="X983" s="7">
        <f t="shared" si="246"/>
        <v>9.4599999999999991</v>
      </c>
      <c r="Y983" s="9">
        <v>1</v>
      </c>
      <c r="Z983" s="9">
        <v>0</v>
      </c>
      <c r="AA983" s="9">
        <v>0</v>
      </c>
      <c r="AB983" s="9">
        <v>0</v>
      </c>
      <c r="AC983" s="9">
        <v>0</v>
      </c>
      <c r="AD983" s="29">
        <v>1</v>
      </c>
      <c r="AE983" s="187">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8"/>
        <v>0.48</v>
      </c>
      <c r="AS983" t="s">
        <v>98</v>
      </c>
      <c r="AT983" s="39" t="s">
        <v>98</v>
      </c>
      <c r="AU983">
        <v>0</v>
      </c>
      <c r="AV983" s="17">
        <v>1</v>
      </c>
      <c r="AW983">
        <v>0.79</v>
      </c>
      <c r="AX983" s="17">
        <f t="shared" si="249"/>
        <v>0.20999999999999996</v>
      </c>
      <c r="AY983" s="17" t="s">
        <v>5</v>
      </c>
      <c r="AZ983">
        <v>0</v>
      </c>
      <c r="BA983">
        <v>1</v>
      </c>
      <c r="BB983">
        <v>0</v>
      </c>
      <c r="BC983">
        <v>0</v>
      </c>
      <c r="BD983">
        <v>0</v>
      </c>
      <c r="BE983" s="17">
        <v>0</v>
      </c>
      <c r="BF983">
        <v>0</v>
      </c>
      <c r="BG983">
        <v>1</v>
      </c>
      <c r="BH983" s="17">
        <v>0</v>
      </c>
      <c r="BI983">
        <v>127.1666666666667</v>
      </c>
      <c r="BJ983">
        <v>27</v>
      </c>
      <c r="BK983" s="24">
        <v>24.74</v>
      </c>
      <c r="BL983">
        <v>0</v>
      </c>
      <c r="BM983">
        <v>0</v>
      </c>
      <c r="BN983">
        <v>1</v>
      </c>
      <c r="BO983">
        <v>0</v>
      </c>
      <c r="BP983">
        <v>0</v>
      </c>
      <c r="BQ983">
        <v>0</v>
      </c>
      <c r="BR983">
        <v>0</v>
      </c>
      <c r="BS983" s="17">
        <v>0</v>
      </c>
      <c r="BT983">
        <v>0</v>
      </c>
      <c r="BU983">
        <v>0</v>
      </c>
      <c r="BV983">
        <v>1</v>
      </c>
      <c r="BW983" s="17">
        <v>0</v>
      </c>
      <c r="BX983">
        <v>0</v>
      </c>
      <c r="BY983">
        <v>0</v>
      </c>
      <c r="BZ983">
        <v>0</v>
      </c>
      <c r="CA983">
        <v>0</v>
      </c>
      <c r="CB983" s="17">
        <v>0</v>
      </c>
      <c r="CC983">
        <v>1</v>
      </c>
      <c r="CD983">
        <v>1</v>
      </c>
      <c r="CE983">
        <v>0</v>
      </c>
      <c r="CF983">
        <v>0</v>
      </c>
      <c r="CG983">
        <v>1</v>
      </c>
      <c r="CH983">
        <v>1</v>
      </c>
      <c r="CI983">
        <v>1</v>
      </c>
      <c r="CJ983">
        <v>0</v>
      </c>
      <c r="CK983">
        <v>0</v>
      </c>
      <c r="CL983">
        <v>1</v>
      </c>
      <c r="CM983" s="17">
        <v>1</v>
      </c>
      <c r="CN983">
        <v>0.14599999999999999</v>
      </c>
      <c r="CO983">
        <v>149</v>
      </c>
      <c r="CP983">
        <v>1</v>
      </c>
      <c r="CQ983">
        <v>0</v>
      </c>
      <c r="CR983">
        <v>16</v>
      </c>
      <c r="CX983" s="33" t="s">
        <v>85</v>
      </c>
    </row>
    <row r="984" spans="1:102" x14ac:dyDescent="0.25">
      <c r="A984">
        <v>983</v>
      </c>
      <c r="B984">
        <v>68</v>
      </c>
      <c r="C984" s="24" t="s">
        <v>4121</v>
      </c>
      <c r="D984" s="12">
        <v>4</v>
      </c>
      <c r="E984" s="13">
        <v>22</v>
      </c>
      <c r="F984" s="7">
        <f t="shared" si="236"/>
        <v>0.18181818181818182</v>
      </c>
      <c r="G984" s="7">
        <f t="shared" si="238"/>
        <v>-18</v>
      </c>
      <c r="H984" s="15">
        <f t="shared" si="239"/>
        <v>26</v>
      </c>
      <c r="I984" s="11">
        <f t="shared" si="240"/>
        <v>2.9234267865169308E-3</v>
      </c>
      <c r="J984" s="32">
        <f t="shared" si="241"/>
        <v>1.607884732584312E-2</v>
      </c>
      <c r="K984" s="32">
        <f t="shared" si="242"/>
        <v>62.193512988504196</v>
      </c>
      <c r="L984" s="8">
        <v>0</v>
      </c>
      <c r="M984" s="9">
        <v>1</v>
      </c>
      <c r="N984" s="8">
        <v>0</v>
      </c>
      <c r="O984" s="9">
        <v>0</v>
      </c>
      <c r="P984" s="9">
        <v>1</v>
      </c>
      <c r="Q984" s="9">
        <v>0</v>
      </c>
      <c r="R984" s="9">
        <v>0</v>
      </c>
      <c r="S984" s="8">
        <v>3891</v>
      </c>
      <c r="T984" s="9">
        <v>22</v>
      </c>
      <c r="U984" s="9">
        <f t="shared" si="243"/>
        <v>3868</v>
      </c>
      <c r="V984" s="9">
        <f t="shared" si="244"/>
        <v>20</v>
      </c>
      <c r="W984" s="7">
        <v>9.2799999999999994</v>
      </c>
      <c r="X984" s="7">
        <f t="shared" si="246"/>
        <v>9.4599999999999991</v>
      </c>
      <c r="Y984" s="9">
        <v>1</v>
      </c>
      <c r="Z984" s="9">
        <v>0</v>
      </c>
      <c r="AA984" s="9">
        <v>0</v>
      </c>
      <c r="AB984" s="9">
        <v>0</v>
      </c>
      <c r="AC984" s="9">
        <v>0</v>
      </c>
      <c r="AD984" s="29">
        <v>1</v>
      </c>
      <c r="AE984" s="187">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8"/>
        <v>0.48</v>
      </c>
      <c r="AS984" t="s">
        <v>98</v>
      </c>
      <c r="AT984" s="39" t="s">
        <v>98</v>
      </c>
      <c r="AU984">
        <v>0</v>
      </c>
      <c r="AV984" s="17">
        <v>1</v>
      </c>
      <c r="AW984">
        <v>0.79</v>
      </c>
      <c r="AX984" s="17">
        <f t="shared" si="249"/>
        <v>0.20999999999999996</v>
      </c>
      <c r="AY984" s="17" t="s">
        <v>5</v>
      </c>
      <c r="AZ984">
        <v>0</v>
      </c>
      <c r="BA984">
        <v>1</v>
      </c>
      <c r="BB984">
        <v>0</v>
      </c>
      <c r="BC984">
        <v>0</v>
      </c>
      <c r="BD984">
        <v>0</v>
      </c>
      <c r="BE984" s="17">
        <v>0</v>
      </c>
      <c r="BF984">
        <v>0</v>
      </c>
      <c r="BG984">
        <v>1</v>
      </c>
      <c r="BH984" s="17">
        <v>0</v>
      </c>
      <c r="BI984">
        <v>127.1666666666667</v>
      </c>
      <c r="BJ984">
        <v>27</v>
      </c>
      <c r="BK984" s="24">
        <v>24.74</v>
      </c>
      <c r="BL984">
        <v>0</v>
      </c>
      <c r="BM984">
        <v>0</v>
      </c>
      <c r="BN984">
        <v>0</v>
      </c>
      <c r="BO984">
        <v>0</v>
      </c>
      <c r="BP984">
        <v>1</v>
      </c>
      <c r="BQ984">
        <v>0</v>
      </c>
      <c r="BR984">
        <v>0</v>
      </c>
      <c r="BS984" s="17">
        <v>0</v>
      </c>
      <c r="BT984">
        <v>0</v>
      </c>
      <c r="BU984">
        <v>0</v>
      </c>
      <c r="BV984">
        <v>1</v>
      </c>
      <c r="BW984" s="17">
        <v>0</v>
      </c>
      <c r="BX984">
        <v>0</v>
      </c>
      <c r="BY984">
        <v>0</v>
      </c>
      <c r="BZ984">
        <v>0</v>
      </c>
      <c r="CA984">
        <v>0</v>
      </c>
      <c r="CB984" s="17">
        <v>0</v>
      </c>
      <c r="CC984">
        <v>1</v>
      </c>
      <c r="CD984">
        <v>1</v>
      </c>
      <c r="CE984">
        <v>0</v>
      </c>
      <c r="CF984">
        <v>0</v>
      </c>
      <c r="CG984">
        <v>1</v>
      </c>
      <c r="CH984">
        <v>1</v>
      </c>
      <c r="CI984">
        <v>1</v>
      </c>
      <c r="CJ984">
        <v>0</v>
      </c>
      <c r="CK984">
        <v>0</v>
      </c>
      <c r="CL984">
        <v>1</v>
      </c>
      <c r="CM984" s="17">
        <v>1</v>
      </c>
      <c r="CN984">
        <v>0.14599999999999999</v>
      </c>
      <c r="CO984">
        <v>149</v>
      </c>
      <c r="CP984">
        <v>1</v>
      </c>
      <c r="CQ984">
        <v>0</v>
      </c>
      <c r="CR984">
        <v>16</v>
      </c>
      <c r="CX984" s="33" t="s">
        <v>85</v>
      </c>
    </row>
    <row r="985" spans="1:102" x14ac:dyDescent="0.25">
      <c r="A985">
        <v>984</v>
      </c>
      <c r="B985">
        <v>68</v>
      </c>
      <c r="C985" s="24" t="s">
        <v>4121</v>
      </c>
      <c r="D985" s="12">
        <v>9</v>
      </c>
      <c r="E985" s="13">
        <v>1</v>
      </c>
      <c r="F985" s="7">
        <f t="shared" si="236"/>
        <v>9</v>
      </c>
      <c r="G985" s="7">
        <f t="shared" si="238"/>
        <v>8</v>
      </c>
      <c r="H985" s="15">
        <f t="shared" si="239"/>
        <v>10</v>
      </c>
      <c r="I985" s="11">
        <f t="shared" si="240"/>
        <v>8.4556446044914232E-2</v>
      </c>
      <c r="J985" s="32">
        <f t="shared" si="241"/>
        <v>9.3951606716571358E-3</v>
      </c>
      <c r="K985" s="32">
        <f t="shared" si="242"/>
        <v>106.43777524920371</v>
      </c>
      <c r="L985" s="8">
        <v>0</v>
      </c>
      <c r="M985" s="9">
        <v>1</v>
      </c>
      <c r="N985" s="8">
        <v>0</v>
      </c>
      <c r="O985" s="9">
        <v>0</v>
      </c>
      <c r="P985" s="9">
        <v>1</v>
      </c>
      <c r="Q985" s="9">
        <v>0</v>
      </c>
      <c r="R985" s="9">
        <v>0</v>
      </c>
      <c r="S985" s="8">
        <v>11271</v>
      </c>
      <c r="T985" s="9">
        <v>22</v>
      </c>
      <c r="U985" s="9">
        <f t="shared" si="243"/>
        <v>11248</v>
      </c>
      <c r="V985" s="9">
        <f t="shared" si="244"/>
        <v>20</v>
      </c>
      <c r="W985" s="7">
        <v>8.4600000000000009</v>
      </c>
      <c r="X985" s="7">
        <f t="shared" si="246"/>
        <v>17.659999999999997</v>
      </c>
      <c r="Y985" s="9">
        <v>1</v>
      </c>
      <c r="Z985" s="9">
        <v>0</v>
      </c>
      <c r="AA985" s="9">
        <v>0</v>
      </c>
      <c r="AB985" s="9">
        <v>0</v>
      </c>
      <c r="AC985" s="9">
        <v>0</v>
      </c>
      <c r="AD985" s="29">
        <v>1</v>
      </c>
      <c r="AE985" s="187">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9"/>
        <v>0.25</v>
      </c>
      <c r="AY985" s="17" t="s">
        <v>5</v>
      </c>
      <c r="AZ985">
        <v>0</v>
      </c>
      <c r="BA985">
        <v>1</v>
      </c>
      <c r="BB985">
        <v>0</v>
      </c>
      <c r="BC985">
        <v>0</v>
      </c>
      <c r="BD985">
        <v>0</v>
      </c>
      <c r="BE985" s="17">
        <v>0</v>
      </c>
      <c r="BF985">
        <v>0</v>
      </c>
      <c r="BG985">
        <v>1</v>
      </c>
      <c r="BH985" s="17">
        <v>0</v>
      </c>
      <c r="BI985">
        <v>127.1666666666667</v>
      </c>
      <c r="BJ985">
        <v>27</v>
      </c>
      <c r="BK985" s="24">
        <v>32.119999999999997</v>
      </c>
      <c r="BL985">
        <v>1</v>
      </c>
      <c r="BM985">
        <v>0</v>
      </c>
      <c r="BN985">
        <v>0</v>
      </c>
      <c r="BO985">
        <v>0</v>
      </c>
      <c r="BP985">
        <v>0</v>
      </c>
      <c r="BQ985">
        <v>0</v>
      </c>
      <c r="BR985">
        <v>0</v>
      </c>
      <c r="BS985" s="17">
        <v>0</v>
      </c>
      <c r="BT985">
        <v>0</v>
      </c>
      <c r="BU985">
        <v>0</v>
      </c>
      <c r="BV985">
        <v>1</v>
      </c>
      <c r="BW985" s="17">
        <v>0</v>
      </c>
      <c r="BX985">
        <v>0</v>
      </c>
      <c r="BY985">
        <v>0</v>
      </c>
      <c r="BZ985">
        <v>0</v>
      </c>
      <c r="CA985">
        <v>0</v>
      </c>
      <c r="CB985" s="17">
        <v>0</v>
      </c>
      <c r="CC985">
        <v>1</v>
      </c>
      <c r="CD985">
        <v>1</v>
      </c>
      <c r="CE985">
        <v>0</v>
      </c>
      <c r="CF985">
        <v>0</v>
      </c>
      <c r="CG985">
        <v>1</v>
      </c>
      <c r="CH985">
        <v>1</v>
      </c>
      <c r="CI985">
        <v>1</v>
      </c>
      <c r="CJ985">
        <v>0</v>
      </c>
      <c r="CK985">
        <v>0</v>
      </c>
      <c r="CL985">
        <v>1</v>
      </c>
      <c r="CM985" s="17">
        <v>1</v>
      </c>
      <c r="CN985">
        <v>0.14599999999999999</v>
      </c>
      <c r="CO985">
        <v>149</v>
      </c>
      <c r="CP985">
        <v>1</v>
      </c>
      <c r="CQ985">
        <v>0</v>
      </c>
      <c r="CR985">
        <v>16</v>
      </c>
      <c r="CX985" s="33" t="s">
        <v>85</v>
      </c>
    </row>
    <row r="986" spans="1:102" x14ac:dyDescent="0.25">
      <c r="A986">
        <v>985</v>
      </c>
      <c r="B986">
        <v>68</v>
      </c>
      <c r="C986" s="24" t="s">
        <v>4121</v>
      </c>
      <c r="D986" s="12">
        <v>9</v>
      </c>
      <c r="E986" s="13">
        <v>1</v>
      </c>
      <c r="F986" s="7">
        <f t="shared" si="236"/>
        <v>9</v>
      </c>
      <c r="G986" s="7">
        <f t="shared" si="238"/>
        <v>8</v>
      </c>
      <c r="H986" s="15">
        <f t="shared" si="239"/>
        <v>10</v>
      </c>
      <c r="I986" s="11">
        <f t="shared" si="240"/>
        <v>8.4556446044914232E-2</v>
      </c>
      <c r="J986" s="32">
        <f t="shared" si="241"/>
        <v>9.3951606716571358E-3</v>
      </c>
      <c r="K986" s="32">
        <f t="shared" si="242"/>
        <v>106.43777524920371</v>
      </c>
      <c r="L986" s="8">
        <v>0</v>
      </c>
      <c r="M986" s="9">
        <v>1</v>
      </c>
      <c r="N986" s="8">
        <v>0</v>
      </c>
      <c r="O986" s="9">
        <v>0</v>
      </c>
      <c r="P986" s="9">
        <v>1</v>
      </c>
      <c r="Q986" s="9">
        <v>0</v>
      </c>
      <c r="R986" s="9">
        <v>0</v>
      </c>
      <c r="S986" s="8">
        <v>11271</v>
      </c>
      <c r="T986" s="9">
        <v>22</v>
      </c>
      <c r="U986" s="9">
        <f t="shared" si="243"/>
        <v>11248</v>
      </c>
      <c r="V986" s="9">
        <f t="shared" si="244"/>
        <v>20</v>
      </c>
      <c r="W986" s="7">
        <v>9.2899999999999991</v>
      </c>
      <c r="X986" s="7">
        <f t="shared" si="246"/>
        <v>16.25</v>
      </c>
      <c r="Y986" s="9">
        <v>1</v>
      </c>
      <c r="Z986" s="9">
        <v>0</v>
      </c>
      <c r="AA986" s="9">
        <v>0</v>
      </c>
      <c r="AB986" s="9">
        <v>0</v>
      </c>
      <c r="AC986" s="9">
        <v>0</v>
      </c>
      <c r="AD986" s="29">
        <v>1</v>
      </c>
      <c r="AE986" s="187">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9"/>
        <v>0.25</v>
      </c>
      <c r="AY986" s="17" t="s">
        <v>5</v>
      </c>
      <c r="AZ986">
        <v>0</v>
      </c>
      <c r="BA986">
        <v>1</v>
      </c>
      <c r="BB986">
        <v>0</v>
      </c>
      <c r="BC986">
        <v>0</v>
      </c>
      <c r="BD986">
        <v>0</v>
      </c>
      <c r="BE986" s="17">
        <v>0</v>
      </c>
      <c r="BF986">
        <v>0</v>
      </c>
      <c r="BG986">
        <v>1</v>
      </c>
      <c r="BH986" s="17">
        <v>0</v>
      </c>
      <c r="BI986">
        <v>127.1666666666667</v>
      </c>
      <c r="BJ986">
        <v>27</v>
      </c>
      <c r="BK986" s="24">
        <v>31.54</v>
      </c>
      <c r="BL986">
        <v>0</v>
      </c>
      <c r="BM986">
        <v>0</v>
      </c>
      <c r="BN986">
        <v>0</v>
      </c>
      <c r="BO986">
        <v>0</v>
      </c>
      <c r="BP986">
        <v>1</v>
      </c>
      <c r="BQ986">
        <v>0</v>
      </c>
      <c r="BR986">
        <v>0</v>
      </c>
      <c r="BS986" s="17">
        <v>0</v>
      </c>
      <c r="BT986">
        <v>0</v>
      </c>
      <c r="BU986">
        <v>0</v>
      </c>
      <c r="BV986">
        <v>1</v>
      </c>
      <c r="BW986" s="17">
        <v>0</v>
      </c>
      <c r="BX986">
        <v>0</v>
      </c>
      <c r="BY986">
        <v>0</v>
      </c>
      <c r="BZ986">
        <v>0</v>
      </c>
      <c r="CA986">
        <v>0</v>
      </c>
      <c r="CB986" s="17">
        <v>0</v>
      </c>
      <c r="CC986">
        <v>1</v>
      </c>
      <c r="CD986">
        <v>1</v>
      </c>
      <c r="CE986">
        <v>0</v>
      </c>
      <c r="CF986">
        <v>0</v>
      </c>
      <c r="CG986">
        <v>1</v>
      </c>
      <c r="CH986">
        <v>1</v>
      </c>
      <c r="CI986">
        <v>1</v>
      </c>
      <c r="CJ986">
        <v>0</v>
      </c>
      <c r="CK986">
        <v>0</v>
      </c>
      <c r="CL986">
        <v>1</v>
      </c>
      <c r="CM986" s="17">
        <v>1</v>
      </c>
      <c r="CN986">
        <v>0.14599999999999999</v>
      </c>
      <c r="CO986">
        <v>149</v>
      </c>
      <c r="CP986">
        <v>1</v>
      </c>
      <c r="CQ986">
        <v>0</v>
      </c>
      <c r="CR986">
        <v>16</v>
      </c>
      <c r="CX986" s="33" t="s">
        <v>85</v>
      </c>
    </row>
    <row r="987" spans="1:102" x14ac:dyDescent="0.25">
      <c r="A987">
        <v>986</v>
      </c>
      <c r="B987">
        <v>68</v>
      </c>
      <c r="C987" s="24" t="s">
        <v>4121</v>
      </c>
      <c r="D987" s="12">
        <v>9</v>
      </c>
      <c r="E987" s="13">
        <v>1</v>
      </c>
      <c r="F987" s="7">
        <f t="shared" si="236"/>
        <v>9</v>
      </c>
      <c r="G987" s="7">
        <f t="shared" si="238"/>
        <v>8</v>
      </c>
      <c r="H987" s="15">
        <f t="shared" si="239"/>
        <v>10</v>
      </c>
      <c r="I987" s="11">
        <f t="shared" si="240"/>
        <v>8.4556446044914232E-2</v>
      </c>
      <c r="J987" s="32">
        <f t="shared" si="241"/>
        <v>9.3951606716571358E-3</v>
      </c>
      <c r="K987" s="32">
        <f t="shared" si="242"/>
        <v>106.43777524920371</v>
      </c>
      <c r="L987" s="8">
        <v>0</v>
      </c>
      <c r="M987" s="9">
        <v>1</v>
      </c>
      <c r="N987" s="8">
        <v>0</v>
      </c>
      <c r="O987" s="9">
        <v>0</v>
      </c>
      <c r="P987" s="9">
        <v>1</v>
      </c>
      <c r="Q987" s="9">
        <v>0</v>
      </c>
      <c r="R987" s="9">
        <v>0</v>
      </c>
      <c r="S987" s="8">
        <v>11271</v>
      </c>
      <c r="T987" s="9">
        <v>22</v>
      </c>
      <c r="U987" s="9">
        <f t="shared" si="243"/>
        <v>11248</v>
      </c>
      <c r="V987" s="9">
        <f t="shared" si="244"/>
        <v>20</v>
      </c>
      <c r="W987" s="7">
        <v>8.14</v>
      </c>
      <c r="X987" s="7">
        <f t="shared" si="246"/>
        <v>17.22</v>
      </c>
      <c r="Y987" s="9">
        <v>1</v>
      </c>
      <c r="Z987" s="9">
        <v>0</v>
      </c>
      <c r="AA987" s="9">
        <v>0</v>
      </c>
      <c r="AB987" s="9">
        <v>0</v>
      </c>
      <c r="AC987" s="9">
        <v>0</v>
      </c>
      <c r="AD987" s="29">
        <v>1</v>
      </c>
      <c r="AE987" s="187">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s="17">
        <v>0</v>
      </c>
      <c r="BF987">
        <v>0</v>
      </c>
      <c r="BG987">
        <v>1</v>
      </c>
      <c r="BH987" s="17">
        <v>0</v>
      </c>
      <c r="BI987">
        <v>127.1666666666667</v>
      </c>
      <c r="BJ987">
        <v>27</v>
      </c>
      <c r="BK987" s="24">
        <v>31.36</v>
      </c>
      <c r="BL987">
        <v>1</v>
      </c>
      <c r="BM987">
        <v>0</v>
      </c>
      <c r="BN987">
        <v>0</v>
      </c>
      <c r="BO987">
        <v>0</v>
      </c>
      <c r="BP987">
        <v>0</v>
      </c>
      <c r="BQ987">
        <v>0</v>
      </c>
      <c r="BR987">
        <v>0</v>
      </c>
      <c r="BS987" s="17">
        <v>0</v>
      </c>
      <c r="BT987">
        <v>0</v>
      </c>
      <c r="BU987">
        <v>0</v>
      </c>
      <c r="BV987">
        <v>1</v>
      </c>
      <c r="BW987" s="17">
        <v>0</v>
      </c>
      <c r="BX987">
        <v>0</v>
      </c>
      <c r="BY987">
        <v>0</v>
      </c>
      <c r="BZ987">
        <v>0</v>
      </c>
      <c r="CA987">
        <v>0</v>
      </c>
      <c r="CB987" s="17">
        <v>0</v>
      </c>
      <c r="CC987">
        <v>1</v>
      </c>
      <c r="CD987">
        <v>1</v>
      </c>
      <c r="CE987">
        <v>0</v>
      </c>
      <c r="CF987">
        <v>0</v>
      </c>
      <c r="CG987">
        <v>1</v>
      </c>
      <c r="CH987">
        <v>1</v>
      </c>
      <c r="CI987">
        <v>1</v>
      </c>
      <c r="CJ987">
        <v>0</v>
      </c>
      <c r="CK987">
        <v>0</v>
      </c>
      <c r="CL987">
        <v>1</v>
      </c>
      <c r="CM987" s="17">
        <v>1</v>
      </c>
      <c r="CN987">
        <v>0.14599999999999999</v>
      </c>
      <c r="CO987">
        <v>149</v>
      </c>
      <c r="CP987">
        <v>1</v>
      </c>
      <c r="CQ987">
        <v>0</v>
      </c>
      <c r="CR987">
        <v>16</v>
      </c>
      <c r="CX987" s="33" t="s">
        <v>85</v>
      </c>
    </row>
    <row r="988" spans="1:102" x14ac:dyDescent="0.25">
      <c r="A988">
        <v>987</v>
      </c>
      <c r="B988">
        <v>68</v>
      </c>
      <c r="C988" s="24" t="s">
        <v>4121</v>
      </c>
      <c r="D988" s="12">
        <v>8</v>
      </c>
      <c r="E988" s="13">
        <v>1</v>
      </c>
      <c r="F988" s="7">
        <f t="shared" si="236"/>
        <v>8</v>
      </c>
      <c r="G988" s="7">
        <f t="shared" si="238"/>
        <v>7</v>
      </c>
      <c r="H988" s="15">
        <f t="shared" si="239"/>
        <v>9</v>
      </c>
      <c r="I988" s="11">
        <f t="shared" si="240"/>
        <v>7.5217741444460154E-2</v>
      </c>
      <c r="J988" s="32">
        <f t="shared" si="241"/>
        <v>9.4022176805575192E-3</v>
      </c>
      <c r="K988" s="32">
        <f t="shared" si="242"/>
        <v>106.35788640246663</v>
      </c>
      <c r="L988" s="8">
        <v>0</v>
      </c>
      <c r="M988" s="9">
        <v>1</v>
      </c>
      <c r="N988" s="8">
        <v>0</v>
      </c>
      <c r="O988" s="9">
        <v>0</v>
      </c>
      <c r="P988" s="9">
        <v>1</v>
      </c>
      <c r="Q988" s="9">
        <v>0</v>
      </c>
      <c r="R988" s="9">
        <v>0</v>
      </c>
      <c r="S988" s="8">
        <v>11271</v>
      </c>
      <c r="T988" s="9">
        <v>22</v>
      </c>
      <c r="U988" s="9">
        <f t="shared" si="243"/>
        <v>11248</v>
      </c>
      <c r="V988" s="9">
        <f t="shared" si="244"/>
        <v>20</v>
      </c>
      <c r="W988" s="7">
        <v>11.09</v>
      </c>
      <c r="X988" s="7">
        <f t="shared" si="246"/>
        <v>16.139999999999997</v>
      </c>
      <c r="Y988" s="9">
        <v>1</v>
      </c>
      <c r="Z988" s="9">
        <v>0</v>
      </c>
      <c r="AA988" s="9">
        <v>0</v>
      </c>
      <c r="AB988" s="9">
        <v>0</v>
      </c>
      <c r="AC988" s="9">
        <v>0</v>
      </c>
      <c r="AD988" s="29">
        <v>1</v>
      </c>
      <c r="AE988" s="187">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s="17">
        <v>0</v>
      </c>
      <c r="BF988">
        <v>0</v>
      </c>
      <c r="BG988">
        <v>1</v>
      </c>
      <c r="BH988" s="17">
        <v>0</v>
      </c>
      <c r="BI988">
        <v>127.1666666666667</v>
      </c>
      <c r="BJ988">
        <v>27</v>
      </c>
      <c r="BK988" s="24">
        <v>33.229999999999997</v>
      </c>
      <c r="BL988">
        <v>0</v>
      </c>
      <c r="BM988">
        <v>0</v>
      </c>
      <c r="BN988">
        <v>0</v>
      </c>
      <c r="BO988">
        <v>0</v>
      </c>
      <c r="BP988">
        <v>1</v>
      </c>
      <c r="BQ988">
        <v>0</v>
      </c>
      <c r="BR988">
        <v>0</v>
      </c>
      <c r="BS988" s="17">
        <v>0</v>
      </c>
      <c r="BT988">
        <v>0</v>
      </c>
      <c r="BU988">
        <v>0</v>
      </c>
      <c r="BV988">
        <v>1</v>
      </c>
      <c r="BW988" s="17">
        <v>0</v>
      </c>
      <c r="BX988">
        <v>0</v>
      </c>
      <c r="BY988">
        <v>0</v>
      </c>
      <c r="BZ988">
        <v>0</v>
      </c>
      <c r="CA988">
        <v>0</v>
      </c>
      <c r="CB988" s="17">
        <v>0</v>
      </c>
      <c r="CC988">
        <v>1</v>
      </c>
      <c r="CD988">
        <v>1</v>
      </c>
      <c r="CE988">
        <v>0</v>
      </c>
      <c r="CF988">
        <v>0</v>
      </c>
      <c r="CG988">
        <v>1</v>
      </c>
      <c r="CH988">
        <v>1</v>
      </c>
      <c r="CI988">
        <v>1</v>
      </c>
      <c r="CJ988">
        <v>0</v>
      </c>
      <c r="CK988">
        <v>0</v>
      </c>
      <c r="CL988">
        <v>1</v>
      </c>
      <c r="CM988" s="17">
        <v>1</v>
      </c>
      <c r="CN988">
        <v>0.14599999999999999</v>
      </c>
      <c r="CO988">
        <v>149</v>
      </c>
      <c r="CP988">
        <v>1</v>
      </c>
      <c r="CQ988">
        <v>0</v>
      </c>
      <c r="CR988">
        <v>16</v>
      </c>
      <c r="CX988" s="33" t="s">
        <v>85</v>
      </c>
    </row>
    <row r="989" spans="1:102" x14ac:dyDescent="0.25">
      <c r="A989">
        <v>988</v>
      </c>
      <c r="B989">
        <v>68</v>
      </c>
      <c r="C989" s="24" t="s">
        <v>4121</v>
      </c>
      <c r="D989" s="12">
        <v>9</v>
      </c>
      <c r="E989" s="13">
        <v>1</v>
      </c>
      <c r="F989" s="7">
        <f t="shared" si="236"/>
        <v>9</v>
      </c>
      <c r="G989" s="7">
        <f t="shared" si="238"/>
        <v>8</v>
      </c>
      <c r="H989" s="15">
        <f t="shared" si="239"/>
        <v>10</v>
      </c>
      <c r="I989" s="11">
        <f t="shared" si="240"/>
        <v>8.4556446044914232E-2</v>
      </c>
      <c r="J989" s="32">
        <f t="shared" si="241"/>
        <v>9.3951606716571358E-3</v>
      </c>
      <c r="K989" s="32">
        <f t="shared" si="242"/>
        <v>106.43777524920371</v>
      </c>
      <c r="L989" s="8">
        <v>0</v>
      </c>
      <c r="M989" s="9">
        <v>1</v>
      </c>
      <c r="N989" s="8">
        <v>0</v>
      </c>
      <c r="O989" s="9">
        <v>0</v>
      </c>
      <c r="P989" s="9">
        <v>1</v>
      </c>
      <c r="Q989" s="9">
        <v>0</v>
      </c>
      <c r="R989" s="9">
        <v>0</v>
      </c>
      <c r="S989" s="8">
        <v>11271</v>
      </c>
      <c r="T989" s="9">
        <v>22</v>
      </c>
      <c r="U989" s="9">
        <f t="shared" si="243"/>
        <v>11248</v>
      </c>
      <c r="V989" s="9">
        <f t="shared" si="244"/>
        <v>20</v>
      </c>
      <c r="W989" s="7">
        <v>8.73</v>
      </c>
      <c r="X989" s="7">
        <f t="shared" si="246"/>
        <v>16.72</v>
      </c>
      <c r="Y989" s="9">
        <v>1</v>
      </c>
      <c r="Z989" s="9">
        <v>0</v>
      </c>
      <c r="AA989" s="9">
        <v>0</v>
      </c>
      <c r="AB989" s="9">
        <v>0</v>
      </c>
      <c r="AC989" s="9">
        <v>0</v>
      </c>
      <c r="AD989" s="29">
        <v>1</v>
      </c>
      <c r="AE989" s="187">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s="17">
        <v>0</v>
      </c>
      <c r="BF989">
        <v>0</v>
      </c>
      <c r="BG989">
        <v>1</v>
      </c>
      <c r="BH989" s="17">
        <v>0</v>
      </c>
      <c r="BI989">
        <v>127.1666666666667</v>
      </c>
      <c r="BJ989">
        <v>27</v>
      </c>
      <c r="BK989" s="24">
        <v>31.45</v>
      </c>
      <c r="BL989">
        <v>1</v>
      </c>
      <c r="BM989">
        <v>0</v>
      </c>
      <c r="BN989">
        <v>0</v>
      </c>
      <c r="BO989">
        <v>0</v>
      </c>
      <c r="BP989">
        <v>0</v>
      </c>
      <c r="BQ989">
        <v>0</v>
      </c>
      <c r="BR989">
        <v>0</v>
      </c>
      <c r="BS989" s="17">
        <v>0</v>
      </c>
      <c r="BT989">
        <v>0</v>
      </c>
      <c r="BU989">
        <v>0</v>
      </c>
      <c r="BV989">
        <v>1</v>
      </c>
      <c r="BW989" s="17">
        <v>0</v>
      </c>
      <c r="BX989">
        <v>0</v>
      </c>
      <c r="BY989">
        <v>0</v>
      </c>
      <c r="BZ989">
        <v>0</v>
      </c>
      <c r="CA989">
        <v>0</v>
      </c>
      <c r="CB989" s="17">
        <v>0</v>
      </c>
      <c r="CC989">
        <v>1</v>
      </c>
      <c r="CD989">
        <v>1</v>
      </c>
      <c r="CE989">
        <v>0</v>
      </c>
      <c r="CF989">
        <v>0</v>
      </c>
      <c r="CG989">
        <v>1</v>
      </c>
      <c r="CH989">
        <v>1</v>
      </c>
      <c r="CI989">
        <v>1</v>
      </c>
      <c r="CJ989">
        <v>0</v>
      </c>
      <c r="CK989">
        <v>0</v>
      </c>
      <c r="CL989">
        <v>1</v>
      </c>
      <c r="CM989" s="17">
        <v>1</v>
      </c>
      <c r="CN989">
        <v>0.14599999999999999</v>
      </c>
      <c r="CO989">
        <v>149</v>
      </c>
      <c r="CP989">
        <v>1</v>
      </c>
      <c r="CQ989">
        <v>0</v>
      </c>
      <c r="CR989">
        <v>16</v>
      </c>
      <c r="CX989" s="33" t="s">
        <v>85</v>
      </c>
    </row>
    <row r="990" spans="1:102" x14ac:dyDescent="0.25">
      <c r="A990">
        <v>989</v>
      </c>
      <c r="B990">
        <v>68</v>
      </c>
      <c r="C990" s="24" t="s">
        <v>4121</v>
      </c>
      <c r="D990" s="12">
        <v>9</v>
      </c>
      <c r="E990" s="13">
        <v>1</v>
      </c>
      <c r="F990" s="7">
        <f t="shared" si="236"/>
        <v>9</v>
      </c>
      <c r="G990" s="7">
        <f t="shared" si="238"/>
        <v>8</v>
      </c>
      <c r="H990" s="15">
        <f t="shared" si="239"/>
        <v>10</v>
      </c>
      <c r="I990" s="11">
        <f t="shared" si="240"/>
        <v>8.4556446044914232E-2</v>
      </c>
      <c r="J990" s="32">
        <f t="shared" si="241"/>
        <v>9.3951606716571358E-3</v>
      </c>
      <c r="K990" s="32">
        <f t="shared" si="242"/>
        <v>106.43777524920371</v>
      </c>
      <c r="L990" s="8">
        <v>0</v>
      </c>
      <c r="M990" s="9">
        <v>1</v>
      </c>
      <c r="N990" s="8">
        <v>0</v>
      </c>
      <c r="O990" s="9">
        <v>0</v>
      </c>
      <c r="P990" s="9">
        <v>1</v>
      </c>
      <c r="Q990" s="9">
        <v>0</v>
      </c>
      <c r="R990" s="9">
        <v>0</v>
      </c>
      <c r="S990" s="8">
        <v>11271</v>
      </c>
      <c r="T990" s="9">
        <v>22</v>
      </c>
      <c r="U990" s="9">
        <f t="shared" si="243"/>
        <v>11248</v>
      </c>
      <c r="V990" s="9">
        <f t="shared" si="244"/>
        <v>20</v>
      </c>
      <c r="W990" s="7">
        <v>9.24</v>
      </c>
      <c r="X990" s="7">
        <f t="shared" si="246"/>
        <v>17.5</v>
      </c>
      <c r="Y990" s="9">
        <v>1</v>
      </c>
      <c r="Z990" s="9">
        <v>0</v>
      </c>
      <c r="AA990" s="9">
        <v>0</v>
      </c>
      <c r="AB990" s="9">
        <v>0</v>
      </c>
      <c r="AC990" s="9">
        <v>0</v>
      </c>
      <c r="AD990" s="29">
        <v>1</v>
      </c>
      <c r="AE990" s="187">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s="17">
        <v>0</v>
      </c>
      <c r="BF990">
        <v>0</v>
      </c>
      <c r="BG990">
        <v>1</v>
      </c>
      <c r="BH990" s="17">
        <v>0</v>
      </c>
      <c r="BI990">
        <v>127.1666666666667</v>
      </c>
      <c r="BJ990">
        <v>27</v>
      </c>
      <c r="BK990" s="24">
        <v>32.74</v>
      </c>
      <c r="BL990">
        <v>0</v>
      </c>
      <c r="BM990">
        <v>0</v>
      </c>
      <c r="BN990">
        <v>0</v>
      </c>
      <c r="BO990">
        <v>0</v>
      </c>
      <c r="BP990">
        <v>1</v>
      </c>
      <c r="BQ990">
        <v>0</v>
      </c>
      <c r="BR990">
        <v>0</v>
      </c>
      <c r="BS990" s="17">
        <v>0</v>
      </c>
      <c r="BT990">
        <v>0</v>
      </c>
      <c r="BU990">
        <v>0</v>
      </c>
      <c r="BV990">
        <v>1</v>
      </c>
      <c r="BW990" s="17">
        <v>0</v>
      </c>
      <c r="BX990">
        <v>0</v>
      </c>
      <c r="BY990">
        <v>0</v>
      </c>
      <c r="BZ990">
        <v>0</v>
      </c>
      <c r="CA990">
        <v>0</v>
      </c>
      <c r="CB990" s="17">
        <v>0</v>
      </c>
      <c r="CC990">
        <v>1</v>
      </c>
      <c r="CD990">
        <v>1</v>
      </c>
      <c r="CE990">
        <v>0</v>
      </c>
      <c r="CF990">
        <v>0</v>
      </c>
      <c r="CG990">
        <v>1</v>
      </c>
      <c r="CH990">
        <v>1</v>
      </c>
      <c r="CI990">
        <v>1</v>
      </c>
      <c r="CJ990">
        <v>0</v>
      </c>
      <c r="CK990">
        <v>0</v>
      </c>
      <c r="CL990">
        <v>1</v>
      </c>
      <c r="CM990" s="17">
        <v>1</v>
      </c>
      <c r="CN990">
        <v>0.14599999999999999</v>
      </c>
      <c r="CO990">
        <v>149</v>
      </c>
      <c r="CP990">
        <v>1</v>
      </c>
      <c r="CQ990">
        <v>0</v>
      </c>
      <c r="CR990">
        <v>16</v>
      </c>
      <c r="CX990" s="33" t="s">
        <v>85</v>
      </c>
    </row>
    <row r="991" spans="1:102" x14ac:dyDescent="0.25">
      <c r="A991">
        <v>990</v>
      </c>
      <c r="B991">
        <v>68</v>
      </c>
      <c r="C991" s="24" t="s">
        <v>4121</v>
      </c>
      <c r="D991" s="12">
        <v>10</v>
      </c>
      <c r="E991" s="13">
        <v>5</v>
      </c>
      <c r="F991" s="7">
        <f t="shared" si="236"/>
        <v>2</v>
      </c>
      <c r="G991" s="7">
        <f t="shared" si="238"/>
        <v>5</v>
      </c>
      <c r="H991" s="15">
        <f t="shared" si="239"/>
        <v>15</v>
      </c>
      <c r="I991" s="11">
        <f t="shared" si="240"/>
        <v>1.8854504950126014E-2</v>
      </c>
      <c r="J991" s="32">
        <f t="shared" si="241"/>
        <v>9.4272524750630068E-3</v>
      </c>
      <c r="K991" s="32">
        <f t="shared" si="242"/>
        <v>106.07544484940895</v>
      </c>
      <c r="L991" s="8">
        <v>0</v>
      </c>
      <c r="M991" s="9">
        <v>1</v>
      </c>
      <c r="N991" s="8">
        <v>0</v>
      </c>
      <c r="O991" s="9">
        <v>0</v>
      </c>
      <c r="P991" s="9">
        <v>1</v>
      </c>
      <c r="Q991" s="9">
        <v>0</v>
      </c>
      <c r="R991" s="9">
        <v>0</v>
      </c>
      <c r="S991" s="8">
        <v>11271</v>
      </c>
      <c r="T991" s="9">
        <v>22</v>
      </c>
      <c r="U991" s="9">
        <f t="shared" si="243"/>
        <v>11248</v>
      </c>
      <c r="V991" s="9">
        <f t="shared" si="244"/>
        <v>20</v>
      </c>
      <c r="W991" s="7">
        <v>8.4600000000000009</v>
      </c>
      <c r="X991" s="7">
        <f t="shared" si="246"/>
        <v>17.659999999999997</v>
      </c>
      <c r="Y991" s="9">
        <v>1</v>
      </c>
      <c r="Z991" s="9">
        <v>0</v>
      </c>
      <c r="AA991" s="9">
        <v>0</v>
      </c>
      <c r="AB991" s="9">
        <v>0</v>
      </c>
      <c r="AC991" s="9">
        <v>0</v>
      </c>
      <c r="AD991" s="29">
        <v>1</v>
      </c>
      <c r="AE991" s="187">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s="17">
        <v>0</v>
      </c>
      <c r="BF991">
        <v>0</v>
      </c>
      <c r="BG991">
        <v>1</v>
      </c>
      <c r="BH991" s="17">
        <v>0</v>
      </c>
      <c r="BI991">
        <v>127.1666666666667</v>
      </c>
      <c r="BJ991">
        <v>27</v>
      </c>
      <c r="BK991" s="24">
        <v>32.119999999999997</v>
      </c>
      <c r="BL991">
        <v>1</v>
      </c>
      <c r="BM991">
        <v>0</v>
      </c>
      <c r="BN991">
        <v>0</v>
      </c>
      <c r="BO991">
        <v>0</v>
      </c>
      <c r="BP991">
        <v>0</v>
      </c>
      <c r="BQ991">
        <v>0</v>
      </c>
      <c r="BR991">
        <v>0</v>
      </c>
      <c r="BS991" s="17">
        <v>0</v>
      </c>
      <c r="BT991">
        <v>0</v>
      </c>
      <c r="BU991">
        <v>0</v>
      </c>
      <c r="BV991">
        <v>1</v>
      </c>
      <c r="BW991" s="17">
        <v>0</v>
      </c>
      <c r="BX991">
        <v>0</v>
      </c>
      <c r="BY991">
        <v>0</v>
      </c>
      <c r="BZ991">
        <v>0</v>
      </c>
      <c r="CA991">
        <v>0</v>
      </c>
      <c r="CB991" s="17">
        <v>0</v>
      </c>
      <c r="CC991">
        <v>1</v>
      </c>
      <c r="CD991">
        <v>1</v>
      </c>
      <c r="CE991">
        <v>0</v>
      </c>
      <c r="CF991">
        <v>0</v>
      </c>
      <c r="CG991">
        <v>1</v>
      </c>
      <c r="CH991">
        <v>1</v>
      </c>
      <c r="CI991">
        <v>1</v>
      </c>
      <c r="CJ991">
        <v>0</v>
      </c>
      <c r="CK991">
        <v>0</v>
      </c>
      <c r="CL991">
        <v>1</v>
      </c>
      <c r="CM991" s="17">
        <v>1</v>
      </c>
      <c r="CN991">
        <v>0.14599999999999999</v>
      </c>
      <c r="CO991">
        <v>149</v>
      </c>
      <c r="CP991">
        <v>1</v>
      </c>
      <c r="CQ991">
        <v>0</v>
      </c>
      <c r="CR991">
        <v>16</v>
      </c>
      <c r="CX991" s="33" t="s">
        <v>85</v>
      </c>
    </row>
    <row r="992" spans="1:102" x14ac:dyDescent="0.25">
      <c r="A992">
        <v>991</v>
      </c>
      <c r="B992">
        <v>68</v>
      </c>
      <c r="C992" s="24" t="s">
        <v>4121</v>
      </c>
      <c r="D992" s="12">
        <v>51</v>
      </c>
      <c r="E992" s="13">
        <v>23</v>
      </c>
      <c r="F992" s="7">
        <f t="shared" si="236"/>
        <v>2.2173913043478262</v>
      </c>
      <c r="G992" s="7">
        <f t="shared" si="238"/>
        <v>28</v>
      </c>
      <c r="H992" s="15">
        <f t="shared" si="239"/>
        <v>74</v>
      </c>
      <c r="I992" s="11">
        <f t="shared" si="240"/>
        <v>2.090305607850099E-2</v>
      </c>
      <c r="J992" s="32">
        <f t="shared" si="241"/>
        <v>9.4268684275592707E-3</v>
      </c>
      <c r="K992" s="32">
        <f t="shared" si="242"/>
        <v>106.07976632796942</v>
      </c>
      <c r="L992" s="8">
        <v>0</v>
      </c>
      <c r="M992" s="9">
        <v>1</v>
      </c>
      <c r="N992" s="8">
        <v>0</v>
      </c>
      <c r="O992" s="9">
        <v>0</v>
      </c>
      <c r="P992" s="9">
        <v>1</v>
      </c>
      <c r="Q992" s="9">
        <v>0</v>
      </c>
      <c r="R992" s="9">
        <v>0</v>
      </c>
      <c r="S992" s="8">
        <v>11271</v>
      </c>
      <c r="T992" s="9">
        <v>22</v>
      </c>
      <c r="U992" s="9">
        <f t="shared" si="243"/>
        <v>11248</v>
      </c>
      <c r="V992" s="9">
        <f t="shared" si="244"/>
        <v>20</v>
      </c>
      <c r="W992" s="7">
        <v>9.2899999999999991</v>
      </c>
      <c r="X992" s="7">
        <f t="shared" si="246"/>
        <v>16.25</v>
      </c>
      <c r="Y992" s="9">
        <v>1</v>
      </c>
      <c r="Z992" s="9">
        <v>0</v>
      </c>
      <c r="AA992" s="9">
        <v>0</v>
      </c>
      <c r="AB992" s="9">
        <v>0</v>
      </c>
      <c r="AC992" s="9">
        <v>0</v>
      </c>
      <c r="AD992" s="29">
        <v>1</v>
      </c>
      <c r="AE992" s="187">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s="17">
        <v>0</v>
      </c>
      <c r="BF992">
        <v>0</v>
      </c>
      <c r="BG992">
        <v>1</v>
      </c>
      <c r="BH992" s="17">
        <v>0</v>
      </c>
      <c r="BI992">
        <v>127.1666666666667</v>
      </c>
      <c r="BJ992">
        <v>27</v>
      </c>
      <c r="BK992" s="24">
        <v>31.54</v>
      </c>
      <c r="BL992">
        <v>0</v>
      </c>
      <c r="BM992">
        <v>0</v>
      </c>
      <c r="BN992">
        <v>0</v>
      </c>
      <c r="BO992">
        <v>0</v>
      </c>
      <c r="BP992">
        <v>1</v>
      </c>
      <c r="BQ992">
        <v>0</v>
      </c>
      <c r="BR992">
        <v>0</v>
      </c>
      <c r="BS992" s="17">
        <v>0</v>
      </c>
      <c r="BT992">
        <v>0</v>
      </c>
      <c r="BU992">
        <v>0</v>
      </c>
      <c r="BV992">
        <v>1</v>
      </c>
      <c r="BW992" s="17">
        <v>0</v>
      </c>
      <c r="BX992">
        <v>0</v>
      </c>
      <c r="BY992">
        <v>0</v>
      </c>
      <c r="BZ992">
        <v>0</v>
      </c>
      <c r="CA992">
        <v>0</v>
      </c>
      <c r="CB992" s="17">
        <v>0</v>
      </c>
      <c r="CC992">
        <v>1</v>
      </c>
      <c r="CD992">
        <v>1</v>
      </c>
      <c r="CE992">
        <v>0</v>
      </c>
      <c r="CF992">
        <v>0</v>
      </c>
      <c r="CG992">
        <v>1</v>
      </c>
      <c r="CH992">
        <v>1</v>
      </c>
      <c r="CI992">
        <v>1</v>
      </c>
      <c r="CJ992">
        <v>0</v>
      </c>
      <c r="CK992">
        <v>0</v>
      </c>
      <c r="CL992">
        <v>1</v>
      </c>
      <c r="CM992" s="17">
        <v>1</v>
      </c>
      <c r="CN992">
        <v>0.14599999999999999</v>
      </c>
      <c r="CO992">
        <v>149</v>
      </c>
      <c r="CP992">
        <v>1</v>
      </c>
      <c r="CQ992">
        <v>0</v>
      </c>
      <c r="CR992">
        <v>16</v>
      </c>
      <c r="CX992" s="33" t="s">
        <v>85</v>
      </c>
    </row>
    <row r="993" spans="1:102" x14ac:dyDescent="0.25">
      <c r="A993">
        <v>992</v>
      </c>
      <c r="B993">
        <v>68</v>
      </c>
      <c r="C993" s="24" t="s">
        <v>4121</v>
      </c>
      <c r="D993" s="12">
        <v>18</v>
      </c>
      <c r="E993" s="13">
        <v>7</v>
      </c>
      <c r="F993" s="7">
        <f t="shared" si="236"/>
        <v>2.5714285714285716</v>
      </c>
      <c r="G993" s="7">
        <f t="shared" si="238"/>
        <v>11</v>
      </c>
      <c r="H993" s="15">
        <f t="shared" si="239"/>
        <v>25</v>
      </c>
      <c r="I993" s="11">
        <f t="shared" si="240"/>
        <v>2.4238692921174167E-2</v>
      </c>
      <c r="J993" s="32">
        <f t="shared" si="241"/>
        <v>9.4261583582343975E-3</v>
      </c>
      <c r="K993" s="32">
        <f t="shared" si="242"/>
        <v>106.08775728093208</v>
      </c>
      <c r="L993" s="8">
        <v>0</v>
      </c>
      <c r="M993" s="9">
        <v>1</v>
      </c>
      <c r="N993" s="8">
        <v>0</v>
      </c>
      <c r="O993" s="9">
        <v>0</v>
      </c>
      <c r="P993" s="9">
        <v>1</v>
      </c>
      <c r="Q993" s="9">
        <v>0</v>
      </c>
      <c r="R993" s="9">
        <v>0</v>
      </c>
      <c r="S993" s="8">
        <v>11271</v>
      </c>
      <c r="T993" s="9">
        <v>22</v>
      </c>
      <c r="U993" s="9">
        <f t="shared" si="243"/>
        <v>11248</v>
      </c>
      <c r="V993" s="9">
        <f t="shared" si="244"/>
        <v>20</v>
      </c>
      <c r="W993" s="7">
        <v>8.14</v>
      </c>
      <c r="X993" s="7">
        <f t="shared" si="246"/>
        <v>17.22</v>
      </c>
      <c r="Y993" s="9">
        <v>1</v>
      </c>
      <c r="Z993" s="9">
        <v>0</v>
      </c>
      <c r="AA993" s="9">
        <v>0</v>
      </c>
      <c r="AB993" s="9">
        <v>0</v>
      </c>
      <c r="AC993" s="9">
        <v>0</v>
      </c>
      <c r="AD993" s="29">
        <v>1</v>
      </c>
      <c r="AE993" s="187">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0">1-AQ993</f>
        <v>0.49</v>
      </c>
      <c r="AS993" t="s">
        <v>98</v>
      </c>
      <c r="AT993" s="39" t="s">
        <v>98</v>
      </c>
      <c r="AU993">
        <v>0</v>
      </c>
      <c r="AV993" s="17">
        <v>1</v>
      </c>
      <c r="AW993">
        <v>1</v>
      </c>
      <c r="AX993" s="17">
        <v>0</v>
      </c>
      <c r="AY993" s="17" t="s">
        <v>5</v>
      </c>
      <c r="AZ993">
        <v>0</v>
      </c>
      <c r="BA993">
        <v>1</v>
      </c>
      <c r="BB993">
        <v>0</v>
      </c>
      <c r="BC993">
        <v>0</v>
      </c>
      <c r="BD993">
        <v>0</v>
      </c>
      <c r="BE993" s="17">
        <v>0</v>
      </c>
      <c r="BF993">
        <v>0</v>
      </c>
      <c r="BG993">
        <v>1</v>
      </c>
      <c r="BH993" s="17">
        <v>0</v>
      </c>
      <c r="BI993">
        <v>127.1666666666667</v>
      </c>
      <c r="BJ993">
        <v>27</v>
      </c>
      <c r="BK993" s="24">
        <v>31.36</v>
      </c>
      <c r="BL993">
        <v>1</v>
      </c>
      <c r="BM993">
        <v>0</v>
      </c>
      <c r="BN993">
        <v>0</v>
      </c>
      <c r="BO993">
        <v>0</v>
      </c>
      <c r="BP993">
        <v>0</v>
      </c>
      <c r="BQ993">
        <v>0</v>
      </c>
      <c r="BR993">
        <v>0</v>
      </c>
      <c r="BS993" s="17">
        <v>0</v>
      </c>
      <c r="BT993">
        <v>0</v>
      </c>
      <c r="BU993">
        <v>0</v>
      </c>
      <c r="BV993">
        <v>1</v>
      </c>
      <c r="BW993" s="17">
        <v>0</v>
      </c>
      <c r="BX993">
        <v>0</v>
      </c>
      <c r="BY993">
        <v>0</v>
      </c>
      <c r="BZ993">
        <v>0</v>
      </c>
      <c r="CA993">
        <v>0</v>
      </c>
      <c r="CB993" s="17">
        <v>0</v>
      </c>
      <c r="CC993">
        <v>1</v>
      </c>
      <c r="CD993">
        <v>1</v>
      </c>
      <c r="CE993">
        <v>0</v>
      </c>
      <c r="CF993">
        <v>0</v>
      </c>
      <c r="CG993">
        <v>1</v>
      </c>
      <c r="CH993">
        <v>1</v>
      </c>
      <c r="CI993">
        <v>1</v>
      </c>
      <c r="CJ993">
        <v>0</v>
      </c>
      <c r="CK993">
        <v>0</v>
      </c>
      <c r="CL993">
        <v>1</v>
      </c>
      <c r="CM993" s="17">
        <v>1</v>
      </c>
      <c r="CN993">
        <v>0.14599999999999999</v>
      </c>
      <c r="CO993">
        <v>149</v>
      </c>
      <c r="CP993">
        <v>1</v>
      </c>
      <c r="CQ993">
        <v>0</v>
      </c>
      <c r="CR993">
        <v>16</v>
      </c>
      <c r="CX993" s="33" t="s">
        <v>85</v>
      </c>
    </row>
    <row r="994" spans="1:102" x14ac:dyDescent="0.25">
      <c r="A994">
        <v>993</v>
      </c>
      <c r="B994">
        <v>68</v>
      </c>
      <c r="C994" s="24" t="s">
        <v>4121</v>
      </c>
      <c r="D994" s="12">
        <v>14</v>
      </c>
      <c r="E994" s="13">
        <v>9</v>
      </c>
      <c r="F994" s="7">
        <f t="shared" si="236"/>
        <v>1.5555555555555556</v>
      </c>
      <c r="G994" s="7">
        <f t="shared" si="238"/>
        <v>5</v>
      </c>
      <c r="H994" s="15">
        <f t="shared" si="239"/>
        <v>23</v>
      </c>
      <c r="I994" s="11">
        <f t="shared" si="240"/>
        <v>1.4665644829398285E-2</v>
      </c>
      <c r="J994" s="32">
        <f t="shared" si="241"/>
        <v>9.4279145331846101E-3</v>
      </c>
      <c r="K994" s="32">
        <f t="shared" si="242"/>
        <v>106.06799589455069</v>
      </c>
      <c r="L994" s="8">
        <v>0</v>
      </c>
      <c r="M994" s="9">
        <v>1</v>
      </c>
      <c r="N994" s="8">
        <v>0</v>
      </c>
      <c r="O994" s="9">
        <v>0</v>
      </c>
      <c r="P994" s="9">
        <v>1</v>
      </c>
      <c r="Q994" s="9">
        <v>0</v>
      </c>
      <c r="R994" s="9">
        <v>0</v>
      </c>
      <c r="S994" s="8">
        <v>11271</v>
      </c>
      <c r="T994" s="9">
        <v>22</v>
      </c>
      <c r="U994" s="9">
        <f t="shared" si="243"/>
        <v>11248</v>
      </c>
      <c r="V994" s="9">
        <f t="shared" si="244"/>
        <v>20</v>
      </c>
      <c r="W994" s="7">
        <v>11.09</v>
      </c>
      <c r="X994" s="7">
        <f t="shared" si="246"/>
        <v>16.139999999999997</v>
      </c>
      <c r="Y994" s="9">
        <v>1</v>
      </c>
      <c r="Z994" s="9">
        <v>0</v>
      </c>
      <c r="AA994" s="9">
        <v>0</v>
      </c>
      <c r="AB994" s="9">
        <v>0</v>
      </c>
      <c r="AC994" s="9">
        <v>0</v>
      </c>
      <c r="AD994" s="29">
        <v>1</v>
      </c>
      <c r="AE994" s="187">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0"/>
        <v>0.49</v>
      </c>
      <c r="AS994" t="s">
        <v>98</v>
      </c>
      <c r="AT994" s="39" t="s">
        <v>98</v>
      </c>
      <c r="AU994">
        <v>0</v>
      </c>
      <c r="AV994" s="17">
        <v>1</v>
      </c>
      <c r="AW994">
        <v>0</v>
      </c>
      <c r="AX994" s="17">
        <v>1</v>
      </c>
      <c r="AY994" s="17" t="s">
        <v>5</v>
      </c>
      <c r="AZ994">
        <v>0</v>
      </c>
      <c r="BA994">
        <v>1</v>
      </c>
      <c r="BB994">
        <v>0</v>
      </c>
      <c r="BC994">
        <v>0</v>
      </c>
      <c r="BD994">
        <v>0</v>
      </c>
      <c r="BE994" s="17">
        <v>0</v>
      </c>
      <c r="BF994">
        <v>0</v>
      </c>
      <c r="BG994">
        <v>1</v>
      </c>
      <c r="BH994" s="17">
        <v>0</v>
      </c>
      <c r="BI994">
        <v>127.1666666666667</v>
      </c>
      <c r="BJ994">
        <v>27</v>
      </c>
      <c r="BK994" s="24">
        <v>33.229999999999997</v>
      </c>
      <c r="BL994">
        <v>0</v>
      </c>
      <c r="BM994">
        <v>0</v>
      </c>
      <c r="BN994">
        <v>0</v>
      </c>
      <c r="BO994">
        <v>0</v>
      </c>
      <c r="BP994">
        <v>1</v>
      </c>
      <c r="BQ994">
        <v>0</v>
      </c>
      <c r="BR994">
        <v>0</v>
      </c>
      <c r="BS994" s="17">
        <v>0</v>
      </c>
      <c r="BT994">
        <v>0</v>
      </c>
      <c r="BU994">
        <v>0</v>
      </c>
      <c r="BV994">
        <v>1</v>
      </c>
      <c r="BW994" s="17">
        <v>0</v>
      </c>
      <c r="BX994">
        <v>0</v>
      </c>
      <c r="BY994">
        <v>0</v>
      </c>
      <c r="BZ994">
        <v>0</v>
      </c>
      <c r="CA994">
        <v>0</v>
      </c>
      <c r="CB994" s="17">
        <v>0</v>
      </c>
      <c r="CC994">
        <v>1</v>
      </c>
      <c r="CD994">
        <v>1</v>
      </c>
      <c r="CE994">
        <v>0</v>
      </c>
      <c r="CF994">
        <v>0</v>
      </c>
      <c r="CG994">
        <v>1</v>
      </c>
      <c r="CH994">
        <v>1</v>
      </c>
      <c r="CI994">
        <v>1</v>
      </c>
      <c r="CJ994">
        <v>0</v>
      </c>
      <c r="CK994">
        <v>0</v>
      </c>
      <c r="CL994">
        <v>1</v>
      </c>
      <c r="CM994" s="17">
        <v>1</v>
      </c>
      <c r="CN994">
        <v>0.14599999999999999</v>
      </c>
      <c r="CO994">
        <v>149</v>
      </c>
      <c r="CP994">
        <v>1</v>
      </c>
      <c r="CQ994">
        <v>0</v>
      </c>
      <c r="CR994">
        <v>16</v>
      </c>
      <c r="CX994" s="33" t="s">
        <v>85</v>
      </c>
    </row>
    <row r="995" spans="1:102" x14ac:dyDescent="0.25">
      <c r="A995">
        <v>994</v>
      </c>
      <c r="B995">
        <v>68</v>
      </c>
      <c r="C995" s="24" t="s">
        <v>4121</v>
      </c>
      <c r="D995" s="12">
        <v>12</v>
      </c>
      <c r="E995" s="13">
        <v>8</v>
      </c>
      <c r="F995" s="7">
        <f t="shared" si="236"/>
        <v>1.5</v>
      </c>
      <c r="G995" s="7">
        <f t="shared" si="238"/>
        <v>4</v>
      </c>
      <c r="H995" s="15">
        <f t="shared" si="239"/>
        <v>20</v>
      </c>
      <c r="I995" s="11">
        <f t="shared" si="240"/>
        <v>1.4141978491509553E-2</v>
      </c>
      <c r="J995" s="32">
        <f t="shared" si="241"/>
        <v>9.4279856610063675E-3</v>
      </c>
      <c r="K995" s="32">
        <f t="shared" si="242"/>
        <v>106.06719568273691</v>
      </c>
      <c r="L995" s="8">
        <v>0</v>
      </c>
      <c r="M995" s="9">
        <v>1</v>
      </c>
      <c r="N995" s="8">
        <v>0</v>
      </c>
      <c r="O995" s="9">
        <v>0</v>
      </c>
      <c r="P995" s="9">
        <v>1</v>
      </c>
      <c r="Q995" s="9">
        <v>0</v>
      </c>
      <c r="R995" s="9">
        <v>0</v>
      </c>
      <c r="S995" s="8">
        <v>11271</v>
      </c>
      <c r="T995" s="9">
        <v>22</v>
      </c>
      <c r="U995" s="9">
        <f t="shared" si="243"/>
        <v>11248</v>
      </c>
      <c r="V995" s="9">
        <f t="shared" si="244"/>
        <v>20</v>
      </c>
      <c r="W995" s="7">
        <v>8.73</v>
      </c>
      <c r="X995" s="7">
        <f t="shared" si="246"/>
        <v>16.72</v>
      </c>
      <c r="Y995" s="9">
        <v>1</v>
      </c>
      <c r="Z995" s="9">
        <v>0</v>
      </c>
      <c r="AA995" s="9">
        <v>0</v>
      </c>
      <c r="AB995" s="9">
        <v>0</v>
      </c>
      <c r="AC995" s="9">
        <v>0</v>
      </c>
      <c r="AD995" s="29">
        <v>1</v>
      </c>
      <c r="AE995" s="187">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0"/>
        <v>0.49</v>
      </c>
      <c r="AS995" t="s">
        <v>98</v>
      </c>
      <c r="AT995" s="39" t="s">
        <v>98</v>
      </c>
      <c r="AU995">
        <v>0</v>
      </c>
      <c r="AV995" s="17">
        <v>1</v>
      </c>
      <c r="AW995">
        <v>0.75</v>
      </c>
      <c r="AX995" s="17">
        <f>1-AW995</f>
        <v>0.25</v>
      </c>
      <c r="AY995" s="17" t="s">
        <v>5</v>
      </c>
      <c r="AZ995">
        <v>0</v>
      </c>
      <c r="BA995">
        <v>1</v>
      </c>
      <c r="BB995">
        <v>0</v>
      </c>
      <c r="BC995">
        <v>0</v>
      </c>
      <c r="BD995">
        <v>0</v>
      </c>
      <c r="BE995" s="17">
        <v>0</v>
      </c>
      <c r="BF995">
        <v>0</v>
      </c>
      <c r="BG995">
        <v>1</v>
      </c>
      <c r="BH995" s="17">
        <v>0</v>
      </c>
      <c r="BI995">
        <v>127.1666666666667</v>
      </c>
      <c r="BJ995">
        <v>27</v>
      </c>
      <c r="BK995" s="24">
        <v>31.45</v>
      </c>
      <c r="BL995">
        <v>1</v>
      </c>
      <c r="BM995">
        <v>0</v>
      </c>
      <c r="BN995">
        <v>0</v>
      </c>
      <c r="BO995">
        <v>0</v>
      </c>
      <c r="BP995">
        <v>0</v>
      </c>
      <c r="BQ995">
        <v>0</v>
      </c>
      <c r="BR995">
        <v>0</v>
      </c>
      <c r="BS995" s="17">
        <v>0</v>
      </c>
      <c r="BT995">
        <v>0</v>
      </c>
      <c r="BU995">
        <v>0</v>
      </c>
      <c r="BV995">
        <v>1</v>
      </c>
      <c r="BW995" s="17">
        <v>0</v>
      </c>
      <c r="BX995">
        <v>0</v>
      </c>
      <c r="BY995">
        <v>0</v>
      </c>
      <c r="BZ995">
        <v>0</v>
      </c>
      <c r="CA995">
        <v>0</v>
      </c>
      <c r="CB995" s="17">
        <v>0</v>
      </c>
      <c r="CC995">
        <v>1</v>
      </c>
      <c r="CD995">
        <v>1</v>
      </c>
      <c r="CE995">
        <v>0</v>
      </c>
      <c r="CF995">
        <v>0</v>
      </c>
      <c r="CG995">
        <v>1</v>
      </c>
      <c r="CH995">
        <v>1</v>
      </c>
      <c r="CI995">
        <v>1</v>
      </c>
      <c r="CJ995">
        <v>0</v>
      </c>
      <c r="CK995">
        <v>0</v>
      </c>
      <c r="CL995">
        <v>1</v>
      </c>
      <c r="CM995" s="17">
        <v>1</v>
      </c>
      <c r="CN995">
        <v>0.14599999999999999</v>
      </c>
      <c r="CO995">
        <v>149</v>
      </c>
      <c r="CP995">
        <v>1</v>
      </c>
      <c r="CQ995">
        <v>0</v>
      </c>
      <c r="CR995">
        <v>16</v>
      </c>
      <c r="CX995" s="33" t="s">
        <v>85</v>
      </c>
    </row>
    <row r="996" spans="1:102" x14ac:dyDescent="0.25">
      <c r="A996">
        <v>995</v>
      </c>
      <c r="B996">
        <v>68</v>
      </c>
      <c r="C996" s="24" t="s">
        <v>4121</v>
      </c>
      <c r="D996" s="12">
        <v>37</v>
      </c>
      <c r="E996" s="13">
        <v>12</v>
      </c>
      <c r="F996" s="7">
        <f t="shared" si="236"/>
        <v>3.0833333333333335</v>
      </c>
      <c r="G996" s="7">
        <f t="shared" si="238"/>
        <v>25</v>
      </c>
      <c r="H996" s="15">
        <f t="shared" si="239"/>
        <v>49</v>
      </c>
      <c r="I996" s="11">
        <f t="shared" si="240"/>
        <v>2.906025134602834E-2</v>
      </c>
      <c r="J996" s="32">
        <f t="shared" si="241"/>
        <v>9.4249463824956775E-3</v>
      </c>
      <c r="K996" s="32">
        <f t="shared" si="242"/>
        <v>106.10139935196163</v>
      </c>
      <c r="L996" s="8">
        <v>0</v>
      </c>
      <c r="M996" s="9">
        <v>1</v>
      </c>
      <c r="N996" s="8">
        <v>0</v>
      </c>
      <c r="O996" s="9">
        <v>0</v>
      </c>
      <c r="P996" s="9">
        <v>1</v>
      </c>
      <c r="Q996" s="9">
        <v>0</v>
      </c>
      <c r="R996" s="9">
        <v>0</v>
      </c>
      <c r="S996" s="8">
        <v>11271</v>
      </c>
      <c r="T996" s="9">
        <v>22</v>
      </c>
      <c r="U996" s="9">
        <f t="shared" si="243"/>
        <v>11248</v>
      </c>
      <c r="V996" s="9">
        <f t="shared" si="244"/>
        <v>20</v>
      </c>
      <c r="W996" s="7">
        <v>9.24</v>
      </c>
      <c r="X996" s="7">
        <f t="shared" si="246"/>
        <v>17.5</v>
      </c>
      <c r="Y996" s="9">
        <v>1</v>
      </c>
      <c r="Z996" s="9">
        <v>0</v>
      </c>
      <c r="AA996" s="9">
        <v>0</v>
      </c>
      <c r="AB996" s="9">
        <v>0</v>
      </c>
      <c r="AC996" s="9">
        <v>0</v>
      </c>
      <c r="AD996" s="29">
        <v>1</v>
      </c>
      <c r="AE996" s="187">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0"/>
        <v>0.51</v>
      </c>
      <c r="AS996" t="s">
        <v>98</v>
      </c>
      <c r="AT996" s="39" t="s">
        <v>98</v>
      </c>
      <c r="AU996">
        <v>0</v>
      </c>
      <c r="AV996" s="17">
        <v>1</v>
      </c>
      <c r="AW996">
        <v>0.76</v>
      </c>
      <c r="AX996" s="17">
        <f>1-AW996</f>
        <v>0.24</v>
      </c>
      <c r="AY996" s="17" t="s">
        <v>5</v>
      </c>
      <c r="AZ996">
        <v>0</v>
      </c>
      <c r="BA996">
        <v>1</v>
      </c>
      <c r="BB996">
        <v>0</v>
      </c>
      <c r="BC996">
        <v>0</v>
      </c>
      <c r="BD996">
        <v>0</v>
      </c>
      <c r="BE996" s="17">
        <v>0</v>
      </c>
      <c r="BF996">
        <v>0</v>
      </c>
      <c r="BG996">
        <v>1</v>
      </c>
      <c r="BH996" s="17">
        <v>0</v>
      </c>
      <c r="BI996">
        <v>127.1666666666667</v>
      </c>
      <c r="BJ996">
        <v>27</v>
      </c>
      <c r="BK996" s="24">
        <v>32.74</v>
      </c>
      <c r="BL996">
        <v>0</v>
      </c>
      <c r="BM996">
        <v>0</v>
      </c>
      <c r="BN996">
        <v>0</v>
      </c>
      <c r="BO996">
        <v>0</v>
      </c>
      <c r="BP996">
        <v>1</v>
      </c>
      <c r="BQ996">
        <v>0</v>
      </c>
      <c r="BR996">
        <v>0</v>
      </c>
      <c r="BS996" s="17">
        <v>0</v>
      </c>
      <c r="BT996">
        <v>0</v>
      </c>
      <c r="BU996">
        <v>0</v>
      </c>
      <c r="BV996">
        <v>1</v>
      </c>
      <c r="BW996" s="17">
        <v>0</v>
      </c>
      <c r="BX996">
        <v>0</v>
      </c>
      <c r="BY996">
        <v>0</v>
      </c>
      <c r="BZ996">
        <v>0</v>
      </c>
      <c r="CA996">
        <v>0</v>
      </c>
      <c r="CB996" s="17">
        <v>0</v>
      </c>
      <c r="CC996">
        <v>1</v>
      </c>
      <c r="CD996">
        <v>1</v>
      </c>
      <c r="CE996">
        <v>0</v>
      </c>
      <c r="CF996">
        <v>0</v>
      </c>
      <c r="CG996">
        <v>1</v>
      </c>
      <c r="CH996">
        <v>1</v>
      </c>
      <c r="CI996">
        <v>1</v>
      </c>
      <c r="CJ996">
        <v>0</v>
      </c>
      <c r="CK996">
        <v>0</v>
      </c>
      <c r="CL996">
        <v>1</v>
      </c>
      <c r="CM996" s="17">
        <v>1</v>
      </c>
      <c r="CN996">
        <v>0.14599999999999999</v>
      </c>
      <c r="CO996">
        <v>149</v>
      </c>
      <c r="CP996">
        <v>1</v>
      </c>
      <c r="CQ996">
        <v>0</v>
      </c>
      <c r="CR996">
        <v>16</v>
      </c>
      <c r="CX996" s="33" t="s">
        <v>85</v>
      </c>
    </row>
    <row r="997" spans="1:102" x14ac:dyDescent="0.25">
      <c r="A997">
        <v>996</v>
      </c>
      <c r="B997">
        <v>69</v>
      </c>
      <c r="C997" s="24" t="s">
        <v>4132</v>
      </c>
      <c r="D997" s="12">
        <v>6.08</v>
      </c>
      <c r="E997" s="13">
        <v>0.1</v>
      </c>
      <c r="F997" s="7">
        <f t="shared" si="236"/>
        <v>60.8</v>
      </c>
      <c r="G997" s="7">
        <f t="shared" si="238"/>
        <v>5.98</v>
      </c>
      <c r="H997" s="15">
        <f t="shared" si="239"/>
        <v>6.18</v>
      </c>
      <c r="I997" s="11">
        <f t="shared" si="240"/>
        <v>6.0981702242611277E-2</v>
      </c>
      <c r="J997" s="32">
        <f t="shared" si="241"/>
        <v>1.0029885237271593E-3</v>
      </c>
      <c r="K997" s="32">
        <f t="shared" si="242"/>
        <v>997.02038093511396</v>
      </c>
      <c r="L997" s="8">
        <v>0</v>
      </c>
      <c r="M997" s="9">
        <v>1</v>
      </c>
      <c r="N997" s="8">
        <v>0</v>
      </c>
      <c r="O997" s="9">
        <v>0</v>
      </c>
      <c r="P997" s="9">
        <v>0</v>
      </c>
      <c r="Q997" s="9">
        <v>1</v>
      </c>
      <c r="R997" s="9">
        <v>0</v>
      </c>
      <c r="S997" s="8">
        <v>990357</v>
      </c>
      <c r="T997" s="9">
        <v>3</v>
      </c>
      <c r="U997" s="9">
        <f t="shared" si="243"/>
        <v>990353</v>
      </c>
      <c r="V997" s="9">
        <f t="shared" si="244"/>
        <v>15</v>
      </c>
      <c r="W997" s="7">
        <v>5.6</v>
      </c>
      <c r="X997" s="7">
        <v>9.23</v>
      </c>
      <c r="Y997" s="9">
        <v>1</v>
      </c>
      <c r="Z997" s="9">
        <v>0</v>
      </c>
      <c r="AA997" s="9">
        <v>1</v>
      </c>
      <c r="AB997" s="9">
        <v>0</v>
      </c>
      <c r="AC997" s="9">
        <v>0</v>
      </c>
      <c r="AD997" s="29">
        <v>0</v>
      </c>
      <c r="AE997" s="187">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0"/>
        <v>0.33099999999999996</v>
      </c>
      <c r="AS997">
        <v>1</v>
      </c>
      <c r="AT997" s="39">
        <v>0</v>
      </c>
      <c r="AU997">
        <v>1</v>
      </c>
      <c r="AV997" s="17">
        <v>0</v>
      </c>
      <c r="AW997" t="s">
        <v>98</v>
      </c>
      <c r="AX997" s="17" t="s">
        <v>98</v>
      </c>
      <c r="AY997" s="17" t="s">
        <v>522</v>
      </c>
      <c r="AZ997">
        <v>1</v>
      </c>
      <c r="BA997">
        <v>0</v>
      </c>
      <c r="BB997">
        <v>0</v>
      </c>
      <c r="BC997">
        <v>0</v>
      </c>
      <c r="BD997">
        <v>0</v>
      </c>
      <c r="BE997" s="17">
        <v>0</v>
      </c>
      <c r="BF997">
        <v>1</v>
      </c>
      <c r="BG997">
        <v>0</v>
      </c>
      <c r="BH997" s="17">
        <v>0</v>
      </c>
      <c r="BI997">
        <v>696.41666666666663</v>
      </c>
      <c r="BJ997">
        <v>360</v>
      </c>
      <c r="BK997" s="24">
        <v>34.99</v>
      </c>
      <c r="BL997">
        <v>1</v>
      </c>
      <c r="BM997">
        <v>0</v>
      </c>
      <c r="BN997">
        <v>0</v>
      </c>
      <c r="BO997">
        <v>0</v>
      </c>
      <c r="BP997">
        <v>0</v>
      </c>
      <c r="BQ997">
        <v>0</v>
      </c>
      <c r="BR997">
        <v>0</v>
      </c>
      <c r="BS997" s="17">
        <v>0</v>
      </c>
      <c r="BT997">
        <v>0</v>
      </c>
      <c r="BU997">
        <v>0</v>
      </c>
      <c r="BV997">
        <v>1</v>
      </c>
      <c r="BW997" s="17">
        <v>0</v>
      </c>
      <c r="BX997">
        <v>0</v>
      </c>
      <c r="BY997">
        <v>0</v>
      </c>
      <c r="BZ997">
        <v>0</v>
      </c>
      <c r="CA997">
        <v>0</v>
      </c>
      <c r="CB997" s="17">
        <v>0</v>
      </c>
      <c r="CC997">
        <v>1</v>
      </c>
      <c r="CD997">
        <v>1</v>
      </c>
      <c r="CE997">
        <v>1</v>
      </c>
      <c r="CF997">
        <v>1</v>
      </c>
      <c r="CG997">
        <v>0</v>
      </c>
      <c r="CH997">
        <v>0</v>
      </c>
      <c r="CI997">
        <v>1</v>
      </c>
      <c r="CJ997">
        <v>0</v>
      </c>
      <c r="CK997">
        <v>1</v>
      </c>
      <c r="CL997">
        <v>0</v>
      </c>
      <c r="CM997" s="17">
        <v>0</v>
      </c>
      <c r="CN997">
        <v>0.04</v>
      </c>
      <c r="CO997">
        <v>4</v>
      </c>
      <c r="CP997">
        <v>1</v>
      </c>
      <c r="CQ997">
        <v>0</v>
      </c>
      <c r="CR997">
        <v>21</v>
      </c>
      <c r="CX997" s="33" t="s">
        <v>85</v>
      </c>
    </row>
    <row r="998" spans="1:102" x14ac:dyDescent="0.25">
      <c r="A998">
        <v>997</v>
      </c>
      <c r="B998">
        <v>69</v>
      </c>
      <c r="C998" s="24" t="s">
        <v>4132</v>
      </c>
      <c r="D998" s="12">
        <v>7.19</v>
      </c>
      <c r="E998" s="13">
        <v>0.1</v>
      </c>
      <c r="F998" s="7">
        <f t="shared" si="236"/>
        <v>71.900000000000006</v>
      </c>
      <c r="G998" s="7">
        <f t="shared" si="238"/>
        <v>7.0900000000000007</v>
      </c>
      <c r="H998" s="15">
        <f t="shared" si="239"/>
        <v>7.29</v>
      </c>
      <c r="I998" s="11">
        <f t="shared" si="240"/>
        <v>5.9304085037547423E-2</v>
      </c>
      <c r="J998" s="32">
        <f t="shared" si="241"/>
        <v>8.248134219408542E-4</v>
      </c>
      <c r="K998" s="32">
        <f t="shared" si="242"/>
        <v>1212.3954016738928</v>
      </c>
      <c r="L998" s="8">
        <v>0</v>
      </c>
      <c r="M998" s="9">
        <v>1</v>
      </c>
      <c r="N998" s="8">
        <v>0</v>
      </c>
      <c r="O998" s="9">
        <v>0</v>
      </c>
      <c r="P998" s="9">
        <v>0</v>
      </c>
      <c r="Q998" s="9">
        <v>1</v>
      </c>
      <c r="R998" s="9">
        <v>0</v>
      </c>
      <c r="S998" s="8">
        <v>1464737</v>
      </c>
      <c r="T998" s="9">
        <v>3</v>
      </c>
      <c r="U998" s="9">
        <f t="shared" si="243"/>
        <v>1464733</v>
      </c>
      <c r="V998" s="9">
        <f t="shared" si="244"/>
        <v>15</v>
      </c>
      <c r="W998" s="7">
        <v>7.08</v>
      </c>
      <c r="X998" s="7">
        <v>8.42</v>
      </c>
      <c r="Y998" s="9">
        <v>1</v>
      </c>
      <c r="Z998" s="9">
        <v>0</v>
      </c>
      <c r="AA998" s="9">
        <v>1</v>
      </c>
      <c r="AB998" s="9">
        <v>0</v>
      </c>
      <c r="AC998" s="9">
        <v>0</v>
      </c>
      <c r="AD998" s="29">
        <v>0</v>
      </c>
      <c r="AE998" s="187">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0"/>
        <v>0.39900000000000002</v>
      </c>
      <c r="AS998">
        <v>1</v>
      </c>
      <c r="AT998" s="39">
        <v>0</v>
      </c>
      <c r="AU998">
        <v>1</v>
      </c>
      <c r="AV998" s="17">
        <v>0</v>
      </c>
      <c r="AW998" t="s">
        <v>98</v>
      </c>
      <c r="AX998" s="17" t="s">
        <v>98</v>
      </c>
      <c r="AY998" s="17" t="s">
        <v>522</v>
      </c>
      <c r="AZ998">
        <v>1</v>
      </c>
      <c r="BA998">
        <v>0</v>
      </c>
      <c r="BB998">
        <v>0</v>
      </c>
      <c r="BC998">
        <v>0</v>
      </c>
      <c r="BD998">
        <v>0</v>
      </c>
      <c r="BE998" s="17">
        <v>0</v>
      </c>
      <c r="BF998">
        <v>1</v>
      </c>
      <c r="BG998">
        <v>0</v>
      </c>
      <c r="BH998" s="17">
        <v>0</v>
      </c>
      <c r="BI998">
        <v>696.41666666666663</v>
      </c>
      <c r="BJ998">
        <v>360</v>
      </c>
      <c r="BK998" s="24">
        <v>35.799999999999997</v>
      </c>
      <c r="BL998">
        <v>1</v>
      </c>
      <c r="BM998">
        <v>0</v>
      </c>
      <c r="BN998">
        <v>0</v>
      </c>
      <c r="BO998">
        <v>0</v>
      </c>
      <c r="BP998">
        <v>0</v>
      </c>
      <c r="BQ998">
        <v>0</v>
      </c>
      <c r="BR998">
        <v>0</v>
      </c>
      <c r="BS998" s="17">
        <v>0</v>
      </c>
      <c r="BT998">
        <v>0</v>
      </c>
      <c r="BU998">
        <v>0</v>
      </c>
      <c r="BV998">
        <v>1</v>
      </c>
      <c r="BW998" s="17">
        <v>0</v>
      </c>
      <c r="BX998">
        <v>0</v>
      </c>
      <c r="BY998">
        <v>0</v>
      </c>
      <c r="BZ998">
        <v>0</v>
      </c>
      <c r="CA998">
        <v>0</v>
      </c>
      <c r="CB998" s="17">
        <v>0</v>
      </c>
      <c r="CC998">
        <v>1</v>
      </c>
      <c r="CD998">
        <v>1</v>
      </c>
      <c r="CE998">
        <v>1</v>
      </c>
      <c r="CF998">
        <v>1</v>
      </c>
      <c r="CG998">
        <v>0</v>
      </c>
      <c r="CH998">
        <v>0</v>
      </c>
      <c r="CI998">
        <v>1</v>
      </c>
      <c r="CJ998">
        <v>0</v>
      </c>
      <c r="CK998">
        <v>1</v>
      </c>
      <c r="CL998">
        <v>0</v>
      </c>
      <c r="CM998" s="17">
        <v>0</v>
      </c>
      <c r="CN998">
        <v>0.04</v>
      </c>
      <c r="CO998">
        <v>4</v>
      </c>
      <c r="CP998">
        <v>1</v>
      </c>
      <c r="CQ998">
        <v>0</v>
      </c>
      <c r="CR998">
        <v>21</v>
      </c>
      <c r="CX998" s="33" t="s">
        <v>85</v>
      </c>
    </row>
    <row r="999" spans="1:102" x14ac:dyDescent="0.25">
      <c r="A999">
        <v>998</v>
      </c>
      <c r="B999">
        <v>69</v>
      </c>
      <c r="C999" s="24" t="s">
        <v>4132</v>
      </c>
      <c r="D999" s="12">
        <v>7.3</v>
      </c>
      <c r="E999" s="13">
        <v>0.1</v>
      </c>
      <c r="F999" s="7">
        <f t="shared" si="236"/>
        <v>73</v>
      </c>
      <c r="G999" s="7">
        <f t="shared" si="238"/>
        <v>7.2</v>
      </c>
      <c r="H999" s="15">
        <f t="shared" si="239"/>
        <v>7.3999999999999995</v>
      </c>
      <c r="I999" s="11">
        <f t="shared" si="240"/>
        <v>5.1794508130782013E-2</v>
      </c>
      <c r="J999" s="32">
        <f t="shared" si="241"/>
        <v>7.0951381001071252E-4</v>
      </c>
      <c r="K999" s="32">
        <f t="shared" si="242"/>
        <v>1409.4158364372099</v>
      </c>
      <c r="L999" s="8">
        <v>0</v>
      </c>
      <c r="M999" s="9">
        <v>1</v>
      </c>
      <c r="N999" s="8">
        <v>0</v>
      </c>
      <c r="O999" s="9">
        <v>0</v>
      </c>
      <c r="P999" s="9">
        <v>0</v>
      </c>
      <c r="Q999" s="9">
        <v>1</v>
      </c>
      <c r="R999" s="9">
        <v>0</v>
      </c>
      <c r="S999" s="8">
        <v>1981128</v>
      </c>
      <c r="T999" s="9">
        <v>3</v>
      </c>
      <c r="U999" s="9">
        <f t="shared" si="243"/>
        <v>1981124</v>
      </c>
      <c r="V999" s="9">
        <f t="shared" si="244"/>
        <v>15</v>
      </c>
      <c r="W999" s="7">
        <v>8.6</v>
      </c>
      <c r="X999" s="7">
        <v>7.51</v>
      </c>
      <c r="Y999" s="9">
        <v>1</v>
      </c>
      <c r="Z999" s="9">
        <v>0</v>
      </c>
      <c r="AA999" s="9">
        <v>1</v>
      </c>
      <c r="AB999" s="9">
        <v>0</v>
      </c>
      <c r="AC999" s="9">
        <v>0</v>
      </c>
      <c r="AD999" s="29">
        <v>0</v>
      </c>
      <c r="AE999" s="187">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0"/>
        <v>0.42200000000000004</v>
      </c>
      <c r="AS999">
        <v>1</v>
      </c>
      <c r="AT999" s="39">
        <v>0</v>
      </c>
      <c r="AU999">
        <v>1</v>
      </c>
      <c r="AV999" s="17">
        <v>0</v>
      </c>
      <c r="AW999" t="s">
        <v>98</v>
      </c>
      <c r="AX999" s="17" t="s">
        <v>98</v>
      </c>
      <c r="AY999" s="17" t="s">
        <v>522</v>
      </c>
      <c r="AZ999">
        <v>1</v>
      </c>
      <c r="BA999">
        <v>0</v>
      </c>
      <c r="BB999">
        <v>0</v>
      </c>
      <c r="BC999">
        <v>0</v>
      </c>
      <c r="BD999">
        <v>0</v>
      </c>
      <c r="BE999" s="17">
        <v>0</v>
      </c>
      <c r="BF999">
        <v>1</v>
      </c>
      <c r="BG999">
        <v>0</v>
      </c>
      <c r="BH999" s="17">
        <v>0</v>
      </c>
      <c r="BI999">
        <v>696.41666666666663</v>
      </c>
      <c r="BJ999">
        <v>360</v>
      </c>
      <c r="BK999" s="24">
        <v>37.270000000000003</v>
      </c>
      <c r="BL999">
        <v>1</v>
      </c>
      <c r="BM999">
        <v>0</v>
      </c>
      <c r="BN999">
        <v>0</v>
      </c>
      <c r="BO999">
        <v>0</v>
      </c>
      <c r="BP999">
        <v>0</v>
      </c>
      <c r="BQ999">
        <v>0</v>
      </c>
      <c r="BR999">
        <v>0</v>
      </c>
      <c r="BS999" s="17">
        <v>0</v>
      </c>
      <c r="BT999">
        <v>0</v>
      </c>
      <c r="BU999">
        <v>0</v>
      </c>
      <c r="BV999">
        <v>1</v>
      </c>
      <c r="BW999" s="17">
        <v>0</v>
      </c>
      <c r="BX999">
        <v>0</v>
      </c>
      <c r="BY999">
        <v>0</v>
      </c>
      <c r="BZ999">
        <v>0</v>
      </c>
      <c r="CA999">
        <v>0</v>
      </c>
      <c r="CB999" s="17">
        <v>0</v>
      </c>
      <c r="CC999">
        <v>1</v>
      </c>
      <c r="CD999">
        <v>1</v>
      </c>
      <c r="CE999">
        <v>1</v>
      </c>
      <c r="CF999">
        <v>1</v>
      </c>
      <c r="CG999">
        <v>0</v>
      </c>
      <c r="CH999">
        <v>0</v>
      </c>
      <c r="CI999">
        <v>1</v>
      </c>
      <c r="CJ999">
        <v>0</v>
      </c>
      <c r="CK999">
        <v>1</v>
      </c>
      <c r="CL999">
        <v>0</v>
      </c>
      <c r="CM999" s="17">
        <v>0</v>
      </c>
      <c r="CN999">
        <v>0.04</v>
      </c>
      <c r="CO999">
        <v>4</v>
      </c>
      <c r="CP999">
        <v>1</v>
      </c>
      <c r="CQ999">
        <v>0</v>
      </c>
      <c r="CR999">
        <v>21</v>
      </c>
      <c r="CX999" s="33" t="s">
        <v>85</v>
      </c>
    </row>
    <row r="1000" spans="1:102" x14ac:dyDescent="0.25">
      <c r="A1000">
        <v>999</v>
      </c>
      <c r="B1000">
        <v>69</v>
      </c>
      <c r="C1000" s="24" t="s">
        <v>4132</v>
      </c>
      <c r="D1000" s="12">
        <v>7.15</v>
      </c>
      <c r="E1000" s="13">
        <v>0.1</v>
      </c>
      <c r="F1000" s="7">
        <f t="shared" si="236"/>
        <v>71.5</v>
      </c>
      <c r="G1000" s="7">
        <f t="shared" si="238"/>
        <v>7.0500000000000007</v>
      </c>
      <c r="H1000" s="15">
        <f t="shared" si="239"/>
        <v>7.25</v>
      </c>
      <c r="I1000" s="11">
        <f t="shared" si="240"/>
        <v>4.9971389312554342E-2</v>
      </c>
      <c r="J1000" s="32">
        <f t="shared" si="241"/>
        <v>6.9890054982593491E-4</v>
      </c>
      <c r="K1000" s="32">
        <f t="shared" si="242"/>
        <v>1430.8187341518842</v>
      </c>
      <c r="L1000" s="8">
        <v>0</v>
      </c>
      <c r="M1000" s="9">
        <v>1</v>
      </c>
      <c r="N1000" s="8">
        <v>0</v>
      </c>
      <c r="O1000" s="9">
        <v>0</v>
      </c>
      <c r="P1000" s="9">
        <v>0</v>
      </c>
      <c r="Q1000" s="9">
        <v>1</v>
      </c>
      <c r="R1000" s="9">
        <v>0</v>
      </c>
      <c r="S1000" s="8">
        <v>2042134</v>
      </c>
      <c r="T1000" s="9">
        <v>3</v>
      </c>
      <c r="U1000" s="9">
        <f t="shared" si="243"/>
        <v>2042130</v>
      </c>
      <c r="V1000" s="9">
        <f t="shared" si="244"/>
        <v>15</v>
      </c>
      <c r="W1000" s="7">
        <v>9.51</v>
      </c>
      <c r="X1000" s="7">
        <v>7.9</v>
      </c>
      <c r="Y1000" s="9">
        <v>1</v>
      </c>
      <c r="Z1000" s="9">
        <v>0</v>
      </c>
      <c r="AA1000" s="9">
        <v>1</v>
      </c>
      <c r="AB1000" s="9">
        <v>0</v>
      </c>
      <c r="AC1000" s="9">
        <v>0</v>
      </c>
      <c r="AD1000" s="29">
        <v>0</v>
      </c>
      <c r="AE1000" s="187">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0"/>
        <v>0.45199999999999996</v>
      </c>
      <c r="AS1000">
        <v>1</v>
      </c>
      <c r="AT1000" s="39">
        <v>0</v>
      </c>
      <c r="AU1000">
        <v>1</v>
      </c>
      <c r="AV1000" s="17">
        <v>0</v>
      </c>
      <c r="AW1000" t="s">
        <v>98</v>
      </c>
      <c r="AX1000" s="17" t="s">
        <v>98</v>
      </c>
      <c r="AY1000" s="17" t="s">
        <v>522</v>
      </c>
      <c r="AZ1000">
        <v>1</v>
      </c>
      <c r="BA1000">
        <v>0</v>
      </c>
      <c r="BB1000">
        <v>0</v>
      </c>
      <c r="BC1000">
        <v>0</v>
      </c>
      <c r="BD1000">
        <v>0</v>
      </c>
      <c r="BE1000" s="17">
        <v>0</v>
      </c>
      <c r="BF1000">
        <v>1</v>
      </c>
      <c r="BG1000">
        <v>0</v>
      </c>
      <c r="BH1000" s="17">
        <v>0</v>
      </c>
      <c r="BI1000">
        <v>696.41666666666663</v>
      </c>
      <c r="BJ1000">
        <v>360</v>
      </c>
      <c r="BK1000" s="24">
        <v>38.58</v>
      </c>
      <c r="BL1000">
        <v>1</v>
      </c>
      <c r="BM1000">
        <v>0</v>
      </c>
      <c r="BN1000">
        <v>0</v>
      </c>
      <c r="BO1000">
        <v>0</v>
      </c>
      <c r="BP1000">
        <v>0</v>
      </c>
      <c r="BQ1000">
        <v>0</v>
      </c>
      <c r="BR1000">
        <v>0</v>
      </c>
      <c r="BS1000" s="17">
        <v>0</v>
      </c>
      <c r="BT1000">
        <v>0</v>
      </c>
      <c r="BU1000">
        <v>0</v>
      </c>
      <c r="BV1000">
        <v>1</v>
      </c>
      <c r="BW1000" s="17">
        <v>0</v>
      </c>
      <c r="BX1000">
        <v>0</v>
      </c>
      <c r="BY1000">
        <v>0</v>
      </c>
      <c r="BZ1000">
        <v>0</v>
      </c>
      <c r="CA1000">
        <v>0</v>
      </c>
      <c r="CB1000" s="17">
        <v>0</v>
      </c>
      <c r="CC1000">
        <v>1</v>
      </c>
      <c r="CD1000">
        <v>1</v>
      </c>
      <c r="CE1000">
        <v>1</v>
      </c>
      <c r="CF1000">
        <v>1</v>
      </c>
      <c r="CG1000">
        <v>0</v>
      </c>
      <c r="CH1000">
        <v>0</v>
      </c>
      <c r="CI1000">
        <v>1</v>
      </c>
      <c r="CJ1000">
        <v>0</v>
      </c>
      <c r="CK1000">
        <v>1</v>
      </c>
      <c r="CL1000">
        <v>0</v>
      </c>
      <c r="CM1000" s="17">
        <v>0</v>
      </c>
      <c r="CN1000">
        <v>0.04</v>
      </c>
      <c r="CO1000">
        <v>4</v>
      </c>
      <c r="CP1000">
        <v>1</v>
      </c>
      <c r="CQ1000">
        <v>0</v>
      </c>
      <c r="CR1000">
        <v>21</v>
      </c>
      <c r="CX1000" s="33" t="s">
        <v>85</v>
      </c>
    </row>
    <row r="1001" spans="1:102" x14ac:dyDescent="0.25">
      <c r="A1001">
        <v>1000</v>
      </c>
      <c r="B1001">
        <v>69</v>
      </c>
      <c r="C1001" s="24" t="s">
        <v>4132</v>
      </c>
      <c r="D1001" s="12">
        <v>7.06</v>
      </c>
      <c r="E1001" s="13">
        <v>0.1</v>
      </c>
      <c r="F1001" s="7">
        <f t="shared" si="236"/>
        <v>70.599999999999994</v>
      </c>
      <c r="G1001" s="7">
        <f t="shared" si="238"/>
        <v>6.96</v>
      </c>
      <c r="H1001" s="15">
        <f t="shared" si="239"/>
        <v>7.1599999999999993</v>
      </c>
      <c r="I1001" s="11">
        <f t="shared" si="240"/>
        <v>5.1087237728615377E-2</v>
      </c>
      <c r="J1001" s="32">
        <f t="shared" si="241"/>
        <v>7.2361526527783826E-4</v>
      </c>
      <c r="K1001" s="32">
        <f t="shared" si="242"/>
        <v>1381.9498399001318</v>
      </c>
      <c r="L1001" s="8">
        <v>0</v>
      </c>
      <c r="M1001" s="9">
        <v>1</v>
      </c>
      <c r="N1001" s="8">
        <v>0</v>
      </c>
      <c r="O1001" s="9">
        <v>0</v>
      </c>
      <c r="P1001" s="9">
        <v>0</v>
      </c>
      <c r="Q1001" s="9">
        <v>1</v>
      </c>
      <c r="R1001" s="9">
        <v>0</v>
      </c>
      <c r="S1001" s="8">
        <v>1904805</v>
      </c>
      <c r="T1001" s="9">
        <v>3</v>
      </c>
      <c r="U1001" s="9">
        <f t="shared" si="243"/>
        <v>1904801</v>
      </c>
      <c r="V1001" s="9">
        <f t="shared" si="244"/>
        <v>15</v>
      </c>
      <c r="W1001" s="7">
        <v>9.9</v>
      </c>
      <c r="X1001" s="7">
        <v>8.7200000000000006</v>
      </c>
      <c r="Y1001" s="9">
        <v>1</v>
      </c>
      <c r="Z1001" s="9">
        <v>0</v>
      </c>
      <c r="AA1001" s="9">
        <v>1</v>
      </c>
      <c r="AB1001" s="9">
        <v>0</v>
      </c>
      <c r="AC1001" s="9">
        <v>0</v>
      </c>
      <c r="AD1001" s="29">
        <v>0</v>
      </c>
      <c r="AE1001" s="187">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0"/>
        <v>0.47299999999999998</v>
      </c>
      <c r="AS1001">
        <v>1</v>
      </c>
      <c r="AT1001" s="39">
        <v>0</v>
      </c>
      <c r="AU1001">
        <v>1</v>
      </c>
      <c r="AV1001" s="17">
        <v>0</v>
      </c>
      <c r="AW1001" t="s">
        <v>98</v>
      </c>
      <c r="AX1001" s="17" t="s">
        <v>98</v>
      </c>
      <c r="AY1001" s="17" t="s">
        <v>522</v>
      </c>
      <c r="AZ1001">
        <v>1</v>
      </c>
      <c r="BA1001">
        <v>0</v>
      </c>
      <c r="BB1001">
        <v>0</v>
      </c>
      <c r="BC1001">
        <v>0</v>
      </c>
      <c r="BD1001">
        <v>0</v>
      </c>
      <c r="BE1001" s="17">
        <v>0</v>
      </c>
      <c r="BF1001">
        <v>1</v>
      </c>
      <c r="BG1001">
        <v>0</v>
      </c>
      <c r="BH1001" s="17">
        <v>0</v>
      </c>
      <c r="BI1001">
        <v>696.41666666666663</v>
      </c>
      <c r="BJ1001">
        <v>360</v>
      </c>
      <c r="BK1001" s="24">
        <v>39.659999999999997</v>
      </c>
      <c r="BL1001">
        <v>1</v>
      </c>
      <c r="BM1001">
        <v>0</v>
      </c>
      <c r="BN1001">
        <v>0</v>
      </c>
      <c r="BO1001">
        <v>0</v>
      </c>
      <c r="BP1001">
        <v>0</v>
      </c>
      <c r="BQ1001">
        <v>0</v>
      </c>
      <c r="BR1001">
        <v>0</v>
      </c>
      <c r="BS1001" s="17">
        <v>0</v>
      </c>
      <c r="BT1001">
        <v>0</v>
      </c>
      <c r="BU1001">
        <v>0</v>
      </c>
      <c r="BV1001">
        <v>1</v>
      </c>
      <c r="BW1001" s="17">
        <v>0</v>
      </c>
      <c r="BX1001">
        <v>0</v>
      </c>
      <c r="BY1001">
        <v>0</v>
      </c>
      <c r="BZ1001">
        <v>0</v>
      </c>
      <c r="CA1001">
        <v>0</v>
      </c>
      <c r="CB1001" s="17">
        <v>0</v>
      </c>
      <c r="CC1001">
        <v>1</v>
      </c>
      <c r="CD1001">
        <v>1</v>
      </c>
      <c r="CE1001">
        <v>1</v>
      </c>
      <c r="CF1001">
        <v>1</v>
      </c>
      <c r="CG1001">
        <v>0</v>
      </c>
      <c r="CH1001">
        <v>0</v>
      </c>
      <c r="CI1001">
        <v>1</v>
      </c>
      <c r="CJ1001">
        <v>0</v>
      </c>
      <c r="CK1001">
        <v>1</v>
      </c>
      <c r="CL1001">
        <v>0</v>
      </c>
      <c r="CM1001" s="17">
        <v>0</v>
      </c>
      <c r="CN1001">
        <v>0.04</v>
      </c>
      <c r="CO1001">
        <v>4</v>
      </c>
      <c r="CP1001">
        <v>1</v>
      </c>
      <c r="CQ1001">
        <v>0</v>
      </c>
      <c r="CR1001">
        <v>21</v>
      </c>
      <c r="CX1001" s="33" t="s">
        <v>85</v>
      </c>
    </row>
    <row r="1002" spans="1:102" x14ac:dyDescent="0.25">
      <c r="A1002">
        <v>1001</v>
      </c>
      <c r="B1002">
        <v>69</v>
      </c>
      <c r="C1002" s="24" t="s">
        <v>4132</v>
      </c>
      <c r="D1002" s="12">
        <v>4.78</v>
      </c>
      <c r="E1002" s="13">
        <v>0.1</v>
      </c>
      <c r="F1002" s="7">
        <f t="shared" ref="F1002:F1011" si="251">D1002/E1002</f>
        <v>47.8</v>
      </c>
      <c r="G1002" s="7">
        <f t="shared" si="238"/>
        <v>4.6800000000000006</v>
      </c>
      <c r="H1002" s="15">
        <f t="shared" si="239"/>
        <v>4.88</v>
      </c>
      <c r="I1002" s="11">
        <f t="shared" si="240"/>
        <v>4.7976933183397304E-2</v>
      </c>
      <c r="J1002" s="32">
        <f t="shared" si="241"/>
        <v>1.0037015310334165E-3</v>
      </c>
      <c r="K1002" s="32">
        <f t="shared" si="242"/>
        <v>996.31211976970349</v>
      </c>
      <c r="L1002" s="8">
        <v>0</v>
      </c>
      <c r="M1002" s="9">
        <v>1</v>
      </c>
      <c r="N1002" s="8">
        <v>0</v>
      </c>
      <c r="O1002" s="9">
        <v>0</v>
      </c>
      <c r="P1002" s="9">
        <v>0</v>
      </c>
      <c r="Q1002" s="9">
        <v>1</v>
      </c>
      <c r="R1002" s="9">
        <v>0</v>
      </c>
      <c r="S1002" s="8">
        <v>990357</v>
      </c>
      <c r="T1002" s="9">
        <v>3</v>
      </c>
      <c r="U1002" s="9">
        <f t="shared" si="243"/>
        <v>990353</v>
      </c>
      <c r="V1002" s="9">
        <f t="shared" si="244"/>
        <v>15</v>
      </c>
      <c r="W1002" s="7">
        <v>5.6</v>
      </c>
      <c r="X1002" s="7">
        <v>9.23</v>
      </c>
      <c r="Y1002" s="9">
        <v>1</v>
      </c>
      <c r="Z1002" s="9">
        <v>0</v>
      </c>
      <c r="AA1002" s="9">
        <v>1</v>
      </c>
      <c r="AB1002" s="9">
        <v>0</v>
      </c>
      <c r="AC1002" s="9">
        <v>0</v>
      </c>
      <c r="AD1002" s="29">
        <v>0</v>
      </c>
      <c r="AE1002" s="187">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0"/>
        <v>0.33099999999999996</v>
      </c>
      <c r="AS1002">
        <v>1</v>
      </c>
      <c r="AT1002" s="39">
        <v>0</v>
      </c>
      <c r="AU1002">
        <v>1</v>
      </c>
      <c r="AV1002" s="17">
        <v>0</v>
      </c>
      <c r="AW1002" t="s">
        <v>98</v>
      </c>
      <c r="AX1002" s="17" t="s">
        <v>98</v>
      </c>
      <c r="AY1002" s="17" t="s">
        <v>522</v>
      </c>
      <c r="AZ1002">
        <v>1</v>
      </c>
      <c r="BA1002">
        <v>0</v>
      </c>
      <c r="BB1002">
        <v>0</v>
      </c>
      <c r="BC1002">
        <v>0</v>
      </c>
      <c r="BD1002">
        <v>0</v>
      </c>
      <c r="BE1002" s="17">
        <v>0</v>
      </c>
      <c r="BF1002">
        <v>1</v>
      </c>
      <c r="BG1002">
        <v>0</v>
      </c>
      <c r="BH1002" s="17">
        <v>0</v>
      </c>
      <c r="BI1002">
        <v>696.41666666666663</v>
      </c>
      <c r="BJ1002">
        <v>360</v>
      </c>
      <c r="BK1002" s="24">
        <v>34.99</v>
      </c>
      <c r="BL1002">
        <v>1</v>
      </c>
      <c r="BM1002">
        <v>0</v>
      </c>
      <c r="BN1002">
        <v>0</v>
      </c>
      <c r="BO1002">
        <v>0</v>
      </c>
      <c r="BP1002">
        <v>0</v>
      </c>
      <c r="BQ1002">
        <v>0</v>
      </c>
      <c r="BR1002">
        <v>0</v>
      </c>
      <c r="BS1002" s="17">
        <v>0</v>
      </c>
      <c r="BT1002">
        <v>0</v>
      </c>
      <c r="BU1002">
        <v>0</v>
      </c>
      <c r="BV1002">
        <v>1</v>
      </c>
      <c r="BW1002" s="17">
        <v>0</v>
      </c>
      <c r="BX1002">
        <v>0</v>
      </c>
      <c r="BY1002">
        <v>0</v>
      </c>
      <c r="BZ1002">
        <v>0</v>
      </c>
      <c r="CA1002">
        <v>0</v>
      </c>
      <c r="CB1002" s="17">
        <v>0</v>
      </c>
      <c r="CC1002">
        <v>1</v>
      </c>
      <c r="CD1002">
        <v>1</v>
      </c>
      <c r="CE1002">
        <v>1</v>
      </c>
      <c r="CF1002">
        <v>1</v>
      </c>
      <c r="CG1002">
        <v>0</v>
      </c>
      <c r="CH1002">
        <v>0</v>
      </c>
      <c r="CI1002">
        <v>1</v>
      </c>
      <c r="CJ1002">
        <v>0</v>
      </c>
      <c r="CK1002">
        <v>1</v>
      </c>
      <c r="CL1002">
        <v>0</v>
      </c>
      <c r="CM1002" s="17">
        <v>1</v>
      </c>
      <c r="CN1002">
        <v>0.04</v>
      </c>
      <c r="CO1002">
        <v>4</v>
      </c>
      <c r="CP1002">
        <v>1</v>
      </c>
      <c r="CQ1002">
        <v>0</v>
      </c>
      <c r="CR1002">
        <v>21</v>
      </c>
      <c r="CX1002" s="33" t="s">
        <v>85</v>
      </c>
    </row>
    <row r="1003" spans="1:102" x14ac:dyDescent="0.25">
      <c r="A1003">
        <v>1002</v>
      </c>
      <c r="B1003">
        <v>69</v>
      </c>
      <c r="C1003" s="24" t="s">
        <v>4132</v>
      </c>
      <c r="D1003" s="12">
        <v>5.8</v>
      </c>
      <c r="E1003" s="13">
        <v>0.1</v>
      </c>
      <c r="F1003" s="7">
        <f t="shared" si="251"/>
        <v>57.999999999999993</v>
      </c>
      <c r="G1003" s="7">
        <f t="shared" si="238"/>
        <v>5.7</v>
      </c>
      <c r="H1003" s="15">
        <f t="shared" si="239"/>
        <v>5.8999999999999995</v>
      </c>
      <c r="I1003" s="11">
        <f t="shared" si="240"/>
        <v>4.7868588094701701E-2</v>
      </c>
      <c r="J1003" s="32">
        <f t="shared" si="241"/>
        <v>8.2532048439140876E-4</v>
      </c>
      <c r="K1003" s="32">
        <f t="shared" si="242"/>
        <v>1211.6505271735741</v>
      </c>
      <c r="L1003" s="8">
        <v>0</v>
      </c>
      <c r="M1003" s="9">
        <v>1</v>
      </c>
      <c r="N1003" s="8">
        <v>0</v>
      </c>
      <c r="O1003" s="9">
        <v>0</v>
      </c>
      <c r="P1003" s="9">
        <v>0</v>
      </c>
      <c r="Q1003" s="9">
        <v>1</v>
      </c>
      <c r="R1003" s="9">
        <v>0</v>
      </c>
      <c r="S1003" s="8">
        <v>1464737</v>
      </c>
      <c r="T1003" s="9">
        <v>3</v>
      </c>
      <c r="U1003" s="9">
        <f t="shared" si="243"/>
        <v>1464733</v>
      </c>
      <c r="V1003" s="9">
        <f t="shared" si="244"/>
        <v>15</v>
      </c>
      <c r="W1003" s="7">
        <v>7.08</v>
      </c>
      <c r="X1003" s="7">
        <v>8.42</v>
      </c>
      <c r="Y1003" s="9">
        <v>1</v>
      </c>
      <c r="Z1003" s="9">
        <v>0</v>
      </c>
      <c r="AA1003" s="9">
        <v>1</v>
      </c>
      <c r="AB1003" s="9">
        <v>0</v>
      </c>
      <c r="AC1003" s="9">
        <v>0</v>
      </c>
      <c r="AD1003" s="29">
        <v>0</v>
      </c>
      <c r="AE1003" s="187">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0"/>
        <v>0.39900000000000002</v>
      </c>
      <c r="AS1003">
        <v>1</v>
      </c>
      <c r="AT1003" s="39">
        <v>0</v>
      </c>
      <c r="AU1003">
        <v>1</v>
      </c>
      <c r="AV1003" s="17">
        <v>0</v>
      </c>
      <c r="AW1003" t="s">
        <v>98</v>
      </c>
      <c r="AX1003" s="17" t="s">
        <v>98</v>
      </c>
      <c r="AY1003" s="17" t="s">
        <v>522</v>
      </c>
      <c r="AZ1003">
        <v>1</v>
      </c>
      <c r="BA1003">
        <v>0</v>
      </c>
      <c r="BB1003">
        <v>0</v>
      </c>
      <c r="BC1003">
        <v>0</v>
      </c>
      <c r="BD1003">
        <v>0</v>
      </c>
      <c r="BE1003" s="17">
        <v>0</v>
      </c>
      <c r="BF1003">
        <v>1</v>
      </c>
      <c r="BG1003">
        <v>0</v>
      </c>
      <c r="BH1003" s="17">
        <v>0</v>
      </c>
      <c r="BI1003">
        <v>696.41666666666663</v>
      </c>
      <c r="BJ1003">
        <v>360</v>
      </c>
      <c r="BK1003" s="24">
        <v>35.799999999999997</v>
      </c>
      <c r="BL1003">
        <v>1</v>
      </c>
      <c r="BM1003">
        <v>0</v>
      </c>
      <c r="BN1003">
        <v>0</v>
      </c>
      <c r="BO1003">
        <v>0</v>
      </c>
      <c r="BP1003">
        <v>0</v>
      </c>
      <c r="BQ1003">
        <v>0</v>
      </c>
      <c r="BR1003">
        <v>0</v>
      </c>
      <c r="BS1003" s="17">
        <v>0</v>
      </c>
      <c r="BT1003">
        <v>0</v>
      </c>
      <c r="BU1003">
        <v>0</v>
      </c>
      <c r="BV1003">
        <v>1</v>
      </c>
      <c r="BW1003" s="17">
        <v>0</v>
      </c>
      <c r="BX1003">
        <v>0</v>
      </c>
      <c r="BY1003">
        <v>0</v>
      </c>
      <c r="BZ1003">
        <v>0</v>
      </c>
      <c r="CA1003">
        <v>0</v>
      </c>
      <c r="CB1003" s="17">
        <v>0</v>
      </c>
      <c r="CC1003">
        <v>1</v>
      </c>
      <c r="CD1003">
        <v>1</v>
      </c>
      <c r="CE1003">
        <v>1</v>
      </c>
      <c r="CF1003">
        <v>1</v>
      </c>
      <c r="CG1003">
        <v>0</v>
      </c>
      <c r="CH1003">
        <v>0</v>
      </c>
      <c r="CI1003">
        <v>1</v>
      </c>
      <c r="CJ1003">
        <v>0</v>
      </c>
      <c r="CK1003">
        <v>1</v>
      </c>
      <c r="CL1003">
        <v>0</v>
      </c>
      <c r="CM1003" s="17">
        <v>1</v>
      </c>
      <c r="CN1003">
        <v>0.04</v>
      </c>
      <c r="CO1003">
        <v>4</v>
      </c>
      <c r="CP1003">
        <v>1</v>
      </c>
      <c r="CQ1003">
        <v>0</v>
      </c>
      <c r="CR1003">
        <v>21</v>
      </c>
      <c r="CX1003" s="33" t="s">
        <v>85</v>
      </c>
    </row>
    <row r="1004" spans="1:102" x14ac:dyDescent="0.25">
      <c r="A1004">
        <v>1003</v>
      </c>
      <c r="B1004">
        <v>69</v>
      </c>
      <c r="C1004" s="24" t="s">
        <v>4132</v>
      </c>
      <c r="D1004" s="12">
        <v>6.4</v>
      </c>
      <c r="E1004" s="13">
        <v>0.1</v>
      </c>
      <c r="F1004" s="7">
        <f t="shared" si="251"/>
        <v>64</v>
      </c>
      <c r="G1004" s="7">
        <f t="shared" si="238"/>
        <v>6.3000000000000007</v>
      </c>
      <c r="H1004" s="15">
        <f t="shared" si="239"/>
        <v>6.5</v>
      </c>
      <c r="I1004" s="11">
        <f t="shared" si="240"/>
        <v>4.5422983150308821E-2</v>
      </c>
      <c r="J1004" s="32">
        <f t="shared" si="241"/>
        <v>7.0973411172357533E-4</v>
      </c>
      <c r="K1004" s="32">
        <f t="shared" si="242"/>
        <v>1408.9783532758763</v>
      </c>
      <c r="L1004" s="8">
        <v>0</v>
      </c>
      <c r="M1004" s="9">
        <v>1</v>
      </c>
      <c r="N1004" s="8">
        <v>0</v>
      </c>
      <c r="O1004" s="9">
        <v>0</v>
      </c>
      <c r="P1004" s="9">
        <v>0</v>
      </c>
      <c r="Q1004" s="9">
        <v>1</v>
      </c>
      <c r="R1004" s="9">
        <v>0</v>
      </c>
      <c r="S1004" s="8">
        <v>1981128</v>
      </c>
      <c r="T1004" s="9">
        <v>3</v>
      </c>
      <c r="U1004" s="9">
        <f t="shared" si="243"/>
        <v>1981124</v>
      </c>
      <c r="V1004" s="9">
        <f t="shared" si="244"/>
        <v>15</v>
      </c>
      <c r="W1004" s="7">
        <v>8.6</v>
      </c>
      <c r="X1004" s="7">
        <v>7.51</v>
      </c>
      <c r="Y1004" s="9">
        <v>1</v>
      </c>
      <c r="Z1004" s="9">
        <v>0</v>
      </c>
      <c r="AA1004" s="9">
        <v>1</v>
      </c>
      <c r="AB1004" s="9">
        <v>0</v>
      </c>
      <c r="AC1004" s="9">
        <v>0</v>
      </c>
      <c r="AD1004" s="29">
        <v>0</v>
      </c>
      <c r="AE1004" s="187">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0"/>
        <v>0.42200000000000004</v>
      </c>
      <c r="AS1004">
        <v>1</v>
      </c>
      <c r="AT1004" s="39">
        <v>0</v>
      </c>
      <c r="AU1004">
        <v>1</v>
      </c>
      <c r="AV1004" s="17">
        <v>0</v>
      </c>
      <c r="AW1004" t="s">
        <v>98</v>
      </c>
      <c r="AX1004" s="17" t="s">
        <v>98</v>
      </c>
      <c r="AY1004" s="17" t="s">
        <v>522</v>
      </c>
      <c r="AZ1004">
        <v>1</v>
      </c>
      <c r="BA1004">
        <v>0</v>
      </c>
      <c r="BB1004">
        <v>0</v>
      </c>
      <c r="BC1004">
        <v>0</v>
      </c>
      <c r="BD1004">
        <v>0</v>
      </c>
      <c r="BE1004" s="17">
        <v>0</v>
      </c>
      <c r="BF1004">
        <v>1</v>
      </c>
      <c r="BG1004">
        <v>0</v>
      </c>
      <c r="BH1004" s="17">
        <v>0</v>
      </c>
      <c r="BI1004">
        <v>696.41666666666663</v>
      </c>
      <c r="BJ1004">
        <v>360</v>
      </c>
      <c r="BK1004" s="24">
        <v>37.270000000000003</v>
      </c>
      <c r="BL1004">
        <v>1</v>
      </c>
      <c r="BM1004">
        <v>0</v>
      </c>
      <c r="BN1004">
        <v>0</v>
      </c>
      <c r="BO1004">
        <v>0</v>
      </c>
      <c r="BP1004">
        <v>0</v>
      </c>
      <c r="BQ1004">
        <v>0</v>
      </c>
      <c r="BR1004">
        <v>0</v>
      </c>
      <c r="BS1004" s="17">
        <v>0</v>
      </c>
      <c r="BT1004">
        <v>0</v>
      </c>
      <c r="BU1004">
        <v>0</v>
      </c>
      <c r="BV1004">
        <v>1</v>
      </c>
      <c r="BW1004" s="17">
        <v>0</v>
      </c>
      <c r="BX1004">
        <v>0</v>
      </c>
      <c r="BY1004">
        <v>0</v>
      </c>
      <c r="BZ1004">
        <v>0</v>
      </c>
      <c r="CA1004">
        <v>0</v>
      </c>
      <c r="CB1004" s="17">
        <v>0</v>
      </c>
      <c r="CC1004">
        <v>1</v>
      </c>
      <c r="CD1004">
        <v>1</v>
      </c>
      <c r="CE1004">
        <v>1</v>
      </c>
      <c r="CF1004">
        <v>1</v>
      </c>
      <c r="CG1004">
        <v>0</v>
      </c>
      <c r="CH1004">
        <v>0</v>
      </c>
      <c r="CI1004">
        <v>1</v>
      </c>
      <c r="CJ1004">
        <v>0</v>
      </c>
      <c r="CK1004">
        <v>1</v>
      </c>
      <c r="CL1004">
        <v>0</v>
      </c>
      <c r="CM1004" s="17">
        <v>1</v>
      </c>
      <c r="CN1004">
        <v>0.04</v>
      </c>
      <c r="CO1004">
        <v>4</v>
      </c>
      <c r="CP1004">
        <v>1</v>
      </c>
      <c r="CQ1004">
        <v>0</v>
      </c>
      <c r="CR1004">
        <v>21</v>
      </c>
      <c r="CX1004" s="33" t="s">
        <v>85</v>
      </c>
    </row>
    <row r="1005" spans="1:102" x14ac:dyDescent="0.25">
      <c r="A1005">
        <v>1004</v>
      </c>
      <c r="B1005">
        <v>69</v>
      </c>
      <c r="C1005" s="24" t="s">
        <v>4132</v>
      </c>
      <c r="D1005" s="12">
        <v>6.38</v>
      </c>
      <c r="E1005" s="13">
        <v>0.1</v>
      </c>
      <c r="F1005" s="7">
        <f t="shared" si="251"/>
        <v>63.8</v>
      </c>
      <c r="G1005" s="7">
        <f t="shared" si="238"/>
        <v>6.28</v>
      </c>
      <c r="H1005" s="15">
        <f t="shared" si="239"/>
        <v>6.4799999999999995</v>
      </c>
      <c r="I1005" s="11">
        <f t="shared" si="240"/>
        <v>4.4601204955611651E-2</v>
      </c>
      <c r="J1005" s="32">
        <f t="shared" si="241"/>
        <v>6.9907844758011989E-4</v>
      </c>
      <c r="K1005" s="32">
        <f t="shared" si="242"/>
        <v>1430.4546270329586</v>
      </c>
      <c r="L1005" s="8">
        <v>0</v>
      </c>
      <c r="M1005" s="9">
        <v>1</v>
      </c>
      <c r="N1005" s="8">
        <v>0</v>
      </c>
      <c r="O1005" s="9">
        <v>0</v>
      </c>
      <c r="P1005" s="9">
        <v>0</v>
      </c>
      <c r="Q1005" s="9">
        <v>1</v>
      </c>
      <c r="R1005" s="9">
        <v>0</v>
      </c>
      <c r="S1005" s="8">
        <v>2042134</v>
      </c>
      <c r="T1005" s="9">
        <v>3</v>
      </c>
      <c r="U1005" s="9">
        <f t="shared" si="243"/>
        <v>2042130</v>
      </c>
      <c r="V1005" s="9">
        <f t="shared" si="244"/>
        <v>15</v>
      </c>
      <c r="W1005" s="7">
        <v>9.51</v>
      </c>
      <c r="X1005" s="7">
        <v>7.9</v>
      </c>
      <c r="Y1005" s="9">
        <v>1</v>
      </c>
      <c r="Z1005" s="9">
        <v>0</v>
      </c>
      <c r="AA1005" s="9">
        <v>1</v>
      </c>
      <c r="AB1005" s="9">
        <v>0</v>
      </c>
      <c r="AC1005" s="9">
        <v>0</v>
      </c>
      <c r="AD1005" s="29">
        <v>0</v>
      </c>
      <c r="AE1005" s="187">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0"/>
        <v>0.45199999999999996</v>
      </c>
      <c r="AS1005">
        <v>1</v>
      </c>
      <c r="AT1005" s="39">
        <v>0</v>
      </c>
      <c r="AU1005">
        <v>1</v>
      </c>
      <c r="AV1005" s="17">
        <v>0</v>
      </c>
      <c r="AW1005" t="s">
        <v>98</v>
      </c>
      <c r="AX1005" s="17" t="s">
        <v>98</v>
      </c>
      <c r="AY1005" s="17" t="s">
        <v>522</v>
      </c>
      <c r="AZ1005">
        <v>1</v>
      </c>
      <c r="BA1005">
        <v>0</v>
      </c>
      <c r="BB1005">
        <v>0</v>
      </c>
      <c r="BC1005">
        <v>0</v>
      </c>
      <c r="BD1005">
        <v>0</v>
      </c>
      <c r="BE1005" s="17">
        <v>0</v>
      </c>
      <c r="BF1005">
        <v>1</v>
      </c>
      <c r="BG1005">
        <v>0</v>
      </c>
      <c r="BH1005" s="17">
        <v>0</v>
      </c>
      <c r="BI1005">
        <v>696.41666666666663</v>
      </c>
      <c r="BJ1005">
        <v>360</v>
      </c>
      <c r="BK1005" s="24">
        <v>38.58</v>
      </c>
      <c r="BL1005">
        <v>1</v>
      </c>
      <c r="BM1005">
        <v>0</v>
      </c>
      <c r="BN1005">
        <v>0</v>
      </c>
      <c r="BO1005">
        <v>0</v>
      </c>
      <c r="BP1005">
        <v>0</v>
      </c>
      <c r="BQ1005">
        <v>0</v>
      </c>
      <c r="BR1005">
        <v>0</v>
      </c>
      <c r="BS1005" s="17">
        <v>0</v>
      </c>
      <c r="BT1005">
        <v>0</v>
      </c>
      <c r="BU1005">
        <v>0</v>
      </c>
      <c r="BV1005">
        <v>1</v>
      </c>
      <c r="BW1005" s="17">
        <v>0</v>
      </c>
      <c r="BX1005">
        <v>0</v>
      </c>
      <c r="BY1005">
        <v>0</v>
      </c>
      <c r="BZ1005">
        <v>0</v>
      </c>
      <c r="CA1005">
        <v>0</v>
      </c>
      <c r="CB1005" s="17">
        <v>0</v>
      </c>
      <c r="CC1005">
        <v>1</v>
      </c>
      <c r="CD1005">
        <v>1</v>
      </c>
      <c r="CE1005">
        <v>1</v>
      </c>
      <c r="CF1005">
        <v>1</v>
      </c>
      <c r="CG1005">
        <v>0</v>
      </c>
      <c r="CH1005">
        <v>0</v>
      </c>
      <c r="CI1005">
        <v>1</v>
      </c>
      <c r="CJ1005">
        <v>0</v>
      </c>
      <c r="CK1005">
        <v>1</v>
      </c>
      <c r="CL1005">
        <v>0</v>
      </c>
      <c r="CM1005" s="17">
        <v>1</v>
      </c>
      <c r="CN1005">
        <v>0.04</v>
      </c>
      <c r="CO1005">
        <v>4</v>
      </c>
      <c r="CP1005">
        <v>1</v>
      </c>
      <c r="CQ1005">
        <v>0</v>
      </c>
      <c r="CR1005">
        <v>21</v>
      </c>
      <c r="CX1005" s="33" t="s">
        <v>85</v>
      </c>
    </row>
    <row r="1006" spans="1:102" x14ac:dyDescent="0.25">
      <c r="A1006">
        <v>1005</v>
      </c>
      <c r="B1006">
        <v>69</v>
      </c>
      <c r="C1006" s="24" t="s">
        <v>4132</v>
      </c>
      <c r="D1006" s="12">
        <v>6.37</v>
      </c>
      <c r="E1006" s="13">
        <v>0.1</v>
      </c>
      <c r="F1006" s="7">
        <f t="shared" si="251"/>
        <v>63.699999999999996</v>
      </c>
      <c r="G1006" s="7">
        <f t="shared" si="238"/>
        <v>6.2700000000000005</v>
      </c>
      <c r="H1006" s="15">
        <f t="shared" si="239"/>
        <v>6.47</v>
      </c>
      <c r="I1006" s="11">
        <f t="shared" si="240"/>
        <v>4.6105479453435814E-2</v>
      </c>
      <c r="J1006" s="32">
        <f t="shared" si="241"/>
        <v>7.2379088623918087E-4</v>
      </c>
      <c r="K1006" s="32">
        <f t="shared" si="242"/>
        <v>1381.6145229404619</v>
      </c>
      <c r="L1006" s="8">
        <v>0</v>
      </c>
      <c r="M1006" s="9">
        <v>1</v>
      </c>
      <c r="N1006" s="8">
        <v>0</v>
      </c>
      <c r="O1006" s="9">
        <v>0</v>
      </c>
      <c r="P1006" s="9">
        <v>0</v>
      </c>
      <c r="Q1006" s="9">
        <v>1</v>
      </c>
      <c r="R1006" s="9">
        <v>0</v>
      </c>
      <c r="S1006" s="8">
        <v>1904805</v>
      </c>
      <c r="T1006" s="9">
        <v>3</v>
      </c>
      <c r="U1006" s="9">
        <f t="shared" si="243"/>
        <v>1904801</v>
      </c>
      <c r="V1006" s="9">
        <f t="shared" si="244"/>
        <v>15</v>
      </c>
      <c r="W1006" s="7">
        <v>9.9</v>
      </c>
      <c r="X1006" s="7">
        <v>8.7200000000000006</v>
      </c>
      <c r="Y1006" s="9">
        <v>1</v>
      </c>
      <c r="Z1006" s="9">
        <v>0</v>
      </c>
      <c r="AA1006" s="9">
        <v>1</v>
      </c>
      <c r="AB1006" s="9">
        <v>0</v>
      </c>
      <c r="AC1006" s="9">
        <v>0</v>
      </c>
      <c r="AD1006" s="29">
        <v>0</v>
      </c>
      <c r="AE1006" s="187">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0"/>
        <v>0.47299999999999998</v>
      </c>
      <c r="AS1006">
        <v>1</v>
      </c>
      <c r="AT1006" s="39">
        <v>0</v>
      </c>
      <c r="AU1006">
        <v>1</v>
      </c>
      <c r="AV1006" s="17">
        <v>0</v>
      </c>
      <c r="AW1006" t="s">
        <v>98</v>
      </c>
      <c r="AX1006" s="17" t="s">
        <v>98</v>
      </c>
      <c r="AY1006" s="17" t="s">
        <v>522</v>
      </c>
      <c r="AZ1006">
        <v>1</v>
      </c>
      <c r="BA1006">
        <v>0</v>
      </c>
      <c r="BB1006">
        <v>0</v>
      </c>
      <c r="BC1006">
        <v>0</v>
      </c>
      <c r="BD1006">
        <v>0</v>
      </c>
      <c r="BE1006" s="17">
        <v>0</v>
      </c>
      <c r="BF1006">
        <v>1</v>
      </c>
      <c r="BG1006">
        <v>0</v>
      </c>
      <c r="BH1006" s="17">
        <v>0</v>
      </c>
      <c r="BI1006">
        <v>696.41666666666663</v>
      </c>
      <c r="BJ1006">
        <v>360</v>
      </c>
      <c r="BK1006" s="24">
        <v>39.659999999999997</v>
      </c>
      <c r="BL1006">
        <v>1</v>
      </c>
      <c r="BM1006">
        <v>0</v>
      </c>
      <c r="BN1006">
        <v>0</v>
      </c>
      <c r="BO1006">
        <v>0</v>
      </c>
      <c r="BP1006">
        <v>0</v>
      </c>
      <c r="BQ1006">
        <v>0</v>
      </c>
      <c r="BR1006">
        <v>0</v>
      </c>
      <c r="BS1006" s="17">
        <v>0</v>
      </c>
      <c r="BT1006">
        <v>0</v>
      </c>
      <c r="BU1006">
        <v>0</v>
      </c>
      <c r="BV1006">
        <v>1</v>
      </c>
      <c r="BW1006" s="17">
        <v>0</v>
      </c>
      <c r="BX1006">
        <v>0</v>
      </c>
      <c r="BY1006">
        <v>0</v>
      </c>
      <c r="BZ1006">
        <v>0</v>
      </c>
      <c r="CA1006">
        <v>0</v>
      </c>
      <c r="CB1006" s="17">
        <v>0</v>
      </c>
      <c r="CC1006">
        <v>1</v>
      </c>
      <c r="CD1006">
        <v>1</v>
      </c>
      <c r="CE1006">
        <v>1</v>
      </c>
      <c r="CF1006">
        <v>1</v>
      </c>
      <c r="CG1006">
        <v>0</v>
      </c>
      <c r="CH1006">
        <v>0</v>
      </c>
      <c r="CI1006">
        <v>1</v>
      </c>
      <c r="CJ1006">
        <v>0</v>
      </c>
      <c r="CK1006">
        <v>1</v>
      </c>
      <c r="CL1006">
        <v>0</v>
      </c>
      <c r="CM1006" s="17">
        <v>1</v>
      </c>
      <c r="CN1006">
        <v>0.04</v>
      </c>
      <c r="CO1006">
        <v>4</v>
      </c>
      <c r="CP1006">
        <v>1</v>
      </c>
      <c r="CQ1006">
        <v>0</v>
      </c>
      <c r="CR1006">
        <v>21</v>
      </c>
      <c r="CX1006" s="33" t="s">
        <v>85</v>
      </c>
    </row>
    <row r="1007" spans="1:102" x14ac:dyDescent="0.25">
      <c r="A1007">
        <v>1006</v>
      </c>
      <c r="B1007">
        <v>69</v>
      </c>
      <c r="C1007" s="24" t="s">
        <v>4132</v>
      </c>
      <c r="D1007" s="12">
        <v>6.11</v>
      </c>
      <c r="E1007" s="13">
        <v>0.1</v>
      </c>
      <c r="F1007" s="7">
        <f t="shared" si="251"/>
        <v>61.1</v>
      </c>
      <c r="G1007" s="7">
        <f t="shared" si="238"/>
        <v>6.0100000000000007</v>
      </c>
      <c r="H1007" s="15">
        <f t="shared" si="239"/>
        <v>6.21</v>
      </c>
      <c r="I1007" s="11">
        <f t="shared" si="240"/>
        <v>6.1281471570910073E-2</v>
      </c>
      <c r="J1007" s="32">
        <f t="shared" si="241"/>
        <v>1.002970074810312E-3</v>
      </c>
      <c r="K1007" s="32">
        <f t="shared" si="242"/>
        <v>997.0387204115998</v>
      </c>
      <c r="L1007" s="8">
        <v>0</v>
      </c>
      <c r="M1007" s="9">
        <v>1</v>
      </c>
      <c r="N1007" s="8">
        <v>0</v>
      </c>
      <c r="O1007" s="9">
        <v>0</v>
      </c>
      <c r="P1007" s="9">
        <v>0</v>
      </c>
      <c r="Q1007" s="9">
        <v>1</v>
      </c>
      <c r="R1007" s="9">
        <v>0</v>
      </c>
      <c r="S1007" s="8">
        <v>990357</v>
      </c>
      <c r="T1007" s="9">
        <v>3</v>
      </c>
      <c r="U1007" s="9">
        <f t="shared" si="243"/>
        <v>990353</v>
      </c>
      <c r="V1007" s="9">
        <f t="shared" si="244"/>
        <v>15</v>
      </c>
      <c r="W1007" s="7">
        <v>5.6</v>
      </c>
      <c r="X1007" s="7">
        <v>9.23</v>
      </c>
      <c r="Y1007" s="9">
        <v>1</v>
      </c>
      <c r="Z1007" s="9">
        <v>0</v>
      </c>
      <c r="AA1007" s="9">
        <v>1</v>
      </c>
      <c r="AB1007" s="9">
        <v>0</v>
      </c>
      <c r="AC1007" s="9">
        <v>0</v>
      </c>
      <c r="AD1007" s="29">
        <v>0</v>
      </c>
      <c r="AE1007" s="187">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0"/>
        <v>0.33099999999999996</v>
      </c>
      <c r="AS1007">
        <v>1</v>
      </c>
      <c r="AT1007" s="39">
        <v>0</v>
      </c>
      <c r="AU1007">
        <v>1</v>
      </c>
      <c r="AV1007" s="17">
        <v>0</v>
      </c>
      <c r="AW1007" t="s">
        <v>98</v>
      </c>
      <c r="AX1007" s="17" t="s">
        <v>98</v>
      </c>
      <c r="AY1007" s="17" t="s">
        <v>522</v>
      </c>
      <c r="AZ1007">
        <v>1</v>
      </c>
      <c r="BA1007">
        <v>0</v>
      </c>
      <c r="BB1007">
        <v>0</v>
      </c>
      <c r="BC1007">
        <v>0</v>
      </c>
      <c r="BD1007">
        <v>0</v>
      </c>
      <c r="BE1007" s="17">
        <v>0</v>
      </c>
      <c r="BF1007">
        <v>1</v>
      </c>
      <c r="BG1007">
        <v>0</v>
      </c>
      <c r="BH1007" s="17">
        <v>0</v>
      </c>
      <c r="BI1007">
        <v>696.41666666666663</v>
      </c>
      <c r="BJ1007">
        <v>360</v>
      </c>
      <c r="BK1007" s="24">
        <v>34.99</v>
      </c>
      <c r="BL1007">
        <v>1</v>
      </c>
      <c r="BM1007">
        <v>0</v>
      </c>
      <c r="BN1007">
        <v>0</v>
      </c>
      <c r="BO1007">
        <v>0</v>
      </c>
      <c r="BP1007">
        <v>0</v>
      </c>
      <c r="BQ1007">
        <v>0</v>
      </c>
      <c r="BR1007">
        <v>0</v>
      </c>
      <c r="BS1007" s="17">
        <v>0</v>
      </c>
      <c r="BT1007">
        <v>0</v>
      </c>
      <c r="BU1007">
        <v>0</v>
      </c>
      <c r="BV1007">
        <v>1</v>
      </c>
      <c r="BW1007" s="17">
        <v>0</v>
      </c>
      <c r="BX1007">
        <v>0</v>
      </c>
      <c r="BY1007">
        <v>0</v>
      </c>
      <c r="BZ1007">
        <v>0</v>
      </c>
      <c r="CA1007">
        <v>0</v>
      </c>
      <c r="CB1007" s="17">
        <v>0</v>
      </c>
      <c r="CC1007">
        <v>1</v>
      </c>
      <c r="CD1007">
        <v>1</v>
      </c>
      <c r="CE1007">
        <v>1</v>
      </c>
      <c r="CF1007">
        <v>1</v>
      </c>
      <c r="CG1007">
        <v>0</v>
      </c>
      <c r="CH1007">
        <v>0</v>
      </c>
      <c r="CI1007">
        <v>1</v>
      </c>
      <c r="CJ1007">
        <v>0</v>
      </c>
      <c r="CK1007">
        <v>1</v>
      </c>
      <c r="CL1007">
        <v>0</v>
      </c>
      <c r="CM1007" s="17">
        <v>0</v>
      </c>
      <c r="CN1007">
        <v>0.04</v>
      </c>
      <c r="CO1007">
        <v>4</v>
      </c>
      <c r="CP1007">
        <v>1</v>
      </c>
      <c r="CQ1007">
        <v>0</v>
      </c>
      <c r="CR1007">
        <v>21</v>
      </c>
      <c r="CX1007" s="33" t="s">
        <v>85</v>
      </c>
    </row>
    <row r="1008" spans="1:102" x14ac:dyDescent="0.25">
      <c r="A1008">
        <v>1007</v>
      </c>
      <c r="B1008">
        <v>69</v>
      </c>
      <c r="C1008" s="24" t="s">
        <v>4132</v>
      </c>
      <c r="D1008" s="12">
        <v>7.19</v>
      </c>
      <c r="E1008" s="13">
        <v>0.1</v>
      </c>
      <c r="F1008" s="7">
        <f t="shared" si="251"/>
        <v>71.900000000000006</v>
      </c>
      <c r="G1008" s="7">
        <f t="shared" si="238"/>
        <v>7.0900000000000007</v>
      </c>
      <c r="H1008" s="15">
        <f t="shared" si="239"/>
        <v>7.29</v>
      </c>
      <c r="I1008" s="11">
        <f t="shared" si="240"/>
        <v>5.9304085037547423E-2</v>
      </c>
      <c r="J1008" s="32">
        <f t="shared" si="241"/>
        <v>8.248134219408542E-4</v>
      </c>
      <c r="K1008" s="32">
        <f t="shared" si="242"/>
        <v>1212.3954016738928</v>
      </c>
      <c r="L1008" s="8">
        <v>0</v>
      </c>
      <c r="M1008" s="9">
        <v>1</v>
      </c>
      <c r="N1008" s="8">
        <v>0</v>
      </c>
      <c r="O1008" s="9">
        <v>0</v>
      </c>
      <c r="P1008" s="9">
        <v>0</v>
      </c>
      <c r="Q1008" s="9">
        <v>1</v>
      </c>
      <c r="R1008" s="9">
        <v>0</v>
      </c>
      <c r="S1008" s="8">
        <v>1464737</v>
      </c>
      <c r="T1008" s="9">
        <v>3</v>
      </c>
      <c r="U1008" s="9">
        <f t="shared" si="243"/>
        <v>1464733</v>
      </c>
      <c r="V1008" s="9">
        <f t="shared" si="244"/>
        <v>15</v>
      </c>
      <c r="W1008" s="7">
        <v>7.08</v>
      </c>
      <c r="X1008" s="7">
        <v>8.42</v>
      </c>
      <c r="Y1008" s="9">
        <v>1</v>
      </c>
      <c r="Z1008" s="9">
        <v>0</v>
      </c>
      <c r="AA1008" s="9">
        <v>1</v>
      </c>
      <c r="AB1008" s="9">
        <v>0</v>
      </c>
      <c r="AC1008" s="9">
        <v>0</v>
      </c>
      <c r="AD1008" s="29">
        <v>0</v>
      </c>
      <c r="AE1008" s="187">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0"/>
        <v>0.39900000000000002</v>
      </c>
      <c r="AS1008">
        <v>1</v>
      </c>
      <c r="AT1008" s="39">
        <v>0</v>
      </c>
      <c r="AU1008">
        <v>1</v>
      </c>
      <c r="AV1008" s="17">
        <v>0</v>
      </c>
      <c r="AW1008" t="s">
        <v>98</v>
      </c>
      <c r="AX1008" s="17" t="s">
        <v>98</v>
      </c>
      <c r="AY1008" s="17" t="s">
        <v>522</v>
      </c>
      <c r="AZ1008">
        <v>1</v>
      </c>
      <c r="BA1008">
        <v>0</v>
      </c>
      <c r="BB1008">
        <v>0</v>
      </c>
      <c r="BC1008">
        <v>0</v>
      </c>
      <c r="BD1008">
        <v>0</v>
      </c>
      <c r="BE1008" s="17">
        <v>0</v>
      </c>
      <c r="BF1008">
        <v>1</v>
      </c>
      <c r="BG1008">
        <v>0</v>
      </c>
      <c r="BH1008" s="17">
        <v>0</v>
      </c>
      <c r="BI1008">
        <v>696.41666666666663</v>
      </c>
      <c r="BJ1008">
        <v>360</v>
      </c>
      <c r="BK1008" s="24">
        <v>35.799999999999997</v>
      </c>
      <c r="BL1008">
        <v>1</v>
      </c>
      <c r="BM1008">
        <v>0</v>
      </c>
      <c r="BN1008">
        <v>0</v>
      </c>
      <c r="BO1008">
        <v>0</v>
      </c>
      <c r="BP1008">
        <v>0</v>
      </c>
      <c r="BQ1008">
        <v>0</v>
      </c>
      <c r="BR1008">
        <v>0</v>
      </c>
      <c r="BS1008" s="17">
        <v>0</v>
      </c>
      <c r="BT1008">
        <v>0</v>
      </c>
      <c r="BU1008">
        <v>0</v>
      </c>
      <c r="BV1008">
        <v>1</v>
      </c>
      <c r="BW1008" s="17">
        <v>0</v>
      </c>
      <c r="BX1008">
        <v>0</v>
      </c>
      <c r="BY1008">
        <v>0</v>
      </c>
      <c r="BZ1008">
        <v>0</v>
      </c>
      <c r="CA1008">
        <v>0</v>
      </c>
      <c r="CB1008" s="17">
        <v>0</v>
      </c>
      <c r="CC1008">
        <v>1</v>
      </c>
      <c r="CD1008">
        <v>1</v>
      </c>
      <c r="CE1008">
        <v>1</v>
      </c>
      <c r="CF1008">
        <v>1</v>
      </c>
      <c r="CG1008">
        <v>0</v>
      </c>
      <c r="CH1008">
        <v>0</v>
      </c>
      <c r="CI1008">
        <v>1</v>
      </c>
      <c r="CJ1008">
        <v>0</v>
      </c>
      <c r="CK1008">
        <v>1</v>
      </c>
      <c r="CL1008">
        <v>0</v>
      </c>
      <c r="CM1008" s="17">
        <v>0</v>
      </c>
      <c r="CN1008">
        <v>0.04</v>
      </c>
      <c r="CO1008">
        <v>4</v>
      </c>
      <c r="CP1008">
        <v>1</v>
      </c>
      <c r="CQ1008">
        <v>0</v>
      </c>
      <c r="CR1008">
        <v>21</v>
      </c>
      <c r="CX1008" s="33" t="s">
        <v>85</v>
      </c>
    </row>
    <row r="1009" spans="1:102" x14ac:dyDescent="0.25">
      <c r="A1009">
        <v>1008</v>
      </c>
      <c r="B1009">
        <v>69</v>
      </c>
      <c r="C1009" s="24" t="s">
        <v>4132</v>
      </c>
      <c r="D1009" s="12">
        <v>7.32</v>
      </c>
      <c r="E1009" s="13">
        <v>0.1</v>
      </c>
      <c r="F1009" s="7">
        <f t="shared" si="251"/>
        <v>73.2</v>
      </c>
      <c r="G1009" s="7">
        <f t="shared" si="238"/>
        <v>7.2200000000000006</v>
      </c>
      <c r="H1009" s="15">
        <f t="shared" si="239"/>
        <v>7.42</v>
      </c>
      <c r="I1009" s="11">
        <f t="shared" si="240"/>
        <v>5.1936028652708639E-2</v>
      </c>
      <c r="J1009" s="32">
        <f t="shared" si="241"/>
        <v>7.095085881517573E-4</v>
      </c>
      <c r="K1009" s="32">
        <f t="shared" si="242"/>
        <v>1409.4262094909404</v>
      </c>
      <c r="L1009" s="8">
        <v>0</v>
      </c>
      <c r="M1009" s="9">
        <v>1</v>
      </c>
      <c r="N1009" s="8">
        <v>0</v>
      </c>
      <c r="O1009" s="9">
        <v>0</v>
      </c>
      <c r="P1009" s="9">
        <v>0</v>
      </c>
      <c r="Q1009" s="9">
        <v>1</v>
      </c>
      <c r="R1009" s="9">
        <v>0</v>
      </c>
      <c r="S1009" s="8">
        <v>1981128</v>
      </c>
      <c r="T1009" s="9">
        <v>3</v>
      </c>
      <c r="U1009" s="9">
        <f t="shared" si="243"/>
        <v>1981124</v>
      </c>
      <c r="V1009" s="9">
        <f t="shared" si="244"/>
        <v>15</v>
      </c>
      <c r="W1009" s="7">
        <v>8.6</v>
      </c>
      <c r="X1009" s="7">
        <v>7.51</v>
      </c>
      <c r="Y1009" s="9">
        <v>1</v>
      </c>
      <c r="Z1009" s="9">
        <v>0</v>
      </c>
      <c r="AA1009" s="9">
        <v>1</v>
      </c>
      <c r="AB1009" s="9">
        <v>0</v>
      </c>
      <c r="AC1009" s="9">
        <v>0</v>
      </c>
      <c r="AD1009" s="29">
        <v>0</v>
      </c>
      <c r="AE1009" s="187">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0"/>
        <v>0.42200000000000004</v>
      </c>
      <c r="AS1009">
        <v>1</v>
      </c>
      <c r="AT1009" s="39">
        <v>0</v>
      </c>
      <c r="AU1009">
        <v>1</v>
      </c>
      <c r="AV1009" s="17">
        <v>0</v>
      </c>
      <c r="AW1009" t="s">
        <v>98</v>
      </c>
      <c r="AX1009" s="17" t="s">
        <v>98</v>
      </c>
      <c r="AY1009" s="17" t="s">
        <v>522</v>
      </c>
      <c r="AZ1009">
        <v>1</v>
      </c>
      <c r="BA1009">
        <v>0</v>
      </c>
      <c r="BB1009">
        <v>0</v>
      </c>
      <c r="BC1009">
        <v>0</v>
      </c>
      <c r="BD1009">
        <v>0</v>
      </c>
      <c r="BE1009" s="17">
        <v>0</v>
      </c>
      <c r="BF1009">
        <v>1</v>
      </c>
      <c r="BG1009">
        <v>0</v>
      </c>
      <c r="BH1009" s="17">
        <v>0</v>
      </c>
      <c r="BI1009">
        <v>696.41666666666663</v>
      </c>
      <c r="BJ1009">
        <v>360</v>
      </c>
      <c r="BK1009" s="24">
        <v>37.270000000000003</v>
      </c>
      <c r="BL1009">
        <v>1</v>
      </c>
      <c r="BM1009">
        <v>0</v>
      </c>
      <c r="BN1009">
        <v>0</v>
      </c>
      <c r="BO1009">
        <v>0</v>
      </c>
      <c r="BP1009">
        <v>0</v>
      </c>
      <c r="BQ1009">
        <v>0</v>
      </c>
      <c r="BR1009">
        <v>0</v>
      </c>
      <c r="BS1009" s="17">
        <v>0</v>
      </c>
      <c r="BT1009">
        <v>0</v>
      </c>
      <c r="BU1009">
        <v>0</v>
      </c>
      <c r="BV1009">
        <v>1</v>
      </c>
      <c r="BW1009" s="17">
        <v>0</v>
      </c>
      <c r="BX1009">
        <v>0</v>
      </c>
      <c r="BY1009">
        <v>0</v>
      </c>
      <c r="BZ1009">
        <v>0</v>
      </c>
      <c r="CA1009">
        <v>0</v>
      </c>
      <c r="CB1009" s="17">
        <v>0</v>
      </c>
      <c r="CC1009">
        <v>1</v>
      </c>
      <c r="CD1009">
        <v>1</v>
      </c>
      <c r="CE1009">
        <v>1</v>
      </c>
      <c r="CF1009">
        <v>1</v>
      </c>
      <c r="CG1009">
        <v>0</v>
      </c>
      <c r="CH1009">
        <v>0</v>
      </c>
      <c r="CI1009">
        <v>1</v>
      </c>
      <c r="CJ1009">
        <v>0</v>
      </c>
      <c r="CK1009">
        <v>1</v>
      </c>
      <c r="CL1009">
        <v>0</v>
      </c>
      <c r="CM1009" s="17">
        <v>0</v>
      </c>
      <c r="CN1009">
        <v>0.04</v>
      </c>
      <c r="CO1009">
        <v>4</v>
      </c>
      <c r="CP1009">
        <v>1</v>
      </c>
      <c r="CQ1009">
        <v>0</v>
      </c>
      <c r="CR1009">
        <v>21</v>
      </c>
      <c r="CX1009" s="33" t="s">
        <v>85</v>
      </c>
    </row>
    <row r="1010" spans="1:102" x14ac:dyDescent="0.25">
      <c r="A1010">
        <v>1009</v>
      </c>
      <c r="B1010">
        <v>69</v>
      </c>
      <c r="C1010" s="24" t="s">
        <v>4132</v>
      </c>
      <c r="D1010" s="12">
        <v>7.16</v>
      </c>
      <c r="E1010" s="13">
        <v>0.1</v>
      </c>
      <c r="F1010" s="7">
        <f t="shared" si="251"/>
        <v>71.599999999999994</v>
      </c>
      <c r="G1010" s="7">
        <f t="shared" si="238"/>
        <v>7.0600000000000005</v>
      </c>
      <c r="H1010" s="15">
        <f t="shared" si="239"/>
        <v>7.26</v>
      </c>
      <c r="I1010" s="11">
        <f t="shared" si="240"/>
        <v>5.0041104476911825E-2</v>
      </c>
      <c r="J1010" s="32">
        <f t="shared" si="241"/>
        <v>6.9889810721943883E-4</v>
      </c>
      <c r="K1010" s="32">
        <f t="shared" si="242"/>
        <v>1430.8237347765798</v>
      </c>
      <c r="L1010" s="8">
        <v>0</v>
      </c>
      <c r="M1010" s="9">
        <v>1</v>
      </c>
      <c r="N1010" s="8">
        <v>0</v>
      </c>
      <c r="O1010" s="9">
        <v>0</v>
      </c>
      <c r="P1010" s="9">
        <v>0</v>
      </c>
      <c r="Q1010" s="9">
        <v>1</v>
      </c>
      <c r="R1010" s="9">
        <v>0</v>
      </c>
      <c r="S1010" s="8">
        <v>2042134</v>
      </c>
      <c r="T1010" s="9">
        <v>3</v>
      </c>
      <c r="U1010" s="9">
        <f t="shared" si="243"/>
        <v>2042130</v>
      </c>
      <c r="V1010" s="9">
        <f t="shared" si="244"/>
        <v>15</v>
      </c>
      <c r="W1010" s="7">
        <v>9.51</v>
      </c>
      <c r="X1010" s="7">
        <v>7.9</v>
      </c>
      <c r="Y1010" s="9">
        <v>1</v>
      </c>
      <c r="Z1010" s="9">
        <v>0</v>
      </c>
      <c r="AA1010" s="9">
        <v>1</v>
      </c>
      <c r="AB1010" s="9">
        <v>0</v>
      </c>
      <c r="AC1010" s="9">
        <v>0</v>
      </c>
      <c r="AD1010" s="29">
        <v>0</v>
      </c>
      <c r="AE1010" s="187">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0"/>
        <v>0.45199999999999996</v>
      </c>
      <c r="AS1010">
        <v>1</v>
      </c>
      <c r="AT1010" s="39">
        <v>0</v>
      </c>
      <c r="AU1010">
        <v>1</v>
      </c>
      <c r="AV1010" s="17">
        <v>0</v>
      </c>
      <c r="AW1010" t="s">
        <v>98</v>
      </c>
      <c r="AX1010" s="17" t="s">
        <v>98</v>
      </c>
      <c r="AY1010" s="17" t="s">
        <v>522</v>
      </c>
      <c r="AZ1010">
        <v>1</v>
      </c>
      <c r="BA1010">
        <v>0</v>
      </c>
      <c r="BB1010">
        <v>0</v>
      </c>
      <c r="BC1010">
        <v>0</v>
      </c>
      <c r="BD1010">
        <v>0</v>
      </c>
      <c r="BE1010" s="17">
        <v>0</v>
      </c>
      <c r="BF1010">
        <v>1</v>
      </c>
      <c r="BG1010">
        <v>0</v>
      </c>
      <c r="BH1010" s="17">
        <v>0</v>
      </c>
      <c r="BI1010">
        <v>696.41666666666663</v>
      </c>
      <c r="BJ1010">
        <v>360</v>
      </c>
      <c r="BK1010" s="24">
        <v>38.58</v>
      </c>
      <c r="BL1010">
        <v>1</v>
      </c>
      <c r="BM1010">
        <v>0</v>
      </c>
      <c r="BN1010">
        <v>0</v>
      </c>
      <c r="BO1010">
        <v>0</v>
      </c>
      <c r="BP1010">
        <v>0</v>
      </c>
      <c r="BQ1010">
        <v>0</v>
      </c>
      <c r="BR1010">
        <v>0</v>
      </c>
      <c r="BS1010" s="17">
        <v>0</v>
      </c>
      <c r="BT1010">
        <v>0</v>
      </c>
      <c r="BU1010">
        <v>0</v>
      </c>
      <c r="BV1010">
        <v>1</v>
      </c>
      <c r="BW1010" s="17">
        <v>0</v>
      </c>
      <c r="BX1010">
        <v>0</v>
      </c>
      <c r="BY1010">
        <v>0</v>
      </c>
      <c r="BZ1010">
        <v>0</v>
      </c>
      <c r="CA1010">
        <v>0</v>
      </c>
      <c r="CB1010" s="17">
        <v>0</v>
      </c>
      <c r="CC1010">
        <v>1</v>
      </c>
      <c r="CD1010">
        <v>1</v>
      </c>
      <c r="CE1010">
        <v>1</v>
      </c>
      <c r="CF1010">
        <v>1</v>
      </c>
      <c r="CG1010">
        <v>0</v>
      </c>
      <c r="CH1010">
        <v>0</v>
      </c>
      <c r="CI1010">
        <v>1</v>
      </c>
      <c r="CJ1010">
        <v>0</v>
      </c>
      <c r="CK1010">
        <v>1</v>
      </c>
      <c r="CL1010">
        <v>0</v>
      </c>
      <c r="CM1010" s="17">
        <v>0</v>
      </c>
      <c r="CN1010">
        <v>0.04</v>
      </c>
      <c r="CO1010">
        <v>4</v>
      </c>
      <c r="CP1010">
        <v>1</v>
      </c>
      <c r="CQ1010">
        <v>0</v>
      </c>
      <c r="CR1010">
        <v>21</v>
      </c>
      <c r="CX1010" s="33" t="s">
        <v>85</v>
      </c>
    </row>
    <row r="1011" spans="1:102" x14ac:dyDescent="0.25">
      <c r="A1011">
        <v>1010</v>
      </c>
      <c r="B1011">
        <v>69</v>
      </c>
      <c r="C1011" s="24" t="s">
        <v>4132</v>
      </c>
      <c r="D1011" s="12">
        <v>7.09</v>
      </c>
      <c r="E1011" s="13">
        <v>0.1</v>
      </c>
      <c r="F1011" s="7">
        <f t="shared" si="251"/>
        <v>70.899999999999991</v>
      </c>
      <c r="G1011" s="7">
        <f t="shared" si="238"/>
        <v>6.99</v>
      </c>
      <c r="H1011" s="15">
        <f t="shared" si="239"/>
        <v>7.1899999999999995</v>
      </c>
      <c r="I1011" s="11">
        <f t="shared" si="240"/>
        <v>5.130375213098886E-2</v>
      </c>
      <c r="J1011" s="32">
        <f t="shared" si="241"/>
        <v>7.2360722328616172E-4</v>
      </c>
      <c r="K1011" s="32">
        <f t="shared" si="242"/>
        <v>1381.9651985487912</v>
      </c>
      <c r="L1011" s="8">
        <v>0</v>
      </c>
      <c r="M1011" s="9">
        <v>1</v>
      </c>
      <c r="N1011" s="8">
        <v>0</v>
      </c>
      <c r="O1011" s="9">
        <v>0</v>
      </c>
      <c r="P1011" s="9">
        <v>0</v>
      </c>
      <c r="Q1011" s="9">
        <v>1</v>
      </c>
      <c r="R1011" s="9">
        <v>0</v>
      </c>
      <c r="S1011" s="8">
        <v>1904805</v>
      </c>
      <c r="T1011" s="9">
        <v>3</v>
      </c>
      <c r="U1011" s="9">
        <f t="shared" si="243"/>
        <v>1904801</v>
      </c>
      <c r="V1011" s="9">
        <f t="shared" si="244"/>
        <v>15</v>
      </c>
      <c r="W1011" s="7">
        <v>9.9</v>
      </c>
      <c r="X1011" s="7">
        <v>8.7200000000000006</v>
      </c>
      <c r="Y1011" s="9">
        <v>1</v>
      </c>
      <c r="Z1011" s="9">
        <v>0</v>
      </c>
      <c r="AA1011" s="9">
        <v>1</v>
      </c>
      <c r="AB1011" s="9">
        <v>0</v>
      </c>
      <c r="AC1011" s="9">
        <v>0</v>
      </c>
      <c r="AD1011" s="29">
        <v>0</v>
      </c>
      <c r="AE1011" s="187">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0"/>
        <v>0.47299999999999998</v>
      </c>
      <c r="AS1011">
        <v>1</v>
      </c>
      <c r="AT1011" s="39">
        <v>0</v>
      </c>
      <c r="AU1011">
        <v>1</v>
      </c>
      <c r="AV1011" s="17">
        <v>0</v>
      </c>
      <c r="AW1011" t="s">
        <v>98</v>
      </c>
      <c r="AX1011" s="17" t="s">
        <v>98</v>
      </c>
      <c r="AY1011" s="17" t="s">
        <v>522</v>
      </c>
      <c r="AZ1011">
        <v>1</v>
      </c>
      <c r="BA1011">
        <v>0</v>
      </c>
      <c r="BB1011">
        <v>0</v>
      </c>
      <c r="BC1011">
        <v>0</v>
      </c>
      <c r="BD1011">
        <v>0</v>
      </c>
      <c r="BE1011" s="17">
        <v>0</v>
      </c>
      <c r="BF1011">
        <v>1</v>
      </c>
      <c r="BG1011">
        <v>0</v>
      </c>
      <c r="BH1011" s="17">
        <v>0</v>
      </c>
      <c r="BI1011">
        <v>696.41666666666663</v>
      </c>
      <c r="BJ1011">
        <v>360</v>
      </c>
      <c r="BK1011" s="24">
        <v>39.659999999999997</v>
      </c>
      <c r="BL1011">
        <v>1</v>
      </c>
      <c r="BM1011">
        <v>0</v>
      </c>
      <c r="BN1011">
        <v>0</v>
      </c>
      <c r="BO1011">
        <v>0</v>
      </c>
      <c r="BP1011">
        <v>0</v>
      </c>
      <c r="BQ1011">
        <v>0</v>
      </c>
      <c r="BR1011">
        <v>0</v>
      </c>
      <c r="BS1011" s="17">
        <v>0</v>
      </c>
      <c r="BT1011">
        <v>0</v>
      </c>
      <c r="BU1011">
        <v>0</v>
      </c>
      <c r="BV1011">
        <v>1</v>
      </c>
      <c r="BW1011" s="17">
        <v>0</v>
      </c>
      <c r="BX1011">
        <v>0</v>
      </c>
      <c r="BY1011">
        <v>0</v>
      </c>
      <c r="BZ1011">
        <v>0</v>
      </c>
      <c r="CA1011">
        <v>0</v>
      </c>
      <c r="CB1011" s="17">
        <v>0</v>
      </c>
      <c r="CC1011">
        <v>1</v>
      </c>
      <c r="CD1011">
        <v>1</v>
      </c>
      <c r="CE1011">
        <v>1</v>
      </c>
      <c r="CF1011">
        <v>1</v>
      </c>
      <c r="CG1011">
        <v>0</v>
      </c>
      <c r="CH1011">
        <v>0</v>
      </c>
      <c r="CI1011">
        <v>1</v>
      </c>
      <c r="CJ1011">
        <v>0</v>
      </c>
      <c r="CK1011">
        <v>1</v>
      </c>
      <c r="CL1011">
        <v>0</v>
      </c>
      <c r="CM1011" s="17">
        <v>0</v>
      </c>
      <c r="CN1011">
        <v>0.04</v>
      </c>
      <c r="CO1011">
        <v>4</v>
      </c>
      <c r="CP1011">
        <v>1</v>
      </c>
      <c r="CQ1011">
        <v>0</v>
      </c>
      <c r="CR1011">
        <v>21</v>
      </c>
      <c r="CX1011" s="33" t="s">
        <v>85</v>
      </c>
    </row>
    <row r="1012" spans="1:102" x14ac:dyDescent="0.25">
      <c r="A1012">
        <v>1011</v>
      </c>
      <c r="B1012">
        <v>70</v>
      </c>
      <c r="C1012" s="24" t="s">
        <v>4146</v>
      </c>
      <c r="D1012" s="12">
        <v>7.39</v>
      </c>
      <c r="E1012" s="13">
        <f t="shared" ref="E1012:E1047" si="252">D1012/F1012</f>
        <v>0.79147477776587771</v>
      </c>
      <c r="F1012" s="7">
        <v>9.3369999999999997</v>
      </c>
      <c r="G1012" s="7">
        <f t="shared" si="238"/>
        <v>6.5985252222341222</v>
      </c>
      <c r="H1012" s="15">
        <f t="shared" si="239"/>
        <v>8.1814747777658781</v>
      </c>
      <c r="I1012" s="11">
        <f t="shared" si="240"/>
        <v>0.35185655694543444</v>
      </c>
      <c r="J1012" s="32">
        <f t="shared" si="241"/>
        <v>3.7684112342876136E-2</v>
      </c>
      <c r="K1012" s="32">
        <f t="shared" si="242"/>
        <v>26.536381987754094</v>
      </c>
      <c r="L1012" s="8">
        <v>1</v>
      </c>
      <c r="M1012" s="9">
        <v>0</v>
      </c>
      <c r="N1012" s="8">
        <v>1</v>
      </c>
      <c r="O1012" s="9">
        <v>0</v>
      </c>
      <c r="P1012" s="9">
        <v>0</v>
      </c>
      <c r="Q1012" s="9">
        <v>0</v>
      </c>
      <c r="R1012" s="9">
        <v>0</v>
      </c>
      <c r="S1012" s="8">
        <v>628</v>
      </c>
      <c r="T1012" s="9">
        <v>10</v>
      </c>
      <c r="U1012" s="9">
        <f t="shared" si="243"/>
        <v>617</v>
      </c>
      <c r="V1012" s="9">
        <f t="shared" si="244"/>
        <v>36</v>
      </c>
      <c r="W1012" s="7">
        <v>11.32</v>
      </c>
      <c r="X1012" s="7">
        <v>16.41</v>
      </c>
      <c r="Y1012" s="9">
        <v>1</v>
      </c>
      <c r="Z1012" s="9">
        <v>0</v>
      </c>
      <c r="AA1012" s="9">
        <v>1</v>
      </c>
      <c r="AB1012" s="9">
        <v>0</v>
      </c>
      <c r="AC1012" s="9">
        <v>0</v>
      </c>
      <c r="AD1012" s="29">
        <v>0</v>
      </c>
      <c r="AE1012" s="187">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0"/>
        <v>0.44750000000000001</v>
      </c>
      <c r="AS1012">
        <v>56.05</v>
      </c>
      <c r="AT1012" s="39">
        <v>43.05</v>
      </c>
      <c r="AU1012">
        <v>0</v>
      </c>
      <c r="AV1012" s="17">
        <v>1</v>
      </c>
      <c r="AW1012">
        <v>0</v>
      </c>
      <c r="AX1012" s="17">
        <v>1</v>
      </c>
      <c r="AY1012" s="17" t="s">
        <v>5</v>
      </c>
      <c r="AZ1012">
        <v>0</v>
      </c>
      <c r="BA1012">
        <v>1</v>
      </c>
      <c r="BB1012">
        <v>0</v>
      </c>
      <c r="BC1012">
        <v>0</v>
      </c>
      <c r="BD1012">
        <v>0</v>
      </c>
      <c r="BE1012" s="17">
        <v>0</v>
      </c>
      <c r="BF1012">
        <v>0</v>
      </c>
      <c r="BG1012">
        <v>1</v>
      </c>
      <c r="BH1012" s="17">
        <v>0</v>
      </c>
      <c r="BI1012">
        <v>127.1666666666667</v>
      </c>
      <c r="BJ1012">
        <v>27</v>
      </c>
      <c r="BK1012" s="92">
        <f t="shared" ref="BK1012:BK1047" si="253">W1012+X1012+6</f>
        <v>33.730000000000004</v>
      </c>
      <c r="BL1012">
        <v>1</v>
      </c>
      <c r="BM1012">
        <v>0</v>
      </c>
      <c r="BN1012">
        <v>0</v>
      </c>
      <c r="BO1012">
        <v>0</v>
      </c>
      <c r="BP1012">
        <v>0</v>
      </c>
      <c r="BQ1012">
        <v>0</v>
      </c>
      <c r="BR1012">
        <v>0</v>
      </c>
      <c r="BS1012" s="17">
        <v>0</v>
      </c>
      <c r="BT1012">
        <v>0</v>
      </c>
      <c r="BU1012">
        <v>0</v>
      </c>
      <c r="BV1012">
        <v>1</v>
      </c>
      <c r="BW1012" s="17">
        <v>0</v>
      </c>
      <c r="BX1012">
        <v>0</v>
      </c>
      <c r="BY1012">
        <v>0</v>
      </c>
      <c r="BZ1012">
        <v>0</v>
      </c>
      <c r="CA1012">
        <v>0</v>
      </c>
      <c r="CB1012" s="17">
        <v>0</v>
      </c>
      <c r="CC1012">
        <v>0</v>
      </c>
      <c r="CD1012">
        <v>0</v>
      </c>
      <c r="CE1012">
        <v>1</v>
      </c>
      <c r="CF1012">
        <v>1</v>
      </c>
      <c r="CG1012">
        <v>0</v>
      </c>
      <c r="CH1012">
        <v>1</v>
      </c>
      <c r="CI1012">
        <v>1</v>
      </c>
      <c r="CJ1012">
        <v>0</v>
      </c>
      <c r="CK1012">
        <v>0</v>
      </c>
      <c r="CL1012">
        <v>1</v>
      </c>
      <c r="CM1012" s="17">
        <v>0</v>
      </c>
      <c r="CN1012">
        <v>0</v>
      </c>
      <c r="CO1012">
        <v>2</v>
      </c>
      <c r="CP1012">
        <v>0</v>
      </c>
      <c r="CQ1012">
        <v>1</v>
      </c>
      <c r="CR1012">
        <v>16</v>
      </c>
      <c r="CX1012" s="33" t="s">
        <v>85</v>
      </c>
    </row>
    <row r="1013" spans="1:102" x14ac:dyDescent="0.25">
      <c r="A1013">
        <v>1012</v>
      </c>
      <c r="B1013">
        <v>70</v>
      </c>
      <c r="C1013" s="24" t="s">
        <v>4146</v>
      </c>
      <c r="D1013" s="12">
        <v>7.43</v>
      </c>
      <c r="E1013" s="13">
        <f t="shared" si="252"/>
        <v>0.79067787591784611</v>
      </c>
      <c r="F1013" s="7">
        <v>9.3970000000000002</v>
      </c>
      <c r="G1013" s="7">
        <f t="shared" si="238"/>
        <v>6.6393221240821534</v>
      </c>
      <c r="H1013" s="15">
        <f t="shared" si="239"/>
        <v>8.2206778759178452</v>
      </c>
      <c r="I1013" s="11">
        <f t="shared" si="240"/>
        <v>0.35535001823810058</v>
      </c>
      <c r="J1013" s="32">
        <f t="shared" si="241"/>
        <v>3.7815262130265044E-2</v>
      </c>
      <c r="K1013" s="32">
        <f t="shared" si="242"/>
        <v>26.444349282975367</v>
      </c>
      <c r="L1013" s="8">
        <v>1</v>
      </c>
      <c r="M1013" s="9">
        <v>0</v>
      </c>
      <c r="N1013" s="8">
        <v>1</v>
      </c>
      <c r="O1013" s="9">
        <v>0</v>
      </c>
      <c r="P1013" s="9">
        <v>0</v>
      </c>
      <c r="Q1013" s="9">
        <v>0</v>
      </c>
      <c r="R1013" s="9">
        <v>0</v>
      </c>
      <c r="S1013" s="8">
        <v>628</v>
      </c>
      <c r="T1013" s="9">
        <v>16</v>
      </c>
      <c r="U1013" s="9">
        <f t="shared" si="243"/>
        <v>611</v>
      </c>
      <c r="V1013" s="9">
        <f t="shared" si="244"/>
        <v>36</v>
      </c>
      <c r="W1013" s="7">
        <v>11.32</v>
      </c>
      <c r="X1013" s="7">
        <v>16.41</v>
      </c>
      <c r="Y1013" s="9">
        <v>1</v>
      </c>
      <c r="Z1013" s="9">
        <v>0</v>
      </c>
      <c r="AA1013" s="9">
        <v>1</v>
      </c>
      <c r="AB1013" s="9">
        <v>0</v>
      </c>
      <c r="AC1013" s="9">
        <v>0</v>
      </c>
      <c r="AD1013" s="29">
        <v>0</v>
      </c>
      <c r="AE1013" s="187">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0"/>
        <v>0.44750000000000001</v>
      </c>
      <c r="AS1013">
        <v>56.05</v>
      </c>
      <c r="AT1013" s="39">
        <v>43.05</v>
      </c>
      <c r="AU1013">
        <v>0</v>
      </c>
      <c r="AV1013" s="17">
        <v>1</v>
      </c>
      <c r="AW1013">
        <v>0</v>
      </c>
      <c r="AX1013" s="17">
        <v>1</v>
      </c>
      <c r="AY1013" s="17" t="s">
        <v>5</v>
      </c>
      <c r="AZ1013">
        <v>0</v>
      </c>
      <c r="BA1013">
        <v>1</v>
      </c>
      <c r="BB1013">
        <v>0</v>
      </c>
      <c r="BC1013">
        <v>0</v>
      </c>
      <c r="BD1013">
        <v>0</v>
      </c>
      <c r="BE1013" s="17">
        <v>0</v>
      </c>
      <c r="BF1013">
        <v>0</v>
      </c>
      <c r="BG1013">
        <v>1</v>
      </c>
      <c r="BH1013" s="17">
        <v>0</v>
      </c>
      <c r="BI1013">
        <v>127.1666666666667</v>
      </c>
      <c r="BJ1013">
        <v>27</v>
      </c>
      <c r="BK1013" s="92">
        <f t="shared" si="253"/>
        <v>33.730000000000004</v>
      </c>
      <c r="BL1013">
        <v>1</v>
      </c>
      <c r="BM1013">
        <v>0</v>
      </c>
      <c r="BN1013">
        <v>0</v>
      </c>
      <c r="BO1013">
        <v>0</v>
      </c>
      <c r="BP1013">
        <v>0</v>
      </c>
      <c r="BQ1013">
        <v>0</v>
      </c>
      <c r="BR1013">
        <v>0</v>
      </c>
      <c r="BS1013" s="17">
        <v>0</v>
      </c>
      <c r="BT1013">
        <v>0</v>
      </c>
      <c r="BU1013">
        <v>0</v>
      </c>
      <c r="BV1013">
        <v>1</v>
      </c>
      <c r="BW1013" s="17">
        <v>0</v>
      </c>
      <c r="BX1013">
        <v>0</v>
      </c>
      <c r="BY1013">
        <v>0</v>
      </c>
      <c r="BZ1013">
        <v>0</v>
      </c>
      <c r="CA1013">
        <v>0</v>
      </c>
      <c r="CB1013" s="17">
        <v>0</v>
      </c>
      <c r="CC1013">
        <v>0</v>
      </c>
      <c r="CD1013">
        <v>0</v>
      </c>
      <c r="CE1013">
        <v>1</v>
      </c>
      <c r="CF1013">
        <v>1</v>
      </c>
      <c r="CG1013">
        <v>0</v>
      </c>
      <c r="CH1013">
        <v>1</v>
      </c>
      <c r="CI1013">
        <v>1</v>
      </c>
      <c r="CJ1013">
        <v>0</v>
      </c>
      <c r="CK1013">
        <v>1</v>
      </c>
      <c r="CL1013">
        <v>1</v>
      </c>
      <c r="CM1013" s="17">
        <v>0</v>
      </c>
      <c r="CN1013">
        <v>0</v>
      </c>
      <c r="CO1013">
        <v>2</v>
      </c>
      <c r="CP1013">
        <v>0</v>
      </c>
      <c r="CQ1013">
        <v>1</v>
      </c>
      <c r="CR1013">
        <v>16</v>
      </c>
      <c r="CX1013" s="33" t="s">
        <v>85</v>
      </c>
    </row>
    <row r="1014" spans="1:102" x14ac:dyDescent="0.25">
      <c r="A1014">
        <v>1013</v>
      </c>
      <c r="B1014">
        <v>70</v>
      </c>
      <c r="C1014" s="24" t="s">
        <v>4146</v>
      </c>
      <c r="D1014" s="12">
        <v>7.37</v>
      </c>
      <c r="E1014" s="13">
        <f t="shared" si="252"/>
        <v>0.79392437789507708</v>
      </c>
      <c r="F1014" s="7">
        <v>9.2829999999999995</v>
      </c>
      <c r="G1014" s="7">
        <f t="shared" si="238"/>
        <v>6.5760756221049235</v>
      </c>
      <c r="H1014" s="15">
        <f t="shared" si="239"/>
        <v>8.1639243778950767</v>
      </c>
      <c r="I1014" s="11">
        <f t="shared" si="240"/>
        <v>0.35182720878246931</v>
      </c>
      <c r="J1014" s="32">
        <f t="shared" si="241"/>
        <v>3.7900162531775222E-2</v>
      </c>
      <c r="K1014" s="32">
        <f t="shared" si="242"/>
        <v>26.385111123510544</v>
      </c>
      <c r="L1014" s="8">
        <v>1</v>
      </c>
      <c r="M1014" s="9">
        <v>0</v>
      </c>
      <c r="N1014" s="8">
        <v>1</v>
      </c>
      <c r="O1014" s="9">
        <v>0</v>
      </c>
      <c r="P1014" s="9">
        <v>0</v>
      </c>
      <c r="Q1014" s="9">
        <v>0</v>
      </c>
      <c r="R1014" s="9">
        <v>0</v>
      </c>
      <c r="S1014" s="8">
        <v>628</v>
      </c>
      <c r="T1014" s="9">
        <v>17</v>
      </c>
      <c r="U1014" s="9">
        <f t="shared" si="243"/>
        <v>610</v>
      </c>
      <c r="V1014" s="9">
        <f t="shared" si="244"/>
        <v>36</v>
      </c>
      <c r="W1014" s="7">
        <v>11.32</v>
      </c>
      <c r="X1014" s="7">
        <v>16.41</v>
      </c>
      <c r="Y1014" s="9">
        <v>1</v>
      </c>
      <c r="Z1014" s="9">
        <v>0</v>
      </c>
      <c r="AA1014" s="9">
        <v>1</v>
      </c>
      <c r="AB1014" s="9">
        <v>0</v>
      </c>
      <c r="AC1014" s="9">
        <v>0</v>
      </c>
      <c r="AD1014" s="29">
        <v>0</v>
      </c>
      <c r="AE1014" s="187">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0"/>
        <v>0.44750000000000001</v>
      </c>
      <c r="AS1014">
        <v>56.05</v>
      </c>
      <c r="AT1014" s="39">
        <v>43.05</v>
      </c>
      <c r="AU1014">
        <v>0</v>
      </c>
      <c r="AV1014" s="17">
        <v>1</v>
      </c>
      <c r="AW1014">
        <v>0</v>
      </c>
      <c r="AX1014" s="17">
        <v>1</v>
      </c>
      <c r="AY1014" s="17" t="s">
        <v>5</v>
      </c>
      <c r="AZ1014">
        <v>0</v>
      </c>
      <c r="BA1014">
        <v>1</v>
      </c>
      <c r="BB1014">
        <v>0</v>
      </c>
      <c r="BC1014">
        <v>0</v>
      </c>
      <c r="BD1014">
        <v>0</v>
      </c>
      <c r="BE1014" s="17">
        <v>0</v>
      </c>
      <c r="BF1014">
        <v>0</v>
      </c>
      <c r="BG1014">
        <v>1</v>
      </c>
      <c r="BH1014" s="17">
        <v>0</v>
      </c>
      <c r="BI1014">
        <v>127.1666666666667</v>
      </c>
      <c r="BJ1014">
        <v>27</v>
      </c>
      <c r="BK1014" s="92">
        <f t="shared" si="253"/>
        <v>33.730000000000004</v>
      </c>
      <c r="BL1014">
        <v>1</v>
      </c>
      <c r="BM1014">
        <v>0</v>
      </c>
      <c r="BN1014">
        <v>0</v>
      </c>
      <c r="BO1014">
        <v>0</v>
      </c>
      <c r="BP1014">
        <v>0</v>
      </c>
      <c r="BQ1014">
        <v>0</v>
      </c>
      <c r="BR1014">
        <v>0</v>
      </c>
      <c r="BS1014" s="17">
        <v>0</v>
      </c>
      <c r="BT1014">
        <v>0</v>
      </c>
      <c r="BU1014">
        <v>0</v>
      </c>
      <c r="BV1014">
        <v>1</v>
      </c>
      <c r="BW1014" s="17">
        <v>0</v>
      </c>
      <c r="BX1014">
        <v>0</v>
      </c>
      <c r="BY1014">
        <v>0</v>
      </c>
      <c r="BZ1014">
        <v>0</v>
      </c>
      <c r="CA1014">
        <v>0</v>
      </c>
      <c r="CB1014" s="17">
        <v>0</v>
      </c>
      <c r="CC1014">
        <v>0</v>
      </c>
      <c r="CD1014">
        <v>0</v>
      </c>
      <c r="CE1014">
        <v>1</v>
      </c>
      <c r="CF1014">
        <v>1</v>
      </c>
      <c r="CG1014">
        <v>0</v>
      </c>
      <c r="CH1014">
        <v>1</v>
      </c>
      <c r="CI1014">
        <v>1</v>
      </c>
      <c r="CJ1014">
        <v>1</v>
      </c>
      <c r="CK1014">
        <v>1</v>
      </c>
      <c r="CL1014">
        <v>1</v>
      </c>
      <c r="CM1014" s="17">
        <v>0</v>
      </c>
      <c r="CN1014">
        <v>0</v>
      </c>
      <c r="CO1014">
        <v>2</v>
      </c>
      <c r="CP1014">
        <v>0</v>
      </c>
      <c r="CQ1014">
        <v>1</v>
      </c>
      <c r="CR1014">
        <v>16</v>
      </c>
      <c r="CX1014" s="33" t="s">
        <v>85</v>
      </c>
    </row>
    <row r="1015" spans="1:102" x14ac:dyDescent="0.25">
      <c r="A1015">
        <v>1014</v>
      </c>
      <c r="B1015">
        <v>70</v>
      </c>
      <c r="C1015" s="24" t="s">
        <v>4146</v>
      </c>
      <c r="D1015" s="12">
        <v>6.99</v>
      </c>
      <c r="E1015" s="13">
        <f t="shared" si="252"/>
        <v>0.79721715328467146</v>
      </c>
      <c r="F1015" s="7">
        <v>8.7680000000000007</v>
      </c>
      <c r="G1015" s="7">
        <f t="shared" si="238"/>
        <v>6.1927828467153283</v>
      </c>
      <c r="H1015" s="15">
        <f t="shared" si="239"/>
        <v>7.7872171532846721</v>
      </c>
      <c r="I1015" s="11">
        <f t="shared" si="240"/>
        <v>0.33479361013613657</v>
      </c>
      <c r="J1015" s="32">
        <f t="shared" si="241"/>
        <v>3.8183577798373232E-2</v>
      </c>
      <c r="K1015" s="32">
        <f t="shared" si="242"/>
        <v>26.189269252882948</v>
      </c>
      <c r="L1015" s="8">
        <v>1</v>
      </c>
      <c r="M1015" s="9">
        <v>0</v>
      </c>
      <c r="N1015" s="8">
        <v>1</v>
      </c>
      <c r="O1015" s="9">
        <v>0</v>
      </c>
      <c r="P1015" s="9">
        <v>0</v>
      </c>
      <c r="Q1015" s="9">
        <v>0</v>
      </c>
      <c r="R1015" s="9">
        <v>0</v>
      </c>
      <c r="S1015" s="8">
        <v>628</v>
      </c>
      <c r="T1015" s="9">
        <v>18</v>
      </c>
      <c r="U1015" s="9">
        <f t="shared" si="243"/>
        <v>609</v>
      </c>
      <c r="V1015" s="9">
        <f t="shared" si="244"/>
        <v>36</v>
      </c>
      <c r="W1015" s="7">
        <v>11.32</v>
      </c>
      <c r="X1015" s="7">
        <v>16.41</v>
      </c>
      <c r="Y1015" s="9">
        <v>1</v>
      </c>
      <c r="Z1015" s="9">
        <v>0</v>
      </c>
      <c r="AA1015" s="9">
        <v>1</v>
      </c>
      <c r="AB1015" s="9">
        <v>0</v>
      </c>
      <c r="AC1015" s="9">
        <v>0</v>
      </c>
      <c r="AD1015" s="29">
        <v>0</v>
      </c>
      <c r="AE1015" s="187">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0"/>
        <v>0.44750000000000001</v>
      </c>
      <c r="AS1015">
        <v>56.05</v>
      </c>
      <c r="AT1015" s="39">
        <v>43.05</v>
      </c>
      <c r="AU1015">
        <v>0</v>
      </c>
      <c r="AV1015" s="17">
        <v>1</v>
      </c>
      <c r="AW1015">
        <v>0</v>
      </c>
      <c r="AX1015" s="17">
        <v>1</v>
      </c>
      <c r="AY1015" s="17" t="s">
        <v>5</v>
      </c>
      <c r="AZ1015">
        <v>0</v>
      </c>
      <c r="BA1015">
        <v>1</v>
      </c>
      <c r="BB1015">
        <v>0</v>
      </c>
      <c r="BC1015">
        <v>0</v>
      </c>
      <c r="BD1015">
        <v>0</v>
      </c>
      <c r="BE1015" s="17">
        <v>0</v>
      </c>
      <c r="BF1015">
        <v>0</v>
      </c>
      <c r="BG1015">
        <v>1</v>
      </c>
      <c r="BH1015" s="17">
        <v>0</v>
      </c>
      <c r="BI1015">
        <v>127.1666666666667</v>
      </c>
      <c r="BJ1015">
        <v>27</v>
      </c>
      <c r="BK1015" s="92">
        <f t="shared" si="253"/>
        <v>33.730000000000004</v>
      </c>
      <c r="BL1015">
        <v>1</v>
      </c>
      <c r="BM1015">
        <v>0</v>
      </c>
      <c r="BN1015">
        <v>0</v>
      </c>
      <c r="BO1015">
        <v>0</v>
      </c>
      <c r="BP1015">
        <v>0</v>
      </c>
      <c r="BQ1015">
        <v>0</v>
      </c>
      <c r="BR1015">
        <v>0</v>
      </c>
      <c r="BS1015" s="17">
        <v>0</v>
      </c>
      <c r="BT1015">
        <v>0</v>
      </c>
      <c r="BU1015">
        <v>0</v>
      </c>
      <c r="BV1015">
        <v>1</v>
      </c>
      <c r="BW1015" s="17">
        <v>0</v>
      </c>
      <c r="BX1015">
        <v>0</v>
      </c>
      <c r="BY1015">
        <v>0</v>
      </c>
      <c r="BZ1015">
        <v>0</v>
      </c>
      <c r="CA1015">
        <v>0</v>
      </c>
      <c r="CB1015" s="17">
        <v>0</v>
      </c>
      <c r="CC1015">
        <v>0</v>
      </c>
      <c r="CD1015">
        <v>0</v>
      </c>
      <c r="CE1015">
        <v>1</v>
      </c>
      <c r="CF1015">
        <v>1</v>
      </c>
      <c r="CG1015">
        <v>0</v>
      </c>
      <c r="CH1015">
        <v>1</v>
      </c>
      <c r="CI1015">
        <v>1</v>
      </c>
      <c r="CJ1015">
        <v>1</v>
      </c>
      <c r="CK1015">
        <v>1</v>
      </c>
      <c r="CL1015">
        <v>1</v>
      </c>
      <c r="CM1015" s="17">
        <v>0</v>
      </c>
      <c r="CN1015">
        <v>0</v>
      </c>
      <c r="CO1015">
        <v>2</v>
      </c>
      <c r="CP1015">
        <v>0</v>
      </c>
      <c r="CQ1015">
        <v>1</v>
      </c>
      <c r="CR1015">
        <v>16</v>
      </c>
      <c r="CX1015" s="33" t="s">
        <v>85</v>
      </c>
    </row>
    <row r="1016" spans="1:102" x14ac:dyDescent="0.25">
      <c r="A1016">
        <v>1015</v>
      </c>
      <c r="B1016">
        <v>70</v>
      </c>
      <c r="C1016" s="24" t="s">
        <v>4146</v>
      </c>
      <c r="D1016" s="12">
        <v>25.3</v>
      </c>
      <c r="E1016" s="13">
        <f t="shared" si="252"/>
        <v>4.7780925401322003</v>
      </c>
      <c r="F1016" s="7">
        <v>5.2949999999999999</v>
      </c>
      <c r="G1016" s="7">
        <f t="shared" si="238"/>
        <v>20.521907459867801</v>
      </c>
      <c r="H1016" s="15">
        <f t="shared" si="239"/>
        <v>30.0780925401322</v>
      </c>
      <c r="I1016" s="11">
        <f t="shared" si="240"/>
        <v>0.20848443765544997</v>
      </c>
      <c r="J1016" s="32">
        <f t="shared" si="241"/>
        <v>3.9373831474117084E-2</v>
      </c>
      <c r="K1016" s="32">
        <f t="shared" si="242"/>
        <v>25.39757911691585</v>
      </c>
      <c r="L1016" s="8">
        <v>1</v>
      </c>
      <c r="M1016" s="9">
        <v>0</v>
      </c>
      <c r="N1016" s="8">
        <v>1</v>
      </c>
      <c r="O1016" s="9">
        <v>0</v>
      </c>
      <c r="P1016" s="9">
        <v>0</v>
      </c>
      <c r="Q1016" s="9">
        <v>0</v>
      </c>
      <c r="R1016" s="9">
        <v>0</v>
      </c>
      <c r="S1016" s="8">
        <v>628</v>
      </c>
      <c r="T1016" s="9">
        <v>10</v>
      </c>
      <c r="U1016" s="9">
        <f t="shared" si="243"/>
        <v>617</v>
      </c>
      <c r="V1016" s="9">
        <f t="shared" si="244"/>
        <v>36</v>
      </c>
      <c r="W1016" s="7">
        <v>11.32</v>
      </c>
      <c r="X1016" s="7">
        <v>16.41</v>
      </c>
      <c r="Y1016" s="9">
        <v>1</v>
      </c>
      <c r="Z1016" s="9">
        <v>0</v>
      </c>
      <c r="AA1016" s="9">
        <v>1</v>
      </c>
      <c r="AB1016" s="9">
        <v>0</v>
      </c>
      <c r="AC1016" s="9">
        <v>0</v>
      </c>
      <c r="AD1016" s="29">
        <v>0</v>
      </c>
      <c r="AE1016" s="187">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0"/>
        <v>0.44750000000000001</v>
      </c>
      <c r="AS1016">
        <v>56.05</v>
      </c>
      <c r="AT1016" s="39">
        <v>43.05</v>
      </c>
      <c r="AU1016">
        <v>0</v>
      </c>
      <c r="AV1016" s="17">
        <v>1</v>
      </c>
      <c r="AW1016">
        <v>0</v>
      </c>
      <c r="AX1016" s="17">
        <v>1</v>
      </c>
      <c r="AY1016" s="17" t="s">
        <v>5</v>
      </c>
      <c r="AZ1016">
        <v>0</v>
      </c>
      <c r="BA1016">
        <v>1</v>
      </c>
      <c r="BB1016">
        <v>0</v>
      </c>
      <c r="BC1016">
        <v>0</v>
      </c>
      <c r="BD1016">
        <v>0</v>
      </c>
      <c r="BE1016" s="17">
        <v>0</v>
      </c>
      <c r="BF1016">
        <v>0</v>
      </c>
      <c r="BG1016">
        <v>1</v>
      </c>
      <c r="BH1016" s="17">
        <v>0</v>
      </c>
      <c r="BI1016">
        <v>127.1666666666667</v>
      </c>
      <c r="BJ1016">
        <v>27</v>
      </c>
      <c r="BK1016" s="92">
        <f t="shared" si="253"/>
        <v>33.730000000000004</v>
      </c>
      <c r="BL1016">
        <v>0</v>
      </c>
      <c r="BM1016">
        <v>0</v>
      </c>
      <c r="BN1016">
        <v>0</v>
      </c>
      <c r="BO1016">
        <v>0</v>
      </c>
      <c r="BP1016">
        <v>1</v>
      </c>
      <c r="BQ1016">
        <v>0</v>
      </c>
      <c r="BR1016">
        <v>0</v>
      </c>
      <c r="BS1016" s="17">
        <v>0</v>
      </c>
      <c r="BT1016">
        <v>0</v>
      </c>
      <c r="BU1016">
        <v>1</v>
      </c>
      <c r="BV1016">
        <v>0</v>
      </c>
      <c r="BW1016" s="17">
        <v>0</v>
      </c>
      <c r="BX1016">
        <v>0</v>
      </c>
      <c r="BY1016">
        <v>0</v>
      </c>
      <c r="BZ1016">
        <v>0</v>
      </c>
      <c r="CA1016">
        <v>0</v>
      </c>
      <c r="CB1016" s="17">
        <v>0</v>
      </c>
      <c r="CC1016">
        <v>0</v>
      </c>
      <c r="CD1016">
        <v>0</v>
      </c>
      <c r="CE1016">
        <v>1</v>
      </c>
      <c r="CF1016">
        <v>1</v>
      </c>
      <c r="CG1016">
        <v>0</v>
      </c>
      <c r="CH1016">
        <v>1</v>
      </c>
      <c r="CI1016">
        <v>1</v>
      </c>
      <c r="CJ1016">
        <v>0</v>
      </c>
      <c r="CK1016">
        <v>0</v>
      </c>
      <c r="CL1016">
        <v>1</v>
      </c>
      <c r="CM1016" s="17">
        <v>0</v>
      </c>
      <c r="CN1016">
        <v>0</v>
      </c>
      <c r="CO1016">
        <v>2</v>
      </c>
      <c r="CP1016">
        <v>0</v>
      </c>
      <c r="CQ1016">
        <v>1</v>
      </c>
      <c r="CR1016">
        <v>16</v>
      </c>
      <c r="CX1016" s="33" t="s">
        <v>85</v>
      </c>
    </row>
    <row r="1017" spans="1:102" x14ac:dyDescent="0.25">
      <c r="A1017">
        <v>1016</v>
      </c>
      <c r="B1017">
        <v>70</v>
      </c>
      <c r="C1017" s="24" t="s">
        <v>4146</v>
      </c>
      <c r="D1017" s="12">
        <v>29</v>
      </c>
      <c r="E1017" s="13">
        <f t="shared" si="252"/>
        <v>6.2634989200863931</v>
      </c>
      <c r="F1017" s="7">
        <v>4.63</v>
      </c>
      <c r="G1017" s="7">
        <f t="shared" si="238"/>
        <v>22.736501079913609</v>
      </c>
      <c r="H1017" s="15">
        <f t="shared" si="239"/>
        <v>35.263498920086391</v>
      </c>
      <c r="I1017" s="11">
        <f t="shared" si="240"/>
        <v>0.18324072479867753</v>
      </c>
      <c r="J1017" s="32">
        <f t="shared" si="241"/>
        <v>3.9576830410081545E-2</v>
      </c>
      <c r="K1017" s="32">
        <f t="shared" si="242"/>
        <v>25.267308918838193</v>
      </c>
      <c r="L1017" s="8">
        <v>1</v>
      </c>
      <c r="M1017" s="9">
        <v>0</v>
      </c>
      <c r="N1017" s="8">
        <v>1</v>
      </c>
      <c r="O1017" s="9">
        <v>0</v>
      </c>
      <c r="P1017" s="9">
        <v>0</v>
      </c>
      <c r="Q1017" s="9">
        <v>0</v>
      </c>
      <c r="R1017" s="9">
        <v>0</v>
      </c>
      <c r="S1017" s="8">
        <v>628</v>
      </c>
      <c r="T1017" s="9">
        <v>10</v>
      </c>
      <c r="U1017" s="9">
        <f t="shared" si="243"/>
        <v>617</v>
      </c>
      <c r="V1017" s="9">
        <f t="shared" si="244"/>
        <v>36</v>
      </c>
      <c r="W1017" s="7">
        <v>11.32</v>
      </c>
      <c r="X1017" s="7">
        <v>16.41</v>
      </c>
      <c r="Y1017" s="9">
        <v>1</v>
      </c>
      <c r="Z1017" s="9">
        <v>0</v>
      </c>
      <c r="AA1017" s="9">
        <v>1</v>
      </c>
      <c r="AB1017" s="9">
        <v>0</v>
      </c>
      <c r="AC1017" s="9">
        <v>0</v>
      </c>
      <c r="AD1017" s="29">
        <v>0</v>
      </c>
      <c r="AE1017" s="187">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0"/>
        <v>0.44750000000000001</v>
      </c>
      <c r="AS1017">
        <v>56.05</v>
      </c>
      <c r="AT1017" s="39">
        <v>43.05</v>
      </c>
      <c r="AU1017">
        <v>0</v>
      </c>
      <c r="AV1017" s="17">
        <v>1</v>
      </c>
      <c r="AW1017">
        <v>0</v>
      </c>
      <c r="AX1017" s="17">
        <v>1</v>
      </c>
      <c r="AY1017" s="17" t="s">
        <v>5</v>
      </c>
      <c r="AZ1017">
        <v>0</v>
      </c>
      <c r="BA1017">
        <v>1</v>
      </c>
      <c r="BB1017">
        <v>0</v>
      </c>
      <c r="BC1017">
        <v>0</v>
      </c>
      <c r="BD1017">
        <v>0</v>
      </c>
      <c r="BE1017" s="17">
        <v>0</v>
      </c>
      <c r="BF1017">
        <v>0</v>
      </c>
      <c r="BG1017">
        <v>1</v>
      </c>
      <c r="BH1017" s="17">
        <v>0</v>
      </c>
      <c r="BI1017">
        <v>127.1666666666667</v>
      </c>
      <c r="BJ1017">
        <v>27</v>
      </c>
      <c r="BK1017" s="92">
        <f t="shared" si="253"/>
        <v>33.730000000000004</v>
      </c>
      <c r="BL1017">
        <v>0</v>
      </c>
      <c r="BM1017">
        <v>0</v>
      </c>
      <c r="BN1017">
        <v>0</v>
      </c>
      <c r="BO1017">
        <v>0</v>
      </c>
      <c r="BP1017">
        <v>1</v>
      </c>
      <c r="BQ1017">
        <v>0</v>
      </c>
      <c r="BR1017">
        <v>0</v>
      </c>
      <c r="BS1017" s="17">
        <v>0</v>
      </c>
      <c r="BT1017">
        <v>0</v>
      </c>
      <c r="BU1017">
        <v>1</v>
      </c>
      <c r="BV1017">
        <v>0</v>
      </c>
      <c r="BW1017" s="17">
        <v>0</v>
      </c>
      <c r="BX1017">
        <v>0</v>
      </c>
      <c r="BY1017">
        <v>0</v>
      </c>
      <c r="BZ1017">
        <v>0</v>
      </c>
      <c r="CA1017">
        <v>0</v>
      </c>
      <c r="CB1017" s="17">
        <v>0</v>
      </c>
      <c r="CC1017">
        <v>0</v>
      </c>
      <c r="CD1017">
        <v>0</v>
      </c>
      <c r="CE1017">
        <v>1</v>
      </c>
      <c r="CF1017">
        <v>1</v>
      </c>
      <c r="CG1017">
        <v>0</v>
      </c>
      <c r="CH1017">
        <v>1</v>
      </c>
      <c r="CI1017">
        <v>1</v>
      </c>
      <c r="CJ1017">
        <v>0</v>
      </c>
      <c r="CK1017">
        <v>0</v>
      </c>
      <c r="CL1017">
        <v>1</v>
      </c>
      <c r="CM1017" s="17">
        <v>0</v>
      </c>
      <c r="CN1017">
        <v>0</v>
      </c>
      <c r="CO1017">
        <v>2</v>
      </c>
      <c r="CP1017">
        <v>0</v>
      </c>
      <c r="CQ1017">
        <v>1</v>
      </c>
      <c r="CR1017">
        <v>16</v>
      </c>
      <c r="CX1017" s="33" t="s">
        <v>85</v>
      </c>
    </row>
    <row r="1018" spans="1:102" x14ac:dyDescent="0.25">
      <c r="A1018">
        <v>1017</v>
      </c>
      <c r="B1018">
        <v>70</v>
      </c>
      <c r="C1018" s="24" t="s">
        <v>4146</v>
      </c>
      <c r="D1018" s="12">
        <v>25.7</v>
      </c>
      <c r="E1018" s="13">
        <f t="shared" si="252"/>
        <v>3.9919229574401989</v>
      </c>
      <c r="F1018" s="7">
        <v>6.4379999999999997</v>
      </c>
      <c r="G1018" s="7">
        <f t="shared" si="238"/>
        <v>21.7080770425598</v>
      </c>
      <c r="H1018" s="15">
        <f t="shared" si="239"/>
        <v>29.691922957440198</v>
      </c>
      <c r="I1018" s="11">
        <f t="shared" si="240"/>
        <v>0.25204499171861505</v>
      </c>
      <c r="J1018" s="32">
        <f t="shared" si="241"/>
        <v>3.9149579328769037E-2</v>
      </c>
      <c r="K1018" s="32">
        <f t="shared" si="242"/>
        <v>25.543058626562324</v>
      </c>
      <c r="L1018" s="8">
        <v>1</v>
      </c>
      <c r="M1018" s="9">
        <v>0</v>
      </c>
      <c r="N1018" s="8">
        <v>1</v>
      </c>
      <c r="O1018" s="9">
        <v>0</v>
      </c>
      <c r="P1018" s="9">
        <v>0</v>
      </c>
      <c r="Q1018" s="9">
        <v>0</v>
      </c>
      <c r="R1018" s="9">
        <v>0</v>
      </c>
      <c r="S1018" s="8">
        <v>628</v>
      </c>
      <c r="T1018" s="9">
        <v>16</v>
      </c>
      <c r="U1018" s="9">
        <f t="shared" si="243"/>
        <v>611</v>
      </c>
      <c r="V1018" s="9">
        <f t="shared" si="244"/>
        <v>36</v>
      </c>
      <c r="W1018" s="7">
        <v>11.32</v>
      </c>
      <c r="X1018" s="7">
        <v>16.41</v>
      </c>
      <c r="Y1018" s="9">
        <v>1</v>
      </c>
      <c r="Z1018" s="9">
        <v>0</v>
      </c>
      <c r="AA1018" s="9">
        <v>1</v>
      </c>
      <c r="AB1018" s="9">
        <v>0</v>
      </c>
      <c r="AC1018" s="9">
        <v>0</v>
      </c>
      <c r="AD1018" s="29">
        <v>0</v>
      </c>
      <c r="AE1018" s="187">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0"/>
        <v>0.44750000000000001</v>
      </c>
      <c r="AS1018">
        <v>56.05</v>
      </c>
      <c r="AT1018" s="39">
        <v>43.05</v>
      </c>
      <c r="AU1018">
        <v>0</v>
      </c>
      <c r="AV1018" s="17">
        <v>1</v>
      </c>
      <c r="AW1018">
        <v>0</v>
      </c>
      <c r="AX1018" s="17">
        <v>1</v>
      </c>
      <c r="AY1018" s="17" t="s">
        <v>5</v>
      </c>
      <c r="AZ1018">
        <v>0</v>
      </c>
      <c r="BA1018">
        <v>1</v>
      </c>
      <c r="BB1018">
        <v>0</v>
      </c>
      <c r="BC1018">
        <v>0</v>
      </c>
      <c r="BD1018">
        <v>0</v>
      </c>
      <c r="BE1018" s="17">
        <v>0</v>
      </c>
      <c r="BF1018">
        <v>0</v>
      </c>
      <c r="BG1018">
        <v>1</v>
      </c>
      <c r="BH1018" s="17">
        <v>0</v>
      </c>
      <c r="BI1018">
        <v>127.1666666666667</v>
      </c>
      <c r="BJ1018">
        <v>27</v>
      </c>
      <c r="BK1018" s="92">
        <f t="shared" si="253"/>
        <v>33.730000000000004</v>
      </c>
      <c r="BL1018">
        <v>0</v>
      </c>
      <c r="BM1018">
        <v>0</v>
      </c>
      <c r="BN1018">
        <v>0</v>
      </c>
      <c r="BO1018">
        <v>0</v>
      </c>
      <c r="BP1018">
        <v>1</v>
      </c>
      <c r="BQ1018">
        <v>0</v>
      </c>
      <c r="BR1018">
        <v>0</v>
      </c>
      <c r="BS1018" s="17">
        <v>0</v>
      </c>
      <c r="BT1018">
        <v>0</v>
      </c>
      <c r="BU1018">
        <v>1</v>
      </c>
      <c r="BV1018">
        <v>0</v>
      </c>
      <c r="BW1018" s="17">
        <v>0</v>
      </c>
      <c r="BX1018">
        <v>0</v>
      </c>
      <c r="BY1018">
        <v>0</v>
      </c>
      <c r="BZ1018">
        <v>0</v>
      </c>
      <c r="CA1018">
        <v>0</v>
      </c>
      <c r="CB1018" s="17">
        <v>0</v>
      </c>
      <c r="CC1018">
        <v>0</v>
      </c>
      <c r="CD1018">
        <v>0</v>
      </c>
      <c r="CE1018">
        <v>1</v>
      </c>
      <c r="CF1018">
        <v>1</v>
      </c>
      <c r="CG1018">
        <v>0</v>
      </c>
      <c r="CH1018">
        <v>1</v>
      </c>
      <c r="CI1018">
        <v>1</v>
      </c>
      <c r="CJ1018">
        <v>0</v>
      </c>
      <c r="CK1018">
        <v>1</v>
      </c>
      <c r="CL1018">
        <v>1</v>
      </c>
      <c r="CM1018" s="17">
        <v>0</v>
      </c>
      <c r="CN1018">
        <v>0</v>
      </c>
      <c r="CO1018">
        <v>2</v>
      </c>
      <c r="CP1018">
        <v>0</v>
      </c>
      <c r="CQ1018">
        <v>1</v>
      </c>
      <c r="CR1018">
        <v>16</v>
      </c>
      <c r="CX1018" s="33" t="s">
        <v>85</v>
      </c>
    </row>
    <row r="1019" spans="1:102" x14ac:dyDescent="0.25">
      <c r="A1019">
        <v>1018</v>
      </c>
      <c r="B1019">
        <v>70</v>
      </c>
      <c r="C1019" s="24" t="s">
        <v>4146</v>
      </c>
      <c r="D1019" s="12">
        <v>28.9</v>
      </c>
      <c r="E1019" s="13">
        <f t="shared" si="252"/>
        <v>4.0211492973424239</v>
      </c>
      <c r="F1019" s="7">
        <v>7.1870000000000003</v>
      </c>
      <c r="G1019" s="7">
        <f t="shared" si="238"/>
        <v>24.878850702657573</v>
      </c>
      <c r="H1019" s="15">
        <f t="shared" si="239"/>
        <v>32.921149297342424</v>
      </c>
      <c r="I1019" s="11">
        <f t="shared" si="240"/>
        <v>0.27919302920971634</v>
      </c>
      <c r="J1019" s="32">
        <f t="shared" si="241"/>
        <v>3.8846949938738877E-2</v>
      </c>
      <c r="K1019" s="32">
        <f t="shared" si="242"/>
        <v>25.742046713499686</v>
      </c>
      <c r="L1019" s="8">
        <v>1</v>
      </c>
      <c r="M1019" s="9">
        <v>0</v>
      </c>
      <c r="N1019" s="8">
        <v>1</v>
      </c>
      <c r="O1019" s="9">
        <v>0</v>
      </c>
      <c r="P1019" s="9">
        <v>0</v>
      </c>
      <c r="Q1019" s="9">
        <v>0</v>
      </c>
      <c r="R1019" s="9">
        <v>0</v>
      </c>
      <c r="S1019" s="8">
        <v>628</v>
      </c>
      <c r="T1019" s="9">
        <v>16</v>
      </c>
      <c r="U1019" s="9">
        <f t="shared" si="243"/>
        <v>611</v>
      </c>
      <c r="V1019" s="9">
        <f t="shared" si="244"/>
        <v>36</v>
      </c>
      <c r="W1019" s="7">
        <v>11.32</v>
      </c>
      <c r="X1019" s="7">
        <v>16.41</v>
      </c>
      <c r="Y1019" s="9">
        <v>1</v>
      </c>
      <c r="Z1019" s="9">
        <v>0</v>
      </c>
      <c r="AA1019" s="9">
        <v>1</v>
      </c>
      <c r="AB1019" s="9">
        <v>0</v>
      </c>
      <c r="AC1019" s="9">
        <v>0</v>
      </c>
      <c r="AD1019" s="29">
        <v>0</v>
      </c>
      <c r="AE1019" s="187">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0"/>
        <v>0.44750000000000001</v>
      </c>
      <c r="AS1019">
        <v>56.05</v>
      </c>
      <c r="AT1019" s="39">
        <v>43.05</v>
      </c>
      <c r="AU1019">
        <v>0</v>
      </c>
      <c r="AV1019" s="17">
        <v>1</v>
      </c>
      <c r="AW1019">
        <v>0</v>
      </c>
      <c r="AX1019" s="17">
        <v>1</v>
      </c>
      <c r="AY1019" s="17" t="s">
        <v>5</v>
      </c>
      <c r="AZ1019">
        <v>0</v>
      </c>
      <c r="BA1019">
        <v>1</v>
      </c>
      <c r="BB1019">
        <v>0</v>
      </c>
      <c r="BC1019">
        <v>0</v>
      </c>
      <c r="BD1019">
        <v>0</v>
      </c>
      <c r="BE1019" s="17">
        <v>0</v>
      </c>
      <c r="BF1019">
        <v>0</v>
      </c>
      <c r="BG1019">
        <v>1</v>
      </c>
      <c r="BH1019" s="17">
        <v>0</v>
      </c>
      <c r="BI1019">
        <v>127.1666666666667</v>
      </c>
      <c r="BJ1019">
        <v>27</v>
      </c>
      <c r="BK1019" s="92">
        <f t="shared" si="253"/>
        <v>33.730000000000004</v>
      </c>
      <c r="BL1019">
        <v>0</v>
      </c>
      <c r="BM1019">
        <v>0</v>
      </c>
      <c r="BN1019">
        <v>0</v>
      </c>
      <c r="BO1019">
        <v>0</v>
      </c>
      <c r="BP1019">
        <v>1</v>
      </c>
      <c r="BQ1019">
        <v>0</v>
      </c>
      <c r="BR1019">
        <v>0</v>
      </c>
      <c r="BS1019" s="17">
        <v>0</v>
      </c>
      <c r="BT1019">
        <v>0</v>
      </c>
      <c r="BU1019">
        <v>1</v>
      </c>
      <c r="BV1019">
        <v>0</v>
      </c>
      <c r="BW1019" s="17">
        <v>0</v>
      </c>
      <c r="BX1019">
        <v>0</v>
      </c>
      <c r="BY1019">
        <v>0</v>
      </c>
      <c r="BZ1019">
        <v>0</v>
      </c>
      <c r="CA1019">
        <v>0</v>
      </c>
      <c r="CB1019" s="17">
        <v>0</v>
      </c>
      <c r="CC1019">
        <v>0</v>
      </c>
      <c r="CD1019">
        <v>0</v>
      </c>
      <c r="CE1019">
        <v>1</v>
      </c>
      <c r="CF1019">
        <v>1</v>
      </c>
      <c r="CG1019">
        <v>0</v>
      </c>
      <c r="CH1019">
        <v>1</v>
      </c>
      <c r="CI1019">
        <v>1</v>
      </c>
      <c r="CJ1019">
        <v>0</v>
      </c>
      <c r="CK1019">
        <v>1</v>
      </c>
      <c r="CL1019">
        <v>1</v>
      </c>
      <c r="CM1019" s="17">
        <v>0</v>
      </c>
      <c r="CN1019">
        <v>0</v>
      </c>
      <c r="CO1019">
        <v>2</v>
      </c>
      <c r="CP1019">
        <v>0</v>
      </c>
      <c r="CQ1019">
        <v>1</v>
      </c>
      <c r="CR1019">
        <v>16</v>
      </c>
      <c r="CX1019" s="33" t="s">
        <v>85</v>
      </c>
    </row>
    <row r="1020" spans="1:102" x14ac:dyDescent="0.25">
      <c r="A1020">
        <v>1019</v>
      </c>
      <c r="B1020">
        <v>70</v>
      </c>
      <c r="C1020" s="24" t="s">
        <v>4146</v>
      </c>
      <c r="D1020" s="12">
        <v>26.8</v>
      </c>
      <c r="E1020" s="13">
        <f t="shared" si="252"/>
        <v>3.9592258827005464</v>
      </c>
      <c r="F1020" s="7">
        <v>6.7690000000000001</v>
      </c>
      <c r="G1020" s="7">
        <f t="shared" si="238"/>
        <v>22.840774117299453</v>
      </c>
      <c r="H1020" s="15">
        <f t="shared" si="239"/>
        <v>30.759225882700548</v>
      </c>
      <c r="I1020" s="11">
        <f t="shared" si="240"/>
        <v>0.26432144341011521</v>
      </c>
      <c r="J1020" s="32">
        <f t="shared" si="241"/>
        <v>3.9048817167988657E-2</v>
      </c>
      <c r="K1020" s="32">
        <f t="shared" si="242"/>
        <v>25.608970322916147</v>
      </c>
      <c r="L1020" s="8">
        <v>1</v>
      </c>
      <c r="M1020" s="9">
        <v>0</v>
      </c>
      <c r="N1020" s="8">
        <v>1</v>
      </c>
      <c r="O1020" s="9">
        <v>0</v>
      </c>
      <c r="P1020" s="9">
        <v>0</v>
      </c>
      <c r="Q1020" s="9">
        <v>0</v>
      </c>
      <c r="R1020" s="9">
        <v>0</v>
      </c>
      <c r="S1020" s="8">
        <v>628</v>
      </c>
      <c r="T1020" s="9">
        <v>17</v>
      </c>
      <c r="U1020" s="9">
        <f t="shared" si="243"/>
        <v>610</v>
      </c>
      <c r="V1020" s="9">
        <f t="shared" si="244"/>
        <v>36</v>
      </c>
      <c r="W1020" s="7">
        <v>11.32</v>
      </c>
      <c r="X1020" s="7">
        <v>16.41</v>
      </c>
      <c r="Y1020" s="9">
        <v>1</v>
      </c>
      <c r="Z1020" s="9">
        <v>0</v>
      </c>
      <c r="AA1020" s="9">
        <v>1</v>
      </c>
      <c r="AB1020" s="9">
        <v>0</v>
      </c>
      <c r="AC1020" s="9">
        <v>0</v>
      </c>
      <c r="AD1020" s="29">
        <v>0</v>
      </c>
      <c r="AE1020" s="187">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0"/>
        <v>0.44750000000000001</v>
      </c>
      <c r="AS1020">
        <v>56.05</v>
      </c>
      <c r="AT1020" s="39">
        <v>43.05</v>
      </c>
      <c r="AU1020">
        <v>0</v>
      </c>
      <c r="AV1020" s="17">
        <v>1</v>
      </c>
      <c r="AW1020">
        <v>0</v>
      </c>
      <c r="AX1020" s="17">
        <v>1</v>
      </c>
      <c r="AY1020" s="17" t="s">
        <v>5</v>
      </c>
      <c r="AZ1020">
        <v>0</v>
      </c>
      <c r="BA1020">
        <v>1</v>
      </c>
      <c r="BB1020">
        <v>0</v>
      </c>
      <c r="BC1020">
        <v>0</v>
      </c>
      <c r="BD1020">
        <v>0</v>
      </c>
      <c r="BE1020" s="17">
        <v>0</v>
      </c>
      <c r="BF1020">
        <v>0</v>
      </c>
      <c r="BG1020">
        <v>1</v>
      </c>
      <c r="BH1020" s="17">
        <v>0</v>
      </c>
      <c r="BI1020">
        <v>127.1666666666667</v>
      </c>
      <c r="BJ1020">
        <v>27</v>
      </c>
      <c r="BK1020" s="92">
        <f t="shared" si="253"/>
        <v>33.730000000000004</v>
      </c>
      <c r="BL1020">
        <v>0</v>
      </c>
      <c r="BM1020">
        <v>0</v>
      </c>
      <c r="BN1020">
        <v>0</v>
      </c>
      <c r="BO1020">
        <v>0</v>
      </c>
      <c r="BP1020">
        <v>1</v>
      </c>
      <c r="BQ1020">
        <v>0</v>
      </c>
      <c r="BR1020">
        <v>0</v>
      </c>
      <c r="BS1020" s="17">
        <v>0</v>
      </c>
      <c r="BT1020">
        <v>0</v>
      </c>
      <c r="BU1020">
        <v>1</v>
      </c>
      <c r="BV1020">
        <v>0</v>
      </c>
      <c r="BW1020" s="17">
        <v>0</v>
      </c>
      <c r="BX1020">
        <v>0</v>
      </c>
      <c r="BY1020">
        <v>0</v>
      </c>
      <c r="BZ1020">
        <v>0</v>
      </c>
      <c r="CA1020">
        <v>0</v>
      </c>
      <c r="CB1020" s="17">
        <v>0</v>
      </c>
      <c r="CC1020">
        <v>0</v>
      </c>
      <c r="CD1020">
        <v>0</v>
      </c>
      <c r="CE1020">
        <v>1</v>
      </c>
      <c r="CF1020">
        <v>1</v>
      </c>
      <c r="CG1020">
        <v>0</v>
      </c>
      <c r="CH1020">
        <v>1</v>
      </c>
      <c r="CI1020">
        <v>1</v>
      </c>
      <c r="CJ1020">
        <v>1</v>
      </c>
      <c r="CK1020">
        <v>1</v>
      </c>
      <c r="CL1020">
        <v>1</v>
      </c>
      <c r="CM1020" s="17">
        <v>0</v>
      </c>
      <c r="CN1020">
        <v>0</v>
      </c>
      <c r="CO1020">
        <v>2</v>
      </c>
      <c r="CP1020">
        <v>0</v>
      </c>
      <c r="CQ1020">
        <v>1</v>
      </c>
      <c r="CR1020">
        <v>16</v>
      </c>
      <c r="CX1020" s="33" t="s">
        <v>85</v>
      </c>
    </row>
    <row r="1021" spans="1:102" x14ac:dyDescent="0.25">
      <c r="A1021">
        <v>1020</v>
      </c>
      <c r="B1021">
        <v>70</v>
      </c>
      <c r="C1021" s="24" t="s">
        <v>4146</v>
      </c>
      <c r="D1021" s="12">
        <v>30</v>
      </c>
      <c r="E1021" s="13">
        <f t="shared" si="252"/>
        <v>3.8510911424903722</v>
      </c>
      <c r="F1021" s="7">
        <v>7.79</v>
      </c>
      <c r="G1021" s="7">
        <f t="shared" si="238"/>
        <v>26.148908857509628</v>
      </c>
      <c r="H1021" s="15">
        <f t="shared" si="239"/>
        <v>33.851091142490375</v>
      </c>
      <c r="I1021" s="11">
        <f t="shared" si="240"/>
        <v>0.30080042974255133</v>
      </c>
      <c r="J1021" s="32">
        <f t="shared" si="241"/>
        <v>3.861366235462789E-2</v>
      </c>
      <c r="K1021" s="32">
        <f t="shared" si="242"/>
        <v>25.897569384017491</v>
      </c>
      <c r="L1021" s="8">
        <v>1</v>
      </c>
      <c r="M1021" s="9">
        <v>0</v>
      </c>
      <c r="N1021" s="8">
        <v>1</v>
      </c>
      <c r="O1021" s="9">
        <v>0</v>
      </c>
      <c r="P1021" s="9">
        <v>0</v>
      </c>
      <c r="Q1021" s="9">
        <v>0</v>
      </c>
      <c r="R1021" s="9">
        <v>0</v>
      </c>
      <c r="S1021" s="8">
        <v>628</v>
      </c>
      <c r="T1021" s="9">
        <v>17</v>
      </c>
      <c r="U1021" s="9">
        <f t="shared" si="243"/>
        <v>610</v>
      </c>
      <c r="V1021" s="9">
        <f t="shared" si="244"/>
        <v>36</v>
      </c>
      <c r="W1021" s="7">
        <v>11.32</v>
      </c>
      <c r="X1021" s="7">
        <v>16.41</v>
      </c>
      <c r="Y1021" s="9">
        <v>1</v>
      </c>
      <c r="Z1021" s="9">
        <v>0</v>
      </c>
      <c r="AA1021" s="9">
        <v>1</v>
      </c>
      <c r="AB1021" s="9">
        <v>0</v>
      </c>
      <c r="AC1021" s="9">
        <v>0</v>
      </c>
      <c r="AD1021" s="29">
        <v>0</v>
      </c>
      <c r="AE1021" s="187">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0"/>
        <v>0.44750000000000001</v>
      </c>
      <c r="AS1021">
        <v>56.05</v>
      </c>
      <c r="AT1021" s="39">
        <v>43.05</v>
      </c>
      <c r="AU1021">
        <v>0</v>
      </c>
      <c r="AV1021" s="17">
        <v>1</v>
      </c>
      <c r="AW1021">
        <v>0</v>
      </c>
      <c r="AX1021" s="17">
        <v>1</v>
      </c>
      <c r="AY1021" s="17" t="s">
        <v>5</v>
      </c>
      <c r="AZ1021">
        <v>0</v>
      </c>
      <c r="BA1021">
        <v>1</v>
      </c>
      <c r="BB1021">
        <v>0</v>
      </c>
      <c r="BC1021">
        <v>0</v>
      </c>
      <c r="BD1021">
        <v>0</v>
      </c>
      <c r="BE1021" s="17">
        <v>0</v>
      </c>
      <c r="BF1021">
        <v>0</v>
      </c>
      <c r="BG1021">
        <v>1</v>
      </c>
      <c r="BH1021" s="17">
        <v>0</v>
      </c>
      <c r="BI1021">
        <v>127.1666666666667</v>
      </c>
      <c r="BJ1021">
        <v>27</v>
      </c>
      <c r="BK1021" s="92">
        <f t="shared" si="253"/>
        <v>33.730000000000004</v>
      </c>
      <c r="BL1021">
        <v>0</v>
      </c>
      <c r="BM1021">
        <v>0</v>
      </c>
      <c r="BN1021">
        <v>0</v>
      </c>
      <c r="BO1021">
        <v>0</v>
      </c>
      <c r="BP1021">
        <v>1</v>
      </c>
      <c r="BQ1021">
        <v>0</v>
      </c>
      <c r="BR1021">
        <v>0</v>
      </c>
      <c r="BS1021" s="17">
        <v>0</v>
      </c>
      <c r="BT1021">
        <v>0</v>
      </c>
      <c r="BU1021">
        <v>1</v>
      </c>
      <c r="BV1021">
        <v>0</v>
      </c>
      <c r="BW1021" s="17">
        <v>0</v>
      </c>
      <c r="BX1021">
        <v>0</v>
      </c>
      <c r="BY1021">
        <v>0</v>
      </c>
      <c r="BZ1021">
        <v>0</v>
      </c>
      <c r="CA1021">
        <v>0</v>
      </c>
      <c r="CB1021" s="17">
        <v>0</v>
      </c>
      <c r="CC1021">
        <v>0</v>
      </c>
      <c r="CD1021">
        <v>0</v>
      </c>
      <c r="CE1021">
        <v>1</v>
      </c>
      <c r="CF1021">
        <v>1</v>
      </c>
      <c r="CG1021">
        <v>0</v>
      </c>
      <c r="CH1021">
        <v>1</v>
      </c>
      <c r="CI1021">
        <v>1</v>
      </c>
      <c r="CJ1021">
        <v>1</v>
      </c>
      <c r="CK1021">
        <v>1</v>
      </c>
      <c r="CL1021">
        <v>1</v>
      </c>
      <c r="CM1021" s="17">
        <v>0</v>
      </c>
      <c r="CN1021">
        <v>0</v>
      </c>
      <c r="CO1021">
        <v>2</v>
      </c>
      <c r="CP1021">
        <v>0</v>
      </c>
      <c r="CQ1021">
        <v>1</v>
      </c>
      <c r="CR1021">
        <v>16</v>
      </c>
      <c r="CX1021" s="33" t="s">
        <v>85</v>
      </c>
    </row>
    <row r="1022" spans="1:102" x14ac:dyDescent="0.25">
      <c r="A1022">
        <v>1021</v>
      </c>
      <c r="B1022">
        <v>70</v>
      </c>
      <c r="C1022" s="24" t="s">
        <v>4146</v>
      </c>
      <c r="D1022" s="12">
        <v>22.6</v>
      </c>
      <c r="E1022" s="13">
        <f t="shared" si="252"/>
        <v>3.53125</v>
      </c>
      <c r="F1022" s="7">
        <v>6.4</v>
      </c>
      <c r="G1022" s="7">
        <f t="shared" si="238"/>
        <v>19.068750000000001</v>
      </c>
      <c r="H1022" s="15">
        <f t="shared" si="239"/>
        <v>26.131250000000001</v>
      </c>
      <c r="I1022" s="11">
        <f t="shared" si="240"/>
        <v>0.2510363772919374</v>
      </c>
      <c r="J1022" s="32">
        <f t="shared" si="241"/>
        <v>3.9224433951865215E-2</v>
      </c>
      <c r="K1022" s="32">
        <f t="shared" si="242"/>
        <v>25.494313091354314</v>
      </c>
      <c r="L1022" s="8">
        <v>1</v>
      </c>
      <c r="M1022" s="9">
        <v>0</v>
      </c>
      <c r="N1022" s="8">
        <v>1</v>
      </c>
      <c r="O1022" s="9">
        <v>0</v>
      </c>
      <c r="P1022" s="9">
        <v>0</v>
      </c>
      <c r="Q1022" s="9">
        <v>0</v>
      </c>
      <c r="R1022" s="9">
        <v>0</v>
      </c>
      <c r="S1022" s="8">
        <v>628</v>
      </c>
      <c r="T1022" s="9">
        <v>18</v>
      </c>
      <c r="U1022" s="9">
        <f t="shared" si="243"/>
        <v>609</v>
      </c>
      <c r="V1022" s="9">
        <f t="shared" si="244"/>
        <v>36</v>
      </c>
      <c r="W1022" s="7">
        <v>11.32</v>
      </c>
      <c r="X1022" s="7">
        <v>16.41</v>
      </c>
      <c r="Y1022" s="9">
        <v>1</v>
      </c>
      <c r="Z1022" s="9">
        <v>0</v>
      </c>
      <c r="AA1022" s="9">
        <v>1</v>
      </c>
      <c r="AB1022" s="9">
        <v>0</v>
      </c>
      <c r="AC1022" s="9">
        <v>0</v>
      </c>
      <c r="AD1022" s="29">
        <v>0</v>
      </c>
      <c r="AE1022" s="187">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0"/>
        <v>0.44750000000000001</v>
      </c>
      <c r="AS1022">
        <v>56.05</v>
      </c>
      <c r="AT1022" s="39">
        <v>43.05</v>
      </c>
      <c r="AU1022">
        <v>0</v>
      </c>
      <c r="AV1022" s="17">
        <v>1</v>
      </c>
      <c r="AW1022">
        <v>0</v>
      </c>
      <c r="AX1022" s="17">
        <v>1</v>
      </c>
      <c r="AY1022" s="17" t="s">
        <v>5</v>
      </c>
      <c r="AZ1022">
        <v>0</v>
      </c>
      <c r="BA1022">
        <v>1</v>
      </c>
      <c r="BB1022">
        <v>0</v>
      </c>
      <c r="BC1022">
        <v>0</v>
      </c>
      <c r="BD1022">
        <v>0</v>
      </c>
      <c r="BE1022" s="17">
        <v>0</v>
      </c>
      <c r="BF1022">
        <v>0</v>
      </c>
      <c r="BG1022">
        <v>1</v>
      </c>
      <c r="BH1022" s="17">
        <v>0</v>
      </c>
      <c r="BI1022">
        <v>127.1666666666667</v>
      </c>
      <c r="BJ1022">
        <v>27</v>
      </c>
      <c r="BK1022" s="92">
        <f t="shared" si="253"/>
        <v>33.730000000000004</v>
      </c>
      <c r="BL1022">
        <v>0</v>
      </c>
      <c r="BM1022">
        <v>0</v>
      </c>
      <c r="BN1022">
        <v>0</v>
      </c>
      <c r="BO1022">
        <v>0</v>
      </c>
      <c r="BP1022">
        <v>1</v>
      </c>
      <c r="BQ1022">
        <v>0</v>
      </c>
      <c r="BR1022">
        <v>0</v>
      </c>
      <c r="BS1022" s="17">
        <v>0</v>
      </c>
      <c r="BT1022">
        <v>0</v>
      </c>
      <c r="BU1022">
        <v>1</v>
      </c>
      <c r="BV1022">
        <v>0</v>
      </c>
      <c r="BW1022" s="17">
        <v>0</v>
      </c>
      <c r="BX1022">
        <v>0</v>
      </c>
      <c r="BY1022">
        <v>0</v>
      </c>
      <c r="BZ1022">
        <v>0</v>
      </c>
      <c r="CA1022">
        <v>0</v>
      </c>
      <c r="CB1022" s="17">
        <v>0</v>
      </c>
      <c r="CC1022">
        <v>0</v>
      </c>
      <c r="CD1022">
        <v>0</v>
      </c>
      <c r="CE1022">
        <v>1</v>
      </c>
      <c r="CF1022">
        <v>1</v>
      </c>
      <c r="CG1022">
        <v>0</v>
      </c>
      <c r="CH1022">
        <v>1</v>
      </c>
      <c r="CI1022">
        <v>1</v>
      </c>
      <c r="CJ1022">
        <v>1</v>
      </c>
      <c r="CK1022">
        <v>1</v>
      </c>
      <c r="CL1022">
        <v>1</v>
      </c>
      <c r="CM1022" s="17">
        <v>0</v>
      </c>
      <c r="CN1022">
        <v>0</v>
      </c>
      <c r="CO1022">
        <v>2</v>
      </c>
      <c r="CP1022">
        <v>0</v>
      </c>
      <c r="CQ1022">
        <v>1</v>
      </c>
      <c r="CR1022">
        <v>16</v>
      </c>
      <c r="CX1022" s="33" t="s">
        <v>85</v>
      </c>
    </row>
    <row r="1023" spans="1:102" x14ac:dyDescent="0.25">
      <c r="A1023">
        <v>1022</v>
      </c>
      <c r="B1023">
        <v>70</v>
      </c>
      <c r="C1023" s="24" t="s">
        <v>4146</v>
      </c>
      <c r="D1023" s="12">
        <v>22.3</v>
      </c>
      <c r="E1023" s="13">
        <f t="shared" si="252"/>
        <v>3.8911184784505326</v>
      </c>
      <c r="F1023" s="7">
        <v>5.7309999999999999</v>
      </c>
      <c r="G1023" s="7">
        <f t="shared" si="238"/>
        <v>18.408881521549468</v>
      </c>
      <c r="H1023" s="15">
        <f t="shared" si="239"/>
        <v>26.191118478450534</v>
      </c>
      <c r="I1023" s="11">
        <f t="shared" si="240"/>
        <v>0.22621194998536645</v>
      </c>
      <c r="J1023" s="32">
        <f t="shared" si="241"/>
        <v>3.9471636710062201E-2</v>
      </c>
      <c r="K1023" s="32">
        <f t="shared" si="242"/>
        <v>25.334647441794012</v>
      </c>
      <c r="L1023" s="8">
        <v>1</v>
      </c>
      <c r="M1023" s="9">
        <v>0</v>
      </c>
      <c r="N1023" s="8">
        <v>1</v>
      </c>
      <c r="O1023" s="9">
        <v>0</v>
      </c>
      <c r="P1023" s="9">
        <v>0</v>
      </c>
      <c r="Q1023" s="9">
        <v>0</v>
      </c>
      <c r="R1023" s="9">
        <v>0</v>
      </c>
      <c r="S1023" s="8">
        <v>628</v>
      </c>
      <c r="T1023" s="9">
        <v>18</v>
      </c>
      <c r="U1023" s="9">
        <f t="shared" si="243"/>
        <v>609</v>
      </c>
      <c r="V1023" s="9">
        <f t="shared" si="244"/>
        <v>36</v>
      </c>
      <c r="W1023" s="7">
        <v>11.32</v>
      </c>
      <c r="X1023" s="7">
        <v>16.41</v>
      </c>
      <c r="Y1023" s="9">
        <v>1</v>
      </c>
      <c r="Z1023" s="9">
        <v>0</v>
      </c>
      <c r="AA1023" s="9">
        <v>1</v>
      </c>
      <c r="AB1023" s="9">
        <v>0</v>
      </c>
      <c r="AC1023" s="9">
        <v>0</v>
      </c>
      <c r="AD1023" s="29">
        <v>0</v>
      </c>
      <c r="AE1023" s="187">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0"/>
        <v>0.44750000000000001</v>
      </c>
      <c r="AS1023">
        <v>56.05</v>
      </c>
      <c r="AT1023" s="39">
        <v>43.05</v>
      </c>
      <c r="AU1023">
        <v>0</v>
      </c>
      <c r="AV1023" s="17">
        <v>1</v>
      </c>
      <c r="AW1023">
        <v>0</v>
      </c>
      <c r="AX1023" s="17">
        <v>1</v>
      </c>
      <c r="AY1023" s="17" t="s">
        <v>5</v>
      </c>
      <c r="AZ1023">
        <v>0</v>
      </c>
      <c r="BA1023">
        <v>1</v>
      </c>
      <c r="BB1023">
        <v>0</v>
      </c>
      <c r="BC1023">
        <v>0</v>
      </c>
      <c r="BD1023">
        <v>0</v>
      </c>
      <c r="BE1023" s="17">
        <v>0</v>
      </c>
      <c r="BF1023">
        <v>0</v>
      </c>
      <c r="BG1023">
        <v>1</v>
      </c>
      <c r="BH1023" s="17">
        <v>0</v>
      </c>
      <c r="BI1023">
        <v>127.1666666666667</v>
      </c>
      <c r="BJ1023">
        <v>27</v>
      </c>
      <c r="BK1023" s="92">
        <f t="shared" si="253"/>
        <v>33.730000000000004</v>
      </c>
      <c r="BL1023">
        <v>0</v>
      </c>
      <c r="BM1023">
        <v>0</v>
      </c>
      <c r="BN1023">
        <v>0</v>
      </c>
      <c r="BO1023">
        <v>0</v>
      </c>
      <c r="BP1023">
        <v>1</v>
      </c>
      <c r="BQ1023">
        <v>0</v>
      </c>
      <c r="BR1023">
        <v>0</v>
      </c>
      <c r="BS1023" s="17">
        <v>0</v>
      </c>
      <c r="BT1023">
        <v>0</v>
      </c>
      <c r="BU1023">
        <v>1</v>
      </c>
      <c r="BV1023">
        <v>0</v>
      </c>
      <c r="BW1023" s="17">
        <v>0</v>
      </c>
      <c r="BX1023">
        <v>0</v>
      </c>
      <c r="BY1023">
        <v>0</v>
      </c>
      <c r="BZ1023">
        <v>0</v>
      </c>
      <c r="CA1023">
        <v>0</v>
      </c>
      <c r="CB1023" s="17">
        <v>0</v>
      </c>
      <c r="CC1023">
        <v>0</v>
      </c>
      <c r="CD1023">
        <v>0</v>
      </c>
      <c r="CE1023">
        <v>1</v>
      </c>
      <c r="CF1023">
        <v>1</v>
      </c>
      <c r="CG1023">
        <v>0</v>
      </c>
      <c r="CH1023">
        <v>1</v>
      </c>
      <c r="CI1023">
        <v>1</v>
      </c>
      <c r="CJ1023">
        <v>1</v>
      </c>
      <c r="CK1023">
        <v>1</v>
      </c>
      <c r="CL1023">
        <v>1</v>
      </c>
      <c r="CM1023" s="17">
        <v>0</v>
      </c>
      <c r="CN1023">
        <v>0</v>
      </c>
      <c r="CO1023">
        <v>2</v>
      </c>
      <c r="CP1023">
        <v>0</v>
      </c>
      <c r="CQ1023">
        <v>1</v>
      </c>
      <c r="CR1023">
        <v>16</v>
      </c>
      <c r="CX1023" s="33" t="s">
        <v>85</v>
      </c>
    </row>
    <row r="1024" spans="1:102" x14ac:dyDescent="0.25">
      <c r="A1024">
        <v>1023</v>
      </c>
      <c r="B1024">
        <v>70</v>
      </c>
      <c r="C1024" s="24" t="s">
        <v>4146</v>
      </c>
      <c r="D1024" s="12">
        <v>6.37</v>
      </c>
      <c r="E1024" s="13">
        <f t="shared" si="252"/>
        <v>1.1200984701951819</v>
      </c>
      <c r="F1024" s="7">
        <v>5.6870000000000003</v>
      </c>
      <c r="G1024" s="7">
        <f t="shared" si="238"/>
        <v>5.2499015298048182</v>
      </c>
      <c r="H1024" s="15">
        <f t="shared" si="239"/>
        <v>7.490098470195182</v>
      </c>
      <c r="I1024" s="11">
        <f t="shared" si="240"/>
        <v>0.29631772152133901</v>
      </c>
      <c r="J1024" s="32">
        <f t="shared" si="241"/>
        <v>5.2104399775160716E-2</v>
      </c>
      <c r="K1024" s="32">
        <f t="shared" si="242"/>
        <v>19.192237206745858</v>
      </c>
      <c r="L1024" s="8">
        <v>1</v>
      </c>
      <c r="M1024" s="9">
        <v>0</v>
      </c>
      <c r="N1024" s="8">
        <v>1</v>
      </c>
      <c r="O1024" s="9">
        <v>0</v>
      </c>
      <c r="P1024" s="9">
        <v>0</v>
      </c>
      <c r="Q1024" s="9">
        <v>0</v>
      </c>
      <c r="R1024" s="9">
        <v>0</v>
      </c>
      <c r="S1024" s="8">
        <v>347</v>
      </c>
      <c r="T1024" s="9">
        <v>10</v>
      </c>
      <c r="U1024" s="9">
        <f t="shared" si="243"/>
        <v>336</v>
      </c>
      <c r="V1024" s="9">
        <f t="shared" si="244"/>
        <v>36</v>
      </c>
      <c r="W1024" s="7">
        <v>11.32</v>
      </c>
      <c r="X1024" s="7">
        <v>16.41</v>
      </c>
      <c r="Y1024" s="9">
        <v>1</v>
      </c>
      <c r="Z1024" s="9">
        <v>0</v>
      </c>
      <c r="AA1024" s="9">
        <v>1</v>
      </c>
      <c r="AB1024" s="9">
        <v>0</v>
      </c>
      <c r="AC1024" s="9">
        <v>0</v>
      </c>
      <c r="AD1024" s="29">
        <v>0</v>
      </c>
      <c r="AE1024" s="187">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s="17">
        <v>0</v>
      </c>
      <c r="BF1024">
        <v>0</v>
      </c>
      <c r="BG1024">
        <v>1</v>
      </c>
      <c r="BH1024" s="17">
        <v>0</v>
      </c>
      <c r="BI1024">
        <v>127.1666666666667</v>
      </c>
      <c r="BJ1024">
        <v>27</v>
      </c>
      <c r="BK1024" s="92">
        <f t="shared" si="253"/>
        <v>33.730000000000004</v>
      </c>
      <c r="BL1024">
        <v>1</v>
      </c>
      <c r="BM1024">
        <v>0</v>
      </c>
      <c r="BN1024">
        <v>0</v>
      </c>
      <c r="BO1024">
        <v>0</v>
      </c>
      <c r="BP1024">
        <v>0</v>
      </c>
      <c r="BQ1024">
        <v>0</v>
      </c>
      <c r="BR1024">
        <v>0</v>
      </c>
      <c r="BS1024" s="17">
        <v>0</v>
      </c>
      <c r="BT1024">
        <v>0</v>
      </c>
      <c r="BU1024">
        <v>0</v>
      </c>
      <c r="BV1024">
        <v>1</v>
      </c>
      <c r="BW1024" s="17">
        <v>0</v>
      </c>
      <c r="BX1024">
        <v>0</v>
      </c>
      <c r="BY1024">
        <v>0</v>
      </c>
      <c r="BZ1024">
        <v>0</v>
      </c>
      <c r="CA1024">
        <v>0</v>
      </c>
      <c r="CB1024" s="17">
        <v>0</v>
      </c>
      <c r="CC1024">
        <v>0</v>
      </c>
      <c r="CD1024">
        <v>0</v>
      </c>
      <c r="CE1024">
        <v>1</v>
      </c>
      <c r="CF1024">
        <v>1</v>
      </c>
      <c r="CG1024">
        <v>0</v>
      </c>
      <c r="CH1024">
        <v>1</v>
      </c>
      <c r="CI1024">
        <v>1</v>
      </c>
      <c r="CJ1024">
        <v>0</v>
      </c>
      <c r="CK1024">
        <v>0</v>
      </c>
      <c r="CL1024">
        <v>1</v>
      </c>
      <c r="CM1024" s="17">
        <v>0</v>
      </c>
      <c r="CN1024">
        <v>0</v>
      </c>
      <c r="CO1024">
        <v>2</v>
      </c>
      <c r="CP1024">
        <v>0</v>
      </c>
      <c r="CQ1024">
        <v>1</v>
      </c>
      <c r="CR1024">
        <v>16</v>
      </c>
      <c r="CX1024" s="33" t="s">
        <v>85</v>
      </c>
    </row>
    <row r="1025" spans="1:102" x14ac:dyDescent="0.25">
      <c r="A1025">
        <v>1024</v>
      </c>
      <c r="B1025">
        <v>70</v>
      </c>
      <c r="C1025" s="24" t="s">
        <v>4146</v>
      </c>
      <c r="D1025" s="12">
        <v>8.89</v>
      </c>
      <c r="E1025" s="13">
        <f t="shared" si="252"/>
        <v>1.1154328732747805</v>
      </c>
      <c r="F1025" s="7">
        <v>7.97</v>
      </c>
      <c r="G1025" s="7">
        <f t="shared" si="238"/>
        <v>7.7745671267252199</v>
      </c>
      <c r="H1025" s="15">
        <f t="shared" si="239"/>
        <v>10.005432873274781</v>
      </c>
      <c r="I1025" s="11">
        <f t="shared" si="240"/>
        <v>0.43641211105203109</v>
      </c>
      <c r="J1025" s="32">
        <f t="shared" si="241"/>
        <v>5.4756852076791866E-2</v>
      </c>
      <c r="K1025" s="32">
        <f t="shared" si="242"/>
        <v>18.262554585818489</v>
      </c>
      <c r="L1025" s="8">
        <v>1</v>
      </c>
      <c r="M1025" s="9">
        <v>0</v>
      </c>
      <c r="N1025" s="8">
        <v>1</v>
      </c>
      <c r="O1025" s="9">
        <v>0</v>
      </c>
      <c r="P1025" s="9">
        <v>0</v>
      </c>
      <c r="Q1025" s="9">
        <v>0</v>
      </c>
      <c r="R1025" s="9">
        <v>0</v>
      </c>
      <c r="S1025" s="8">
        <v>281</v>
      </c>
      <c r="T1025" s="9">
        <v>10</v>
      </c>
      <c r="U1025" s="9">
        <f t="shared" si="243"/>
        <v>270</v>
      </c>
      <c r="V1025" s="9">
        <f t="shared" si="244"/>
        <v>36</v>
      </c>
      <c r="W1025" s="7">
        <v>11.32</v>
      </c>
      <c r="X1025" s="7">
        <v>16.41</v>
      </c>
      <c r="Y1025" s="9">
        <v>1</v>
      </c>
      <c r="Z1025" s="9">
        <v>0</v>
      </c>
      <c r="AA1025" s="9">
        <v>1</v>
      </c>
      <c r="AB1025" s="9">
        <v>0</v>
      </c>
      <c r="AC1025" s="9">
        <v>0</v>
      </c>
      <c r="AD1025" s="29">
        <v>0</v>
      </c>
      <c r="AE1025" s="187">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s="17">
        <v>0</v>
      </c>
      <c r="BF1025">
        <v>0</v>
      </c>
      <c r="BG1025">
        <v>1</v>
      </c>
      <c r="BH1025" s="17">
        <v>0</v>
      </c>
      <c r="BI1025">
        <v>127.1666666666667</v>
      </c>
      <c r="BJ1025">
        <v>27</v>
      </c>
      <c r="BK1025" s="92">
        <f t="shared" si="253"/>
        <v>33.730000000000004</v>
      </c>
      <c r="BL1025">
        <v>1</v>
      </c>
      <c r="BM1025">
        <v>0</v>
      </c>
      <c r="BN1025">
        <v>0</v>
      </c>
      <c r="BO1025">
        <v>0</v>
      </c>
      <c r="BP1025">
        <v>0</v>
      </c>
      <c r="BQ1025">
        <v>0</v>
      </c>
      <c r="BR1025">
        <v>0</v>
      </c>
      <c r="BS1025" s="17">
        <v>0</v>
      </c>
      <c r="BT1025">
        <v>0</v>
      </c>
      <c r="BU1025">
        <v>0</v>
      </c>
      <c r="BV1025">
        <v>1</v>
      </c>
      <c r="BW1025" s="17">
        <v>0</v>
      </c>
      <c r="BX1025">
        <v>0</v>
      </c>
      <c r="BY1025">
        <v>0</v>
      </c>
      <c r="BZ1025">
        <v>0</v>
      </c>
      <c r="CA1025">
        <v>0</v>
      </c>
      <c r="CB1025" s="17">
        <v>0</v>
      </c>
      <c r="CC1025">
        <v>0</v>
      </c>
      <c r="CD1025">
        <v>0</v>
      </c>
      <c r="CE1025">
        <v>1</v>
      </c>
      <c r="CF1025">
        <v>1</v>
      </c>
      <c r="CG1025">
        <v>0</v>
      </c>
      <c r="CH1025">
        <v>1</v>
      </c>
      <c r="CI1025">
        <v>1</v>
      </c>
      <c r="CJ1025">
        <v>0</v>
      </c>
      <c r="CK1025">
        <v>0</v>
      </c>
      <c r="CL1025">
        <v>1</v>
      </c>
      <c r="CM1025" s="17">
        <v>0</v>
      </c>
      <c r="CN1025">
        <v>0</v>
      </c>
      <c r="CO1025">
        <v>2</v>
      </c>
      <c r="CP1025">
        <v>0</v>
      </c>
      <c r="CQ1025">
        <v>1</v>
      </c>
      <c r="CR1025">
        <v>16</v>
      </c>
      <c r="CX1025" s="33" t="s">
        <v>85</v>
      </c>
    </row>
    <row r="1026" spans="1:102" x14ac:dyDescent="0.25">
      <c r="A1026">
        <v>1025</v>
      </c>
      <c r="B1026">
        <v>70</v>
      </c>
      <c r="C1026" s="24" t="s">
        <v>4146</v>
      </c>
      <c r="D1026" s="12">
        <v>16.399999999999999</v>
      </c>
      <c r="E1026" s="13">
        <f t="shared" si="252"/>
        <v>5.8217962371316991</v>
      </c>
      <c r="F1026" s="7">
        <v>2.8170000000000002</v>
      </c>
      <c r="G1026" s="7">
        <f t="shared" ref="G1026:G1089" si="254">D1026-E1026</f>
        <v>10.578203762868299</v>
      </c>
      <c r="H1026" s="15">
        <f t="shared" ref="H1026:H1089" si="255">D1026+E1026</f>
        <v>22.221796237131699</v>
      </c>
      <c r="I1026" s="11">
        <f t="shared" ref="I1026:I1089" si="256">IFERROR(F1026/SQRT(F1026^2+U1026), "X")</f>
        <v>0.1518967044694732</v>
      </c>
      <c r="J1026" s="32">
        <f t="shared" ref="J1026:J1089" si="257">IFERROR(SQRT((1-I1026^2)/U1026), "X")</f>
        <v>5.3921442836163715E-2</v>
      </c>
      <c r="K1026" s="32">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ref="V1026:V1089" si="260">COUNTIF(B:B,B1026)</f>
        <v>36</v>
      </c>
      <c r="W1026" s="7">
        <v>11.32</v>
      </c>
      <c r="X1026" s="7">
        <v>16.41</v>
      </c>
      <c r="Y1026" s="9">
        <v>1</v>
      </c>
      <c r="Z1026" s="9">
        <v>0</v>
      </c>
      <c r="AA1026" s="9">
        <v>1</v>
      </c>
      <c r="AB1026" s="9">
        <v>0</v>
      </c>
      <c r="AC1026" s="9">
        <v>0</v>
      </c>
      <c r="AD1026" s="29">
        <v>0</v>
      </c>
      <c r="AE1026" s="187">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s="17">
        <v>0</v>
      </c>
      <c r="BF1026">
        <v>0</v>
      </c>
      <c r="BG1026">
        <v>1</v>
      </c>
      <c r="BH1026" s="17">
        <v>0</v>
      </c>
      <c r="BI1026">
        <v>127.1666666666667</v>
      </c>
      <c r="BJ1026">
        <v>27</v>
      </c>
      <c r="BK1026" s="92">
        <f t="shared" si="253"/>
        <v>33.730000000000004</v>
      </c>
      <c r="BL1026">
        <v>0</v>
      </c>
      <c r="BM1026">
        <v>0</v>
      </c>
      <c r="BN1026">
        <v>0</v>
      </c>
      <c r="BO1026">
        <v>0</v>
      </c>
      <c r="BP1026">
        <v>1</v>
      </c>
      <c r="BQ1026">
        <v>0</v>
      </c>
      <c r="BR1026">
        <v>0</v>
      </c>
      <c r="BS1026" s="17">
        <v>0</v>
      </c>
      <c r="BT1026">
        <v>0</v>
      </c>
      <c r="BU1026">
        <v>1</v>
      </c>
      <c r="BV1026">
        <v>0</v>
      </c>
      <c r="BW1026" s="17">
        <v>0</v>
      </c>
      <c r="BX1026">
        <v>0</v>
      </c>
      <c r="BY1026">
        <v>0</v>
      </c>
      <c r="BZ1026">
        <v>0</v>
      </c>
      <c r="CA1026">
        <v>0</v>
      </c>
      <c r="CB1026" s="17">
        <v>0</v>
      </c>
      <c r="CC1026">
        <v>0</v>
      </c>
      <c r="CD1026">
        <v>0</v>
      </c>
      <c r="CE1026">
        <v>1</v>
      </c>
      <c r="CF1026">
        <v>1</v>
      </c>
      <c r="CG1026">
        <v>0</v>
      </c>
      <c r="CH1026">
        <v>1</v>
      </c>
      <c r="CI1026">
        <v>1</v>
      </c>
      <c r="CJ1026">
        <v>0</v>
      </c>
      <c r="CK1026">
        <v>0</v>
      </c>
      <c r="CL1026">
        <v>1</v>
      </c>
      <c r="CM1026" s="17">
        <v>0</v>
      </c>
      <c r="CN1026">
        <v>0</v>
      </c>
      <c r="CO1026">
        <v>2</v>
      </c>
      <c r="CP1026">
        <v>0</v>
      </c>
      <c r="CQ1026">
        <v>1</v>
      </c>
      <c r="CR1026">
        <v>16</v>
      </c>
      <c r="CX1026" s="33" t="s">
        <v>85</v>
      </c>
    </row>
    <row r="1027" spans="1:102" x14ac:dyDescent="0.25">
      <c r="A1027">
        <v>1026</v>
      </c>
      <c r="B1027">
        <v>70</v>
      </c>
      <c r="C1027" s="24" t="s">
        <v>4146</v>
      </c>
      <c r="D1027" s="12">
        <v>27.5</v>
      </c>
      <c r="E1027" s="13">
        <f t="shared" si="252"/>
        <v>5.1162790697674421</v>
      </c>
      <c r="F1027" s="7">
        <v>5.375</v>
      </c>
      <c r="G1027" s="7">
        <f t="shared" si="254"/>
        <v>22.383720930232556</v>
      </c>
      <c r="H1027" s="15">
        <f t="shared" si="255"/>
        <v>32.616279069767444</v>
      </c>
      <c r="I1027" s="11">
        <f t="shared" si="256"/>
        <v>0.31090114536848695</v>
      </c>
      <c r="J1027" s="32">
        <f t="shared" si="257"/>
        <v>5.7842073556927817E-2</v>
      </c>
      <c r="K1027" s="32">
        <f t="shared" si="258"/>
        <v>17.288453516726126</v>
      </c>
      <c r="L1027" s="8">
        <v>1</v>
      </c>
      <c r="M1027" s="9">
        <v>0</v>
      </c>
      <c r="N1027" s="8">
        <v>1</v>
      </c>
      <c r="O1027" s="9">
        <v>0</v>
      </c>
      <c r="P1027" s="9">
        <v>0</v>
      </c>
      <c r="Q1027" s="9">
        <v>0</v>
      </c>
      <c r="R1027" s="9">
        <v>0</v>
      </c>
      <c r="S1027" s="8">
        <v>281</v>
      </c>
      <c r="T1027" s="9">
        <v>10</v>
      </c>
      <c r="U1027" s="9">
        <f t="shared" si="259"/>
        <v>270</v>
      </c>
      <c r="V1027" s="9">
        <f t="shared" si="260"/>
        <v>36</v>
      </c>
      <c r="W1027" s="7">
        <v>11.32</v>
      </c>
      <c r="X1027" s="7">
        <v>16.41</v>
      </c>
      <c r="Y1027" s="9">
        <v>1</v>
      </c>
      <c r="Z1027" s="9">
        <v>0</v>
      </c>
      <c r="AA1027" s="9">
        <v>1</v>
      </c>
      <c r="AB1027" s="9">
        <v>0</v>
      </c>
      <c r="AC1027" s="9">
        <v>0</v>
      </c>
      <c r="AD1027" s="29">
        <v>0</v>
      </c>
      <c r="AE1027" s="187">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s="17">
        <v>0</v>
      </c>
      <c r="BF1027">
        <v>0</v>
      </c>
      <c r="BG1027">
        <v>1</v>
      </c>
      <c r="BH1027" s="17">
        <v>0</v>
      </c>
      <c r="BI1027">
        <v>127.1666666666667</v>
      </c>
      <c r="BJ1027">
        <v>27</v>
      </c>
      <c r="BK1027" s="92">
        <f t="shared" si="253"/>
        <v>33.730000000000004</v>
      </c>
      <c r="BL1027">
        <v>0</v>
      </c>
      <c r="BM1027">
        <v>0</v>
      </c>
      <c r="BN1027">
        <v>0</v>
      </c>
      <c r="BO1027">
        <v>0</v>
      </c>
      <c r="BP1027">
        <v>1</v>
      </c>
      <c r="BQ1027">
        <v>0</v>
      </c>
      <c r="BR1027">
        <v>0</v>
      </c>
      <c r="BS1027" s="17">
        <v>0</v>
      </c>
      <c r="BT1027">
        <v>0</v>
      </c>
      <c r="BU1027">
        <v>1</v>
      </c>
      <c r="BV1027">
        <v>0</v>
      </c>
      <c r="BW1027" s="17">
        <v>0</v>
      </c>
      <c r="BX1027">
        <v>0</v>
      </c>
      <c r="BY1027">
        <v>0</v>
      </c>
      <c r="BZ1027">
        <v>0</v>
      </c>
      <c r="CA1027">
        <v>0</v>
      </c>
      <c r="CB1027" s="17">
        <v>0</v>
      </c>
      <c r="CC1027">
        <v>0</v>
      </c>
      <c r="CD1027">
        <v>0</v>
      </c>
      <c r="CE1027">
        <v>1</v>
      </c>
      <c r="CF1027">
        <v>1</v>
      </c>
      <c r="CG1027">
        <v>0</v>
      </c>
      <c r="CH1027">
        <v>1</v>
      </c>
      <c r="CI1027">
        <v>1</v>
      </c>
      <c r="CJ1027">
        <v>0</v>
      </c>
      <c r="CK1027">
        <v>0</v>
      </c>
      <c r="CL1027">
        <v>1</v>
      </c>
      <c r="CM1027" s="17">
        <v>0</v>
      </c>
      <c r="CN1027">
        <v>0</v>
      </c>
      <c r="CO1027">
        <v>2</v>
      </c>
      <c r="CP1027">
        <v>0</v>
      </c>
      <c r="CQ1027">
        <v>1</v>
      </c>
      <c r="CR1027">
        <v>16</v>
      </c>
      <c r="CX1027" s="33" t="s">
        <v>85</v>
      </c>
    </row>
    <row r="1028" spans="1:102" x14ac:dyDescent="0.25">
      <c r="A1028">
        <v>1027</v>
      </c>
      <c r="B1028">
        <v>70</v>
      </c>
      <c r="C1028" s="24" t="s">
        <v>4146</v>
      </c>
      <c r="D1028" s="12">
        <v>12.1</v>
      </c>
      <c r="E1028" s="13">
        <f t="shared" si="252"/>
        <v>11.329588014981272</v>
      </c>
      <c r="F1028" s="7">
        <v>1.0680000000000001</v>
      </c>
      <c r="G1028" s="7">
        <f t="shared" si="254"/>
        <v>0.77041198501872721</v>
      </c>
      <c r="H1028" s="15">
        <f t="shared" si="255"/>
        <v>23.42958801498127</v>
      </c>
      <c r="I1028" s="11">
        <f t="shared" si="256"/>
        <v>5.8165532656837944E-2</v>
      </c>
      <c r="J1028" s="32">
        <f t="shared" si="257"/>
        <v>5.4462109229249003E-2</v>
      </c>
      <c r="K1028" s="32">
        <f t="shared" si="258"/>
        <v>18.361389489905172</v>
      </c>
      <c r="L1028" s="8">
        <v>1</v>
      </c>
      <c r="M1028" s="9">
        <v>0</v>
      </c>
      <c r="N1028" s="8">
        <v>1</v>
      </c>
      <c r="O1028" s="9">
        <v>0</v>
      </c>
      <c r="P1028" s="9">
        <v>0</v>
      </c>
      <c r="Q1028" s="9">
        <v>0</v>
      </c>
      <c r="R1028" s="9">
        <v>0</v>
      </c>
      <c r="S1028" s="8">
        <v>347</v>
      </c>
      <c r="T1028" s="9">
        <v>10</v>
      </c>
      <c r="U1028" s="9">
        <f t="shared" si="259"/>
        <v>336</v>
      </c>
      <c r="V1028" s="9">
        <f t="shared" si="260"/>
        <v>36</v>
      </c>
      <c r="W1028" s="7">
        <v>11.32</v>
      </c>
      <c r="X1028" s="7">
        <v>16.41</v>
      </c>
      <c r="Y1028" s="9">
        <v>1</v>
      </c>
      <c r="Z1028" s="9">
        <v>0</v>
      </c>
      <c r="AA1028" s="9">
        <v>1</v>
      </c>
      <c r="AB1028" s="9">
        <v>0</v>
      </c>
      <c r="AC1028" s="9">
        <v>0</v>
      </c>
      <c r="AD1028" s="29">
        <v>0</v>
      </c>
      <c r="AE1028" s="187">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s="17">
        <v>0</v>
      </c>
      <c r="BF1028">
        <v>0</v>
      </c>
      <c r="BG1028">
        <v>1</v>
      </c>
      <c r="BH1028" s="17">
        <v>0</v>
      </c>
      <c r="BI1028">
        <v>127.1666666666667</v>
      </c>
      <c r="BJ1028">
        <v>27</v>
      </c>
      <c r="BK1028" s="92">
        <f t="shared" si="253"/>
        <v>33.730000000000004</v>
      </c>
      <c r="BL1028">
        <v>0</v>
      </c>
      <c r="BM1028">
        <v>0</v>
      </c>
      <c r="BN1028">
        <v>0</v>
      </c>
      <c r="BO1028">
        <v>0</v>
      </c>
      <c r="BP1028">
        <v>1</v>
      </c>
      <c r="BQ1028">
        <v>0</v>
      </c>
      <c r="BR1028">
        <v>0</v>
      </c>
      <c r="BS1028" s="17">
        <v>0</v>
      </c>
      <c r="BT1028">
        <v>0</v>
      </c>
      <c r="BU1028">
        <v>1</v>
      </c>
      <c r="BV1028">
        <v>0</v>
      </c>
      <c r="BW1028" s="17">
        <v>0</v>
      </c>
      <c r="BX1028">
        <v>0</v>
      </c>
      <c r="BY1028">
        <v>0</v>
      </c>
      <c r="BZ1028">
        <v>0</v>
      </c>
      <c r="CA1028">
        <v>0</v>
      </c>
      <c r="CB1028" s="17">
        <v>0</v>
      </c>
      <c r="CC1028">
        <v>0</v>
      </c>
      <c r="CD1028">
        <v>0</v>
      </c>
      <c r="CE1028">
        <v>1</v>
      </c>
      <c r="CF1028">
        <v>1</v>
      </c>
      <c r="CG1028">
        <v>0</v>
      </c>
      <c r="CH1028">
        <v>1</v>
      </c>
      <c r="CI1028">
        <v>1</v>
      </c>
      <c r="CJ1028">
        <v>0</v>
      </c>
      <c r="CK1028">
        <v>0</v>
      </c>
      <c r="CL1028">
        <v>1</v>
      </c>
      <c r="CM1028" s="17">
        <v>0</v>
      </c>
      <c r="CN1028">
        <v>0</v>
      </c>
      <c r="CO1028">
        <v>2</v>
      </c>
      <c r="CP1028">
        <v>0</v>
      </c>
      <c r="CQ1028">
        <v>1</v>
      </c>
      <c r="CR1028">
        <v>16</v>
      </c>
      <c r="CX1028" s="33" t="s">
        <v>85</v>
      </c>
    </row>
    <row r="1029" spans="1:102" x14ac:dyDescent="0.25">
      <c r="A1029">
        <v>1028</v>
      </c>
      <c r="B1029">
        <v>70</v>
      </c>
      <c r="C1029" s="24" t="s">
        <v>4146</v>
      </c>
      <c r="D1029" s="12">
        <v>31.6</v>
      </c>
      <c r="E1029" s="13">
        <f t="shared" si="252"/>
        <v>4.394381866221666</v>
      </c>
      <c r="F1029" s="7">
        <v>7.1909999999999998</v>
      </c>
      <c r="G1029" s="7">
        <f t="shared" si="254"/>
        <v>27.205618133778337</v>
      </c>
      <c r="H1029" s="15">
        <f t="shared" si="255"/>
        <v>35.994381866221666</v>
      </c>
      <c r="I1029" s="11">
        <f t="shared" si="256"/>
        <v>0.4009190418291817</v>
      </c>
      <c r="J1029" s="32">
        <f t="shared" si="257"/>
        <v>5.5752891368263349E-2</v>
      </c>
      <c r="K1029" s="32">
        <f t="shared" si="258"/>
        <v>17.936289499224749</v>
      </c>
      <c r="L1029" s="8">
        <v>1</v>
      </c>
      <c r="M1029" s="9">
        <v>0</v>
      </c>
      <c r="N1029" s="8">
        <v>1</v>
      </c>
      <c r="O1029" s="9">
        <v>0</v>
      </c>
      <c r="P1029" s="9">
        <v>0</v>
      </c>
      <c r="Q1029" s="9">
        <v>0</v>
      </c>
      <c r="R1029" s="9">
        <v>0</v>
      </c>
      <c r="S1029" s="8">
        <v>281</v>
      </c>
      <c r="T1029" s="9">
        <v>10</v>
      </c>
      <c r="U1029" s="9">
        <f t="shared" si="259"/>
        <v>270</v>
      </c>
      <c r="V1029" s="9">
        <f t="shared" si="260"/>
        <v>36</v>
      </c>
      <c r="W1029" s="7">
        <v>11.32</v>
      </c>
      <c r="X1029" s="7">
        <v>16.41</v>
      </c>
      <c r="Y1029" s="9">
        <v>1</v>
      </c>
      <c r="Z1029" s="9">
        <v>0</v>
      </c>
      <c r="AA1029" s="9">
        <v>1</v>
      </c>
      <c r="AB1029" s="9">
        <v>0</v>
      </c>
      <c r="AC1029" s="9">
        <v>0</v>
      </c>
      <c r="AD1029" s="29">
        <v>0</v>
      </c>
      <c r="AE1029" s="187">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s="17">
        <v>0</v>
      </c>
      <c r="BF1029">
        <v>0</v>
      </c>
      <c r="BG1029">
        <v>1</v>
      </c>
      <c r="BH1029" s="17">
        <v>0</v>
      </c>
      <c r="BI1029">
        <v>127.1666666666667</v>
      </c>
      <c r="BJ1029">
        <v>27</v>
      </c>
      <c r="BK1029" s="92">
        <f t="shared" si="253"/>
        <v>33.730000000000004</v>
      </c>
      <c r="BL1029">
        <v>0</v>
      </c>
      <c r="BM1029">
        <v>0</v>
      </c>
      <c r="BN1029">
        <v>0</v>
      </c>
      <c r="BO1029">
        <v>0</v>
      </c>
      <c r="BP1029">
        <v>1</v>
      </c>
      <c r="BQ1029">
        <v>0</v>
      </c>
      <c r="BR1029">
        <v>0</v>
      </c>
      <c r="BS1029" s="17">
        <v>0</v>
      </c>
      <c r="BT1029">
        <v>0</v>
      </c>
      <c r="BU1029">
        <v>1</v>
      </c>
      <c r="BV1029">
        <v>0</v>
      </c>
      <c r="BW1029" s="17">
        <v>0</v>
      </c>
      <c r="BX1029">
        <v>0</v>
      </c>
      <c r="BY1029">
        <v>0</v>
      </c>
      <c r="BZ1029">
        <v>0</v>
      </c>
      <c r="CA1029">
        <v>0</v>
      </c>
      <c r="CB1029" s="17">
        <v>0</v>
      </c>
      <c r="CC1029">
        <v>0</v>
      </c>
      <c r="CD1029">
        <v>0</v>
      </c>
      <c r="CE1029">
        <v>1</v>
      </c>
      <c r="CF1029">
        <v>1</v>
      </c>
      <c r="CG1029">
        <v>0</v>
      </c>
      <c r="CH1029">
        <v>1</v>
      </c>
      <c r="CI1029">
        <v>1</v>
      </c>
      <c r="CJ1029">
        <v>0</v>
      </c>
      <c r="CK1029">
        <v>0</v>
      </c>
      <c r="CL1029">
        <v>1</v>
      </c>
      <c r="CM1029" s="17">
        <v>0</v>
      </c>
      <c r="CN1029">
        <v>0</v>
      </c>
      <c r="CO1029">
        <v>2</v>
      </c>
      <c r="CP1029">
        <v>0</v>
      </c>
      <c r="CQ1029">
        <v>1</v>
      </c>
      <c r="CR1029">
        <v>16</v>
      </c>
      <c r="CX1029" s="33" t="s">
        <v>85</v>
      </c>
    </row>
    <row r="1030" spans="1:102" x14ac:dyDescent="0.25">
      <c r="A1030">
        <v>1029</v>
      </c>
      <c r="B1030">
        <v>70</v>
      </c>
      <c r="C1030" s="24" t="s">
        <v>4146</v>
      </c>
      <c r="D1030" s="12">
        <v>6.66</v>
      </c>
      <c r="E1030" s="13">
        <f t="shared" si="252"/>
        <v>1.1388508891928866</v>
      </c>
      <c r="F1030" s="7">
        <v>5.8479999999999999</v>
      </c>
      <c r="G1030" s="7">
        <f t="shared" si="254"/>
        <v>5.521149110807114</v>
      </c>
      <c r="H1030" s="15">
        <f t="shared" si="255"/>
        <v>7.7988508891928863</v>
      </c>
      <c r="I1030" s="11">
        <f t="shared" si="256"/>
        <v>0.30643468951102304</v>
      </c>
      <c r="J1030" s="32">
        <f t="shared" si="257"/>
        <v>5.2399912707083281E-2</v>
      </c>
      <c r="K1030" s="32">
        <f t="shared" si="258"/>
        <v>19.084001257597947</v>
      </c>
      <c r="L1030" s="8">
        <v>1</v>
      </c>
      <c r="M1030" s="9">
        <v>0</v>
      </c>
      <c r="N1030" s="8">
        <v>1</v>
      </c>
      <c r="O1030" s="9">
        <v>0</v>
      </c>
      <c r="P1030" s="9">
        <v>0</v>
      </c>
      <c r="Q1030" s="9">
        <v>0</v>
      </c>
      <c r="R1030" s="9">
        <v>0</v>
      </c>
      <c r="S1030" s="8">
        <v>347</v>
      </c>
      <c r="T1030" s="9">
        <v>16</v>
      </c>
      <c r="U1030" s="9">
        <f t="shared" si="259"/>
        <v>330</v>
      </c>
      <c r="V1030" s="9">
        <f t="shared" si="260"/>
        <v>36</v>
      </c>
      <c r="W1030" s="7">
        <v>11.32</v>
      </c>
      <c r="X1030" s="7">
        <v>16.41</v>
      </c>
      <c r="Y1030" s="9">
        <v>1</v>
      </c>
      <c r="Z1030" s="9">
        <v>0</v>
      </c>
      <c r="AA1030" s="9">
        <v>1</v>
      </c>
      <c r="AB1030" s="9">
        <v>0</v>
      </c>
      <c r="AC1030" s="9">
        <v>0</v>
      </c>
      <c r="AD1030" s="29">
        <v>0</v>
      </c>
      <c r="AE1030" s="187">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s="17">
        <v>0</v>
      </c>
      <c r="BF1030">
        <v>0</v>
      </c>
      <c r="BG1030">
        <v>1</v>
      </c>
      <c r="BH1030" s="17">
        <v>0</v>
      </c>
      <c r="BI1030">
        <v>127.1666666666667</v>
      </c>
      <c r="BJ1030">
        <v>27</v>
      </c>
      <c r="BK1030" s="92">
        <f t="shared" si="253"/>
        <v>33.730000000000004</v>
      </c>
      <c r="BL1030">
        <v>1</v>
      </c>
      <c r="BM1030">
        <v>0</v>
      </c>
      <c r="BN1030">
        <v>0</v>
      </c>
      <c r="BO1030">
        <v>0</v>
      </c>
      <c r="BP1030">
        <v>0</v>
      </c>
      <c r="BQ1030">
        <v>0</v>
      </c>
      <c r="BR1030">
        <v>0</v>
      </c>
      <c r="BS1030" s="17">
        <v>0</v>
      </c>
      <c r="BT1030">
        <v>0</v>
      </c>
      <c r="BU1030">
        <v>0</v>
      </c>
      <c r="BV1030">
        <v>1</v>
      </c>
      <c r="BW1030" s="17">
        <v>0</v>
      </c>
      <c r="BX1030">
        <v>0</v>
      </c>
      <c r="BY1030">
        <v>0</v>
      </c>
      <c r="BZ1030">
        <v>0</v>
      </c>
      <c r="CA1030">
        <v>0</v>
      </c>
      <c r="CB1030" s="17">
        <v>0</v>
      </c>
      <c r="CC1030">
        <v>0</v>
      </c>
      <c r="CD1030">
        <v>0</v>
      </c>
      <c r="CE1030">
        <v>1</v>
      </c>
      <c r="CF1030">
        <v>1</v>
      </c>
      <c r="CG1030">
        <v>0</v>
      </c>
      <c r="CH1030">
        <v>1</v>
      </c>
      <c r="CI1030">
        <v>1</v>
      </c>
      <c r="CJ1030">
        <v>0</v>
      </c>
      <c r="CK1030">
        <v>1</v>
      </c>
      <c r="CL1030">
        <v>1</v>
      </c>
      <c r="CM1030" s="17">
        <v>0</v>
      </c>
      <c r="CN1030">
        <v>0</v>
      </c>
      <c r="CO1030">
        <v>2</v>
      </c>
      <c r="CP1030">
        <v>0</v>
      </c>
      <c r="CQ1030">
        <v>1</v>
      </c>
      <c r="CR1030">
        <v>16</v>
      </c>
      <c r="CX1030" s="33" t="s">
        <v>85</v>
      </c>
    </row>
    <row r="1031" spans="1:102" x14ac:dyDescent="0.25">
      <c r="A1031">
        <v>1030</v>
      </c>
      <c r="B1031">
        <v>70</v>
      </c>
      <c r="C1031" s="24" t="s">
        <v>4146</v>
      </c>
      <c r="D1031" s="12">
        <v>9.08</v>
      </c>
      <c r="E1031" s="13">
        <f t="shared" si="252"/>
        <v>1.1167138113393187</v>
      </c>
      <c r="F1031" s="7">
        <v>8.1310000000000002</v>
      </c>
      <c r="G1031" s="7">
        <f t="shared" si="254"/>
        <v>7.9632861886606818</v>
      </c>
      <c r="H1031" s="15">
        <f t="shared" si="255"/>
        <v>10.196713811339318</v>
      </c>
      <c r="I1031" s="11">
        <f t="shared" si="256"/>
        <v>0.44752009525633424</v>
      </c>
      <c r="J1031" s="32">
        <f t="shared" si="257"/>
        <v>5.5038752337514964E-2</v>
      </c>
      <c r="K1031" s="32">
        <f t="shared" si="258"/>
        <v>18.169016511633206</v>
      </c>
      <c r="L1031" s="8">
        <v>1</v>
      </c>
      <c r="M1031" s="9">
        <v>0</v>
      </c>
      <c r="N1031" s="8">
        <v>1</v>
      </c>
      <c r="O1031" s="9">
        <v>0</v>
      </c>
      <c r="P1031" s="9">
        <v>0</v>
      </c>
      <c r="Q1031" s="9">
        <v>0</v>
      </c>
      <c r="R1031" s="9">
        <v>0</v>
      </c>
      <c r="S1031" s="8">
        <v>281</v>
      </c>
      <c r="T1031" s="9">
        <v>16</v>
      </c>
      <c r="U1031" s="9">
        <f t="shared" si="259"/>
        <v>264</v>
      </c>
      <c r="V1031" s="9">
        <f t="shared" si="260"/>
        <v>36</v>
      </c>
      <c r="W1031" s="7">
        <v>11.32</v>
      </c>
      <c r="X1031" s="7">
        <v>16.41</v>
      </c>
      <c r="Y1031" s="9">
        <v>1</v>
      </c>
      <c r="Z1031" s="9">
        <v>0</v>
      </c>
      <c r="AA1031" s="9">
        <v>1</v>
      </c>
      <c r="AB1031" s="9">
        <v>0</v>
      </c>
      <c r="AC1031" s="9">
        <v>0</v>
      </c>
      <c r="AD1031" s="29">
        <v>0</v>
      </c>
      <c r="AE1031" s="187">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s="17">
        <v>0</v>
      </c>
      <c r="BF1031">
        <v>0</v>
      </c>
      <c r="BG1031">
        <v>1</v>
      </c>
      <c r="BH1031" s="17">
        <v>0</v>
      </c>
      <c r="BI1031">
        <v>127.1666666666667</v>
      </c>
      <c r="BJ1031">
        <v>27</v>
      </c>
      <c r="BK1031" s="92">
        <f t="shared" si="253"/>
        <v>33.730000000000004</v>
      </c>
      <c r="BL1031">
        <v>1</v>
      </c>
      <c r="BM1031">
        <v>0</v>
      </c>
      <c r="BN1031">
        <v>0</v>
      </c>
      <c r="BO1031">
        <v>0</v>
      </c>
      <c r="BP1031">
        <v>0</v>
      </c>
      <c r="BQ1031">
        <v>0</v>
      </c>
      <c r="BR1031">
        <v>0</v>
      </c>
      <c r="BS1031" s="17">
        <v>0</v>
      </c>
      <c r="BT1031">
        <v>0</v>
      </c>
      <c r="BU1031">
        <v>0</v>
      </c>
      <c r="BV1031">
        <v>1</v>
      </c>
      <c r="BW1031" s="17">
        <v>0</v>
      </c>
      <c r="BX1031">
        <v>0</v>
      </c>
      <c r="BY1031">
        <v>0</v>
      </c>
      <c r="BZ1031">
        <v>0</v>
      </c>
      <c r="CA1031">
        <v>0</v>
      </c>
      <c r="CB1031" s="17">
        <v>0</v>
      </c>
      <c r="CC1031">
        <v>0</v>
      </c>
      <c r="CD1031">
        <v>0</v>
      </c>
      <c r="CE1031">
        <v>1</v>
      </c>
      <c r="CF1031">
        <v>1</v>
      </c>
      <c r="CG1031">
        <v>0</v>
      </c>
      <c r="CH1031">
        <v>1</v>
      </c>
      <c r="CI1031">
        <v>1</v>
      </c>
      <c r="CJ1031">
        <v>0</v>
      </c>
      <c r="CK1031">
        <v>1</v>
      </c>
      <c r="CL1031">
        <v>1</v>
      </c>
      <c r="CM1031" s="17">
        <v>0</v>
      </c>
      <c r="CN1031">
        <v>0</v>
      </c>
      <c r="CO1031">
        <v>2</v>
      </c>
      <c r="CP1031">
        <v>0</v>
      </c>
      <c r="CQ1031">
        <v>1</v>
      </c>
      <c r="CR1031">
        <v>16</v>
      </c>
      <c r="CX1031" s="33" t="s">
        <v>85</v>
      </c>
    </row>
    <row r="1032" spans="1:102" x14ac:dyDescent="0.25">
      <c r="A1032">
        <v>1031</v>
      </c>
      <c r="B1032">
        <v>70</v>
      </c>
      <c r="C1032" s="24" t="s">
        <v>4146</v>
      </c>
      <c r="D1032" s="12">
        <v>18.7</v>
      </c>
      <c r="E1032" s="13">
        <f t="shared" si="252"/>
        <v>5.3125</v>
      </c>
      <c r="F1032" s="7">
        <v>3.52</v>
      </c>
      <c r="G1032" s="7">
        <f t="shared" si="254"/>
        <v>13.387499999999999</v>
      </c>
      <c r="H1032" s="15">
        <f t="shared" si="255"/>
        <v>24.012499999999999</v>
      </c>
      <c r="I1032" s="11">
        <f t="shared" si="256"/>
        <v>0.19023125532552315</v>
      </c>
      <c r="J1032" s="32">
        <f t="shared" si="257"/>
        <v>5.4042970262932713E-2</v>
      </c>
      <c r="K1032" s="32">
        <f t="shared" si="258"/>
        <v>18.503794205513636</v>
      </c>
      <c r="L1032" s="8">
        <v>1</v>
      </c>
      <c r="M1032" s="9">
        <v>0</v>
      </c>
      <c r="N1032" s="8">
        <v>1</v>
      </c>
      <c r="O1032" s="9">
        <v>0</v>
      </c>
      <c r="P1032" s="9">
        <v>0</v>
      </c>
      <c r="Q1032" s="9">
        <v>0</v>
      </c>
      <c r="R1032" s="9">
        <v>0</v>
      </c>
      <c r="S1032" s="8">
        <v>347</v>
      </c>
      <c r="T1032" s="9">
        <v>16</v>
      </c>
      <c r="U1032" s="9">
        <f t="shared" si="259"/>
        <v>330</v>
      </c>
      <c r="V1032" s="9">
        <f t="shared" si="260"/>
        <v>36</v>
      </c>
      <c r="W1032" s="7">
        <v>11.32</v>
      </c>
      <c r="X1032" s="7">
        <v>16.41</v>
      </c>
      <c r="Y1032" s="9">
        <v>1</v>
      </c>
      <c r="Z1032" s="9">
        <v>0</v>
      </c>
      <c r="AA1032" s="9">
        <v>1</v>
      </c>
      <c r="AB1032" s="9">
        <v>0</v>
      </c>
      <c r="AC1032" s="9">
        <v>0</v>
      </c>
      <c r="AD1032" s="29">
        <v>0</v>
      </c>
      <c r="AE1032" s="187">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s="17">
        <v>0</v>
      </c>
      <c r="BF1032">
        <v>0</v>
      </c>
      <c r="BG1032">
        <v>1</v>
      </c>
      <c r="BH1032" s="17">
        <v>0</v>
      </c>
      <c r="BI1032">
        <v>127.1666666666667</v>
      </c>
      <c r="BJ1032">
        <v>27</v>
      </c>
      <c r="BK1032" s="92">
        <f t="shared" si="253"/>
        <v>33.730000000000004</v>
      </c>
      <c r="BL1032">
        <v>0</v>
      </c>
      <c r="BM1032">
        <v>0</v>
      </c>
      <c r="BN1032">
        <v>0</v>
      </c>
      <c r="BO1032">
        <v>0</v>
      </c>
      <c r="BP1032">
        <v>1</v>
      </c>
      <c r="BQ1032">
        <v>0</v>
      </c>
      <c r="BR1032">
        <v>0</v>
      </c>
      <c r="BS1032" s="17">
        <v>0</v>
      </c>
      <c r="BT1032">
        <v>0</v>
      </c>
      <c r="BU1032">
        <v>1</v>
      </c>
      <c r="BV1032">
        <v>0</v>
      </c>
      <c r="BW1032" s="17">
        <v>0</v>
      </c>
      <c r="BX1032">
        <v>0</v>
      </c>
      <c r="BY1032">
        <v>0</v>
      </c>
      <c r="BZ1032">
        <v>0</v>
      </c>
      <c r="CA1032">
        <v>0</v>
      </c>
      <c r="CB1032" s="17">
        <v>0</v>
      </c>
      <c r="CC1032">
        <v>0</v>
      </c>
      <c r="CD1032">
        <v>0</v>
      </c>
      <c r="CE1032">
        <v>1</v>
      </c>
      <c r="CF1032">
        <v>1</v>
      </c>
      <c r="CG1032">
        <v>0</v>
      </c>
      <c r="CH1032">
        <v>1</v>
      </c>
      <c r="CI1032">
        <v>1</v>
      </c>
      <c r="CJ1032">
        <v>0</v>
      </c>
      <c r="CK1032">
        <v>1</v>
      </c>
      <c r="CL1032">
        <v>1</v>
      </c>
      <c r="CM1032" s="17">
        <v>0</v>
      </c>
      <c r="CN1032">
        <v>0</v>
      </c>
      <c r="CO1032">
        <v>2</v>
      </c>
      <c r="CP1032">
        <v>0</v>
      </c>
      <c r="CQ1032">
        <v>1</v>
      </c>
      <c r="CR1032">
        <v>16</v>
      </c>
      <c r="CX1032" s="33" t="s">
        <v>85</v>
      </c>
    </row>
    <row r="1033" spans="1:102" x14ac:dyDescent="0.25">
      <c r="A1033">
        <v>1032</v>
      </c>
      <c r="B1033">
        <v>70</v>
      </c>
      <c r="C1033" s="24" t="s">
        <v>4146</v>
      </c>
      <c r="D1033" s="12">
        <v>24.4</v>
      </c>
      <c r="E1033" s="13">
        <f t="shared" si="252"/>
        <v>3.8607594936708858</v>
      </c>
      <c r="F1033" s="7">
        <v>6.32</v>
      </c>
      <c r="G1033" s="7">
        <f t="shared" si="254"/>
        <v>20.539240506329111</v>
      </c>
      <c r="H1033" s="15">
        <f t="shared" si="255"/>
        <v>28.260759493670886</v>
      </c>
      <c r="I1033" s="11">
        <f t="shared" si="256"/>
        <v>0.36251120430914735</v>
      </c>
      <c r="J1033" s="32">
        <f t="shared" si="257"/>
        <v>5.7359367770434704E-2</v>
      </c>
      <c r="K1033" s="32">
        <f t="shared" si="258"/>
        <v>17.433943902628574</v>
      </c>
      <c r="L1033" s="8">
        <v>1</v>
      </c>
      <c r="M1033" s="9">
        <v>0</v>
      </c>
      <c r="N1033" s="8">
        <v>1</v>
      </c>
      <c r="O1033" s="9">
        <v>0</v>
      </c>
      <c r="P1033" s="9">
        <v>0</v>
      </c>
      <c r="Q1033" s="9">
        <v>0</v>
      </c>
      <c r="R1033" s="9">
        <v>0</v>
      </c>
      <c r="S1033" s="8">
        <v>281</v>
      </c>
      <c r="T1033" s="9">
        <v>16</v>
      </c>
      <c r="U1033" s="9">
        <f t="shared" si="259"/>
        <v>264</v>
      </c>
      <c r="V1033" s="9">
        <f t="shared" si="260"/>
        <v>36</v>
      </c>
      <c r="W1033" s="7">
        <v>11.32</v>
      </c>
      <c r="X1033" s="7">
        <v>16.41</v>
      </c>
      <c r="Y1033" s="9">
        <v>1</v>
      </c>
      <c r="Z1033" s="9">
        <v>0</v>
      </c>
      <c r="AA1033" s="9">
        <v>1</v>
      </c>
      <c r="AB1033" s="9">
        <v>0</v>
      </c>
      <c r="AC1033" s="9">
        <v>0</v>
      </c>
      <c r="AD1033" s="29">
        <v>0</v>
      </c>
      <c r="AE1033" s="187">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s="17">
        <v>0</v>
      </c>
      <c r="BF1033">
        <v>0</v>
      </c>
      <c r="BG1033">
        <v>1</v>
      </c>
      <c r="BH1033" s="17">
        <v>0</v>
      </c>
      <c r="BI1033">
        <v>127.1666666666667</v>
      </c>
      <c r="BJ1033">
        <v>27</v>
      </c>
      <c r="BK1033" s="92">
        <f t="shared" si="253"/>
        <v>33.730000000000004</v>
      </c>
      <c r="BL1033">
        <v>0</v>
      </c>
      <c r="BM1033">
        <v>0</v>
      </c>
      <c r="BN1033">
        <v>0</v>
      </c>
      <c r="BO1033">
        <v>0</v>
      </c>
      <c r="BP1033">
        <v>1</v>
      </c>
      <c r="BQ1033">
        <v>0</v>
      </c>
      <c r="BR1033">
        <v>0</v>
      </c>
      <c r="BS1033" s="17">
        <v>0</v>
      </c>
      <c r="BT1033">
        <v>0</v>
      </c>
      <c r="BU1033">
        <v>1</v>
      </c>
      <c r="BV1033">
        <v>0</v>
      </c>
      <c r="BW1033" s="17">
        <v>0</v>
      </c>
      <c r="BX1033">
        <v>0</v>
      </c>
      <c r="BY1033">
        <v>0</v>
      </c>
      <c r="BZ1033">
        <v>0</v>
      </c>
      <c r="CA1033">
        <v>0</v>
      </c>
      <c r="CB1033" s="17">
        <v>0</v>
      </c>
      <c r="CC1033">
        <v>0</v>
      </c>
      <c r="CD1033">
        <v>0</v>
      </c>
      <c r="CE1033">
        <v>1</v>
      </c>
      <c r="CF1033">
        <v>1</v>
      </c>
      <c r="CG1033">
        <v>0</v>
      </c>
      <c r="CH1033">
        <v>1</v>
      </c>
      <c r="CI1033">
        <v>1</v>
      </c>
      <c r="CJ1033">
        <v>0</v>
      </c>
      <c r="CK1033">
        <v>1</v>
      </c>
      <c r="CL1033">
        <v>1</v>
      </c>
      <c r="CM1033" s="17">
        <v>0</v>
      </c>
      <c r="CN1033">
        <v>0</v>
      </c>
      <c r="CO1033">
        <v>2</v>
      </c>
      <c r="CP1033">
        <v>0</v>
      </c>
      <c r="CQ1033">
        <v>1</v>
      </c>
      <c r="CR1033">
        <v>16</v>
      </c>
      <c r="CX1033" s="33" t="s">
        <v>85</v>
      </c>
    </row>
    <row r="1034" spans="1:102" x14ac:dyDescent="0.25">
      <c r="A1034">
        <v>1033</v>
      </c>
      <c r="B1034">
        <v>70</v>
      </c>
      <c r="C1034" s="24" t="s">
        <v>4146</v>
      </c>
      <c r="D1034" s="12">
        <v>26.2</v>
      </c>
      <c r="E1034" s="13">
        <f t="shared" si="252"/>
        <v>7.3512906846240176</v>
      </c>
      <c r="F1034" s="7">
        <v>3.5640000000000001</v>
      </c>
      <c r="G1034" s="7">
        <f t="shared" si="254"/>
        <v>18.848709315375981</v>
      </c>
      <c r="H1034" s="15">
        <f t="shared" si="255"/>
        <v>33.551290684624014</v>
      </c>
      <c r="I1034" s="11">
        <f t="shared" si="256"/>
        <v>0.19252153470944192</v>
      </c>
      <c r="J1034" s="32">
        <f t="shared" si="257"/>
        <v>5.4018387965612202E-2</v>
      </c>
      <c r="K1034" s="32">
        <f t="shared" si="258"/>
        <v>18.51221477835648</v>
      </c>
      <c r="L1034" s="8">
        <v>1</v>
      </c>
      <c r="M1034" s="9">
        <v>0</v>
      </c>
      <c r="N1034" s="8">
        <v>1</v>
      </c>
      <c r="O1034" s="9">
        <v>0</v>
      </c>
      <c r="P1034" s="9">
        <v>0</v>
      </c>
      <c r="Q1034" s="9">
        <v>0</v>
      </c>
      <c r="R1034" s="9">
        <v>0</v>
      </c>
      <c r="S1034" s="8">
        <v>347</v>
      </c>
      <c r="T1034" s="9">
        <v>16</v>
      </c>
      <c r="U1034" s="9">
        <f t="shared" si="259"/>
        <v>330</v>
      </c>
      <c r="V1034" s="9">
        <f t="shared" si="260"/>
        <v>36</v>
      </c>
      <c r="W1034" s="7">
        <v>11.32</v>
      </c>
      <c r="X1034" s="7">
        <v>16.41</v>
      </c>
      <c r="Y1034" s="9">
        <v>1</v>
      </c>
      <c r="Z1034" s="9">
        <v>0</v>
      </c>
      <c r="AA1034" s="9">
        <v>1</v>
      </c>
      <c r="AB1034" s="9">
        <v>0</v>
      </c>
      <c r="AC1034" s="9">
        <v>0</v>
      </c>
      <c r="AD1034" s="29">
        <v>0</v>
      </c>
      <c r="AE1034" s="187">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s="17">
        <v>0</v>
      </c>
      <c r="BF1034">
        <v>0</v>
      </c>
      <c r="BG1034">
        <v>1</v>
      </c>
      <c r="BH1034" s="17">
        <v>0</v>
      </c>
      <c r="BI1034">
        <v>127.1666666666667</v>
      </c>
      <c r="BJ1034">
        <v>27</v>
      </c>
      <c r="BK1034" s="92">
        <f t="shared" si="253"/>
        <v>33.730000000000004</v>
      </c>
      <c r="BL1034">
        <v>0</v>
      </c>
      <c r="BM1034">
        <v>0</v>
      </c>
      <c r="BN1034">
        <v>0</v>
      </c>
      <c r="BO1034">
        <v>0</v>
      </c>
      <c r="BP1034">
        <v>1</v>
      </c>
      <c r="BQ1034">
        <v>0</v>
      </c>
      <c r="BR1034">
        <v>0</v>
      </c>
      <c r="BS1034" s="17">
        <v>0</v>
      </c>
      <c r="BT1034">
        <v>0</v>
      </c>
      <c r="BU1034">
        <v>1</v>
      </c>
      <c r="BV1034">
        <v>0</v>
      </c>
      <c r="BW1034" s="17">
        <v>0</v>
      </c>
      <c r="BX1034">
        <v>0</v>
      </c>
      <c r="BY1034">
        <v>0</v>
      </c>
      <c r="BZ1034">
        <v>0</v>
      </c>
      <c r="CA1034">
        <v>0</v>
      </c>
      <c r="CB1034" s="17">
        <v>0</v>
      </c>
      <c r="CC1034">
        <v>0</v>
      </c>
      <c r="CD1034">
        <v>0</v>
      </c>
      <c r="CE1034">
        <v>1</v>
      </c>
      <c r="CF1034">
        <v>1</v>
      </c>
      <c r="CG1034">
        <v>0</v>
      </c>
      <c r="CH1034">
        <v>1</v>
      </c>
      <c r="CI1034">
        <v>1</v>
      </c>
      <c r="CJ1034">
        <v>0</v>
      </c>
      <c r="CK1034">
        <v>1</v>
      </c>
      <c r="CL1034">
        <v>1</v>
      </c>
      <c r="CM1034" s="17">
        <v>0</v>
      </c>
      <c r="CN1034">
        <v>0</v>
      </c>
      <c r="CO1034">
        <v>2</v>
      </c>
      <c r="CP1034">
        <v>0</v>
      </c>
      <c r="CQ1034">
        <v>1</v>
      </c>
      <c r="CR1034">
        <v>16</v>
      </c>
      <c r="CX1034" s="33" t="s">
        <v>85</v>
      </c>
    </row>
    <row r="1035" spans="1:102" x14ac:dyDescent="0.25">
      <c r="A1035">
        <v>1034</v>
      </c>
      <c r="B1035">
        <v>70</v>
      </c>
      <c r="C1035" s="24" t="s">
        <v>4146</v>
      </c>
      <c r="D1035" s="12">
        <v>28.6</v>
      </c>
      <c r="E1035" s="13">
        <f t="shared" si="252"/>
        <v>3.232368896925859</v>
      </c>
      <c r="F1035" s="7">
        <v>8.8480000000000008</v>
      </c>
      <c r="G1035" s="7">
        <f t="shared" si="254"/>
        <v>25.367631103074142</v>
      </c>
      <c r="H1035" s="15">
        <f t="shared" si="255"/>
        <v>31.83236889692586</v>
      </c>
      <c r="I1035" s="11">
        <f t="shared" si="256"/>
        <v>0.47824434726464526</v>
      </c>
      <c r="J1035" s="32">
        <f t="shared" si="257"/>
        <v>5.4051124238770933E-2</v>
      </c>
      <c r="K1035" s="32">
        <f t="shared" si="258"/>
        <v>18.501002783633108</v>
      </c>
      <c r="L1035" s="8">
        <v>1</v>
      </c>
      <c r="M1035" s="9">
        <v>0</v>
      </c>
      <c r="N1035" s="8">
        <v>1</v>
      </c>
      <c r="O1035" s="9">
        <v>0</v>
      </c>
      <c r="P1035" s="9">
        <v>0</v>
      </c>
      <c r="Q1035" s="9">
        <v>0</v>
      </c>
      <c r="R1035" s="9">
        <v>0</v>
      </c>
      <c r="S1035" s="8">
        <v>281</v>
      </c>
      <c r="T1035" s="9">
        <v>16</v>
      </c>
      <c r="U1035" s="9">
        <f t="shared" si="259"/>
        <v>264</v>
      </c>
      <c r="V1035" s="9">
        <f t="shared" si="260"/>
        <v>36</v>
      </c>
      <c r="W1035" s="7">
        <v>11.32</v>
      </c>
      <c r="X1035" s="7">
        <v>16.41</v>
      </c>
      <c r="Y1035" s="9">
        <v>1</v>
      </c>
      <c r="Z1035" s="9">
        <v>0</v>
      </c>
      <c r="AA1035" s="9">
        <v>1</v>
      </c>
      <c r="AB1035" s="9">
        <v>0</v>
      </c>
      <c r="AC1035" s="9">
        <v>0</v>
      </c>
      <c r="AD1035" s="29">
        <v>0</v>
      </c>
      <c r="AE1035" s="187">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s="17">
        <v>0</v>
      </c>
      <c r="BF1035">
        <v>0</v>
      </c>
      <c r="BG1035">
        <v>1</v>
      </c>
      <c r="BH1035" s="17">
        <v>0</v>
      </c>
      <c r="BI1035">
        <v>127.1666666666667</v>
      </c>
      <c r="BJ1035">
        <v>27</v>
      </c>
      <c r="BK1035" s="92">
        <f t="shared" si="253"/>
        <v>33.730000000000004</v>
      </c>
      <c r="BL1035">
        <v>0</v>
      </c>
      <c r="BM1035">
        <v>0</v>
      </c>
      <c r="BN1035">
        <v>0</v>
      </c>
      <c r="BO1035">
        <v>0</v>
      </c>
      <c r="BP1035">
        <v>1</v>
      </c>
      <c r="BQ1035">
        <v>0</v>
      </c>
      <c r="BR1035">
        <v>0</v>
      </c>
      <c r="BS1035" s="17">
        <v>0</v>
      </c>
      <c r="BT1035">
        <v>0</v>
      </c>
      <c r="BU1035">
        <v>1</v>
      </c>
      <c r="BV1035">
        <v>0</v>
      </c>
      <c r="BW1035" s="17">
        <v>0</v>
      </c>
      <c r="BX1035">
        <v>0</v>
      </c>
      <c r="BY1035">
        <v>0</v>
      </c>
      <c r="BZ1035">
        <v>0</v>
      </c>
      <c r="CA1035">
        <v>0</v>
      </c>
      <c r="CB1035" s="17">
        <v>0</v>
      </c>
      <c r="CC1035">
        <v>0</v>
      </c>
      <c r="CD1035">
        <v>0</v>
      </c>
      <c r="CE1035">
        <v>1</v>
      </c>
      <c r="CF1035">
        <v>1</v>
      </c>
      <c r="CG1035">
        <v>0</v>
      </c>
      <c r="CH1035">
        <v>1</v>
      </c>
      <c r="CI1035">
        <v>1</v>
      </c>
      <c r="CJ1035">
        <v>0</v>
      </c>
      <c r="CK1035">
        <v>1</v>
      </c>
      <c r="CL1035">
        <v>1</v>
      </c>
      <c r="CM1035" s="17">
        <v>0</v>
      </c>
      <c r="CN1035">
        <v>0</v>
      </c>
      <c r="CO1035">
        <v>2</v>
      </c>
      <c r="CP1035">
        <v>0</v>
      </c>
      <c r="CQ1035">
        <v>1</v>
      </c>
      <c r="CR1035">
        <v>16</v>
      </c>
      <c r="CX1035" s="33" t="s">
        <v>85</v>
      </c>
    </row>
    <row r="1036" spans="1:102" x14ac:dyDescent="0.25">
      <c r="A1036">
        <v>1035</v>
      </c>
      <c r="B1036">
        <v>70</v>
      </c>
      <c r="C1036" s="24" t="s">
        <v>4146</v>
      </c>
      <c r="D1036" s="12">
        <v>6.67</v>
      </c>
      <c r="E1036" s="13">
        <f t="shared" si="252"/>
        <v>1.1575841721624436</v>
      </c>
      <c r="F1036" s="7">
        <v>5.7619999999999996</v>
      </c>
      <c r="G1036" s="7">
        <f t="shared" si="254"/>
        <v>5.5124158278375566</v>
      </c>
      <c r="H1036" s="15">
        <f t="shared" si="255"/>
        <v>7.8275841721624433</v>
      </c>
      <c r="I1036" s="11">
        <f t="shared" si="256"/>
        <v>0.30276010338288295</v>
      </c>
      <c r="J1036" s="32">
        <f t="shared" si="257"/>
        <v>5.2544273409039055E-2</v>
      </c>
      <c r="K1036" s="32">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29">
        <v>0</v>
      </c>
      <c r="AE1036" s="187">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s="17">
        <v>0</v>
      </c>
      <c r="BF1036">
        <v>0</v>
      </c>
      <c r="BG1036">
        <v>1</v>
      </c>
      <c r="BH1036" s="17">
        <v>0</v>
      </c>
      <c r="BI1036">
        <v>127.1666666666667</v>
      </c>
      <c r="BJ1036">
        <v>27</v>
      </c>
      <c r="BK1036" s="92">
        <f t="shared" si="253"/>
        <v>33.730000000000004</v>
      </c>
      <c r="BL1036">
        <v>1</v>
      </c>
      <c r="BM1036">
        <v>0</v>
      </c>
      <c r="BN1036">
        <v>0</v>
      </c>
      <c r="BO1036">
        <v>0</v>
      </c>
      <c r="BP1036">
        <v>0</v>
      </c>
      <c r="BQ1036">
        <v>0</v>
      </c>
      <c r="BR1036">
        <v>0</v>
      </c>
      <c r="BS1036" s="17">
        <v>0</v>
      </c>
      <c r="BT1036">
        <v>0</v>
      </c>
      <c r="BU1036">
        <v>0</v>
      </c>
      <c r="BV1036">
        <v>1</v>
      </c>
      <c r="BW1036" s="17">
        <v>0</v>
      </c>
      <c r="BX1036">
        <v>0</v>
      </c>
      <c r="BY1036">
        <v>0</v>
      </c>
      <c r="BZ1036">
        <v>0</v>
      </c>
      <c r="CA1036">
        <v>0</v>
      </c>
      <c r="CB1036" s="17">
        <v>0</v>
      </c>
      <c r="CC1036">
        <v>0</v>
      </c>
      <c r="CD1036">
        <v>0</v>
      </c>
      <c r="CE1036">
        <v>1</v>
      </c>
      <c r="CF1036">
        <v>1</v>
      </c>
      <c r="CG1036">
        <v>0</v>
      </c>
      <c r="CH1036">
        <v>1</v>
      </c>
      <c r="CI1036">
        <v>1</v>
      </c>
      <c r="CJ1036">
        <v>1</v>
      </c>
      <c r="CK1036">
        <v>1</v>
      </c>
      <c r="CL1036">
        <v>1</v>
      </c>
      <c r="CM1036" s="17">
        <v>0</v>
      </c>
      <c r="CN1036">
        <v>0</v>
      </c>
      <c r="CO1036">
        <v>2</v>
      </c>
      <c r="CP1036">
        <v>0</v>
      </c>
      <c r="CQ1036">
        <v>1</v>
      </c>
      <c r="CR1036">
        <v>16</v>
      </c>
      <c r="CX1036" s="33" t="s">
        <v>85</v>
      </c>
    </row>
    <row r="1037" spans="1:102" x14ac:dyDescent="0.25">
      <c r="A1037">
        <v>1036</v>
      </c>
      <c r="B1037">
        <v>70</v>
      </c>
      <c r="C1037" s="24" t="s">
        <v>4146</v>
      </c>
      <c r="D1037" s="12">
        <v>9.07</v>
      </c>
      <c r="E1037" s="13">
        <f t="shared" si="252"/>
        <v>1.1211372064276885</v>
      </c>
      <c r="F1037" s="7">
        <v>8.09</v>
      </c>
      <c r="G1037" s="7">
        <f t="shared" si="254"/>
        <v>7.948862793572312</v>
      </c>
      <c r="H1037" s="15">
        <f t="shared" si="255"/>
        <v>10.191137206427689</v>
      </c>
      <c r="I1037" s="11">
        <f t="shared" si="256"/>
        <v>0.44639070680664567</v>
      </c>
      <c r="J1037" s="32">
        <f t="shared" si="257"/>
        <v>5.5178084895753481E-2</v>
      </c>
      <c r="K1037" s="32">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29">
        <v>0</v>
      </c>
      <c r="AE1037" s="187">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s="17">
        <v>0</v>
      </c>
      <c r="BF1037">
        <v>0</v>
      </c>
      <c r="BG1037">
        <v>1</v>
      </c>
      <c r="BH1037" s="17">
        <v>0</v>
      </c>
      <c r="BI1037">
        <v>127.1666666666667</v>
      </c>
      <c r="BJ1037">
        <v>27</v>
      </c>
      <c r="BK1037" s="92">
        <f t="shared" si="253"/>
        <v>33.730000000000004</v>
      </c>
      <c r="BL1037">
        <v>1</v>
      </c>
      <c r="BM1037">
        <v>0</v>
      </c>
      <c r="BN1037">
        <v>0</v>
      </c>
      <c r="BO1037">
        <v>0</v>
      </c>
      <c r="BP1037">
        <v>0</v>
      </c>
      <c r="BQ1037">
        <v>0</v>
      </c>
      <c r="BR1037">
        <v>0</v>
      </c>
      <c r="BS1037" s="17">
        <v>0</v>
      </c>
      <c r="BT1037">
        <v>0</v>
      </c>
      <c r="BU1037">
        <v>0</v>
      </c>
      <c r="BV1037">
        <v>1</v>
      </c>
      <c r="BW1037" s="17">
        <v>0</v>
      </c>
      <c r="BX1037">
        <v>0</v>
      </c>
      <c r="BY1037">
        <v>0</v>
      </c>
      <c r="BZ1037">
        <v>0</v>
      </c>
      <c r="CA1037">
        <v>0</v>
      </c>
      <c r="CB1037" s="17">
        <v>0</v>
      </c>
      <c r="CC1037">
        <v>0</v>
      </c>
      <c r="CD1037">
        <v>0</v>
      </c>
      <c r="CE1037">
        <v>1</v>
      </c>
      <c r="CF1037">
        <v>1</v>
      </c>
      <c r="CG1037">
        <v>0</v>
      </c>
      <c r="CH1037">
        <v>1</v>
      </c>
      <c r="CI1037">
        <v>1</v>
      </c>
      <c r="CJ1037">
        <v>1</v>
      </c>
      <c r="CK1037">
        <v>1</v>
      </c>
      <c r="CL1037">
        <v>1</v>
      </c>
      <c r="CM1037" s="17">
        <v>0</v>
      </c>
      <c r="CN1037">
        <v>0</v>
      </c>
      <c r="CO1037">
        <v>2</v>
      </c>
      <c r="CP1037">
        <v>0</v>
      </c>
      <c r="CQ1037">
        <v>1</v>
      </c>
      <c r="CR1037">
        <v>16</v>
      </c>
      <c r="CX1037" s="33" t="s">
        <v>85</v>
      </c>
    </row>
    <row r="1038" spans="1:102" x14ac:dyDescent="0.25">
      <c r="A1038">
        <v>1037</v>
      </c>
      <c r="B1038">
        <v>70</v>
      </c>
      <c r="C1038" s="24" t="s">
        <v>4146</v>
      </c>
      <c r="D1038" s="12">
        <v>14.4</v>
      </c>
      <c r="E1038" s="13">
        <f t="shared" si="252"/>
        <v>4.6346958480849691</v>
      </c>
      <c r="F1038" s="7">
        <v>3.1070000000000002</v>
      </c>
      <c r="G1038" s="7">
        <f t="shared" si="254"/>
        <v>9.7653041519150321</v>
      </c>
      <c r="H1038" s="15">
        <f t="shared" si="255"/>
        <v>19.034695848084969</v>
      </c>
      <c r="I1038" s="11">
        <f t="shared" si="256"/>
        <v>0.16883539636935391</v>
      </c>
      <c r="J1038" s="32">
        <f t="shared" si="257"/>
        <v>5.4340327122418375E-2</v>
      </c>
      <c r="K1038" s="32">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29">
        <v>0</v>
      </c>
      <c r="AE1038" s="187">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s="17">
        <v>0</v>
      </c>
      <c r="BF1038">
        <v>0</v>
      </c>
      <c r="BG1038">
        <v>1</v>
      </c>
      <c r="BH1038" s="17">
        <v>0</v>
      </c>
      <c r="BI1038">
        <v>127.1666666666667</v>
      </c>
      <c r="BJ1038">
        <v>27</v>
      </c>
      <c r="BK1038" s="92">
        <f t="shared" si="253"/>
        <v>33.730000000000004</v>
      </c>
      <c r="BL1038">
        <v>0</v>
      </c>
      <c r="BM1038">
        <v>0</v>
      </c>
      <c r="BN1038">
        <v>0</v>
      </c>
      <c r="BO1038">
        <v>0</v>
      </c>
      <c r="BP1038">
        <v>1</v>
      </c>
      <c r="BQ1038">
        <v>0</v>
      </c>
      <c r="BR1038">
        <v>0</v>
      </c>
      <c r="BS1038" s="17">
        <v>0</v>
      </c>
      <c r="BT1038">
        <v>0</v>
      </c>
      <c r="BU1038">
        <v>1</v>
      </c>
      <c r="BV1038">
        <v>0</v>
      </c>
      <c r="BW1038" s="17">
        <v>0</v>
      </c>
      <c r="BX1038">
        <v>0</v>
      </c>
      <c r="BY1038">
        <v>0</v>
      </c>
      <c r="BZ1038">
        <v>0</v>
      </c>
      <c r="CA1038">
        <v>0</v>
      </c>
      <c r="CB1038" s="17">
        <v>0</v>
      </c>
      <c r="CC1038">
        <v>0</v>
      </c>
      <c r="CD1038">
        <v>0</v>
      </c>
      <c r="CE1038">
        <v>1</v>
      </c>
      <c r="CF1038">
        <v>1</v>
      </c>
      <c r="CG1038">
        <v>0</v>
      </c>
      <c r="CH1038">
        <v>1</v>
      </c>
      <c r="CI1038">
        <v>1</v>
      </c>
      <c r="CJ1038">
        <v>1</v>
      </c>
      <c r="CK1038">
        <v>1</v>
      </c>
      <c r="CL1038">
        <v>1</v>
      </c>
      <c r="CM1038" s="17">
        <v>0</v>
      </c>
      <c r="CN1038">
        <v>0</v>
      </c>
      <c r="CO1038">
        <v>2</v>
      </c>
      <c r="CP1038">
        <v>0</v>
      </c>
      <c r="CQ1038">
        <v>1</v>
      </c>
      <c r="CR1038">
        <v>16</v>
      </c>
      <c r="CX1038" s="33" t="s">
        <v>85</v>
      </c>
    </row>
    <row r="1039" spans="1:102" x14ac:dyDescent="0.25">
      <c r="A1039">
        <v>1038</v>
      </c>
      <c r="B1039">
        <v>70</v>
      </c>
      <c r="C1039" s="24" t="s">
        <v>4146</v>
      </c>
      <c r="D1039" s="12">
        <v>24.5</v>
      </c>
      <c r="E1039" s="13">
        <f t="shared" si="252"/>
        <v>3.7251026303785921</v>
      </c>
      <c r="F1039" s="7">
        <v>6.577</v>
      </c>
      <c r="G1039" s="7">
        <f t="shared" si="254"/>
        <v>20.774897369621407</v>
      </c>
      <c r="H1039" s="15">
        <f t="shared" si="255"/>
        <v>28.225102630378593</v>
      </c>
      <c r="I1039" s="11">
        <f t="shared" si="256"/>
        <v>0.37582431988247661</v>
      </c>
      <c r="J1039" s="32">
        <f t="shared" si="257"/>
        <v>5.7142210716508539E-2</v>
      </c>
      <c r="K1039" s="32">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29">
        <v>0</v>
      </c>
      <c r="AE1039" s="187">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s="17">
        <v>0</v>
      </c>
      <c r="BF1039">
        <v>0</v>
      </c>
      <c r="BG1039">
        <v>1</v>
      </c>
      <c r="BH1039" s="17">
        <v>0</v>
      </c>
      <c r="BI1039">
        <v>127.1666666666667</v>
      </c>
      <c r="BJ1039">
        <v>27</v>
      </c>
      <c r="BK1039" s="92">
        <f t="shared" si="253"/>
        <v>33.730000000000004</v>
      </c>
      <c r="BL1039">
        <v>0</v>
      </c>
      <c r="BM1039">
        <v>0</v>
      </c>
      <c r="BN1039">
        <v>0</v>
      </c>
      <c r="BO1039">
        <v>0</v>
      </c>
      <c r="BP1039">
        <v>1</v>
      </c>
      <c r="BQ1039">
        <v>0</v>
      </c>
      <c r="BR1039">
        <v>0</v>
      </c>
      <c r="BS1039" s="17">
        <v>0</v>
      </c>
      <c r="BT1039">
        <v>0</v>
      </c>
      <c r="BU1039">
        <v>1</v>
      </c>
      <c r="BV1039">
        <v>0</v>
      </c>
      <c r="BW1039" s="17">
        <v>0</v>
      </c>
      <c r="BX1039">
        <v>0</v>
      </c>
      <c r="BY1039">
        <v>0</v>
      </c>
      <c r="BZ1039">
        <v>0</v>
      </c>
      <c r="CA1039">
        <v>0</v>
      </c>
      <c r="CB1039" s="17">
        <v>0</v>
      </c>
      <c r="CC1039">
        <v>0</v>
      </c>
      <c r="CD1039">
        <v>0</v>
      </c>
      <c r="CE1039">
        <v>1</v>
      </c>
      <c r="CF1039">
        <v>1</v>
      </c>
      <c r="CG1039">
        <v>0</v>
      </c>
      <c r="CH1039">
        <v>1</v>
      </c>
      <c r="CI1039">
        <v>1</v>
      </c>
      <c r="CJ1039">
        <v>1</v>
      </c>
      <c r="CK1039">
        <v>1</v>
      </c>
      <c r="CL1039">
        <v>1</v>
      </c>
      <c r="CM1039" s="17">
        <v>0</v>
      </c>
      <c r="CN1039">
        <v>0</v>
      </c>
      <c r="CO1039">
        <v>2</v>
      </c>
      <c r="CP1039">
        <v>0</v>
      </c>
      <c r="CQ1039">
        <v>1</v>
      </c>
      <c r="CR1039">
        <v>16</v>
      </c>
      <c r="CX1039" s="33" t="s">
        <v>85</v>
      </c>
    </row>
    <row r="1040" spans="1:102" x14ac:dyDescent="0.25">
      <c r="A1040">
        <v>1039</v>
      </c>
      <c r="B1040">
        <v>70</v>
      </c>
      <c r="C1040" s="24" t="s">
        <v>4146</v>
      </c>
      <c r="D1040" s="12">
        <v>20.7</v>
      </c>
      <c r="E1040" s="13">
        <f t="shared" si="252"/>
        <v>7.2478991596638656</v>
      </c>
      <c r="F1040" s="7">
        <v>2.8559999999999999</v>
      </c>
      <c r="G1040" s="7">
        <f t="shared" si="254"/>
        <v>13.452100840336133</v>
      </c>
      <c r="H1040" s="15">
        <f t="shared" si="255"/>
        <v>27.947899159663866</v>
      </c>
      <c r="I1040" s="11">
        <f t="shared" si="256"/>
        <v>0.15554006736179252</v>
      </c>
      <c r="J1040" s="32">
        <f t="shared" si="257"/>
        <v>5.44608078997873E-2</v>
      </c>
      <c r="K1040" s="32">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29">
        <v>0</v>
      </c>
      <c r="AE1040" s="187">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s="17">
        <v>0</v>
      </c>
      <c r="BF1040">
        <v>0</v>
      </c>
      <c r="BG1040">
        <v>1</v>
      </c>
      <c r="BH1040" s="17">
        <v>0</v>
      </c>
      <c r="BI1040">
        <v>127.1666666666667</v>
      </c>
      <c r="BJ1040">
        <v>27</v>
      </c>
      <c r="BK1040" s="92">
        <f t="shared" si="253"/>
        <v>33.730000000000004</v>
      </c>
      <c r="BL1040">
        <v>0</v>
      </c>
      <c r="BM1040">
        <v>0</v>
      </c>
      <c r="BN1040">
        <v>0</v>
      </c>
      <c r="BO1040">
        <v>0</v>
      </c>
      <c r="BP1040">
        <v>1</v>
      </c>
      <c r="BQ1040">
        <v>0</v>
      </c>
      <c r="BR1040">
        <v>0</v>
      </c>
      <c r="BS1040" s="17">
        <v>0</v>
      </c>
      <c r="BT1040">
        <v>0</v>
      </c>
      <c r="BU1040">
        <v>1</v>
      </c>
      <c r="BV1040">
        <v>0</v>
      </c>
      <c r="BW1040" s="17">
        <v>0</v>
      </c>
      <c r="BX1040">
        <v>0</v>
      </c>
      <c r="BY1040">
        <v>0</v>
      </c>
      <c r="BZ1040">
        <v>0</v>
      </c>
      <c r="CA1040">
        <v>0</v>
      </c>
      <c r="CB1040" s="17">
        <v>0</v>
      </c>
      <c r="CC1040">
        <v>0</v>
      </c>
      <c r="CD1040">
        <v>0</v>
      </c>
      <c r="CE1040">
        <v>1</v>
      </c>
      <c r="CF1040">
        <v>1</v>
      </c>
      <c r="CG1040">
        <v>0</v>
      </c>
      <c r="CH1040">
        <v>1</v>
      </c>
      <c r="CI1040">
        <v>1</v>
      </c>
      <c r="CJ1040">
        <v>1</v>
      </c>
      <c r="CK1040">
        <v>1</v>
      </c>
      <c r="CL1040">
        <v>1</v>
      </c>
      <c r="CM1040" s="17">
        <v>0</v>
      </c>
      <c r="CN1040">
        <v>0</v>
      </c>
      <c r="CO1040">
        <v>2</v>
      </c>
      <c r="CP1040">
        <v>0</v>
      </c>
      <c r="CQ1040">
        <v>1</v>
      </c>
      <c r="CR1040">
        <v>16</v>
      </c>
      <c r="CX1040" s="33" t="s">
        <v>85</v>
      </c>
    </row>
    <row r="1041" spans="1:102" x14ac:dyDescent="0.25">
      <c r="A1041">
        <v>1040</v>
      </c>
      <c r="B1041">
        <v>70</v>
      </c>
      <c r="C1041" s="24" t="s">
        <v>4146</v>
      </c>
      <c r="D1041" s="12">
        <v>28</v>
      </c>
      <c r="E1041" s="13">
        <f t="shared" si="252"/>
        <v>3.1069684864624945</v>
      </c>
      <c r="F1041" s="7">
        <v>9.0120000000000005</v>
      </c>
      <c r="G1041" s="7">
        <f t="shared" si="254"/>
        <v>24.893031513537505</v>
      </c>
      <c r="H1041" s="15">
        <f t="shared" si="255"/>
        <v>31.106968486462495</v>
      </c>
      <c r="I1041" s="11">
        <f t="shared" si="256"/>
        <v>0.48574189798787487</v>
      </c>
      <c r="J1041" s="32">
        <f t="shared" si="257"/>
        <v>5.3899456057243104E-2</v>
      </c>
      <c r="K1041" s="32">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29">
        <v>0</v>
      </c>
      <c r="AE1041" s="187">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s="17">
        <v>0</v>
      </c>
      <c r="BF1041">
        <v>0</v>
      </c>
      <c r="BG1041">
        <v>1</v>
      </c>
      <c r="BH1041" s="17">
        <v>0</v>
      </c>
      <c r="BI1041">
        <v>127.1666666666667</v>
      </c>
      <c r="BJ1041">
        <v>27</v>
      </c>
      <c r="BK1041" s="92">
        <f t="shared" si="253"/>
        <v>33.730000000000004</v>
      </c>
      <c r="BL1041">
        <v>0</v>
      </c>
      <c r="BM1041">
        <v>0</v>
      </c>
      <c r="BN1041">
        <v>0</v>
      </c>
      <c r="BO1041">
        <v>0</v>
      </c>
      <c r="BP1041">
        <v>1</v>
      </c>
      <c r="BQ1041">
        <v>0</v>
      </c>
      <c r="BR1041">
        <v>0</v>
      </c>
      <c r="BS1041" s="17">
        <v>0</v>
      </c>
      <c r="BT1041">
        <v>0</v>
      </c>
      <c r="BU1041">
        <v>1</v>
      </c>
      <c r="BV1041">
        <v>0</v>
      </c>
      <c r="BW1041" s="17">
        <v>0</v>
      </c>
      <c r="BX1041">
        <v>0</v>
      </c>
      <c r="BY1041">
        <v>0</v>
      </c>
      <c r="BZ1041">
        <v>0</v>
      </c>
      <c r="CA1041">
        <v>0</v>
      </c>
      <c r="CB1041" s="17">
        <v>0</v>
      </c>
      <c r="CC1041">
        <v>0</v>
      </c>
      <c r="CD1041">
        <v>0</v>
      </c>
      <c r="CE1041">
        <v>1</v>
      </c>
      <c r="CF1041">
        <v>1</v>
      </c>
      <c r="CG1041">
        <v>0</v>
      </c>
      <c r="CH1041">
        <v>1</v>
      </c>
      <c r="CI1041">
        <v>1</v>
      </c>
      <c r="CJ1041">
        <v>1</v>
      </c>
      <c r="CK1041">
        <v>1</v>
      </c>
      <c r="CL1041">
        <v>1</v>
      </c>
      <c r="CM1041" s="17">
        <v>0</v>
      </c>
      <c r="CN1041">
        <v>0</v>
      </c>
      <c r="CO1041">
        <v>2</v>
      </c>
      <c r="CP1041">
        <v>0</v>
      </c>
      <c r="CQ1041">
        <v>1</v>
      </c>
      <c r="CR1041">
        <v>16</v>
      </c>
      <c r="CX1041" s="33" t="s">
        <v>85</v>
      </c>
    </row>
    <row r="1042" spans="1:102" x14ac:dyDescent="0.25">
      <c r="A1042">
        <v>1041</v>
      </c>
      <c r="B1042">
        <v>70</v>
      </c>
      <c r="C1042" s="24" t="s">
        <v>4146</v>
      </c>
      <c r="D1042" s="12">
        <v>6.61</v>
      </c>
      <c r="E1042" s="13">
        <f t="shared" si="252"/>
        <v>1.1598526057203018</v>
      </c>
      <c r="F1042" s="7">
        <v>5.6989999999999998</v>
      </c>
      <c r="G1042" s="7">
        <f t="shared" si="254"/>
        <v>5.4501473942796981</v>
      </c>
      <c r="H1042" s="15">
        <f t="shared" si="255"/>
        <v>7.7698526057203026</v>
      </c>
      <c r="I1042" s="11">
        <f t="shared" si="256"/>
        <v>0.30016421311951225</v>
      </c>
      <c r="J1042" s="32">
        <f t="shared" si="257"/>
        <v>5.2669628552292021E-2</v>
      </c>
      <c r="K1042" s="32">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29">
        <v>0</v>
      </c>
      <c r="AE1042" s="187">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s="17">
        <v>0</v>
      </c>
      <c r="BF1042">
        <v>0</v>
      </c>
      <c r="BG1042">
        <v>1</v>
      </c>
      <c r="BH1042" s="17">
        <v>0</v>
      </c>
      <c r="BI1042">
        <v>127.1666666666667</v>
      </c>
      <c r="BJ1042">
        <v>27</v>
      </c>
      <c r="BK1042" s="92">
        <f t="shared" si="253"/>
        <v>33.730000000000004</v>
      </c>
      <c r="BL1042">
        <v>1</v>
      </c>
      <c r="BM1042">
        <v>0</v>
      </c>
      <c r="BN1042">
        <v>0</v>
      </c>
      <c r="BO1042">
        <v>0</v>
      </c>
      <c r="BP1042">
        <v>0</v>
      </c>
      <c r="BQ1042">
        <v>0</v>
      </c>
      <c r="BR1042">
        <v>0</v>
      </c>
      <c r="BS1042" s="17">
        <v>0</v>
      </c>
      <c r="BT1042">
        <v>0</v>
      </c>
      <c r="BU1042">
        <v>0</v>
      </c>
      <c r="BV1042">
        <v>1</v>
      </c>
      <c r="BW1042" s="17">
        <v>0</v>
      </c>
      <c r="BX1042">
        <v>0</v>
      </c>
      <c r="BY1042">
        <v>0</v>
      </c>
      <c r="BZ1042">
        <v>0</v>
      </c>
      <c r="CA1042">
        <v>0</v>
      </c>
      <c r="CB1042" s="17">
        <v>0</v>
      </c>
      <c r="CC1042">
        <v>0</v>
      </c>
      <c r="CD1042">
        <v>0</v>
      </c>
      <c r="CE1042">
        <v>1</v>
      </c>
      <c r="CF1042">
        <v>1</v>
      </c>
      <c r="CG1042">
        <v>0</v>
      </c>
      <c r="CH1042">
        <v>1</v>
      </c>
      <c r="CI1042">
        <v>1</v>
      </c>
      <c r="CJ1042">
        <v>1</v>
      </c>
      <c r="CK1042">
        <v>1</v>
      </c>
      <c r="CL1042">
        <v>1</v>
      </c>
      <c r="CM1042" s="17">
        <v>0</v>
      </c>
      <c r="CN1042">
        <v>0</v>
      </c>
      <c r="CO1042">
        <v>2</v>
      </c>
      <c r="CP1042">
        <v>0</v>
      </c>
      <c r="CQ1042">
        <v>1</v>
      </c>
      <c r="CR1042">
        <v>16</v>
      </c>
      <c r="CX1042" s="33" t="s">
        <v>85</v>
      </c>
    </row>
    <row r="1043" spans="1:102" x14ac:dyDescent="0.25">
      <c r="A1043">
        <v>1042</v>
      </c>
      <c r="B1043">
        <v>70</v>
      </c>
      <c r="C1043" s="24" t="s">
        <v>4146</v>
      </c>
      <c r="D1043" s="12">
        <v>8.76</v>
      </c>
      <c r="E1043" s="13">
        <f t="shared" si="252"/>
        <v>1.1546065638592329</v>
      </c>
      <c r="F1043" s="7">
        <v>7.5869999999999997</v>
      </c>
      <c r="G1043" s="7">
        <f t="shared" si="254"/>
        <v>7.6053934361407673</v>
      </c>
      <c r="H1043" s="15">
        <f t="shared" si="255"/>
        <v>9.9146065638592322</v>
      </c>
      <c r="I1043" s="11">
        <f t="shared" si="256"/>
        <v>0.42441637545805455</v>
      </c>
      <c r="J1043" s="32">
        <f t="shared" si="257"/>
        <v>5.5939946679590687E-2</v>
      </c>
      <c r="K1043" s="32">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29">
        <v>0</v>
      </c>
      <c r="AE1043" s="187">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s="17">
        <v>0</v>
      </c>
      <c r="BF1043">
        <v>0</v>
      </c>
      <c r="BG1043">
        <v>1</v>
      </c>
      <c r="BH1043" s="17">
        <v>0</v>
      </c>
      <c r="BI1043">
        <v>127.1666666666667</v>
      </c>
      <c r="BJ1043">
        <v>27</v>
      </c>
      <c r="BK1043" s="92">
        <f t="shared" si="253"/>
        <v>33.730000000000004</v>
      </c>
      <c r="BL1043">
        <v>1</v>
      </c>
      <c r="BM1043">
        <v>0</v>
      </c>
      <c r="BN1043">
        <v>0</v>
      </c>
      <c r="BO1043">
        <v>0</v>
      </c>
      <c r="BP1043">
        <v>0</v>
      </c>
      <c r="BQ1043">
        <v>0</v>
      </c>
      <c r="BR1043">
        <v>0</v>
      </c>
      <c r="BS1043" s="17">
        <v>0</v>
      </c>
      <c r="BT1043">
        <v>0</v>
      </c>
      <c r="BU1043">
        <v>0</v>
      </c>
      <c r="BV1043">
        <v>1</v>
      </c>
      <c r="BW1043" s="17">
        <v>0</v>
      </c>
      <c r="BX1043">
        <v>0</v>
      </c>
      <c r="BY1043">
        <v>0</v>
      </c>
      <c r="BZ1043">
        <v>0</v>
      </c>
      <c r="CA1043">
        <v>0</v>
      </c>
      <c r="CB1043" s="17">
        <v>0</v>
      </c>
      <c r="CC1043">
        <v>0</v>
      </c>
      <c r="CD1043">
        <v>0</v>
      </c>
      <c r="CE1043">
        <v>1</v>
      </c>
      <c r="CF1043">
        <v>1</v>
      </c>
      <c r="CG1043">
        <v>0</v>
      </c>
      <c r="CH1043">
        <v>1</v>
      </c>
      <c r="CI1043">
        <v>1</v>
      </c>
      <c r="CJ1043">
        <v>1</v>
      </c>
      <c r="CK1043">
        <v>1</v>
      </c>
      <c r="CL1043">
        <v>1</v>
      </c>
      <c r="CM1043" s="17">
        <v>0</v>
      </c>
      <c r="CN1043">
        <v>0</v>
      </c>
      <c r="CO1043">
        <v>2</v>
      </c>
      <c r="CP1043">
        <v>0</v>
      </c>
      <c r="CQ1043">
        <v>1</v>
      </c>
      <c r="CR1043">
        <v>16</v>
      </c>
      <c r="CX1043" s="33" t="s">
        <v>85</v>
      </c>
    </row>
    <row r="1044" spans="1:102" x14ac:dyDescent="0.25">
      <c r="A1044">
        <v>1043</v>
      </c>
      <c r="B1044">
        <v>70</v>
      </c>
      <c r="C1044" s="24" t="s">
        <v>4146</v>
      </c>
      <c r="D1044" s="12">
        <v>17.899999999999999</v>
      </c>
      <c r="E1044" s="13">
        <f t="shared" si="252"/>
        <v>3.9306104523495824</v>
      </c>
      <c r="F1044" s="7">
        <v>4.5540000000000003</v>
      </c>
      <c r="G1044" s="7">
        <f t="shared" si="254"/>
        <v>13.969389547650415</v>
      </c>
      <c r="H1044" s="15">
        <f t="shared" si="255"/>
        <v>21.830610452349582</v>
      </c>
      <c r="I1044" s="11">
        <f t="shared" si="256"/>
        <v>0.24386126349454249</v>
      </c>
      <c r="J1044" s="32">
        <f t="shared" si="257"/>
        <v>5.3548806213118687E-2</v>
      </c>
      <c r="K1044" s="32">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29">
        <v>0</v>
      </c>
      <c r="AE1044" s="187">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s="17">
        <v>0</v>
      </c>
      <c r="BF1044">
        <v>0</v>
      </c>
      <c r="BG1044">
        <v>1</v>
      </c>
      <c r="BH1044" s="17">
        <v>0</v>
      </c>
      <c r="BI1044">
        <v>127.1666666666667</v>
      </c>
      <c r="BJ1044">
        <v>27</v>
      </c>
      <c r="BK1044" s="92">
        <f t="shared" si="253"/>
        <v>33.730000000000004</v>
      </c>
      <c r="BL1044">
        <v>0</v>
      </c>
      <c r="BM1044">
        <v>0</v>
      </c>
      <c r="BN1044">
        <v>0</v>
      </c>
      <c r="BO1044">
        <v>0</v>
      </c>
      <c r="BP1044">
        <v>1</v>
      </c>
      <c r="BQ1044">
        <v>0</v>
      </c>
      <c r="BR1044">
        <v>0</v>
      </c>
      <c r="BS1044" s="17">
        <v>0</v>
      </c>
      <c r="BT1044">
        <v>0</v>
      </c>
      <c r="BU1044">
        <v>1</v>
      </c>
      <c r="BV1044">
        <v>0</v>
      </c>
      <c r="BW1044" s="17">
        <v>0</v>
      </c>
      <c r="BX1044">
        <v>0</v>
      </c>
      <c r="BY1044">
        <v>0</v>
      </c>
      <c r="BZ1044">
        <v>0</v>
      </c>
      <c r="CA1044">
        <v>0</v>
      </c>
      <c r="CB1044" s="17">
        <v>0</v>
      </c>
      <c r="CC1044">
        <v>0</v>
      </c>
      <c r="CD1044">
        <v>0</v>
      </c>
      <c r="CE1044">
        <v>1</v>
      </c>
      <c r="CF1044">
        <v>1</v>
      </c>
      <c r="CG1044">
        <v>0</v>
      </c>
      <c r="CH1044">
        <v>1</v>
      </c>
      <c r="CI1044">
        <v>1</v>
      </c>
      <c r="CJ1044">
        <v>1</v>
      </c>
      <c r="CK1044">
        <v>1</v>
      </c>
      <c r="CL1044">
        <v>1</v>
      </c>
      <c r="CM1044" s="17">
        <v>0</v>
      </c>
      <c r="CN1044">
        <v>0</v>
      </c>
      <c r="CO1044">
        <v>2</v>
      </c>
      <c r="CP1044">
        <v>0</v>
      </c>
      <c r="CQ1044">
        <v>1</v>
      </c>
      <c r="CR1044">
        <v>16</v>
      </c>
      <c r="CX1044" s="33" t="s">
        <v>85</v>
      </c>
    </row>
    <row r="1045" spans="1:102" x14ac:dyDescent="0.25">
      <c r="A1045">
        <v>1044</v>
      </c>
      <c r="B1045">
        <v>70</v>
      </c>
      <c r="C1045" s="24" t="s">
        <v>4146</v>
      </c>
      <c r="D1045" s="12">
        <v>20.8</v>
      </c>
      <c r="E1045" s="13">
        <f t="shared" si="252"/>
        <v>3.3317315393240428</v>
      </c>
      <c r="F1045" s="7">
        <v>6.2430000000000003</v>
      </c>
      <c r="G1045" s="7">
        <f t="shared" si="254"/>
        <v>17.468268460675958</v>
      </c>
      <c r="H1045" s="15">
        <f t="shared" si="255"/>
        <v>24.131731539324043</v>
      </c>
      <c r="I1045" s="11">
        <f t="shared" si="256"/>
        <v>0.35985545295462251</v>
      </c>
      <c r="J1045" s="32">
        <f t="shared" si="257"/>
        <v>5.7641430875319949E-2</v>
      </c>
      <c r="K1045" s="32">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29">
        <v>0</v>
      </c>
      <c r="AE1045" s="187">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s="17">
        <v>0</v>
      </c>
      <c r="BF1045">
        <v>0</v>
      </c>
      <c r="BG1045">
        <v>1</v>
      </c>
      <c r="BH1045" s="17">
        <v>0</v>
      </c>
      <c r="BI1045">
        <v>127.1666666666667</v>
      </c>
      <c r="BJ1045">
        <v>27</v>
      </c>
      <c r="BK1045" s="92">
        <f t="shared" si="253"/>
        <v>33.730000000000004</v>
      </c>
      <c r="BL1045">
        <v>0</v>
      </c>
      <c r="BM1045">
        <v>0</v>
      </c>
      <c r="BN1045">
        <v>0</v>
      </c>
      <c r="BO1045">
        <v>0</v>
      </c>
      <c r="BP1045">
        <v>1</v>
      </c>
      <c r="BQ1045">
        <v>0</v>
      </c>
      <c r="BR1045">
        <v>0</v>
      </c>
      <c r="BS1045" s="17">
        <v>0</v>
      </c>
      <c r="BT1045">
        <v>0</v>
      </c>
      <c r="BU1045">
        <v>1</v>
      </c>
      <c r="BV1045">
        <v>0</v>
      </c>
      <c r="BW1045" s="17">
        <v>0</v>
      </c>
      <c r="BX1045">
        <v>0</v>
      </c>
      <c r="BY1045">
        <v>0</v>
      </c>
      <c r="BZ1045">
        <v>0</v>
      </c>
      <c r="CA1045">
        <v>0</v>
      </c>
      <c r="CB1045" s="17">
        <v>0</v>
      </c>
      <c r="CC1045">
        <v>0</v>
      </c>
      <c r="CD1045">
        <v>0</v>
      </c>
      <c r="CE1045">
        <v>1</v>
      </c>
      <c r="CF1045">
        <v>1</v>
      </c>
      <c r="CG1045">
        <v>0</v>
      </c>
      <c r="CH1045">
        <v>1</v>
      </c>
      <c r="CI1045">
        <v>1</v>
      </c>
      <c r="CJ1045">
        <v>1</v>
      </c>
      <c r="CK1045">
        <v>1</v>
      </c>
      <c r="CL1045">
        <v>1</v>
      </c>
      <c r="CM1045" s="17">
        <v>0</v>
      </c>
      <c r="CN1045">
        <v>0</v>
      </c>
      <c r="CO1045">
        <v>2</v>
      </c>
      <c r="CP1045">
        <v>0</v>
      </c>
      <c r="CQ1045">
        <v>1</v>
      </c>
      <c r="CR1045">
        <v>16</v>
      </c>
      <c r="CX1045" s="33" t="s">
        <v>85</v>
      </c>
    </row>
    <row r="1046" spans="1:102" x14ac:dyDescent="0.25">
      <c r="A1046">
        <v>1045</v>
      </c>
      <c r="B1046">
        <v>70</v>
      </c>
      <c r="C1046" s="24" t="s">
        <v>4146</v>
      </c>
      <c r="D1046" s="12">
        <v>14.2</v>
      </c>
      <c r="E1046" s="13">
        <f t="shared" si="252"/>
        <v>4.3881334981458586</v>
      </c>
      <c r="F1046" s="7">
        <v>3.2360000000000002</v>
      </c>
      <c r="G1046" s="7">
        <f t="shared" si="254"/>
        <v>9.8118665018541407</v>
      </c>
      <c r="H1046" s="15">
        <f t="shared" si="255"/>
        <v>18.588133498145858</v>
      </c>
      <c r="I1046" s="11">
        <f t="shared" si="256"/>
        <v>0.17589250505770393</v>
      </c>
      <c r="J1046" s="32">
        <f t="shared" si="257"/>
        <v>5.4354915036373283E-2</v>
      </c>
      <c r="K1046" s="32">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29">
        <v>0</v>
      </c>
      <c r="AE1046" s="187">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s="17">
        <v>0</v>
      </c>
      <c r="BF1046">
        <v>0</v>
      </c>
      <c r="BG1046">
        <v>1</v>
      </c>
      <c r="BH1046" s="17">
        <v>0</v>
      </c>
      <c r="BI1046">
        <v>127.1666666666667</v>
      </c>
      <c r="BJ1046">
        <v>27</v>
      </c>
      <c r="BK1046" s="92">
        <f t="shared" si="253"/>
        <v>33.730000000000004</v>
      </c>
      <c r="BL1046">
        <v>0</v>
      </c>
      <c r="BM1046">
        <v>0</v>
      </c>
      <c r="BN1046">
        <v>0</v>
      </c>
      <c r="BO1046">
        <v>0</v>
      </c>
      <c r="BP1046">
        <v>1</v>
      </c>
      <c r="BQ1046">
        <v>0</v>
      </c>
      <c r="BR1046">
        <v>0</v>
      </c>
      <c r="BS1046" s="17">
        <v>0</v>
      </c>
      <c r="BT1046">
        <v>0</v>
      </c>
      <c r="BU1046">
        <v>1</v>
      </c>
      <c r="BV1046">
        <v>0</v>
      </c>
      <c r="BW1046" s="17">
        <v>0</v>
      </c>
      <c r="BX1046">
        <v>0</v>
      </c>
      <c r="BY1046">
        <v>0</v>
      </c>
      <c r="BZ1046">
        <v>0</v>
      </c>
      <c r="CA1046">
        <v>0</v>
      </c>
      <c r="CB1046" s="17">
        <v>0</v>
      </c>
      <c r="CC1046">
        <v>0</v>
      </c>
      <c r="CD1046">
        <v>0</v>
      </c>
      <c r="CE1046">
        <v>1</v>
      </c>
      <c r="CF1046">
        <v>1</v>
      </c>
      <c r="CG1046">
        <v>0</v>
      </c>
      <c r="CH1046">
        <v>1</v>
      </c>
      <c r="CI1046">
        <v>1</v>
      </c>
      <c r="CJ1046">
        <v>1</v>
      </c>
      <c r="CK1046">
        <v>1</v>
      </c>
      <c r="CL1046">
        <v>1</v>
      </c>
      <c r="CM1046" s="17">
        <v>0</v>
      </c>
      <c r="CN1046">
        <v>0</v>
      </c>
      <c r="CO1046">
        <v>2</v>
      </c>
      <c r="CP1046">
        <v>0</v>
      </c>
      <c r="CQ1046">
        <v>1</v>
      </c>
      <c r="CR1046">
        <v>16</v>
      </c>
      <c r="CX1046" s="33" t="s">
        <v>85</v>
      </c>
    </row>
    <row r="1047" spans="1:102" x14ac:dyDescent="0.25">
      <c r="A1047">
        <v>1046</v>
      </c>
      <c r="B1047">
        <v>70</v>
      </c>
      <c r="C1047" s="24" t="s">
        <v>4146</v>
      </c>
      <c r="D1047" s="12">
        <v>23.5</v>
      </c>
      <c r="E1047" s="13">
        <f t="shared" si="252"/>
        <v>3.2525951557093427</v>
      </c>
      <c r="F1047" s="7">
        <v>7.2249999999999996</v>
      </c>
      <c r="G1047" s="7">
        <f t="shared" si="254"/>
        <v>20.247404844290656</v>
      </c>
      <c r="H1047" s="15">
        <f t="shared" si="255"/>
        <v>26.752595155709344</v>
      </c>
      <c r="I1047" s="11">
        <f t="shared" si="256"/>
        <v>0.40760014434457864</v>
      </c>
      <c r="J1047" s="32">
        <f t="shared" si="257"/>
        <v>5.6415244891983213E-2</v>
      </c>
      <c r="K1047" s="32">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29">
        <v>0</v>
      </c>
      <c r="AE1047" s="187">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s="17">
        <v>0</v>
      </c>
      <c r="BF1047">
        <v>0</v>
      </c>
      <c r="BG1047">
        <v>1</v>
      </c>
      <c r="BH1047" s="17">
        <v>0</v>
      </c>
      <c r="BI1047">
        <v>127.1666666666667</v>
      </c>
      <c r="BJ1047">
        <v>27</v>
      </c>
      <c r="BK1047" s="92">
        <f t="shared" si="253"/>
        <v>33.730000000000004</v>
      </c>
      <c r="BL1047">
        <v>0</v>
      </c>
      <c r="BM1047">
        <v>0</v>
      </c>
      <c r="BN1047">
        <v>0</v>
      </c>
      <c r="BO1047">
        <v>0</v>
      </c>
      <c r="BP1047">
        <v>1</v>
      </c>
      <c r="BQ1047">
        <v>0</v>
      </c>
      <c r="BR1047">
        <v>0</v>
      </c>
      <c r="BS1047" s="17">
        <v>0</v>
      </c>
      <c r="BT1047">
        <v>0</v>
      </c>
      <c r="BU1047">
        <v>1</v>
      </c>
      <c r="BV1047">
        <v>0</v>
      </c>
      <c r="BW1047" s="17">
        <v>0</v>
      </c>
      <c r="BX1047">
        <v>0</v>
      </c>
      <c r="BY1047">
        <v>0</v>
      </c>
      <c r="BZ1047">
        <v>0</v>
      </c>
      <c r="CA1047">
        <v>0</v>
      </c>
      <c r="CB1047" s="17">
        <v>0</v>
      </c>
      <c r="CC1047">
        <v>0</v>
      </c>
      <c r="CD1047">
        <v>0</v>
      </c>
      <c r="CE1047">
        <v>1</v>
      </c>
      <c r="CF1047">
        <v>1</v>
      </c>
      <c r="CG1047">
        <v>0</v>
      </c>
      <c r="CH1047">
        <v>1</v>
      </c>
      <c r="CI1047">
        <v>1</v>
      </c>
      <c r="CJ1047">
        <v>1</v>
      </c>
      <c r="CK1047">
        <v>1</v>
      </c>
      <c r="CL1047">
        <v>1</v>
      </c>
      <c r="CM1047" s="17">
        <v>0</v>
      </c>
      <c r="CN1047">
        <v>0</v>
      </c>
      <c r="CO1047">
        <v>2</v>
      </c>
      <c r="CP1047">
        <v>0</v>
      </c>
      <c r="CQ1047">
        <v>1</v>
      </c>
      <c r="CR1047">
        <v>16</v>
      </c>
      <c r="CX1047" s="33" t="s">
        <v>85</v>
      </c>
    </row>
    <row r="1048" spans="1:102" x14ac:dyDescent="0.25">
      <c r="A1048">
        <v>1047</v>
      </c>
      <c r="B1048">
        <v>71</v>
      </c>
      <c r="C1048" s="24" t="s">
        <v>4152</v>
      </c>
      <c r="D1048" s="12">
        <v>4.5999999999999996</v>
      </c>
      <c r="E1048" s="13">
        <v>0.2</v>
      </c>
      <c r="F1048" s="7">
        <f>D1048/E1048</f>
        <v>22.999999999999996</v>
      </c>
      <c r="G1048" s="7">
        <f t="shared" si="254"/>
        <v>4.3999999999999995</v>
      </c>
      <c r="H1048" s="15">
        <f t="shared" si="255"/>
        <v>4.8</v>
      </c>
      <c r="I1048" s="11">
        <f t="shared" si="256"/>
        <v>0.23435250445752639</v>
      </c>
      <c r="J1048" s="32">
        <f t="shared" si="257"/>
        <v>1.018923932424028E-2</v>
      </c>
      <c r="K1048" s="32">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29">
        <v>0</v>
      </c>
      <c r="AE1048" s="187">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1</v>
      </c>
      <c r="BD1048">
        <v>0</v>
      </c>
      <c r="BE1048" s="17">
        <v>0</v>
      </c>
      <c r="BF1048">
        <v>0</v>
      </c>
      <c r="BG1048">
        <v>1</v>
      </c>
      <c r="BH1048" s="17">
        <v>0</v>
      </c>
      <c r="BI1048">
        <v>39.083333333333343</v>
      </c>
      <c r="BJ1048">
        <v>9.01</v>
      </c>
      <c r="BK1048" s="24">
        <v>35.6</v>
      </c>
      <c r="BL1048">
        <v>1</v>
      </c>
      <c r="BM1048">
        <v>0</v>
      </c>
      <c r="BN1048">
        <v>0</v>
      </c>
      <c r="BO1048">
        <v>0</v>
      </c>
      <c r="BP1048">
        <v>0</v>
      </c>
      <c r="BQ1048">
        <v>0</v>
      </c>
      <c r="BR1048">
        <v>0</v>
      </c>
      <c r="BS1048" s="17">
        <v>0</v>
      </c>
      <c r="BT1048">
        <v>0</v>
      </c>
      <c r="BU1048">
        <v>0</v>
      </c>
      <c r="BV1048">
        <v>1</v>
      </c>
      <c r="BW1048" s="17">
        <v>0</v>
      </c>
      <c r="BX1048">
        <v>0</v>
      </c>
      <c r="BY1048">
        <v>0</v>
      </c>
      <c r="BZ1048">
        <v>0</v>
      </c>
      <c r="CA1048">
        <v>0</v>
      </c>
      <c r="CB1048" s="17">
        <v>0</v>
      </c>
      <c r="CC1048">
        <v>0</v>
      </c>
      <c r="CD1048">
        <v>0</v>
      </c>
      <c r="CE1048">
        <v>1</v>
      </c>
      <c r="CF1048">
        <v>1</v>
      </c>
      <c r="CG1048">
        <v>0</v>
      </c>
      <c r="CH1048">
        <v>0</v>
      </c>
      <c r="CI1048">
        <v>0</v>
      </c>
      <c r="CJ1048">
        <v>0</v>
      </c>
      <c r="CK1048">
        <v>0</v>
      </c>
      <c r="CL1048">
        <v>0</v>
      </c>
      <c r="CM1048" s="17">
        <v>0</v>
      </c>
      <c r="CN1048">
        <v>0.14599999999999999</v>
      </c>
      <c r="CO1048">
        <v>15</v>
      </c>
      <c r="CP1048">
        <v>1</v>
      </c>
      <c r="CQ1048">
        <v>0</v>
      </c>
      <c r="CR1048">
        <v>23</v>
      </c>
      <c r="CX1048" s="33" t="s">
        <v>85</v>
      </c>
    </row>
    <row r="1049" spans="1:102" x14ac:dyDescent="0.25">
      <c r="A1049">
        <v>1048</v>
      </c>
      <c r="B1049">
        <v>71</v>
      </c>
      <c r="C1049" s="24" t="s">
        <v>4152</v>
      </c>
      <c r="D1049" s="12">
        <v>7.7</v>
      </c>
      <c r="E1049" s="13">
        <v>0.3</v>
      </c>
      <c r="F1049" s="7">
        <f>D1049/E1049</f>
        <v>25.666666666666668</v>
      </c>
      <c r="G1049" s="7">
        <f t="shared" si="254"/>
        <v>7.4</v>
      </c>
      <c r="H1049" s="15">
        <f t="shared" si="255"/>
        <v>8</v>
      </c>
      <c r="I1049" s="11">
        <f t="shared" si="256"/>
        <v>0.3578029829487358</v>
      </c>
      <c r="J1049" s="32">
        <f t="shared" si="257"/>
        <v>1.3940375959041653E-2</v>
      </c>
      <c r="K1049" s="32">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29">
        <v>0</v>
      </c>
      <c r="AE1049" s="187">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1</v>
      </c>
      <c r="BD1049">
        <v>0</v>
      </c>
      <c r="BE1049" s="17">
        <v>0</v>
      </c>
      <c r="BF1049">
        <v>0</v>
      </c>
      <c r="BG1049">
        <v>1</v>
      </c>
      <c r="BH1049" s="17">
        <v>0</v>
      </c>
      <c r="BI1049">
        <v>95.17</v>
      </c>
      <c r="BJ1049">
        <v>325.85000000000002</v>
      </c>
      <c r="BK1049" s="24">
        <v>37.4</v>
      </c>
      <c r="BL1049">
        <v>1</v>
      </c>
      <c r="BM1049">
        <v>0</v>
      </c>
      <c r="BN1049">
        <v>0</v>
      </c>
      <c r="BO1049">
        <v>0</v>
      </c>
      <c r="BP1049">
        <v>0</v>
      </c>
      <c r="BQ1049">
        <v>0</v>
      </c>
      <c r="BR1049">
        <v>0</v>
      </c>
      <c r="BS1049" s="17">
        <v>0</v>
      </c>
      <c r="BT1049">
        <v>0</v>
      </c>
      <c r="BU1049">
        <v>0</v>
      </c>
      <c r="BV1049">
        <v>1</v>
      </c>
      <c r="BW1049" s="17">
        <v>0</v>
      </c>
      <c r="BX1049">
        <v>0</v>
      </c>
      <c r="BY1049">
        <v>0</v>
      </c>
      <c r="BZ1049">
        <v>0</v>
      </c>
      <c r="CA1049">
        <v>0</v>
      </c>
      <c r="CB1049" s="17">
        <v>0</v>
      </c>
      <c r="CC1049">
        <v>0</v>
      </c>
      <c r="CD1049">
        <v>0</v>
      </c>
      <c r="CE1049">
        <v>1</v>
      </c>
      <c r="CF1049">
        <v>1</v>
      </c>
      <c r="CG1049">
        <v>0</v>
      </c>
      <c r="CH1049">
        <v>0</v>
      </c>
      <c r="CI1049">
        <v>0</v>
      </c>
      <c r="CJ1049">
        <v>0</v>
      </c>
      <c r="CK1049">
        <v>0</v>
      </c>
      <c r="CL1049">
        <v>0</v>
      </c>
      <c r="CM1049" s="17">
        <v>0</v>
      </c>
      <c r="CN1049">
        <v>0.14599999999999999</v>
      </c>
      <c r="CO1049">
        <v>15</v>
      </c>
      <c r="CP1049">
        <v>1</v>
      </c>
      <c r="CQ1049">
        <v>0</v>
      </c>
      <c r="CR1049">
        <v>23</v>
      </c>
      <c r="CX1049" s="33" t="s">
        <v>85</v>
      </c>
    </row>
    <row r="1050" spans="1:102" x14ac:dyDescent="0.25">
      <c r="A1050">
        <v>1049</v>
      </c>
      <c r="B1050">
        <v>71</v>
      </c>
      <c r="C1050" s="24" t="s">
        <v>4152</v>
      </c>
      <c r="D1050" s="12">
        <v>8.1</v>
      </c>
      <c r="E1050" s="13">
        <v>0.5</v>
      </c>
      <c r="F1050" s="7">
        <f>D1050/E1050</f>
        <v>16.2</v>
      </c>
      <c r="G1050" s="7">
        <f t="shared" si="254"/>
        <v>7.6</v>
      </c>
      <c r="H1050" s="15">
        <f t="shared" si="255"/>
        <v>8.6</v>
      </c>
      <c r="I1050" s="11">
        <f t="shared" si="256"/>
        <v>0.40659904556362153</v>
      </c>
      <c r="J1050" s="32">
        <f t="shared" si="257"/>
        <v>2.5098706516272936E-2</v>
      </c>
      <c r="K1050" s="32">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29">
        <v>0</v>
      </c>
      <c r="AE1050" s="187">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1</v>
      </c>
      <c r="BD1050">
        <v>0</v>
      </c>
      <c r="BE1050" s="17">
        <v>0</v>
      </c>
      <c r="BF1050">
        <v>0</v>
      </c>
      <c r="BG1050">
        <v>1</v>
      </c>
      <c r="BH1050" s="17">
        <v>0</v>
      </c>
      <c r="BI1050">
        <v>105.6666666666667</v>
      </c>
      <c r="BJ1050">
        <v>60</v>
      </c>
      <c r="BK1050" s="24">
        <v>37.200000000000003</v>
      </c>
      <c r="BL1050">
        <v>1</v>
      </c>
      <c r="BM1050">
        <v>0</v>
      </c>
      <c r="BN1050">
        <v>0</v>
      </c>
      <c r="BO1050">
        <v>0</v>
      </c>
      <c r="BP1050">
        <v>0</v>
      </c>
      <c r="BQ1050">
        <v>0</v>
      </c>
      <c r="BR1050">
        <v>0</v>
      </c>
      <c r="BS1050" s="17">
        <v>0</v>
      </c>
      <c r="BT1050">
        <v>0</v>
      </c>
      <c r="BU1050">
        <v>0</v>
      </c>
      <c r="BV1050">
        <v>1</v>
      </c>
      <c r="BW1050" s="17">
        <v>0</v>
      </c>
      <c r="BX1050">
        <v>0</v>
      </c>
      <c r="BY1050">
        <v>0</v>
      </c>
      <c r="BZ1050">
        <v>0</v>
      </c>
      <c r="CA1050">
        <v>0</v>
      </c>
      <c r="CB1050" s="17">
        <v>0</v>
      </c>
      <c r="CC1050">
        <v>0</v>
      </c>
      <c r="CD1050">
        <v>0</v>
      </c>
      <c r="CE1050">
        <v>1</v>
      </c>
      <c r="CF1050">
        <v>1</v>
      </c>
      <c r="CG1050">
        <v>0</v>
      </c>
      <c r="CH1050">
        <v>0</v>
      </c>
      <c r="CI1050">
        <v>0</v>
      </c>
      <c r="CJ1050">
        <v>0</v>
      </c>
      <c r="CK1050">
        <v>0</v>
      </c>
      <c r="CL1050">
        <v>0</v>
      </c>
      <c r="CM1050" s="17">
        <v>0</v>
      </c>
      <c r="CN1050">
        <v>0.14599999999999999</v>
      </c>
      <c r="CO1050">
        <v>15</v>
      </c>
      <c r="CP1050">
        <v>1</v>
      </c>
      <c r="CQ1050">
        <v>0</v>
      </c>
      <c r="CR1050">
        <v>23</v>
      </c>
      <c r="CX1050" s="33" t="s">
        <v>85</v>
      </c>
    </row>
    <row r="1051" spans="1:102" x14ac:dyDescent="0.25">
      <c r="A1051">
        <v>1050</v>
      </c>
      <c r="B1051">
        <v>71</v>
      </c>
      <c r="C1051" s="24" t="s">
        <v>4152</v>
      </c>
      <c r="D1051" s="12">
        <v>0.6</v>
      </c>
      <c r="E1051" s="13">
        <f t="shared" ref="E1051:E1080" si="261">D1051/F1051</f>
        <v>0.82499999999999996</v>
      </c>
      <c r="F1051" s="7">
        <v>0.72727272727272729</v>
      </c>
      <c r="G1051" s="7">
        <f t="shared" si="254"/>
        <v>-0.22499999999999998</v>
      </c>
      <c r="H1051" s="15">
        <f t="shared" si="255"/>
        <v>1.4249999999999998</v>
      </c>
      <c r="I1051" s="11">
        <f t="shared" si="256"/>
        <v>7.624506022097511E-3</v>
      </c>
      <c r="J1051" s="32">
        <f t="shared" si="257"/>
        <v>1.0483695780384076E-2</v>
      </c>
      <c r="K1051" s="32">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29">
        <v>0</v>
      </c>
      <c r="AE1051" s="187">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1</v>
      </c>
      <c r="BD1051">
        <v>0</v>
      </c>
      <c r="BE1051" s="17">
        <v>0</v>
      </c>
      <c r="BF1051">
        <v>0</v>
      </c>
      <c r="BG1051">
        <v>1</v>
      </c>
      <c r="BH1051" s="17">
        <v>0</v>
      </c>
      <c r="BI1051">
        <v>39.083333333333343</v>
      </c>
      <c r="BJ1051">
        <v>9.01</v>
      </c>
      <c r="BK1051" s="24">
        <v>35.6</v>
      </c>
      <c r="BL1051">
        <v>1</v>
      </c>
      <c r="BM1051">
        <v>0</v>
      </c>
      <c r="BN1051">
        <v>0</v>
      </c>
      <c r="BO1051">
        <v>0</v>
      </c>
      <c r="BP1051">
        <v>0</v>
      </c>
      <c r="BQ1051">
        <v>0</v>
      </c>
      <c r="BR1051">
        <v>0</v>
      </c>
      <c r="BS1051" s="17">
        <v>0</v>
      </c>
      <c r="BT1051">
        <v>0</v>
      </c>
      <c r="BU1051">
        <v>0</v>
      </c>
      <c r="BV1051">
        <v>1</v>
      </c>
      <c r="BW1051" s="17">
        <v>0</v>
      </c>
      <c r="BX1051">
        <v>0</v>
      </c>
      <c r="BY1051">
        <v>0</v>
      </c>
      <c r="BZ1051">
        <v>0</v>
      </c>
      <c r="CA1051">
        <v>0</v>
      </c>
      <c r="CB1051" s="17">
        <v>0</v>
      </c>
      <c r="CC1051">
        <v>0</v>
      </c>
      <c r="CD1051">
        <v>0</v>
      </c>
      <c r="CE1051">
        <v>1</v>
      </c>
      <c r="CF1051">
        <v>1</v>
      </c>
      <c r="CG1051">
        <v>0</v>
      </c>
      <c r="CH1051">
        <v>0</v>
      </c>
      <c r="CI1051">
        <v>0</v>
      </c>
      <c r="CJ1051">
        <v>0</v>
      </c>
      <c r="CK1051">
        <v>0</v>
      </c>
      <c r="CL1051">
        <v>0</v>
      </c>
      <c r="CM1051" s="17">
        <v>0</v>
      </c>
      <c r="CN1051">
        <v>0.14599999999999999</v>
      </c>
      <c r="CO1051">
        <v>15</v>
      </c>
      <c r="CP1051">
        <v>1</v>
      </c>
      <c r="CQ1051">
        <v>0</v>
      </c>
      <c r="CR1051">
        <v>23</v>
      </c>
      <c r="CX1051" s="33" t="s">
        <v>85</v>
      </c>
    </row>
    <row r="1052" spans="1:102" x14ac:dyDescent="0.25">
      <c r="A1052">
        <v>1051</v>
      </c>
      <c r="B1052">
        <v>71</v>
      </c>
      <c r="C1052" s="24" t="s">
        <v>4152</v>
      </c>
      <c r="D1052" s="12">
        <v>3.1</v>
      </c>
      <c r="E1052" s="13">
        <f t="shared" si="261"/>
        <v>0.71185185185185196</v>
      </c>
      <c r="F1052" s="7">
        <v>4.354838709677419</v>
      </c>
      <c r="G1052" s="7">
        <f t="shared" si="254"/>
        <v>2.3881481481481481</v>
      </c>
      <c r="H1052" s="15">
        <f t="shared" si="255"/>
        <v>3.811851851851852</v>
      </c>
      <c r="I1052" s="11">
        <f t="shared" si="256"/>
        <v>4.5608620854000068E-2</v>
      </c>
      <c r="J1052" s="32">
        <f t="shared" si="257"/>
        <v>1.0473090714622237E-2</v>
      </c>
      <c r="K1052" s="32">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29">
        <v>0</v>
      </c>
      <c r="AE1052" s="187">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1</v>
      </c>
      <c r="BD1052">
        <v>0</v>
      </c>
      <c r="BE1052" s="17">
        <v>0</v>
      </c>
      <c r="BF1052">
        <v>0</v>
      </c>
      <c r="BG1052">
        <v>1</v>
      </c>
      <c r="BH1052" s="17">
        <v>0</v>
      </c>
      <c r="BI1052">
        <v>39.083333333333343</v>
      </c>
      <c r="BJ1052">
        <v>9.01</v>
      </c>
      <c r="BK1052" s="24">
        <v>35.6</v>
      </c>
      <c r="BL1052">
        <v>1</v>
      </c>
      <c r="BM1052">
        <v>0</v>
      </c>
      <c r="BN1052">
        <v>0</v>
      </c>
      <c r="BO1052">
        <v>0</v>
      </c>
      <c r="BP1052">
        <v>0</v>
      </c>
      <c r="BQ1052">
        <v>0</v>
      </c>
      <c r="BR1052">
        <v>0</v>
      </c>
      <c r="BS1052" s="17">
        <v>0</v>
      </c>
      <c r="BT1052">
        <v>0</v>
      </c>
      <c r="BU1052">
        <v>0</v>
      </c>
      <c r="BV1052">
        <v>1</v>
      </c>
      <c r="BW1052" s="17">
        <v>0</v>
      </c>
      <c r="BX1052">
        <v>0</v>
      </c>
      <c r="BY1052">
        <v>0</v>
      </c>
      <c r="BZ1052">
        <v>0</v>
      </c>
      <c r="CA1052">
        <v>0</v>
      </c>
      <c r="CB1052" s="17">
        <v>0</v>
      </c>
      <c r="CC1052">
        <v>0</v>
      </c>
      <c r="CD1052">
        <v>0</v>
      </c>
      <c r="CE1052">
        <v>1</v>
      </c>
      <c r="CF1052">
        <v>1</v>
      </c>
      <c r="CG1052">
        <v>0</v>
      </c>
      <c r="CH1052">
        <v>0</v>
      </c>
      <c r="CI1052">
        <v>0</v>
      </c>
      <c r="CJ1052">
        <v>0</v>
      </c>
      <c r="CK1052">
        <v>0</v>
      </c>
      <c r="CL1052">
        <v>0</v>
      </c>
      <c r="CM1052" s="17">
        <v>0</v>
      </c>
      <c r="CN1052">
        <v>0.14599999999999999</v>
      </c>
      <c r="CO1052">
        <v>15</v>
      </c>
      <c r="CP1052">
        <v>1</v>
      </c>
      <c r="CQ1052">
        <v>0</v>
      </c>
      <c r="CR1052">
        <v>23</v>
      </c>
      <c r="CX1052" s="33" t="s">
        <v>85</v>
      </c>
    </row>
    <row r="1053" spans="1:102" x14ac:dyDescent="0.25">
      <c r="A1053">
        <v>1052</v>
      </c>
      <c r="B1053">
        <v>71</v>
      </c>
      <c r="C1053" s="24" t="s">
        <v>4152</v>
      </c>
      <c r="D1053" s="12">
        <v>4.0999999999999996</v>
      </c>
      <c r="E1053" s="13">
        <f t="shared" si="261"/>
        <v>0.37639344262295088</v>
      </c>
      <c r="F1053" s="7">
        <v>10.892857142857141</v>
      </c>
      <c r="G1053" s="7">
        <f t="shared" si="254"/>
        <v>3.7236065573770487</v>
      </c>
      <c r="H1053" s="15">
        <f t="shared" si="255"/>
        <v>4.4763934426229506</v>
      </c>
      <c r="I1053" s="11">
        <f t="shared" si="256"/>
        <v>0.11346323402692496</v>
      </c>
      <c r="J1053" s="32">
        <f t="shared" si="257"/>
        <v>1.041629689427508E-2</v>
      </c>
      <c r="K1053" s="32">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29">
        <v>0</v>
      </c>
      <c r="AE1053" s="187">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1</v>
      </c>
      <c r="BD1053">
        <v>0</v>
      </c>
      <c r="BE1053" s="17">
        <v>0</v>
      </c>
      <c r="BF1053">
        <v>0</v>
      </c>
      <c r="BG1053">
        <v>1</v>
      </c>
      <c r="BH1053" s="17">
        <v>0</v>
      </c>
      <c r="BI1053">
        <v>39.083333333333343</v>
      </c>
      <c r="BJ1053">
        <v>9.01</v>
      </c>
      <c r="BK1053" s="24">
        <v>35.6</v>
      </c>
      <c r="BL1053">
        <v>1</v>
      </c>
      <c r="BM1053">
        <v>0</v>
      </c>
      <c r="BN1053">
        <v>0</v>
      </c>
      <c r="BO1053">
        <v>0</v>
      </c>
      <c r="BP1053">
        <v>0</v>
      </c>
      <c r="BQ1053">
        <v>0</v>
      </c>
      <c r="BR1053">
        <v>0</v>
      </c>
      <c r="BS1053" s="17">
        <v>0</v>
      </c>
      <c r="BT1053">
        <v>0</v>
      </c>
      <c r="BU1053">
        <v>0</v>
      </c>
      <c r="BV1053">
        <v>1</v>
      </c>
      <c r="BW1053" s="17">
        <v>0</v>
      </c>
      <c r="BX1053">
        <v>0</v>
      </c>
      <c r="BY1053">
        <v>0</v>
      </c>
      <c r="BZ1053">
        <v>0</v>
      </c>
      <c r="CA1053">
        <v>0</v>
      </c>
      <c r="CB1053" s="17">
        <v>0</v>
      </c>
      <c r="CC1053">
        <v>0</v>
      </c>
      <c r="CD1053">
        <v>0</v>
      </c>
      <c r="CE1053">
        <v>1</v>
      </c>
      <c r="CF1053">
        <v>1</v>
      </c>
      <c r="CG1053">
        <v>0</v>
      </c>
      <c r="CH1053">
        <v>0</v>
      </c>
      <c r="CI1053">
        <v>0</v>
      </c>
      <c r="CJ1053">
        <v>0</v>
      </c>
      <c r="CK1053">
        <v>0</v>
      </c>
      <c r="CL1053">
        <v>0</v>
      </c>
      <c r="CM1053" s="17">
        <v>0</v>
      </c>
      <c r="CN1053">
        <v>0.14599999999999999</v>
      </c>
      <c r="CO1053">
        <v>15</v>
      </c>
      <c r="CP1053">
        <v>1</v>
      </c>
      <c r="CQ1053">
        <v>0</v>
      </c>
      <c r="CR1053">
        <v>23</v>
      </c>
      <c r="CX1053" s="33" t="s">
        <v>85</v>
      </c>
    </row>
    <row r="1054" spans="1:102" x14ac:dyDescent="0.25">
      <c r="A1054">
        <v>1053</v>
      </c>
      <c r="B1054">
        <v>71</v>
      </c>
      <c r="C1054" s="24" t="s">
        <v>4152</v>
      </c>
      <c r="D1054" s="12">
        <v>6.6</v>
      </c>
      <c r="E1054" s="13">
        <f t="shared" si="261"/>
        <v>0.61971830985915488</v>
      </c>
      <c r="F1054" s="7">
        <v>10.65</v>
      </c>
      <c r="G1054" s="7">
        <f t="shared" si="254"/>
        <v>5.9802816901408447</v>
      </c>
      <c r="H1054" s="15">
        <f t="shared" si="255"/>
        <v>7.2197183098591546</v>
      </c>
      <c r="I1054" s="11">
        <f t="shared" si="256"/>
        <v>0.11096506107070783</v>
      </c>
      <c r="J1054" s="32">
        <f t="shared" si="257"/>
        <v>1.0419254560629842E-2</v>
      </c>
      <c r="K1054" s="32">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29">
        <v>0</v>
      </c>
      <c r="AE1054" s="187">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1</v>
      </c>
      <c r="BD1054">
        <v>0</v>
      </c>
      <c r="BE1054" s="17">
        <v>0</v>
      </c>
      <c r="BF1054">
        <v>0</v>
      </c>
      <c r="BG1054">
        <v>1</v>
      </c>
      <c r="BH1054" s="17">
        <v>0</v>
      </c>
      <c r="BI1054">
        <v>39.083333333333343</v>
      </c>
      <c r="BJ1054">
        <v>9.01</v>
      </c>
      <c r="BK1054" s="24">
        <v>35.6</v>
      </c>
      <c r="BL1054">
        <v>1</v>
      </c>
      <c r="BM1054">
        <v>0</v>
      </c>
      <c r="BN1054">
        <v>0</v>
      </c>
      <c r="BO1054">
        <v>0</v>
      </c>
      <c r="BP1054">
        <v>0</v>
      </c>
      <c r="BQ1054">
        <v>0</v>
      </c>
      <c r="BR1054">
        <v>0</v>
      </c>
      <c r="BS1054" s="17">
        <v>0</v>
      </c>
      <c r="BT1054">
        <v>0</v>
      </c>
      <c r="BU1054">
        <v>0</v>
      </c>
      <c r="BV1054">
        <v>1</v>
      </c>
      <c r="BW1054" s="17">
        <v>0</v>
      </c>
      <c r="BX1054">
        <v>0</v>
      </c>
      <c r="BY1054">
        <v>0</v>
      </c>
      <c r="BZ1054">
        <v>0</v>
      </c>
      <c r="CA1054">
        <v>0</v>
      </c>
      <c r="CB1054" s="17">
        <v>0</v>
      </c>
      <c r="CC1054">
        <v>0</v>
      </c>
      <c r="CD1054">
        <v>0</v>
      </c>
      <c r="CE1054">
        <v>1</v>
      </c>
      <c r="CF1054">
        <v>1</v>
      </c>
      <c r="CG1054">
        <v>0</v>
      </c>
      <c r="CH1054">
        <v>0</v>
      </c>
      <c r="CI1054">
        <v>0</v>
      </c>
      <c r="CJ1054">
        <v>0</v>
      </c>
      <c r="CK1054">
        <v>0</v>
      </c>
      <c r="CL1054">
        <v>0</v>
      </c>
      <c r="CM1054" s="17">
        <v>0</v>
      </c>
      <c r="CN1054">
        <v>0.14599999999999999</v>
      </c>
      <c r="CO1054">
        <v>15</v>
      </c>
      <c r="CP1054">
        <v>1</v>
      </c>
      <c r="CQ1054">
        <v>0</v>
      </c>
      <c r="CR1054">
        <v>23</v>
      </c>
      <c r="CX1054" s="33" t="s">
        <v>85</v>
      </c>
    </row>
    <row r="1055" spans="1:102" x14ac:dyDescent="0.25">
      <c r="A1055">
        <v>1054</v>
      </c>
      <c r="B1055">
        <v>71</v>
      </c>
      <c r="C1055" s="24" t="s">
        <v>4152</v>
      </c>
      <c r="D1055" s="12">
        <v>9.1999999999999993</v>
      </c>
      <c r="E1055" s="13">
        <f t="shared" si="261"/>
        <v>0.41255605381165916</v>
      </c>
      <c r="F1055" s="7">
        <v>22.3</v>
      </c>
      <c r="G1055" s="7">
        <f t="shared" si="254"/>
        <v>8.7874439461883398</v>
      </c>
      <c r="H1055" s="15">
        <f t="shared" si="255"/>
        <v>9.6125560538116588</v>
      </c>
      <c r="I1055" s="11">
        <f t="shared" si="256"/>
        <v>0.22765427522459039</v>
      </c>
      <c r="J1055" s="32">
        <f t="shared" si="257"/>
        <v>1.0208711893479388E-2</v>
      </c>
      <c r="K1055" s="32">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29">
        <v>0</v>
      </c>
      <c r="AE1055" s="187">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1</v>
      </c>
      <c r="BD1055">
        <v>0</v>
      </c>
      <c r="BE1055" s="17">
        <v>0</v>
      </c>
      <c r="BF1055">
        <v>0</v>
      </c>
      <c r="BG1055">
        <v>1</v>
      </c>
      <c r="BH1055" s="17">
        <v>0</v>
      </c>
      <c r="BI1055">
        <v>39.083333333333343</v>
      </c>
      <c r="BJ1055">
        <v>9.01</v>
      </c>
      <c r="BK1055" s="24">
        <v>35.6</v>
      </c>
      <c r="BL1055">
        <v>1</v>
      </c>
      <c r="BM1055">
        <v>0</v>
      </c>
      <c r="BN1055">
        <v>0</v>
      </c>
      <c r="BO1055">
        <v>0</v>
      </c>
      <c r="BP1055">
        <v>0</v>
      </c>
      <c r="BQ1055">
        <v>0</v>
      </c>
      <c r="BR1055">
        <v>0</v>
      </c>
      <c r="BS1055" s="17">
        <v>0</v>
      </c>
      <c r="BT1055">
        <v>0</v>
      </c>
      <c r="BU1055">
        <v>0</v>
      </c>
      <c r="BV1055">
        <v>1</v>
      </c>
      <c r="BW1055" s="17">
        <v>0</v>
      </c>
      <c r="BX1055">
        <v>0</v>
      </c>
      <c r="BY1055">
        <v>0</v>
      </c>
      <c r="BZ1055">
        <v>0</v>
      </c>
      <c r="CA1055">
        <v>0</v>
      </c>
      <c r="CB1055" s="17">
        <v>0</v>
      </c>
      <c r="CC1055">
        <v>0</v>
      </c>
      <c r="CD1055">
        <v>0</v>
      </c>
      <c r="CE1055">
        <v>1</v>
      </c>
      <c r="CF1055">
        <v>1</v>
      </c>
      <c r="CG1055">
        <v>0</v>
      </c>
      <c r="CH1055">
        <v>0</v>
      </c>
      <c r="CI1055">
        <v>0</v>
      </c>
      <c r="CJ1055">
        <v>0</v>
      </c>
      <c r="CK1055">
        <v>0</v>
      </c>
      <c r="CL1055">
        <v>0</v>
      </c>
      <c r="CM1055" s="17">
        <v>0</v>
      </c>
      <c r="CN1055">
        <v>0.14599999999999999</v>
      </c>
      <c r="CO1055">
        <v>15</v>
      </c>
      <c r="CP1055">
        <v>1</v>
      </c>
      <c r="CQ1055">
        <v>0</v>
      </c>
      <c r="CR1055">
        <v>23</v>
      </c>
      <c r="CX1055" s="33" t="s">
        <v>85</v>
      </c>
    </row>
    <row r="1056" spans="1:102" x14ac:dyDescent="0.25">
      <c r="A1056">
        <v>1055</v>
      </c>
      <c r="B1056">
        <v>71</v>
      </c>
      <c r="C1056" s="24" t="s">
        <v>4152</v>
      </c>
      <c r="D1056" s="12">
        <v>0.4</v>
      </c>
      <c r="E1056" s="13">
        <f t="shared" si="261"/>
        <v>1.2749999999999999</v>
      </c>
      <c r="F1056" s="7">
        <v>0.31372549019607848</v>
      </c>
      <c r="G1056" s="7">
        <f t="shared" si="254"/>
        <v>-0.87499999999999989</v>
      </c>
      <c r="H1056" s="15">
        <f t="shared" si="255"/>
        <v>1.6749999999999998</v>
      </c>
      <c r="I1056" s="11">
        <f t="shared" si="256"/>
        <v>3.2923388633552871E-3</v>
      </c>
      <c r="J1056" s="32">
        <f t="shared" si="257"/>
        <v>1.0494330126944975E-2</v>
      </c>
      <c r="K1056" s="32">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29">
        <v>0</v>
      </c>
      <c r="AE1056" s="187">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1</v>
      </c>
      <c r="BD1056">
        <v>0</v>
      </c>
      <c r="BE1056" s="17">
        <v>0</v>
      </c>
      <c r="BF1056">
        <v>0</v>
      </c>
      <c r="BG1056">
        <v>1</v>
      </c>
      <c r="BH1056" s="17">
        <v>0</v>
      </c>
      <c r="BI1056">
        <v>39.083333333333343</v>
      </c>
      <c r="BJ1056">
        <v>9.01</v>
      </c>
      <c r="BK1056" s="24">
        <v>35.6</v>
      </c>
      <c r="BL1056">
        <v>1</v>
      </c>
      <c r="BM1056">
        <v>0</v>
      </c>
      <c r="BN1056">
        <v>0</v>
      </c>
      <c r="BO1056">
        <v>0</v>
      </c>
      <c r="BP1056">
        <v>0</v>
      </c>
      <c r="BQ1056">
        <v>0</v>
      </c>
      <c r="BR1056">
        <v>0</v>
      </c>
      <c r="BS1056" s="17">
        <v>0</v>
      </c>
      <c r="BT1056">
        <v>0</v>
      </c>
      <c r="BU1056">
        <v>0</v>
      </c>
      <c r="BV1056">
        <v>1</v>
      </c>
      <c r="BW1056" s="17">
        <v>0</v>
      </c>
      <c r="BX1056">
        <v>0</v>
      </c>
      <c r="BY1056">
        <v>0</v>
      </c>
      <c r="BZ1056">
        <v>0</v>
      </c>
      <c r="CA1056">
        <v>0</v>
      </c>
      <c r="CB1056" s="17">
        <v>0</v>
      </c>
      <c r="CC1056">
        <v>1</v>
      </c>
      <c r="CD1056">
        <v>0</v>
      </c>
      <c r="CE1056">
        <v>1</v>
      </c>
      <c r="CF1056">
        <v>1</v>
      </c>
      <c r="CG1056">
        <v>0</v>
      </c>
      <c r="CH1056">
        <v>0</v>
      </c>
      <c r="CI1056">
        <v>1</v>
      </c>
      <c r="CJ1056">
        <v>0</v>
      </c>
      <c r="CK1056">
        <v>0</v>
      </c>
      <c r="CL1056">
        <v>0</v>
      </c>
      <c r="CM1056" s="17">
        <v>1</v>
      </c>
      <c r="CN1056">
        <v>0.14599999999999999</v>
      </c>
      <c r="CO1056">
        <v>15</v>
      </c>
      <c r="CP1056">
        <v>1</v>
      </c>
      <c r="CQ1056">
        <v>0</v>
      </c>
      <c r="CR1056">
        <v>23</v>
      </c>
      <c r="CX1056" s="33" t="s">
        <v>85</v>
      </c>
    </row>
    <row r="1057" spans="1:102" x14ac:dyDescent="0.25">
      <c r="A1057">
        <v>1056</v>
      </c>
      <c r="B1057">
        <v>71</v>
      </c>
      <c r="C1057" s="24" t="s">
        <v>4152</v>
      </c>
      <c r="D1057" s="12">
        <v>2.8</v>
      </c>
      <c r="E1057" s="13">
        <f t="shared" si="261"/>
        <v>1.3517241379310341</v>
      </c>
      <c r="F1057" s="7">
        <v>2.0714285714285721</v>
      </c>
      <c r="G1057" s="7">
        <f t="shared" si="254"/>
        <v>1.4482758620689657</v>
      </c>
      <c r="H1057" s="15">
        <f t="shared" si="255"/>
        <v>4.1517241379310335</v>
      </c>
      <c r="I1057" s="11">
        <f t="shared" si="256"/>
        <v>2.1733238590746627E-2</v>
      </c>
      <c r="J1057" s="32">
        <f t="shared" si="257"/>
        <v>1.0491908285188024E-2</v>
      </c>
      <c r="K1057" s="32">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29">
        <v>0</v>
      </c>
      <c r="AE1057" s="187">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1</v>
      </c>
      <c r="BD1057">
        <v>0</v>
      </c>
      <c r="BE1057" s="17">
        <v>0</v>
      </c>
      <c r="BF1057">
        <v>0</v>
      </c>
      <c r="BG1057">
        <v>1</v>
      </c>
      <c r="BH1057" s="17">
        <v>0</v>
      </c>
      <c r="BI1057">
        <v>39.083333333333343</v>
      </c>
      <c r="BJ1057">
        <v>9.01</v>
      </c>
      <c r="BK1057" s="24">
        <v>35.6</v>
      </c>
      <c r="BL1057">
        <v>1</v>
      </c>
      <c r="BM1057">
        <v>0</v>
      </c>
      <c r="BN1057">
        <v>0</v>
      </c>
      <c r="BO1057">
        <v>0</v>
      </c>
      <c r="BP1057">
        <v>0</v>
      </c>
      <c r="BQ1057">
        <v>0</v>
      </c>
      <c r="BR1057">
        <v>0</v>
      </c>
      <c r="BS1057" s="17">
        <v>0</v>
      </c>
      <c r="BT1057">
        <v>0</v>
      </c>
      <c r="BU1057">
        <v>0</v>
      </c>
      <c r="BV1057">
        <v>1</v>
      </c>
      <c r="BW1057" s="17">
        <v>0</v>
      </c>
      <c r="BX1057">
        <v>0</v>
      </c>
      <c r="BY1057">
        <v>0</v>
      </c>
      <c r="BZ1057">
        <v>0</v>
      </c>
      <c r="CA1057">
        <v>0</v>
      </c>
      <c r="CB1057" s="17">
        <v>0</v>
      </c>
      <c r="CC1057">
        <v>1</v>
      </c>
      <c r="CD1057">
        <v>0</v>
      </c>
      <c r="CE1057">
        <v>1</v>
      </c>
      <c r="CF1057">
        <v>1</v>
      </c>
      <c r="CG1057">
        <v>0</v>
      </c>
      <c r="CH1057">
        <v>0</v>
      </c>
      <c r="CI1057">
        <v>1</v>
      </c>
      <c r="CJ1057">
        <v>0</v>
      </c>
      <c r="CK1057">
        <v>0</v>
      </c>
      <c r="CL1057">
        <v>0</v>
      </c>
      <c r="CM1057" s="17">
        <v>1</v>
      </c>
      <c r="CN1057">
        <v>0.14599999999999999</v>
      </c>
      <c r="CO1057">
        <v>15</v>
      </c>
      <c r="CP1057">
        <v>1</v>
      </c>
      <c r="CQ1057">
        <v>0</v>
      </c>
      <c r="CR1057">
        <v>23</v>
      </c>
      <c r="CX1057" s="33" t="s">
        <v>85</v>
      </c>
    </row>
    <row r="1058" spans="1:102" x14ac:dyDescent="0.25">
      <c r="A1058">
        <v>1057</v>
      </c>
      <c r="B1058">
        <v>71</v>
      </c>
      <c r="C1058" s="24" t="s">
        <v>4152</v>
      </c>
      <c r="D1058" s="12">
        <v>6.5</v>
      </c>
      <c r="E1058" s="13">
        <f t="shared" si="261"/>
        <v>0.85880829015544036</v>
      </c>
      <c r="F1058" s="7">
        <v>7.5686274509803928</v>
      </c>
      <c r="G1058" s="7">
        <f t="shared" si="254"/>
        <v>5.6411917098445592</v>
      </c>
      <c r="H1058" s="15">
        <f t="shared" si="255"/>
        <v>7.3588082901554408</v>
      </c>
      <c r="I1058" s="11">
        <f t="shared" si="256"/>
        <v>7.917873589605838E-2</v>
      </c>
      <c r="J1058" s="32">
        <f t="shared" si="257"/>
        <v>1.0461439198702013E-2</v>
      </c>
      <c r="K1058" s="32">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29">
        <v>0</v>
      </c>
      <c r="AE1058" s="187">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1</v>
      </c>
      <c r="BD1058">
        <v>0</v>
      </c>
      <c r="BE1058" s="17">
        <v>0</v>
      </c>
      <c r="BF1058">
        <v>0</v>
      </c>
      <c r="BG1058">
        <v>1</v>
      </c>
      <c r="BH1058" s="17">
        <v>0</v>
      </c>
      <c r="BI1058">
        <v>39.083333333333343</v>
      </c>
      <c r="BJ1058">
        <v>9.01</v>
      </c>
      <c r="BK1058" s="24">
        <v>35.6</v>
      </c>
      <c r="BL1058">
        <v>1</v>
      </c>
      <c r="BM1058">
        <v>0</v>
      </c>
      <c r="BN1058">
        <v>0</v>
      </c>
      <c r="BO1058">
        <v>0</v>
      </c>
      <c r="BP1058">
        <v>0</v>
      </c>
      <c r="BQ1058">
        <v>0</v>
      </c>
      <c r="BR1058">
        <v>0</v>
      </c>
      <c r="BS1058" s="17">
        <v>0</v>
      </c>
      <c r="BT1058">
        <v>0</v>
      </c>
      <c r="BU1058">
        <v>0</v>
      </c>
      <c r="BV1058">
        <v>1</v>
      </c>
      <c r="BW1058" s="17">
        <v>0</v>
      </c>
      <c r="BX1058">
        <v>0</v>
      </c>
      <c r="BY1058">
        <v>0</v>
      </c>
      <c r="BZ1058">
        <v>0</v>
      </c>
      <c r="CA1058">
        <v>0</v>
      </c>
      <c r="CB1058" s="17">
        <v>0</v>
      </c>
      <c r="CC1058">
        <v>1</v>
      </c>
      <c r="CD1058">
        <v>0</v>
      </c>
      <c r="CE1058">
        <v>1</v>
      </c>
      <c r="CF1058">
        <v>1</v>
      </c>
      <c r="CG1058">
        <v>0</v>
      </c>
      <c r="CH1058">
        <v>0</v>
      </c>
      <c r="CI1058">
        <v>1</v>
      </c>
      <c r="CJ1058">
        <v>0</v>
      </c>
      <c r="CK1058">
        <v>0</v>
      </c>
      <c r="CL1058">
        <v>0</v>
      </c>
      <c r="CM1058" s="17">
        <v>1</v>
      </c>
      <c r="CN1058">
        <v>0.14599999999999999</v>
      </c>
      <c r="CO1058">
        <v>15</v>
      </c>
      <c r="CP1058">
        <v>1</v>
      </c>
      <c r="CQ1058">
        <v>0</v>
      </c>
      <c r="CR1058">
        <v>23</v>
      </c>
      <c r="CX1058" s="33" t="s">
        <v>85</v>
      </c>
    </row>
    <row r="1059" spans="1:102" x14ac:dyDescent="0.25">
      <c r="A1059">
        <v>1058</v>
      </c>
      <c r="B1059">
        <v>71</v>
      </c>
      <c r="C1059" s="24" t="s">
        <v>4152</v>
      </c>
      <c r="D1059" s="12">
        <v>2.5</v>
      </c>
      <c r="E1059" s="13">
        <f t="shared" si="261"/>
        <v>0.48032407407407407</v>
      </c>
      <c r="F1059" s="7">
        <v>5.2048192771084336</v>
      </c>
      <c r="G1059" s="7">
        <f t="shared" si="254"/>
        <v>2.019675925925926</v>
      </c>
      <c r="H1059" s="15">
        <f t="shared" si="255"/>
        <v>2.980324074074074</v>
      </c>
      <c r="I1059" s="11">
        <f t="shared" si="256"/>
        <v>5.4540088306269344E-2</v>
      </c>
      <c r="J1059" s="32">
        <f t="shared" si="257"/>
        <v>1.0478766966250823E-2</v>
      </c>
      <c r="K1059" s="32">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29">
        <v>0</v>
      </c>
      <c r="AE1059" s="187">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1</v>
      </c>
      <c r="BD1059">
        <v>0</v>
      </c>
      <c r="BE1059" s="17">
        <v>0</v>
      </c>
      <c r="BF1059">
        <v>0</v>
      </c>
      <c r="BG1059">
        <v>1</v>
      </c>
      <c r="BH1059" s="17">
        <v>0</v>
      </c>
      <c r="BI1059">
        <v>39.083333333333343</v>
      </c>
      <c r="BJ1059">
        <v>9.01</v>
      </c>
      <c r="BK1059" s="24">
        <v>35.6</v>
      </c>
      <c r="BL1059">
        <v>1</v>
      </c>
      <c r="BM1059">
        <v>0</v>
      </c>
      <c r="BN1059">
        <v>0</v>
      </c>
      <c r="BO1059">
        <v>0</v>
      </c>
      <c r="BP1059">
        <v>0</v>
      </c>
      <c r="BQ1059">
        <v>0</v>
      </c>
      <c r="BR1059">
        <v>0</v>
      </c>
      <c r="BS1059" s="17">
        <v>0</v>
      </c>
      <c r="BT1059">
        <v>0</v>
      </c>
      <c r="BU1059">
        <v>0</v>
      </c>
      <c r="BV1059">
        <v>1</v>
      </c>
      <c r="BW1059" s="17">
        <v>0</v>
      </c>
      <c r="BX1059">
        <v>0</v>
      </c>
      <c r="BY1059">
        <v>0</v>
      </c>
      <c r="BZ1059">
        <v>0</v>
      </c>
      <c r="CA1059">
        <v>0</v>
      </c>
      <c r="CB1059" s="17">
        <v>0</v>
      </c>
      <c r="CC1059">
        <v>1</v>
      </c>
      <c r="CD1059">
        <v>0</v>
      </c>
      <c r="CE1059">
        <v>1</v>
      </c>
      <c r="CF1059">
        <v>1</v>
      </c>
      <c r="CG1059">
        <v>0</v>
      </c>
      <c r="CH1059">
        <v>0</v>
      </c>
      <c r="CI1059">
        <v>1</v>
      </c>
      <c r="CJ1059">
        <v>0</v>
      </c>
      <c r="CK1059">
        <v>0</v>
      </c>
      <c r="CL1059">
        <v>0</v>
      </c>
      <c r="CM1059" s="17">
        <v>1</v>
      </c>
      <c r="CN1059">
        <v>0.14599999999999999</v>
      </c>
      <c r="CO1059">
        <v>15</v>
      </c>
      <c r="CP1059">
        <v>1</v>
      </c>
      <c r="CQ1059">
        <v>0</v>
      </c>
      <c r="CR1059">
        <v>23</v>
      </c>
      <c r="CX1059" s="33" t="s">
        <v>85</v>
      </c>
    </row>
    <row r="1060" spans="1:102" x14ac:dyDescent="0.25">
      <c r="A1060">
        <v>1059</v>
      </c>
      <c r="B1060">
        <v>71</v>
      </c>
      <c r="C1060" s="24" t="s">
        <v>4152</v>
      </c>
      <c r="D1060" s="12">
        <v>10.5</v>
      </c>
      <c r="E1060" s="13">
        <f t="shared" si="261"/>
        <v>0.7865168539325843</v>
      </c>
      <c r="F1060" s="7">
        <v>13.35</v>
      </c>
      <c r="G1060" s="7">
        <f t="shared" si="254"/>
        <v>9.713483146067416</v>
      </c>
      <c r="H1060" s="15">
        <f t="shared" si="255"/>
        <v>11.286516853932584</v>
      </c>
      <c r="I1060" s="11">
        <f t="shared" si="256"/>
        <v>0.13874503754464187</v>
      </c>
      <c r="J1060" s="32">
        <f t="shared" si="257"/>
        <v>1.039288670746381E-2</v>
      </c>
      <c r="K1060" s="32">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29">
        <v>0</v>
      </c>
      <c r="AE1060" s="187">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1</v>
      </c>
      <c r="BD1060">
        <v>0</v>
      </c>
      <c r="BE1060" s="17">
        <v>0</v>
      </c>
      <c r="BF1060">
        <v>0</v>
      </c>
      <c r="BG1060">
        <v>1</v>
      </c>
      <c r="BH1060" s="17">
        <v>0</v>
      </c>
      <c r="BI1060">
        <v>39.083333333333343</v>
      </c>
      <c r="BJ1060">
        <v>9.01</v>
      </c>
      <c r="BK1060" s="24">
        <v>35.6</v>
      </c>
      <c r="BL1060">
        <v>1</v>
      </c>
      <c r="BM1060">
        <v>0</v>
      </c>
      <c r="BN1060">
        <v>0</v>
      </c>
      <c r="BO1060">
        <v>0</v>
      </c>
      <c r="BP1060">
        <v>0</v>
      </c>
      <c r="BQ1060">
        <v>0</v>
      </c>
      <c r="BR1060">
        <v>0</v>
      </c>
      <c r="BS1060" s="17">
        <v>0</v>
      </c>
      <c r="BT1060">
        <v>0</v>
      </c>
      <c r="BU1060">
        <v>0</v>
      </c>
      <c r="BV1060">
        <v>1</v>
      </c>
      <c r="BW1060" s="17">
        <v>0</v>
      </c>
      <c r="BX1060">
        <v>0</v>
      </c>
      <c r="BY1060">
        <v>0</v>
      </c>
      <c r="BZ1060">
        <v>0</v>
      </c>
      <c r="CA1060">
        <v>0</v>
      </c>
      <c r="CB1060" s="17">
        <v>0</v>
      </c>
      <c r="CC1060">
        <v>1</v>
      </c>
      <c r="CD1060">
        <v>0</v>
      </c>
      <c r="CE1060">
        <v>1</v>
      </c>
      <c r="CF1060">
        <v>1</v>
      </c>
      <c r="CG1060">
        <v>0</v>
      </c>
      <c r="CH1060">
        <v>0</v>
      </c>
      <c r="CI1060">
        <v>1</v>
      </c>
      <c r="CJ1060">
        <v>0</v>
      </c>
      <c r="CK1060">
        <v>0</v>
      </c>
      <c r="CL1060">
        <v>0</v>
      </c>
      <c r="CM1060" s="17">
        <v>1</v>
      </c>
      <c r="CN1060">
        <v>0.14599999999999999</v>
      </c>
      <c r="CO1060">
        <v>15</v>
      </c>
      <c r="CP1060">
        <v>1</v>
      </c>
      <c r="CQ1060">
        <v>0</v>
      </c>
      <c r="CR1060">
        <v>23</v>
      </c>
      <c r="CX1060" s="33" t="s">
        <v>85</v>
      </c>
    </row>
    <row r="1061" spans="1:102" x14ac:dyDescent="0.25">
      <c r="A1061">
        <v>1060</v>
      </c>
      <c r="B1061">
        <v>71</v>
      </c>
      <c r="C1061" s="24" t="s">
        <v>4152</v>
      </c>
      <c r="D1061" s="12">
        <v>3</v>
      </c>
      <c r="E1061" s="13">
        <f t="shared" si="261"/>
        <v>1.6046511627906981</v>
      </c>
      <c r="F1061" s="7">
        <v>1.869565217391304</v>
      </c>
      <c r="G1061" s="7">
        <f t="shared" si="254"/>
        <v>1.3953488372093019</v>
      </c>
      <c r="H1061" s="15">
        <f t="shared" si="255"/>
        <v>4.6046511627906979</v>
      </c>
      <c r="I1061" s="11">
        <f t="shared" si="256"/>
        <v>2.7911746509198823E-2</v>
      </c>
      <c r="J1061" s="32">
        <f t="shared" si="257"/>
        <v>1.4929538830501698E-2</v>
      </c>
      <c r="K1061" s="32">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29">
        <v>0</v>
      </c>
      <c r="AE1061" s="187">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1</v>
      </c>
      <c r="BD1061">
        <v>0</v>
      </c>
      <c r="BE1061" s="17">
        <v>0</v>
      </c>
      <c r="BF1061">
        <v>0</v>
      </c>
      <c r="BG1061">
        <v>1</v>
      </c>
      <c r="BH1061" s="17">
        <v>0</v>
      </c>
      <c r="BI1061">
        <v>95.17</v>
      </c>
      <c r="BJ1061">
        <v>325.85000000000002</v>
      </c>
      <c r="BK1061" s="24">
        <v>37.4</v>
      </c>
      <c r="BL1061">
        <v>1</v>
      </c>
      <c r="BM1061">
        <v>0</v>
      </c>
      <c r="BN1061">
        <v>0</v>
      </c>
      <c r="BO1061">
        <v>0</v>
      </c>
      <c r="BP1061">
        <v>0</v>
      </c>
      <c r="BQ1061">
        <v>0</v>
      </c>
      <c r="BR1061">
        <v>0</v>
      </c>
      <c r="BS1061" s="17">
        <v>0</v>
      </c>
      <c r="BT1061">
        <v>0</v>
      </c>
      <c r="BU1061">
        <v>0</v>
      </c>
      <c r="BV1061">
        <v>1</v>
      </c>
      <c r="BW1061" s="17">
        <v>0</v>
      </c>
      <c r="BX1061">
        <v>0</v>
      </c>
      <c r="BY1061">
        <v>0</v>
      </c>
      <c r="BZ1061">
        <v>0</v>
      </c>
      <c r="CA1061">
        <v>0</v>
      </c>
      <c r="CB1061" s="17">
        <v>0</v>
      </c>
      <c r="CC1061">
        <v>0</v>
      </c>
      <c r="CD1061">
        <v>0</v>
      </c>
      <c r="CE1061">
        <v>1</v>
      </c>
      <c r="CF1061">
        <v>1</v>
      </c>
      <c r="CG1061">
        <v>0</v>
      </c>
      <c r="CH1061">
        <v>0</v>
      </c>
      <c r="CI1061">
        <v>0</v>
      </c>
      <c r="CJ1061">
        <v>0</v>
      </c>
      <c r="CK1061">
        <v>0</v>
      </c>
      <c r="CL1061">
        <v>0</v>
      </c>
      <c r="CM1061" s="17">
        <v>0</v>
      </c>
      <c r="CN1061">
        <v>0.14599999999999999</v>
      </c>
      <c r="CO1061">
        <v>15</v>
      </c>
      <c r="CP1061">
        <v>1</v>
      </c>
      <c r="CQ1061">
        <v>0</v>
      </c>
      <c r="CR1061">
        <v>23</v>
      </c>
      <c r="CX1061" s="33" t="s">
        <v>85</v>
      </c>
    </row>
    <row r="1062" spans="1:102" x14ac:dyDescent="0.25">
      <c r="A1062">
        <v>1061</v>
      </c>
      <c r="B1062">
        <v>71</v>
      </c>
      <c r="C1062" s="24" t="s">
        <v>4152</v>
      </c>
      <c r="D1062" s="12">
        <v>3.7</v>
      </c>
      <c r="E1062" s="13">
        <f t="shared" si="261"/>
        <v>1.0060422960725075</v>
      </c>
      <c r="F1062" s="7">
        <v>3.677777777777778</v>
      </c>
      <c r="G1062" s="7">
        <f t="shared" si="254"/>
        <v>2.6939577039274925</v>
      </c>
      <c r="H1062" s="15">
        <f t="shared" si="255"/>
        <v>4.7060422960725079</v>
      </c>
      <c r="I1062" s="11">
        <f t="shared" si="256"/>
        <v>5.4846248553394351E-2</v>
      </c>
      <c r="J1062" s="32">
        <f t="shared" si="257"/>
        <v>1.4912877250167647E-2</v>
      </c>
      <c r="K1062" s="32">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29">
        <v>0</v>
      </c>
      <c r="AE1062" s="187">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1</v>
      </c>
      <c r="BD1062">
        <v>0</v>
      </c>
      <c r="BE1062" s="17">
        <v>0</v>
      </c>
      <c r="BF1062">
        <v>0</v>
      </c>
      <c r="BG1062">
        <v>1</v>
      </c>
      <c r="BH1062" s="17">
        <v>0</v>
      </c>
      <c r="BI1062">
        <v>95.17</v>
      </c>
      <c r="BJ1062">
        <v>325.85000000000002</v>
      </c>
      <c r="BK1062" s="24">
        <v>37.4</v>
      </c>
      <c r="BL1062">
        <v>1</v>
      </c>
      <c r="BM1062">
        <v>0</v>
      </c>
      <c r="BN1062">
        <v>0</v>
      </c>
      <c r="BO1062">
        <v>0</v>
      </c>
      <c r="BP1062">
        <v>0</v>
      </c>
      <c r="BQ1062">
        <v>0</v>
      </c>
      <c r="BR1062">
        <v>0</v>
      </c>
      <c r="BS1062" s="17">
        <v>0</v>
      </c>
      <c r="BT1062">
        <v>0</v>
      </c>
      <c r="BU1062">
        <v>0</v>
      </c>
      <c r="BV1062">
        <v>1</v>
      </c>
      <c r="BW1062" s="17">
        <v>0</v>
      </c>
      <c r="BX1062">
        <v>0</v>
      </c>
      <c r="BY1062">
        <v>0</v>
      </c>
      <c r="BZ1062">
        <v>0</v>
      </c>
      <c r="CA1062">
        <v>0</v>
      </c>
      <c r="CB1062" s="17">
        <v>0</v>
      </c>
      <c r="CC1062">
        <v>0</v>
      </c>
      <c r="CD1062">
        <v>0</v>
      </c>
      <c r="CE1062">
        <v>1</v>
      </c>
      <c r="CF1062">
        <v>1</v>
      </c>
      <c r="CG1062">
        <v>0</v>
      </c>
      <c r="CH1062">
        <v>0</v>
      </c>
      <c r="CI1062">
        <v>0</v>
      </c>
      <c r="CJ1062">
        <v>0</v>
      </c>
      <c r="CK1062">
        <v>0</v>
      </c>
      <c r="CL1062">
        <v>0</v>
      </c>
      <c r="CM1062" s="17">
        <v>0</v>
      </c>
      <c r="CN1062">
        <v>0.14599999999999999</v>
      </c>
      <c r="CO1062">
        <v>15</v>
      </c>
      <c r="CP1062">
        <v>1</v>
      </c>
      <c r="CQ1062">
        <v>0</v>
      </c>
      <c r="CR1062">
        <v>23</v>
      </c>
      <c r="CX1062" s="33" t="s">
        <v>85</v>
      </c>
    </row>
    <row r="1063" spans="1:102" x14ac:dyDescent="0.25">
      <c r="A1063">
        <v>1062</v>
      </c>
      <c r="B1063">
        <v>71</v>
      </c>
      <c r="C1063" s="24" t="s">
        <v>4152</v>
      </c>
      <c r="D1063" s="12">
        <v>5.2</v>
      </c>
      <c r="E1063" s="13">
        <f t="shared" si="261"/>
        <v>1.0514285714285714</v>
      </c>
      <c r="F1063" s="7">
        <v>4.9456521739130439</v>
      </c>
      <c r="G1063" s="7">
        <f t="shared" si="254"/>
        <v>4.1485714285714286</v>
      </c>
      <c r="H1063" s="15">
        <f t="shared" si="255"/>
        <v>6.2514285714285718</v>
      </c>
      <c r="I1063" s="11">
        <f t="shared" si="256"/>
        <v>7.3664399665451782E-2</v>
      </c>
      <c r="J1063" s="32">
        <f t="shared" si="257"/>
        <v>1.4894779712574864E-2</v>
      </c>
      <c r="K1063" s="32">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29">
        <v>0</v>
      </c>
      <c r="AE1063" s="187">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1</v>
      </c>
      <c r="BD1063">
        <v>0</v>
      </c>
      <c r="BE1063" s="17">
        <v>0</v>
      </c>
      <c r="BF1063">
        <v>0</v>
      </c>
      <c r="BG1063">
        <v>1</v>
      </c>
      <c r="BH1063" s="17">
        <v>0</v>
      </c>
      <c r="BI1063">
        <v>95.17</v>
      </c>
      <c r="BJ1063">
        <v>325.85000000000002</v>
      </c>
      <c r="BK1063" s="24">
        <v>37.4</v>
      </c>
      <c r="BL1063">
        <v>1</v>
      </c>
      <c r="BM1063">
        <v>0</v>
      </c>
      <c r="BN1063">
        <v>0</v>
      </c>
      <c r="BO1063">
        <v>0</v>
      </c>
      <c r="BP1063">
        <v>0</v>
      </c>
      <c r="BQ1063">
        <v>0</v>
      </c>
      <c r="BR1063">
        <v>0</v>
      </c>
      <c r="BS1063" s="17">
        <v>0</v>
      </c>
      <c r="BT1063">
        <v>0</v>
      </c>
      <c r="BU1063">
        <v>0</v>
      </c>
      <c r="BV1063">
        <v>1</v>
      </c>
      <c r="BW1063" s="17">
        <v>0</v>
      </c>
      <c r="BX1063">
        <v>0</v>
      </c>
      <c r="BY1063">
        <v>0</v>
      </c>
      <c r="BZ1063">
        <v>0</v>
      </c>
      <c r="CA1063">
        <v>0</v>
      </c>
      <c r="CB1063" s="17">
        <v>0</v>
      </c>
      <c r="CC1063">
        <v>0</v>
      </c>
      <c r="CD1063">
        <v>0</v>
      </c>
      <c r="CE1063">
        <v>1</v>
      </c>
      <c r="CF1063">
        <v>1</v>
      </c>
      <c r="CG1063">
        <v>0</v>
      </c>
      <c r="CH1063">
        <v>0</v>
      </c>
      <c r="CI1063">
        <v>0</v>
      </c>
      <c r="CJ1063">
        <v>0</v>
      </c>
      <c r="CK1063">
        <v>0</v>
      </c>
      <c r="CL1063">
        <v>0</v>
      </c>
      <c r="CM1063" s="17">
        <v>0</v>
      </c>
      <c r="CN1063">
        <v>0.14599999999999999</v>
      </c>
      <c r="CO1063">
        <v>15</v>
      </c>
      <c r="CP1063">
        <v>1</v>
      </c>
      <c r="CQ1063">
        <v>0</v>
      </c>
      <c r="CR1063">
        <v>23</v>
      </c>
      <c r="CX1063" s="33" t="s">
        <v>85</v>
      </c>
    </row>
    <row r="1064" spans="1:102" x14ac:dyDescent="0.25">
      <c r="A1064">
        <v>1063</v>
      </c>
      <c r="B1064">
        <v>71</v>
      </c>
      <c r="C1064" s="24" t="s">
        <v>4152</v>
      </c>
      <c r="D1064" s="12">
        <v>10.199999999999999</v>
      </c>
      <c r="E1064" s="13">
        <f t="shared" si="261"/>
        <v>1.5795716639209225</v>
      </c>
      <c r="F1064" s="7">
        <v>6.457446808510638</v>
      </c>
      <c r="G1064" s="7">
        <f t="shared" si="254"/>
        <v>8.6204283360790761</v>
      </c>
      <c r="H1064" s="15">
        <f t="shared" si="255"/>
        <v>11.779571663920922</v>
      </c>
      <c r="I1064" s="11">
        <f t="shared" si="256"/>
        <v>9.5998845230848909E-2</v>
      </c>
      <c r="J1064" s="32">
        <f t="shared" si="257"/>
        <v>1.4866378009390115E-2</v>
      </c>
      <c r="K1064" s="32">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29">
        <v>0</v>
      </c>
      <c r="AE1064" s="187">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1</v>
      </c>
      <c r="BD1064">
        <v>0</v>
      </c>
      <c r="BE1064" s="17">
        <v>0</v>
      </c>
      <c r="BF1064">
        <v>0</v>
      </c>
      <c r="BG1064">
        <v>1</v>
      </c>
      <c r="BH1064" s="17">
        <v>0</v>
      </c>
      <c r="BI1064">
        <v>95.17</v>
      </c>
      <c r="BJ1064">
        <v>325.85000000000002</v>
      </c>
      <c r="BK1064" s="24">
        <v>37.4</v>
      </c>
      <c r="BL1064">
        <v>1</v>
      </c>
      <c r="BM1064">
        <v>0</v>
      </c>
      <c r="BN1064">
        <v>0</v>
      </c>
      <c r="BO1064">
        <v>0</v>
      </c>
      <c r="BP1064">
        <v>0</v>
      </c>
      <c r="BQ1064">
        <v>0</v>
      </c>
      <c r="BR1064">
        <v>0</v>
      </c>
      <c r="BS1064" s="17">
        <v>0</v>
      </c>
      <c r="BT1064">
        <v>0</v>
      </c>
      <c r="BU1064">
        <v>0</v>
      </c>
      <c r="BV1064">
        <v>1</v>
      </c>
      <c r="BW1064" s="17">
        <v>0</v>
      </c>
      <c r="BX1064">
        <v>0</v>
      </c>
      <c r="BY1064">
        <v>0</v>
      </c>
      <c r="BZ1064">
        <v>0</v>
      </c>
      <c r="CA1064">
        <v>0</v>
      </c>
      <c r="CB1064" s="17">
        <v>0</v>
      </c>
      <c r="CC1064">
        <v>0</v>
      </c>
      <c r="CD1064">
        <v>0</v>
      </c>
      <c r="CE1064">
        <v>1</v>
      </c>
      <c r="CF1064">
        <v>1</v>
      </c>
      <c r="CG1064">
        <v>0</v>
      </c>
      <c r="CH1064">
        <v>0</v>
      </c>
      <c r="CI1064">
        <v>0</v>
      </c>
      <c r="CJ1064">
        <v>0</v>
      </c>
      <c r="CK1064">
        <v>0</v>
      </c>
      <c r="CL1064">
        <v>0</v>
      </c>
      <c r="CM1064" s="17">
        <v>0</v>
      </c>
      <c r="CN1064">
        <v>0.14599999999999999</v>
      </c>
      <c r="CO1064">
        <v>15</v>
      </c>
      <c r="CP1064">
        <v>1</v>
      </c>
      <c r="CQ1064">
        <v>0</v>
      </c>
      <c r="CR1064">
        <v>23</v>
      </c>
      <c r="CX1064" s="33" t="s">
        <v>85</v>
      </c>
    </row>
    <row r="1065" spans="1:102" x14ac:dyDescent="0.25">
      <c r="A1065">
        <v>1064</v>
      </c>
      <c r="B1065">
        <v>71</v>
      </c>
      <c r="C1065" s="24" t="s">
        <v>4152</v>
      </c>
      <c r="D1065" s="12">
        <v>13.2</v>
      </c>
      <c r="E1065" s="13">
        <f t="shared" si="261"/>
        <v>1.2447668393782387</v>
      </c>
      <c r="F1065" s="7">
        <v>10.6043956043956</v>
      </c>
      <c r="G1065" s="7">
        <f t="shared" si="254"/>
        <v>11.955233160621761</v>
      </c>
      <c r="H1065" s="15">
        <f t="shared" si="255"/>
        <v>14.444766839378238</v>
      </c>
      <c r="I1065" s="11">
        <f t="shared" si="256"/>
        <v>0.15643061291392449</v>
      </c>
      <c r="J1065" s="32">
        <f t="shared" si="257"/>
        <v>1.4751487849914128E-2</v>
      </c>
      <c r="K1065" s="32">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29">
        <v>0</v>
      </c>
      <c r="AE1065" s="187">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1</v>
      </c>
      <c r="BD1065">
        <v>0</v>
      </c>
      <c r="BE1065" s="17">
        <v>0</v>
      </c>
      <c r="BF1065">
        <v>0</v>
      </c>
      <c r="BG1065">
        <v>1</v>
      </c>
      <c r="BH1065" s="17">
        <v>0</v>
      </c>
      <c r="BI1065">
        <v>95.17</v>
      </c>
      <c r="BJ1065">
        <v>325.85000000000002</v>
      </c>
      <c r="BK1065" s="24">
        <v>37.4</v>
      </c>
      <c r="BL1065">
        <v>1</v>
      </c>
      <c r="BM1065">
        <v>0</v>
      </c>
      <c r="BN1065">
        <v>0</v>
      </c>
      <c r="BO1065">
        <v>0</v>
      </c>
      <c r="BP1065">
        <v>0</v>
      </c>
      <c r="BQ1065">
        <v>0</v>
      </c>
      <c r="BR1065">
        <v>0</v>
      </c>
      <c r="BS1065" s="17">
        <v>0</v>
      </c>
      <c r="BT1065">
        <v>0</v>
      </c>
      <c r="BU1065">
        <v>0</v>
      </c>
      <c r="BV1065">
        <v>1</v>
      </c>
      <c r="BW1065" s="17">
        <v>0</v>
      </c>
      <c r="BX1065">
        <v>0</v>
      </c>
      <c r="BY1065">
        <v>0</v>
      </c>
      <c r="BZ1065">
        <v>0</v>
      </c>
      <c r="CA1065">
        <v>0</v>
      </c>
      <c r="CB1065" s="17">
        <v>0</v>
      </c>
      <c r="CC1065">
        <v>0</v>
      </c>
      <c r="CD1065">
        <v>0</v>
      </c>
      <c r="CE1065">
        <v>1</v>
      </c>
      <c r="CF1065">
        <v>1</v>
      </c>
      <c r="CG1065">
        <v>0</v>
      </c>
      <c r="CH1065">
        <v>0</v>
      </c>
      <c r="CI1065">
        <v>0</v>
      </c>
      <c r="CJ1065">
        <v>0</v>
      </c>
      <c r="CK1065">
        <v>0</v>
      </c>
      <c r="CL1065">
        <v>0</v>
      </c>
      <c r="CM1065" s="17">
        <v>0</v>
      </c>
      <c r="CN1065">
        <v>0.14599999999999999</v>
      </c>
      <c r="CO1065">
        <v>15</v>
      </c>
      <c r="CP1065">
        <v>1</v>
      </c>
      <c r="CQ1065">
        <v>0</v>
      </c>
      <c r="CR1065">
        <v>23</v>
      </c>
      <c r="CX1065" s="33" t="s">
        <v>85</v>
      </c>
    </row>
    <row r="1066" spans="1:102" x14ac:dyDescent="0.25">
      <c r="A1066">
        <v>1065</v>
      </c>
      <c r="B1066">
        <v>71</v>
      </c>
      <c r="C1066" s="24" t="s">
        <v>4152</v>
      </c>
      <c r="D1066" s="12">
        <v>4.4000000000000004</v>
      </c>
      <c r="E1066" s="13">
        <f t="shared" si="261"/>
        <v>2.1223529411764708</v>
      </c>
      <c r="F1066" s="7">
        <v>2.0731707317073171</v>
      </c>
      <c r="G1066" s="7">
        <f t="shared" si="254"/>
        <v>2.2776470588235296</v>
      </c>
      <c r="H1066" s="15">
        <f t="shared" si="255"/>
        <v>6.5223529411764716</v>
      </c>
      <c r="I1066" s="11">
        <f t="shared" si="256"/>
        <v>3.1010974268328165E-2</v>
      </c>
      <c r="J1066" s="32">
        <f t="shared" si="257"/>
        <v>1.4958234647075937E-2</v>
      </c>
      <c r="K1066" s="32">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29">
        <v>0</v>
      </c>
      <c r="AE1066" s="187">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1</v>
      </c>
      <c r="BD1066">
        <v>0</v>
      </c>
      <c r="BE1066" s="17">
        <v>0</v>
      </c>
      <c r="BF1066">
        <v>0</v>
      </c>
      <c r="BG1066">
        <v>1</v>
      </c>
      <c r="BH1066" s="17">
        <v>0</v>
      </c>
      <c r="BI1066">
        <v>95.17</v>
      </c>
      <c r="BJ1066">
        <v>325.85000000000002</v>
      </c>
      <c r="BK1066" s="24">
        <v>37.4</v>
      </c>
      <c r="BL1066">
        <v>1</v>
      </c>
      <c r="BM1066">
        <v>0</v>
      </c>
      <c r="BN1066">
        <v>0</v>
      </c>
      <c r="BO1066">
        <v>0</v>
      </c>
      <c r="BP1066">
        <v>0</v>
      </c>
      <c r="BQ1066">
        <v>0</v>
      </c>
      <c r="BR1066">
        <v>0</v>
      </c>
      <c r="BS1066" s="17">
        <v>0</v>
      </c>
      <c r="BT1066">
        <v>0</v>
      </c>
      <c r="BU1066">
        <v>0</v>
      </c>
      <c r="BV1066">
        <v>1</v>
      </c>
      <c r="BW1066" s="17">
        <v>0</v>
      </c>
      <c r="BX1066">
        <v>0</v>
      </c>
      <c r="BY1066">
        <v>0</v>
      </c>
      <c r="BZ1066">
        <v>0</v>
      </c>
      <c r="CA1066">
        <v>0</v>
      </c>
      <c r="CB1066" s="17">
        <v>0</v>
      </c>
      <c r="CC1066">
        <v>1</v>
      </c>
      <c r="CD1066">
        <v>0</v>
      </c>
      <c r="CE1066">
        <v>1</v>
      </c>
      <c r="CF1066">
        <v>1</v>
      </c>
      <c r="CG1066">
        <v>0</v>
      </c>
      <c r="CH1066">
        <v>0</v>
      </c>
      <c r="CI1066">
        <v>1</v>
      </c>
      <c r="CJ1066">
        <v>0</v>
      </c>
      <c r="CK1066">
        <v>0</v>
      </c>
      <c r="CL1066">
        <v>0</v>
      </c>
      <c r="CM1066" s="17">
        <v>1</v>
      </c>
      <c r="CN1066">
        <v>0.14599999999999999</v>
      </c>
      <c r="CO1066">
        <v>15</v>
      </c>
      <c r="CP1066">
        <v>1</v>
      </c>
      <c r="CQ1066">
        <v>0</v>
      </c>
      <c r="CR1066">
        <v>23</v>
      </c>
      <c r="CX1066" s="33" t="s">
        <v>85</v>
      </c>
    </row>
    <row r="1067" spans="1:102" x14ac:dyDescent="0.25">
      <c r="A1067">
        <v>1066</v>
      </c>
      <c r="B1067">
        <v>71</v>
      </c>
      <c r="C1067" s="24" t="s">
        <v>4152</v>
      </c>
      <c r="D1067" s="12">
        <v>0.8</v>
      </c>
      <c r="E1067" s="13">
        <f t="shared" si="261"/>
        <v>0.32989690721649489</v>
      </c>
      <c r="F1067" s="7">
        <v>2.4249999999999998</v>
      </c>
      <c r="G1067" s="7">
        <f t="shared" si="254"/>
        <v>0.47010309278350515</v>
      </c>
      <c r="H1067" s="15">
        <f t="shared" si="255"/>
        <v>1.1298969072164948</v>
      </c>
      <c r="I1067" s="11">
        <f t="shared" si="256"/>
        <v>3.6267298423024875E-2</v>
      </c>
      <c r="J1067" s="32">
        <f t="shared" si="257"/>
        <v>1.495558697856696E-2</v>
      </c>
      <c r="K1067" s="32">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29">
        <v>0</v>
      </c>
      <c r="AE1067" s="187">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1</v>
      </c>
      <c r="BD1067">
        <v>0</v>
      </c>
      <c r="BE1067" s="17">
        <v>0</v>
      </c>
      <c r="BF1067">
        <v>0</v>
      </c>
      <c r="BG1067">
        <v>1</v>
      </c>
      <c r="BH1067" s="17">
        <v>0</v>
      </c>
      <c r="BI1067">
        <v>95.17</v>
      </c>
      <c r="BJ1067">
        <v>325.85000000000002</v>
      </c>
      <c r="BK1067" s="24">
        <v>37.4</v>
      </c>
      <c r="BL1067">
        <v>1</v>
      </c>
      <c r="BM1067">
        <v>0</v>
      </c>
      <c r="BN1067">
        <v>0</v>
      </c>
      <c r="BO1067">
        <v>0</v>
      </c>
      <c r="BP1067">
        <v>0</v>
      </c>
      <c r="BQ1067">
        <v>0</v>
      </c>
      <c r="BR1067">
        <v>0</v>
      </c>
      <c r="BS1067" s="17">
        <v>0</v>
      </c>
      <c r="BT1067">
        <v>0</v>
      </c>
      <c r="BU1067">
        <v>0</v>
      </c>
      <c r="BV1067">
        <v>1</v>
      </c>
      <c r="BW1067" s="17">
        <v>0</v>
      </c>
      <c r="BX1067">
        <v>0</v>
      </c>
      <c r="BY1067">
        <v>0</v>
      </c>
      <c r="BZ1067">
        <v>0</v>
      </c>
      <c r="CA1067">
        <v>0</v>
      </c>
      <c r="CB1067" s="17">
        <v>0</v>
      </c>
      <c r="CC1067">
        <v>1</v>
      </c>
      <c r="CD1067">
        <v>0</v>
      </c>
      <c r="CE1067">
        <v>1</v>
      </c>
      <c r="CF1067">
        <v>1</v>
      </c>
      <c r="CG1067">
        <v>0</v>
      </c>
      <c r="CH1067">
        <v>0</v>
      </c>
      <c r="CI1067">
        <v>1</v>
      </c>
      <c r="CJ1067">
        <v>0</v>
      </c>
      <c r="CK1067">
        <v>0</v>
      </c>
      <c r="CL1067">
        <v>0</v>
      </c>
      <c r="CM1067" s="17">
        <v>1</v>
      </c>
      <c r="CN1067">
        <v>0.14599999999999999</v>
      </c>
      <c r="CO1067">
        <v>15</v>
      </c>
      <c r="CP1067">
        <v>1</v>
      </c>
      <c r="CQ1067">
        <v>0</v>
      </c>
      <c r="CR1067">
        <v>23</v>
      </c>
      <c r="CX1067" s="33" t="s">
        <v>85</v>
      </c>
    </row>
    <row r="1068" spans="1:102" x14ac:dyDescent="0.25">
      <c r="A1068">
        <v>1067</v>
      </c>
      <c r="B1068">
        <v>71</v>
      </c>
      <c r="C1068" s="24" t="s">
        <v>4152</v>
      </c>
      <c r="D1068" s="12">
        <v>4.2</v>
      </c>
      <c r="E1068" s="13">
        <f t="shared" si="261"/>
        <v>1.3607142857142855</v>
      </c>
      <c r="F1068" s="7">
        <v>3.0866141732283472</v>
      </c>
      <c r="G1068" s="7">
        <f t="shared" si="254"/>
        <v>2.8392857142857144</v>
      </c>
      <c r="H1068" s="15">
        <f t="shared" si="255"/>
        <v>5.5607142857142859</v>
      </c>
      <c r="I1068" s="11">
        <f t="shared" si="256"/>
        <v>4.6143312752539134E-2</v>
      </c>
      <c r="J1068" s="32">
        <f t="shared" si="257"/>
        <v>1.4949491631562421E-2</v>
      </c>
      <c r="K1068" s="32">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29">
        <v>0</v>
      </c>
      <c r="AE1068" s="187">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1</v>
      </c>
      <c r="BD1068">
        <v>0</v>
      </c>
      <c r="BE1068" s="17">
        <v>0</v>
      </c>
      <c r="BF1068">
        <v>0</v>
      </c>
      <c r="BG1068">
        <v>1</v>
      </c>
      <c r="BH1068" s="17">
        <v>0</v>
      </c>
      <c r="BI1068">
        <v>95.17</v>
      </c>
      <c r="BJ1068">
        <v>325.85000000000002</v>
      </c>
      <c r="BK1068" s="24">
        <v>37.4</v>
      </c>
      <c r="BL1068">
        <v>1</v>
      </c>
      <c r="BM1068">
        <v>0</v>
      </c>
      <c r="BN1068">
        <v>0</v>
      </c>
      <c r="BO1068">
        <v>0</v>
      </c>
      <c r="BP1068">
        <v>0</v>
      </c>
      <c r="BQ1068">
        <v>0</v>
      </c>
      <c r="BR1068">
        <v>0</v>
      </c>
      <c r="BS1068" s="17">
        <v>0</v>
      </c>
      <c r="BT1068">
        <v>0</v>
      </c>
      <c r="BU1068">
        <v>0</v>
      </c>
      <c r="BV1068">
        <v>1</v>
      </c>
      <c r="BW1068" s="17">
        <v>0</v>
      </c>
      <c r="BX1068">
        <v>0</v>
      </c>
      <c r="BY1068">
        <v>0</v>
      </c>
      <c r="BZ1068">
        <v>0</v>
      </c>
      <c r="CA1068">
        <v>0</v>
      </c>
      <c r="CB1068" s="17">
        <v>0</v>
      </c>
      <c r="CC1068">
        <v>1</v>
      </c>
      <c r="CD1068">
        <v>0</v>
      </c>
      <c r="CE1068">
        <v>1</v>
      </c>
      <c r="CF1068">
        <v>1</v>
      </c>
      <c r="CG1068">
        <v>0</v>
      </c>
      <c r="CH1068">
        <v>0</v>
      </c>
      <c r="CI1068">
        <v>1</v>
      </c>
      <c r="CJ1068">
        <v>0</v>
      </c>
      <c r="CK1068">
        <v>0</v>
      </c>
      <c r="CL1068">
        <v>0</v>
      </c>
      <c r="CM1068" s="17">
        <v>1</v>
      </c>
      <c r="CN1068">
        <v>0.14599999999999999</v>
      </c>
      <c r="CO1068">
        <v>15</v>
      </c>
      <c r="CP1068">
        <v>1</v>
      </c>
      <c r="CQ1068">
        <v>0</v>
      </c>
      <c r="CR1068">
        <v>23</v>
      </c>
      <c r="CX1068" s="33" t="s">
        <v>85</v>
      </c>
    </row>
    <row r="1069" spans="1:102" x14ac:dyDescent="0.25">
      <c r="A1069">
        <v>1068</v>
      </c>
      <c r="B1069">
        <v>71</v>
      </c>
      <c r="C1069" s="24" t="s">
        <v>4152</v>
      </c>
      <c r="D1069" s="12">
        <v>17.899999999999999</v>
      </c>
      <c r="E1069" s="13">
        <f t="shared" si="261"/>
        <v>3.8027314112291348</v>
      </c>
      <c r="F1069" s="7">
        <v>4.7071428571428573</v>
      </c>
      <c r="G1069" s="7">
        <f t="shared" si="254"/>
        <v>14.097268588770863</v>
      </c>
      <c r="H1069" s="15">
        <f t="shared" si="255"/>
        <v>21.702731411229134</v>
      </c>
      <c r="I1069" s="11">
        <f t="shared" si="256"/>
        <v>7.0270288557333763E-2</v>
      </c>
      <c r="J1069" s="32">
        <f t="shared" si="257"/>
        <v>1.4928437629782592E-2</v>
      </c>
      <c r="K1069" s="32">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29">
        <v>0</v>
      </c>
      <c r="AE1069" s="187">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1</v>
      </c>
      <c r="BD1069">
        <v>0</v>
      </c>
      <c r="BE1069" s="17">
        <v>0</v>
      </c>
      <c r="BF1069">
        <v>0</v>
      </c>
      <c r="BG1069">
        <v>1</v>
      </c>
      <c r="BH1069" s="17">
        <v>0</v>
      </c>
      <c r="BI1069">
        <v>95.17</v>
      </c>
      <c r="BJ1069">
        <v>325.85000000000002</v>
      </c>
      <c r="BK1069" s="24">
        <v>37.4</v>
      </c>
      <c r="BL1069">
        <v>1</v>
      </c>
      <c r="BM1069">
        <v>0</v>
      </c>
      <c r="BN1069">
        <v>0</v>
      </c>
      <c r="BO1069">
        <v>0</v>
      </c>
      <c r="BP1069">
        <v>0</v>
      </c>
      <c r="BQ1069">
        <v>0</v>
      </c>
      <c r="BR1069">
        <v>0</v>
      </c>
      <c r="BS1069" s="17">
        <v>0</v>
      </c>
      <c r="BT1069">
        <v>0</v>
      </c>
      <c r="BU1069">
        <v>0</v>
      </c>
      <c r="BV1069">
        <v>1</v>
      </c>
      <c r="BW1069" s="17">
        <v>0</v>
      </c>
      <c r="BX1069">
        <v>0</v>
      </c>
      <c r="BY1069">
        <v>0</v>
      </c>
      <c r="BZ1069">
        <v>0</v>
      </c>
      <c r="CA1069">
        <v>0</v>
      </c>
      <c r="CB1069" s="17">
        <v>0</v>
      </c>
      <c r="CC1069">
        <v>1</v>
      </c>
      <c r="CD1069">
        <v>0</v>
      </c>
      <c r="CE1069">
        <v>1</v>
      </c>
      <c r="CF1069">
        <v>1</v>
      </c>
      <c r="CG1069">
        <v>0</v>
      </c>
      <c r="CH1069">
        <v>0</v>
      </c>
      <c r="CI1069">
        <v>1</v>
      </c>
      <c r="CJ1069">
        <v>0</v>
      </c>
      <c r="CK1069">
        <v>0</v>
      </c>
      <c r="CL1069">
        <v>0</v>
      </c>
      <c r="CM1069" s="17">
        <v>1</v>
      </c>
      <c r="CN1069">
        <v>0.14599999999999999</v>
      </c>
      <c r="CO1069">
        <v>15</v>
      </c>
      <c r="CP1069">
        <v>1</v>
      </c>
      <c r="CQ1069">
        <v>0</v>
      </c>
      <c r="CR1069">
        <v>23</v>
      </c>
      <c r="CX1069" s="33" t="s">
        <v>85</v>
      </c>
    </row>
    <row r="1070" spans="1:102" x14ac:dyDescent="0.25">
      <c r="A1070">
        <v>1069</v>
      </c>
      <c r="B1070">
        <v>71</v>
      </c>
      <c r="C1070" s="24" t="s">
        <v>4152</v>
      </c>
      <c r="D1070" s="12">
        <v>19.600000000000001</v>
      </c>
      <c r="E1070" s="13">
        <f t="shared" si="261"/>
        <v>2.2043591979075852</v>
      </c>
      <c r="F1070" s="7">
        <v>8.8914728682170541</v>
      </c>
      <c r="G1070" s="7">
        <f t="shared" si="254"/>
        <v>17.395640802092416</v>
      </c>
      <c r="H1070" s="15">
        <f t="shared" si="255"/>
        <v>21.804359197907587</v>
      </c>
      <c r="I1070" s="11">
        <f t="shared" si="256"/>
        <v>0.13190211542131122</v>
      </c>
      <c r="J1070" s="32">
        <f t="shared" si="257"/>
        <v>1.4834675579205881E-2</v>
      </c>
      <c r="K1070" s="32">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29">
        <v>0</v>
      </c>
      <c r="AE1070" s="187">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1</v>
      </c>
      <c r="BD1070">
        <v>0</v>
      </c>
      <c r="BE1070" s="17">
        <v>0</v>
      </c>
      <c r="BF1070">
        <v>0</v>
      </c>
      <c r="BG1070">
        <v>1</v>
      </c>
      <c r="BH1070" s="17">
        <v>0</v>
      </c>
      <c r="BI1070">
        <v>95.17</v>
      </c>
      <c r="BJ1070">
        <v>325.85000000000002</v>
      </c>
      <c r="BK1070" s="24">
        <v>37.4</v>
      </c>
      <c r="BL1070">
        <v>1</v>
      </c>
      <c r="BM1070">
        <v>0</v>
      </c>
      <c r="BN1070">
        <v>0</v>
      </c>
      <c r="BO1070">
        <v>0</v>
      </c>
      <c r="BP1070">
        <v>0</v>
      </c>
      <c r="BQ1070">
        <v>0</v>
      </c>
      <c r="BR1070">
        <v>0</v>
      </c>
      <c r="BS1070" s="17">
        <v>0</v>
      </c>
      <c r="BT1070">
        <v>0</v>
      </c>
      <c r="BU1070">
        <v>0</v>
      </c>
      <c r="BV1070">
        <v>1</v>
      </c>
      <c r="BW1070" s="17">
        <v>0</v>
      </c>
      <c r="BX1070">
        <v>0</v>
      </c>
      <c r="BY1070">
        <v>0</v>
      </c>
      <c r="BZ1070">
        <v>0</v>
      </c>
      <c r="CA1070">
        <v>0</v>
      </c>
      <c r="CB1070" s="17">
        <v>0</v>
      </c>
      <c r="CC1070">
        <v>1</v>
      </c>
      <c r="CD1070">
        <v>0</v>
      </c>
      <c r="CE1070">
        <v>1</v>
      </c>
      <c r="CF1070">
        <v>1</v>
      </c>
      <c r="CG1070">
        <v>0</v>
      </c>
      <c r="CH1070">
        <v>0</v>
      </c>
      <c r="CI1070">
        <v>1</v>
      </c>
      <c r="CJ1070">
        <v>0</v>
      </c>
      <c r="CK1070">
        <v>0</v>
      </c>
      <c r="CL1070">
        <v>0</v>
      </c>
      <c r="CM1070" s="17">
        <v>1</v>
      </c>
      <c r="CN1070">
        <v>0.14599999999999999</v>
      </c>
      <c r="CO1070">
        <v>15</v>
      </c>
      <c r="CP1070">
        <v>1</v>
      </c>
      <c r="CQ1070">
        <v>0</v>
      </c>
      <c r="CR1070">
        <v>23</v>
      </c>
      <c r="CX1070" s="33" t="s">
        <v>85</v>
      </c>
    </row>
    <row r="1071" spans="1:102" x14ac:dyDescent="0.25">
      <c r="A1071">
        <v>1070</v>
      </c>
      <c r="B1071">
        <v>71</v>
      </c>
      <c r="C1071" s="24" t="s">
        <v>4152</v>
      </c>
      <c r="D1071" s="12">
        <v>1.3</v>
      </c>
      <c r="E1071" s="13">
        <f t="shared" si="261"/>
        <v>1.3661016949152542</v>
      </c>
      <c r="F1071" s="7">
        <v>0.95161290322580649</v>
      </c>
      <c r="G1071" s="7">
        <f t="shared" si="254"/>
        <v>-6.6101694915254194E-2</v>
      </c>
      <c r="H1071" s="15">
        <f t="shared" si="255"/>
        <v>2.6661016949152545</v>
      </c>
      <c r="I1071" s="11">
        <f t="shared" si="256"/>
        <v>2.6272961816008172E-2</v>
      </c>
      <c r="J1071" s="32">
        <f t="shared" si="257"/>
        <v>2.7608875128686552E-2</v>
      </c>
      <c r="K1071" s="32">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29">
        <v>0</v>
      </c>
      <c r="AE1071" s="187">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1</v>
      </c>
      <c r="BD1071">
        <v>0</v>
      </c>
      <c r="BE1071" s="17">
        <v>0</v>
      </c>
      <c r="BF1071">
        <v>0</v>
      </c>
      <c r="BG1071">
        <v>1</v>
      </c>
      <c r="BH1071" s="17">
        <v>0</v>
      </c>
      <c r="BI1071">
        <v>105.6666666666667</v>
      </c>
      <c r="BJ1071">
        <v>60</v>
      </c>
      <c r="BK1071" s="24">
        <v>37.200000000000003</v>
      </c>
      <c r="BL1071">
        <v>1</v>
      </c>
      <c r="BM1071">
        <v>0</v>
      </c>
      <c r="BN1071">
        <v>0</v>
      </c>
      <c r="BO1071">
        <v>0</v>
      </c>
      <c r="BP1071">
        <v>0</v>
      </c>
      <c r="BQ1071">
        <v>0</v>
      </c>
      <c r="BR1071">
        <v>0</v>
      </c>
      <c r="BS1071" s="17">
        <v>0</v>
      </c>
      <c r="BT1071">
        <v>0</v>
      </c>
      <c r="BU1071">
        <v>0</v>
      </c>
      <c r="BV1071">
        <v>1</v>
      </c>
      <c r="BW1071" s="17">
        <v>0</v>
      </c>
      <c r="BX1071">
        <v>0</v>
      </c>
      <c r="BY1071">
        <v>0</v>
      </c>
      <c r="BZ1071">
        <v>0</v>
      </c>
      <c r="CA1071">
        <v>0</v>
      </c>
      <c r="CB1071" s="17">
        <v>0</v>
      </c>
      <c r="CC1071">
        <v>0</v>
      </c>
      <c r="CD1071">
        <v>0</v>
      </c>
      <c r="CE1071">
        <v>1</v>
      </c>
      <c r="CF1071">
        <v>1</v>
      </c>
      <c r="CG1071">
        <v>0</v>
      </c>
      <c r="CH1071">
        <v>0</v>
      </c>
      <c r="CI1071">
        <v>0</v>
      </c>
      <c r="CJ1071">
        <v>0</v>
      </c>
      <c r="CK1071">
        <v>0</v>
      </c>
      <c r="CL1071">
        <v>0</v>
      </c>
      <c r="CM1071" s="17">
        <v>0</v>
      </c>
      <c r="CN1071">
        <v>0.14599999999999999</v>
      </c>
      <c r="CO1071">
        <v>15</v>
      </c>
      <c r="CP1071">
        <v>1</v>
      </c>
      <c r="CQ1071">
        <v>0</v>
      </c>
      <c r="CR1071">
        <v>23</v>
      </c>
      <c r="CX1071" s="33" t="s">
        <v>85</v>
      </c>
    </row>
    <row r="1072" spans="1:102" x14ac:dyDescent="0.25">
      <c r="A1072">
        <v>1071</v>
      </c>
      <c r="B1072">
        <v>71</v>
      </c>
      <c r="C1072" s="24" t="s">
        <v>4152</v>
      </c>
      <c r="D1072" s="12">
        <v>5.4</v>
      </c>
      <c r="E1072" s="13">
        <f t="shared" si="261"/>
        <v>1.7270270270270269</v>
      </c>
      <c r="F1072" s="7">
        <v>3.126760563380282</v>
      </c>
      <c r="G1072" s="7">
        <f t="shared" si="254"/>
        <v>3.6729729729729734</v>
      </c>
      <c r="H1072" s="15">
        <f t="shared" si="255"/>
        <v>7.1270270270270277</v>
      </c>
      <c r="I1072" s="11">
        <f t="shared" si="256"/>
        <v>8.6035945846518913E-2</v>
      </c>
      <c r="J1072" s="32">
        <f t="shared" si="257"/>
        <v>2.751600069866145E-2</v>
      </c>
      <c r="K1072" s="32">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29">
        <v>0</v>
      </c>
      <c r="AE1072" s="187">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1</v>
      </c>
      <c r="BD1072">
        <v>0</v>
      </c>
      <c r="BE1072" s="17">
        <v>0</v>
      </c>
      <c r="BF1072">
        <v>0</v>
      </c>
      <c r="BG1072">
        <v>1</v>
      </c>
      <c r="BH1072" s="17">
        <v>0</v>
      </c>
      <c r="BI1072">
        <v>105.6666666666667</v>
      </c>
      <c r="BJ1072">
        <v>60</v>
      </c>
      <c r="BK1072" s="24">
        <v>37.200000000000003</v>
      </c>
      <c r="BL1072">
        <v>1</v>
      </c>
      <c r="BM1072">
        <v>0</v>
      </c>
      <c r="BN1072">
        <v>0</v>
      </c>
      <c r="BO1072">
        <v>0</v>
      </c>
      <c r="BP1072">
        <v>0</v>
      </c>
      <c r="BQ1072">
        <v>0</v>
      </c>
      <c r="BR1072">
        <v>0</v>
      </c>
      <c r="BS1072" s="17">
        <v>0</v>
      </c>
      <c r="BT1072">
        <v>0</v>
      </c>
      <c r="BU1072">
        <v>0</v>
      </c>
      <c r="BV1072">
        <v>1</v>
      </c>
      <c r="BW1072" s="17">
        <v>0</v>
      </c>
      <c r="BX1072">
        <v>0</v>
      </c>
      <c r="BY1072">
        <v>0</v>
      </c>
      <c r="BZ1072">
        <v>0</v>
      </c>
      <c r="CA1072">
        <v>0</v>
      </c>
      <c r="CB1072" s="17">
        <v>0</v>
      </c>
      <c r="CC1072">
        <v>0</v>
      </c>
      <c r="CD1072">
        <v>0</v>
      </c>
      <c r="CE1072">
        <v>1</v>
      </c>
      <c r="CF1072">
        <v>1</v>
      </c>
      <c r="CG1072">
        <v>0</v>
      </c>
      <c r="CH1072">
        <v>0</v>
      </c>
      <c r="CI1072">
        <v>0</v>
      </c>
      <c r="CJ1072">
        <v>0</v>
      </c>
      <c r="CK1072">
        <v>0</v>
      </c>
      <c r="CL1072">
        <v>0</v>
      </c>
      <c r="CM1072" s="17">
        <v>0</v>
      </c>
      <c r="CN1072">
        <v>0.14599999999999999</v>
      </c>
      <c r="CO1072">
        <v>15</v>
      </c>
      <c r="CP1072">
        <v>1</v>
      </c>
      <c r="CQ1072">
        <v>0</v>
      </c>
      <c r="CR1072">
        <v>23</v>
      </c>
      <c r="CX1072" s="33" t="s">
        <v>85</v>
      </c>
    </row>
    <row r="1073" spans="1:102" x14ac:dyDescent="0.25">
      <c r="A1073">
        <v>1072</v>
      </c>
      <c r="B1073">
        <v>71</v>
      </c>
      <c r="C1073" s="24" t="s">
        <v>4152</v>
      </c>
      <c r="D1073" s="12">
        <v>8</v>
      </c>
      <c r="E1073" s="13">
        <f t="shared" si="261"/>
        <v>1.0849673202614381</v>
      </c>
      <c r="F1073" s="7">
        <v>7.3734939759036138</v>
      </c>
      <c r="G1073" s="7">
        <f t="shared" si="254"/>
        <v>6.9150326797385624</v>
      </c>
      <c r="H1073" s="15">
        <f t="shared" si="255"/>
        <v>9.0849673202614376</v>
      </c>
      <c r="I1073" s="11">
        <f t="shared" si="256"/>
        <v>0.19954847078113283</v>
      </c>
      <c r="J1073" s="32">
        <f t="shared" si="257"/>
        <v>2.706294620070919E-2</v>
      </c>
      <c r="K1073" s="32">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29">
        <v>0</v>
      </c>
      <c r="AE1073" s="187">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1</v>
      </c>
      <c r="BD1073">
        <v>0</v>
      </c>
      <c r="BE1073" s="17">
        <v>0</v>
      </c>
      <c r="BF1073">
        <v>0</v>
      </c>
      <c r="BG1073">
        <v>1</v>
      </c>
      <c r="BH1073" s="17">
        <v>0</v>
      </c>
      <c r="BI1073">
        <v>105.6666666666667</v>
      </c>
      <c r="BJ1073">
        <v>60</v>
      </c>
      <c r="BK1073" s="24">
        <v>37.200000000000003</v>
      </c>
      <c r="BL1073">
        <v>1</v>
      </c>
      <c r="BM1073">
        <v>0</v>
      </c>
      <c r="BN1073">
        <v>0</v>
      </c>
      <c r="BO1073">
        <v>0</v>
      </c>
      <c r="BP1073">
        <v>0</v>
      </c>
      <c r="BQ1073">
        <v>0</v>
      </c>
      <c r="BR1073">
        <v>0</v>
      </c>
      <c r="BS1073" s="17">
        <v>0</v>
      </c>
      <c r="BT1073">
        <v>0</v>
      </c>
      <c r="BU1073">
        <v>0</v>
      </c>
      <c r="BV1073">
        <v>1</v>
      </c>
      <c r="BW1073" s="17">
        <v>0</v>
      </c>
      <c r="BX1073">
        <v>0</v>
      </c>
      <c r="BY1073">
        <v>0</v>
      </c>
      <c r="BZ1073">
        <v>0</v>
      </c>
      <c r="CA1073">
        <v>0</v>
      </c>
      <c r="CB1073" s="17">
        <v>0</v>
      </c>
      <c r="CC1073">
        <v>0</v>
      </c>
      <c r="CD1073">
        <v>0</v>
      </c>
      <c r="CE1073">
        <v>1</v>
      </c>
      <c r="CF1073">
        <v>1</v>
      </c>
      <c r="CG1073">
        <v>0</v>
      </c>
      <c r="CH1073">
        <v>0</v>
      </c>
      <c r="CI1073">
        <v>0</v>
      </c>
      <c r="CJ1073">
        <v>0</v>
      </c>
      <c r="CK1073">
        <v>0</v>
      </c>
      <c r="CL1073">
        <v>0</v>
      </c>
      <c r="CM1073" s="17">
        <v>0</v>
      </c>
      <c r="CN1073">
        <v>0.14599999999999999</v>
      </c>
      <c r="CO1073">
        <v>15</v>
      </c>
      <c r="CP1073">
        <v>1</v>
      </c>
      <c r="CQ1073">
        <v>0</v>
      </c>
      <c r="CR1073">
        <v>23</v>
      </c>
      <c r="CX1073" s="33" t="s">
        <v>85</v>
      </c>
    </row>
    <row r="1074" spans="1:102" x14ac:dyDescent="0.25">
      <c r="A1074">
        <v>1073</v>
      </c>
      <c r="B1074">
        <v>71</v>
      </c>
      <c r="C1074" s="24" t="s">
        <v>4152</v>
      </c>
      <c r="D1074" s="12">
        <v>16.5</v>
      </c>
      <c r="E1074" s="13">
        <f t="shared" si="261"/>
        <v>1.4134078212290504</v>
      </c>
      <c r="F1074" s="7">
        <v>11.67391304347826</v>
      </c>
      <c r="G1074" s="7">
        <f t="shared" si="254"/>
        <v>15.08659217877095</v>
      </c>
      <c r="H1074" s="15">
        <f t="shared" si="255"/>
        <v>17.91340782122905</v>
      </c>
      <c r="I1074" s="11">
        <f t="shared" si="256"/>
        <v>0.30685989834615268</v>
      </c>
      <c r="J1074" s="32">
        <f t="shared" si="257"/>
        <v>2.6285950323879002E-2</v>
      </c>
      <c r="K1074" s="32">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29">
        <v>0</v>
      </c>
      <c r="AE1074" s="187">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1</v>
      </c>
      <c r="BD1074">
        <v>0</v>
      </c>
      <c r="BE1074" s="17">
        <v>0</v>
      </c>
      <c r="BF1074">
        <v>0</v>
      </c>
      <c r="BG1074">
        <v>1</v>
      </c>
      <c r="BH1074" s="17">
        <v>0</v>
      </c>
      <c r="BI1074">
        <v>105.6666666666667</v>
      </c>
      <c r="BJ1074">
        <v>60</v>
      </c>
      <c r="BK1074" s="24">
        <v>37.200000000000003</v>
      </c>
      <c r="BL1074">
        <v>1</v>
      </c>
      <c r="BM1074">
        <v>0</v>
      </c>
      <c r="BN1074">
        <v>0</v>
      </c>
      <c r="BO1074">
        <v>0</v>
      </c>
      <c r="BP1074">
        <v>0</v>
      </c>
      <c r="BQ1074">
        <v>0</v>
      </c>
      <c r="BR1074">
        <v>0</v>
      </c>
      <c r="BS1074" s="17">
        <v>0</v>
      </c>
      <c r="BT1074">
        <v>0</v>
      </c>
      <c r="BU1074">
        <v>0</v>
      </c>
      <c r="BV1074">
        <v>1</v>
      </c>
      <c r="BW1074" s="17">
        <v>0</v>
      </c>
      <c r="BX1074">
        <v>0</v>
      </c>
      <c r="BY1074">
        <v>0</v>
      </c>
      <c r="BZ1074">
        <v>0</v>
      </c>
      <c r="CA1074">
        <v>0</v>
      </c>
      <c r="CB1074" s="17">
        <v>0</v>
      </c>
      <c r="CC1074">
        <v>0</v>
      </c>
      <c r="CD1074">
        <v>0</v>
      </c>
      <c r="CE1074">
        <v>1</v>
      </c>
      <c r="CF1074">
        <v>1</v>
      </c>
      <c r="CG1074">
        <v>0</v>
      </c>
      <c r="CH1074">
        <v>0</v>
      </c>
      <c r="CI1074">
        <v>0</v>
      </c>
      <c r="CJ1074">
        <v>0</v>
      </c>
      <c r="CK1074">
        <v>0</v>
      </c>
      <c r="CL1074">
        <v>0</v>
      </c>
      <c r="CM1074" s="17">
        <v>0</v>
      </c>
      <c r="CN1074">
        <v>0.14599999999999999</v>
      </c>
      <c r="CO1074">
        <v>15</v>
      </c>
      <c r="CP1074">
        <v>1</v>
      </c>
      <c r="CQ1074">
        <v>0</v>
      </c>
      <c r="CR1074">
        <v>23</v>
      </c>
      <c r="CX1074" s="33" t="s">
        <v>85</v>
      </c>
    </row>
    <row r="1075" spans="1:102" x14ac:dyDescent="0.25">
      <c r="A1075">
        <v>1074</v>
      </c>
      <c r="B1075">
        <v>71</v>
      </c>
      <c r="C1075" s="24" t="s">
        <v>4152</v>
      </c>
      <c r="D1075" s="12">
        <v>17.8</v>
      </c>
      <c r="E1075" s="13">
        <f t="shared" si="261"/>
        <v>1.2201612903225805</v>
      </c>
      <c r="F1075" s="7">
        <v>14.58823529411765</v>
      </c>
      <c r="G1075" s="7">
        <f t="shared" si="254"/>
        <v>16.579838709677421</v>
      </c>
      <c r="H1075" s="15">
        <f t="shared" si="255"/>
        <v>19.02016129032258</v>
      </c>
      <c r="I1075" s="11">
        <f t="shared" si="256"/>
        <v>0.37371145323918131</v>
      </c>
      <c r="J1075" s="32">
        <f t="shared" si="257"/>
        <v>2.5617317359137425E-2</v>
      </c>
      <c r="K1075" s="32">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29">
        <v>0</v>
      </c>
      <c r="AE1075" s="187">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1</v>
      </c>
      <c r="BD1075">
        <v>0</v>
      </c>
      <c r="BE1075" s="17">
        <v>0</v>
      </c>
      <c r="BF1075">
        <v>0</v>
      </c>
      <c r="BG1075">
        <v>1</v>
      </c>
      <c r="BH1075" s="17">
        <v>0</v>
      </c>
      <c r="BI1075">
        <v>105.6666666666667</v>
      </c>
      <c r="BJ1075">
        <v>60</v>
      </c>
      <c r="BK1075" s="24">
        <v>37.200000000000003</v>
      </c>
      <c r="BL1075">
        <v>1</v>
      </c>
      <c r="BM1075">
        <v>0</v>
      </c>
      <c r="BN1075">
        <v>0</v>
      </c>
      <c r="BO1075">
        <v>0</v>
      </c>
      <c r="BP1075">
        <v>0</v>
      </c>
      <c r="BQ1075">
        <v>0</v>
      </c>
      <c r="BR1075">
        <v>0</v>
      </c>
      <c r="BS1075" s="17">
        <v>0</v>
      </c>
      <c r="BT1075">
        <v>0</v>
      </c>
      <c r="BU1075">
        <v>0</v>
      </c>
      <c r="BV1075">
        <v>1</v>
      </c>
      <c r="BW1075" s="17">
        <v>0</v>
      </c>
      <c r="BX1075">
        <v>0</v>
      </c>
      <c r="BY1075">
        <v>0</v>
      </c>
      <c r="BZ1075">
        <v>0</v>
      </c>
      <c r="CA1075">
        <v>0</v>
      </c>
      <c r="CB1075" s="17">
        <v>0</v>
      </c>
      <c r="CC1075">
        <v>0</v>
      </c>
      <c r="CD1075">
        <v>0</v>
      </c>
      <c r="CE1075">
        <v>1</v>
      </c>
      <c r="CF1075">
        <v>1</v>
      </c>
      <c r="CG1075">
        <v>0</v>
      </c>
      <c r="CH1075">
        <v>0</v>
      </c>
      <c r="CI1075">
        <v>0</v>
      </c>
      <c r="CJ1075">
        <v>0</v>
      </c>
      <c r="CK1075">
        <v>0</v>
      </c>
      <c r="CL1075">
        <v>0</v>
      </c>
      <c r="CM1075" s="17">
        <v>0</v>
      </c>
      <c r="CN1075">
        <v>0.14599999999999999</v>
      </c>
      <c r="CO1075">
        <v>15</v>
      </c>
      <c r="CP1075">
        <v>1</v>
      </c>
      <c r="CQ1075">
        <v>0</v>
      </c>
      <c r="CR1075">
        <v>23</v>
      </c>
      <c r="CX1075" s="33" t="s">
        <v>85</v>
      </c>
    </row>
    <row r="1076" spans="1:102" x14ac:dyDescent="0.25">
      <c r="A1076">
        <v>1075</v>
      </c>
      <c r="B1076">
        <v>71</v>
      </c>
      <c r="C1076" s="24" t="s">
        <v>4152</v>
      </c>
      <c r="D1076" s="12">
        <v>1.4</v>
      </c>
      <c r="E1076" s="13">
        <f t="shared" si="261"/>
        <v>1.8307692307692307</v>
      </c>
      <c r="F1076" s="7">
        <v>0.76470588235294112</v>
      </c>
      <c r="G1076" s="7">
        <f t="shared" si="254"/>
        <v>-0.43076923076923079</v>
      </c>
      <c r="H1076" s="15">
        <f t="shared" si="255"/>
        <v>3.2307692307692308</v>
      </c>
      <c r="I1076" s="11">
        <f t="shared" si="256"/>
        <v>2.1555256442034192E-2</v>
      </c>
      <c r="J1076" s="32">
        <f t="shared" si="257"/>
        <v>2.8187643039583175E-2</v>
      </c>
      <c r="K1076" s="32">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29">
        <v>0</v>
      </c>
      <c r="AE1076" s="187">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1</v>
      </c>
      <c r="BD1076">
        <v>0</v>
      </c>
      <c r="BE1076" s="17">
        <v>0</v>
      </c>
      <c r="BF1076">
        <v>0</v>
      </c>
      <c r="BG1076">
        <v>1</v>
      </c>
      <c r="BH1076" s="17">
        <v>0</v>
      </c>
      <c r="BI1076">
        <v>105.6666666666667</v>
      </c>
      <c r="BJ1076">
        <v>60</v>
      </c>
      <c r="BK1076" s="24">
        <v>37.200000000000003</v>
      </c>
      <c r="BL1076">
        <v>1</v>
      </c>
      <c r="BM1076">
        <v>0</v>
      </c>
      <c r="BN1076">
        <v>0</v>
      </c>
      <c r="BO1076">
        <v>0</v>
      </c>
      <c r="BP1076">
        <v>0</v>
      </c>
      <c r="BQ1076">
        <v>0</v>
      </c>
      <c r="BR1076">
        <v>0</v>
      </c>
      <c r="BS1076" s="17">
        <v>0</v>
      </c>
      <c r="BT1076">
        <v>0</v>
      </c>
      <c r="BU1076">
        <v>0</v>
      </c>
      <c r="BV1076">
        <v>1</v>
      </c>
      <c r="BW1076" s="17">
        <v>0</v>
      </c>
      <c r="BX1076">
        <v>0</v>
      </c>
      <c r="BY1076">
        <v>0</v>
      </c>
      <c r="BZ1076">
        <v>0</v>
      </c>
      <c r="CA1076">
        <v>0</v>
      </c>
      <c r="CB1076" s="17">
        <v>0</v>
      </c>
      <c r="CC1076">
        <v>1</v>
      </c>
      <c r="CD1076">
        <v>0</v>
      </c>
      <c r="CE1076">
        <v>1</v>
      </c>
      <c r="CF1076">
        <v>1</v>
      </c>
      <c r="CG1076">
        <v>0</v>
      </c>
      <c r="CH1076">
        <v>0</v>
      </c>
      <c r="CI1076">
        <v>1</v>
      </c>
      <c r="CJ1076">
        <v>0</v>
      </c>
      <c r="CK1076">
        <v>0</v>
      </c>
      <c r="CL1076">
        <v>0</v>
      </c>
      <c r="CM1076" s="17">
        <v>1</v>
      </c>
      <c r="CN1076">
        <v>0.14599999999999999</v>
      </c>
      <c r="CO1076">
        <v>15</v>
      </c>
      <c r="CP1076">
        <v>1</v>
      </c>
      <c r="CQ1076">
        <v>0</v>
      </c>
      <c r="CR1076">
        <v>23</v>
      </c>
      <c r="CX1076" s="33" t="s">
        <v>85</v>
      </c>
    </row>
    <row r="1077" spans="1:102" x14ac:dyDescent="0.25">
      <c r="A1077">
        <v>1076</v>
      </c>
      <c r="B1077">
        <v>71</v>
      </c>
      <c r="C1077" s="24" t="s">
        <v>4152</v>
      </c>
      <c r="D1077" s="12">
        <v>4.9000000000000004</v>
      </c>
      <c r="E1077" s="13">
        <f t="shared" si="261"/>
        <v>2.0801886792452828</v>
      </c>
      <c r="F1077" s="7">
        <v>2.3555555555555561</v>
      </c>
      <c r="G1077" s="7">
        <f t="shared" si="254"/>
        <v>2.8198113207547175</v>
      </c>
      <c r="H1077" s="15">
        <f t="shared" si="255"/>
        <v>6.9801886792452832</v>
      </c>
      <c r="I1077" s="11">
        <f t="shared" si="256"/>
        <v>6.6267008989482942E-2</v>
      </c>
      <c r="J1077" s="32">
        <f t="shared" si="257"/>
        <v>2.8132220797421999E-2</v>
      </c>
      <c r="K1077" s="32">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29">
        <v>0</v>
      </c>
      <c r="AE1077" s="187">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1</v>
      </c>
      <c r="BD1077">
        <v>0</v>
      </c>
      <c r="BE1077" s="17">
        <v>0</v>
      </c>
      <c r="BF1077">
        <v>0</v>
      </c>
      <c r="BG1077">
        <v>1</v>
      </c>
      <c r="BH1077" s="17">
        <v>0</v>
      </c>
      <c r="BI1077">
        <v>105.6666666666667</v>
      </c>
      <c r="BJ1077">
        <v>60</v>
      </c>
      <c r="BK1077" s="24">
        <v>37.200000000000003</v>
      </c>
      <c r="BL1077">
        <v>1</v>
      </c>
      <c r="BM1077">
        <v>0</v>
      </c>
      <c r="BN1077">
        <v>0</v>
      </c>
      <c r="BO1077">
        <v>0</v>
      </c>
      <c r="BP1077">
        <v>0</v>
      </c>
      <c r="BQ1077">
        <v>0</v>
      </c>
      <c r="BR1077">
        <v>0</v>
      </c>
      <c r="BS1077" s="17">
        <v>0</v>
      </c>
      <c r="BT1077">
        <v>0</v>
      </c>
      <c r="BU1077">
        <v>0</v>
      </c>
      <c r="BV1077">
        <v>1</v>
      </c>
      <c r="BW1077" s="17">
        <v>0</v>
      </c>
      <c r="BX1077">
        <v>0</v>
      </c>
      <c r="BY1077">
        <v>0</v>
      </c>
      <c r="BZ1077">
        <v>0</v>
      </c>
      <c r="CA1077">
        <v>0</v>
      </c>
      <c r="CB1077" s="17">
        <v>0</v>
      </c>
      <c r="CC1077">
        <v>1</v>
      </c>
      <c r="CD1077">
        <v>0</v>
      </c>
      <c r="CE1077">
        <v>1</v>
      </c>
      <c r="CF1077">
        <v>1</v>
      </c>
      <c r="CG1077">
        <v>0</v>
      </c>
      <c r="CH1077">
        <v>0</v>
      </c>
      <c r="CI1077">
        <v>1</v>
      </c>
      <c r="CJ1077">
        <v>0</v>
      </c>
      <c r="CK1077">
        <v>0</v>
      </c>
      <c r="CL1077">
        <v>0</v>
      </c>
      <c r="CM1077" s="17">
        <v>1</v>
      </c>
      <c r="CN1077">
        <v>0.14599999999999999</v>
      </c>
      <c r="CO1077">
        <v>15</v>
      </c>
      <c r="CP1077">
        <v>1</v>
      </c>
      <c r="CQ1077">
        <v>0</v>
      </c>
      <c r="CR1077">
        <v>23</v>
      </c>
      <c r="CX1077" s="33" t="s">
        <v>85</v>
      </c>
    </row>
    <row r="1078" spans="1:102" x14ac:dyDescent="0.25">
      <c r="A1078">
        <v>1077</v>
      </c>
      <c r="B1078">
        <v>71</v>
      </c>
      <c r="C1078" s="24" t="s">
        <v>4152</v>
      </c>
      <c r="D1078" s="12">
        <v>3.8</v>
      </c>
      <c r="E1078" s="13">
        <f t="shared" si="261"/>
        <v>1.5777215189873417</v>
      </c>
      <c r="F1078" s="7">
        <v>2.4085365853658538</v>
      </c>
      <c r="G1078" s="7">
        <f t="shared" si="254"/>
        <v>2.2222784810126583</v>
      </c>
      <c r="H1078" s="15">
        <f t="shared" si="255"/>
        <v>5.3777215189873413</v>
      </c>
      <c r="I1078" s="11">
        <f t="shared" si="256"/>
        <v>6.7750716413701506E-2</v>
      </c>
      <c r="J1078" s="32">
        <f t="shared" si="257"/>
        <v>2.8129411371764671E-2</v>
      </c>
      <c r="K1078" s="32">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29">
        <v>0</v>
      </c>
      <c r="AE1078" s="187">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1</v>
      </c>
      <c r="BD1078">
        <v>0</v>
      </c>
      <c r="BE1078" s="17">
        <v>0</v>
      </c>
      <c r="BF1078">
        <v>0</v>
      </c>
      <c r="BG1078">
        <v>1</v>
      </c>
      <c r="BH1078" s="17">
        <v>0</v>
      </c>
      <c r="BI1078">
        <v>105.6666666666667</v>
      </c>
      <c r="BJ1078">
        <v>60</v>
      </c>
      <c r="BK1078" s="24">
        <v>37.200000000000003</v>
      </c>
      <c r="BL1078">
        <v>1</v>
      </c>
      <c r="BM1078">
        <v>0</v>
      </c>
      <c r="BN1078">
        <v>0</v>
      </c>
      <c r="BO1078">
        <v>0</v>
      </c>
      <c r="BP1078">
        <v>0</v>
      </c>
      <c r="BQ1078">
        <v>0</v>
      </c>
      <c r="BR1078">
        <v>0</v>
      </c>
      <c r="BS1078" s="17">
        <v>0</v>
      </c>
      <c r="BT1078">
        <v>0</v>
      </c>
      <c r="BU1078">
        <v>0</v>
      </c>
      <c r="BV1078">
        <v>1</v>
      </c>
      <c r="BW1078" s="17">
        <v>0</v>
      </c>
      <c r="BX1078">
        <v>0</v>
      </c>
      <c r="BY1078">
        <v>0</v>
      </c>
      <c r="BZ1078">
        <v>0</v>
      </c>
      <c r="CA1078">
        <v>0</v>
      </c>
      <c r="CB1078" s="17">
        <v>0</v>
      </c>
      <c r="CC1078">
        <v>1</v>
      </c>
      <c r="CD1078">
        <v>0</v>
      </c>
      <c r="CE1078">
        <v>1</v>
      </c>
      <c r="CF1078">
        <v>1</v>
      </c>
      <c r="CG1078">
        <v>0</v>
      </c>
      <c r="CH1078">
        <v>0</v>
      </c>
      <c r="CI1078">
        <v>1</v>
      </c>
      <c r="CJ1078">
        <v>0</v>
      </c>
      <c r="CK1078">
        <v>0</v>
      </c>
      <c r="CL1078">
        <v>0</v>
      </c>
      <c r="CM1078" s="17">
        <v>1</v>
      </c>
      <c r="CN1078">
        <v>0.14599999999999999</v>
      </c>
      <c r="CO1078">
        <v>15</v>
      </c>
      <c r="CP1078">
        <v>1</v>
      </c>
      <c r="CQ1078">
        <v>0</v>
      </c>
      <c r="CR1078">
        <v>23</v>
      </c>
      <c r="CX1078" s="33" t="s">
        <v>85</v>
      </c>
    </row>
    <row r="1079" spans="1:102" x14ac:dyDescent="0.25">
      <c r="A1079">
        <v>1078</v>
      </c>
      <c r="B1079">
        <v>71</v>
      </c>
      <c r="C1079" s="24" t="s">
        <v>4152</v>
      </c>
      <c r="D1079" s="12">
        <v>22.9</v>
      </c>
      <c r="E1079" s="13">
        <f t="shared" si="261"/>
        <v>3.6321083172146991</v>
      </c>
      <c r="F1079" s="7">
        <v>6.3048780487804894</v>
      </c>
      <c r="G1079" s="7">
        <f t="shared" si="254"/>
        <v>19.267891682785301</v>
      </c>
      <c r="H1079" s="15">
        <f t="shared" si="255"/>
        <v>26.532108317214696</v>
      </c>
      <c r="I1079" s="11">
        <f t="shared" si="256"/>
        <v>0.17501727719473617</v>
      </c>
      <c r="J1079" s="32">
        <f t="shared" si="257"/>
        <v>2.7759026556998769E-2</v>
      </c>
      <c r="K1079" s="32">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29">
        <v>0</v>
      </c>
      <c r="AE1079" s="187">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1</v>
      </c>
      <c r="BD1079">
        <v>0</v>
      </c>
      <c r="BE1079" s="17">
        <v>0</v>
      </c>
      <c r="BF1079">
        <v>0</v>
      </c>
      <c r="BG1079">
        <v>1</v>
      </c>
      <c r="BH1079" s="17">
        <v>0</v>
      </c>
      <c r="BI1079">
        <v>105.6666666666667</v>
      </c>
      <c r="BJ1079">
        <v>60</v>
      </c>
      <c r="BK1079" s="24">
        <v>37.200000000000003</v>
      </c>
      <c r="BL1079">
        <v>1</v>
      </c>
      <c r="BM1079">
        <v>0</v>
      </c>
      <c r="BN1079">
        <v>0</v>
      </c>
      <c r="BO1079">
        <v>0</v>
      </c>
      <c r="BP1079">
        <v>0</v>
      </c>
      <c r="BQ1079">
        <v>0</v>
      </c>
      <c r="BR1079">
        <v>0</v>
      </c>
      <c r="BS1079" s="17">
        <v>0</v>
      </c>
      <c r="BT1079">
        <v>0</v>
      </c>
      <c r="BU1079">
        <v>0</v>
      </c>
      <c r="BV1079">
        <v>1</v>
      </c>
      <c r="BW1079" s="17">
        <v>0</v>
      </c>
      <c r="BX1079">
        <v>0</v>
      </c>
      <c r="BY1079">
        <v>0</v>
      </c>
      <c r="BZ1079">
        <v>0</v>
      </c>
      <c r="CA1079">
        <v>0</v>
      </c>
      <c r="CB1079" s="17">
        <v>0</v>
      </c>
      <c r="CC1079">
        <v>1</v>
      </c>
      <c r="CD1079">
        <v>0</v>
      </c>
      <c r="CE1079">
        <v>1</v>
      </c>
      <c r="CF1079">
        <v>1</v>
      </c>
      <c r="CG1079">
        <v>0</v>
      </c>
      <c r="CH1079">
        <v>0</v>
      </c>
      <c r="CI1079">
        <v>1</v>
      </c>
      <c r="CJ1079">
        <v>0</v>
      </c>
      <c r="CK1079">
        <v>0</v>
      </c>
      <c r="CL1079">
        <v>0</v>
      </c>
      <c r="CM1079" s="17">
        <v>1</v>
      </c>
      <c r="CN1079">
        <v>0.14599999999999999</v>
      </c>
      <c r="CO1079">
        <v>15</v>
      </c>
      <c r="CP1079">
        <v>1</v>
      </c>
      <c r="CQ1079">
        <v>0</v>
      </c>
      <c r="CR1079">
        <v>23</v>
      </c>
      <c r="CX1079" s="33" t="s">
        <v>85</v>
      </c>
    </row>
    <row r="1080" spans="1:102" x14ac:dyDescent="0.25">
      <c r="A1080">
        <v>1079</v>
      </c>
      <c r="B1080">
        <v>71</v>
      </c>
      <c r="C1080" s="24" t="s">
        <v>4152</v>
      </c>
      <c r="D1080" s="12">
        <v>13.6</v>
      </c>
      <c r="E1080" s="13">
        <f t="shared" si="261"/>
        <v>2.349671361502347</v>
      </c>
      <c r="F1080" s="7">
        <v>5.7880434782608701</v>
      </c>
      <c r="G1080" s="7">
        <f t="shared" si="254"/>
        <v>11.250328638497653</v>
      </c>
      <c r="H1080" s="15">
        <f t="shared" si="255"/>
        <v>15.949671361502347</v>
      </c>
      <c r="I1080" s="11">
        <f t="shared" si="256"/>
        <v>0.1610587544572547</v>
      </c>
      <c r="J1080" s="32">
        <f t="shared" si="257"/>
        <v>2.782611344613602E-2</v>
      </c>
      <c r="K1080" s="32">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29">
        <v>0</v>
      </c>
      <c r="AE1080" s="187">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1</v>
      </c>
      <c r="BD1080">
        <v>0</v>
      </c>
      <c r="BE1080" s="17">
        <v>0</v>
      </c>
      <c r="BF1080">
        <v>0</v>
      </c>
      <c r="BG1080">
        <v>1</v>
      </c>
      <c r="BH1080" s="17">
        <v>0</v>
      </c>
      <c r="BI1080">
        <v>105.6666666666667</v>
      </c>
      <c r="BJ1080">
        <v>60</v>
      </c>
      <c r="BK1080" s="24">
        <v>37.200000000000003</v>
      </c>
      <c r="BL1080">
        <v>1</v>
      </c>
      <c r="BM1080">
        <v>0</v>
      </c>
      <c r="BN1080">
        <v>0</v>
      </c>
      <c r="BO1080">
        <v>0</v>
      </c>
      <c r="BP1080">
        <v>0</v>
      </c>
      <c r="BQ1080">
        <v>0</v>
      </c>
      <c r="BR1080">
        <v>0</v>
      </c>
      <c r="BS1080" s="17">
        <v>0</v>
      </c>
      <c r="BT1080">
        <v>0</v>
      </c>
      <c r="BU1080">
        <v>0</v>
      </c>
      <c r="BV1080">
        <v>1</v>
      </c>
      <c r="BW1080" s="17">
        <v>0</v>
      </c>
      <c r="BX1080">
        <v>0</v>
      </c>
      <c r="BY1080">
        <v>0</v>
      </c>
      <c r="BZ1080">
        <v>0</v>
      </c>
      <c r="CA1080">
        <v>0</v>
      </c>
      <c r="CB1080" s="17">
        <v>0</v>
      </c>
      <c r="CC1080">
        <v>1</v>
      </c>
      <c r="CD1080">
        <v>0</v>
      </c>
      <c r="CE1080">
        <v>1</v>
      </c>
      <c r="CF1080">
        <v>1</v>
      </c>
      <c r="CG1080">
        <v>0</v>
      </c>
      <c r="CH1080">
        <v>0</v>
      </c>
      <c r="CI1080">
        <v>1</v>
      </c>
      <c r="CJ1080">
        <v>0</v>
      </c>
      <c r="CK1080">
        <v>0</v>
      </c>
      <c r="CL1080">
        <v>0</v>
      </c>
      <c r="CM1080" s="17">
        <v>1</v>
      </c>
      <c r="CN1080">
        <v>0.14599999999999999</v>
      </c>
      <c r="CO1080">
        <v>15</v>
      </c>
      <c r="CP1080">
        <v>1</v>
      </c>
      <c r="CQ1080">
        <v>0</v>
      </c>
      <c r="CR1080">
        <v>23</v>
      </c>
      <c r="CX1080" s="33" t="s">
        <v>85</v>
      </c>
    </row>
    <row r="1081" spans="1:102" x14ac:dyDescent="0.25">
      <c r="A1081">
        <v>1080</v>
      </c>
      <c r="B1081">
        <v>72</v>
      </c>
      <c r="C1081" s="24" t="s">
        <v>4162</v>
      </c>
      <c r="D1081" s="12">
        <v>5.87</v>
      </c>
      <c r="E1081" s="13">
        <v>0.09</v>
      </c>
      <c r="F1081" s="7">
        <f t="shared" ref="F1081:F1090" si="262">D1081/E1081</f>
        <v>65.222222222222229</v>
      </c>
      <c r="G1081" s="7">
        <f t="shared" si="254"/>
        <v>5.78</v>
      </c>
      <c r="H1081" s="15">
        <f t="shared" si="255"/>
        <v>5.96</v>
      </c>
      <c r="I1081" s="11">
        <f t="shared" si="256"/>
        <v>0.50900618174403367</v>
      </c>
      <c r="J1081" s="32">
        <f t="shared" si="257"/>
        <v>7.8041833657517936E-3</v>
      </c>
      <c r="K1081" s="32">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29">
        <v>0</v>
      </c>
      <c r="AE1081" s="187">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s="17">
        <v>0</v>
      </c>
      <c r="BF1081">
        <v>1</v>
      </c>
      <c r="BG1081">
        <v>0</v>
      </c>
      <c r="BH1081" s="17">
        <v>0</v>
      </c>
      <c r="BI1081">
        <v>1399.916666666667</v>
      </c>
      <c r="BJ1081">
        <v>479</v>
      </c>
      <c r="BK1081" s="24">
        <v>37.5</v>
      </c>
      <c r="BL1081">
        <v>1</v>
      </c>
      <c r="BM1081">
        <v>0</v>
      </c>
      <c r="BN1081">
        <v>0</v>
      </c>
      <c r="BO1081">
        <v>0</v>
      </c>
      <c r="BP1081">
        <v>0</v>
      </c>
      <c r="BQ1081">
        <v>0</v>
      </c>
      <c r="BR1081">
        <v>0</v>
      </c>
      <c r="BS1081" s="17">
        <v>0</v>
      </c>
      <c r="BT1081">
        <v>0</v>
      </c>
      <c r="BU1081">
        <v>0</v>
      </c>
      <c r="BV1081">
        <v>1</v>
      </c>
      <c r="BW1081" s="17">
        <v>0</v>
      </c>
      <c r="BX1081">
        <v>0</v>
      </c>
      <c r="BY1081">
        <v>0</v>
      </c>
      <c r="BZ1081">
        <v>0</v>
      </c>
      <c r="CA1081">
        <v>0</v>
      </c>
      <c r="CB1081" s="17">
        <v>0</v>
      </c>
      <c r="CC1081">
        <v>0</v>
      </c>
      <c r="CD1081">
        <v>0</v>
      </c>
      <c r="CE1081">
        <v>1</v>
      </c>
      <c r="CF1081">
        <v>1</v>
      </c>
      <c r="CG1081">
        <v>0</v>
      </c>
      <c r="CH1081">
        <v>0</v>
      </c>
      <c r="CI1081">
        <v>0</v>
      </c>
      <c r="CJ1081">
        <v>0</v>
      </c>
      <c r="CK1081">
        <v>0</v>
      </c>
      <c r="CL1081">
        <v>0</v>
      </c>
      <c r="CM1081" s="17">
        <v>0</v>
      </c>
      <c r="CN1081">
        <v>0</v>
      </c>
      <c r="CO1081">
        <v>0</v>
      </c>
      <c r="CP1081">
        <v>0</v>
      </c>
      <c r="CQ1081">
        <v>1</v>
      </c>
      <c r="CR1081">
        <v>9</v>
      </c>
      <c r="CX1081" s="33" t="s">
        <v>85</v>
      </c>
    </row>
    <row r="1082" spans="1:102" x14ac:dyDescent="0.25">
      <c r="A1082">
        <v>1081</v>
      </c>
      <c r="B1082">
        <v>72</v>
      </c>
      <c r="C1082" s="24" t="s">
        <v>4162</v>
      </c>
      <c r="D1082" s="12">
        <v>7.51</v>
      </c>
      <c r="E1082" s="13">
        <v>0.22</v>
      </c>
      <c r="F1082" s="7">
        <f t="shared" si="262"/>
        <v>34.136363636363633</v>
      </c>
      <c r="G1082" s="7">
        <f t="shared" si="254"/>
        <v>7.29</v>
      </c>
      <c r="H1082" s="15">
        <f t="shared" si="255"/>
        <v>7.7299999999999995</v>
      </c>
      <c r="I1082" s="11">
        <f t="shared" si="256"/>
        <v>0.30006246354127525</v>
      </c>
      <c r="J1082" s="32">
        <f t="shared" si="257"/>
        <v>8.7901121143915528E-3</v>
      </c>
      <c r="K1082" s="32">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29">
        <v>0</v>
      </c>
      <c r="AE1082" s="187">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s="17">
        <v>0</v>
      </c>
      <c r="BF1082">
        <v>1</v>
      </c>
      <c r="BG1082">
        <v>0</v>
      </c>
      <c r="BH1082" s="17">
        <v>0</v>
      </c>
      <c r="BI1082">
        <v>1399.916666666667</v>
      </c>
      <c r="BJ1082">
        <v>479</v>
      </c>
      <c r="BK1082" s="24">
        <v>37.5</v>
      </c>
      <c r="BL1082">
        <v>0</v>
      </c>
      <c r="BM1082">
        <v>0</v>
      </c>
      <c r="BN1082">
        <v>0</v>
      </c>
      <c r="BO1082">
        <v>0</v>
      </c>
      <c r="BP1082">
        <v>0</v>
      </c>
      <c r="BQ1082">
        <v>0</v>
      </c>
      <c r="BR1082">
        <v>0</v>
      </c>
      <c r="BS1082" s="17">
        <v>1</v>
      </c>
      <c r="BT1082">
        <v>0</v>
      </c>
      <c r="BU1082">
        <v>1</v>
      </c>
      <c r="BV1082">
        <v>0</v>
      </c>
      <c r="BW1082" s="17">
        <v>0</v>
      </c>
      <c r="BX1082">
        <v>1</v>
      </c>
      <c r="BY1082">
        <v>0</v>
      </c>
      <c r="BZ1082">
        <v>0</v>
      </c>
      <c r="CA1082">
        <v>0</v>
      </c>
      <c r="CB1082" s="17">
        <v>0</v>
      </c>
      <c r="CC1082">
        <v>0</v>
      </c>
      <c r="CD1082">
        <v>0</v>
      </c>
      <c r="CE1082">
        <v>1</v>
      </c>
      <c r="CF1082">
        <v>1</v>
      </c>
      <c r="CG1082">
        <v>0</v>
      </c>
      <c r="CH1082">
        <v>0</v>
      </c>
      <c r="CI1082">
        <v>0</v>
      </c>
      <c r="CJ1082">
        <v>0</v>
      </c>
      <c r="CK1082">
        <v>0</v>
      </c>
      <c r="CL1082">
        <v>0</v>
      </c>
      <c r="CM1082" s="17">
        <v>0</v>
      </c>
      <c r="CN1082">
        <v>0</v>
      </c>
      <c r="CO1082">
        <v>0</v>
      </c>
      <c r="CP1082">
        <v>0</v>
      </c>
      <c r="CQ1082">
        <v>1</v>
      </c>
      <c r="CR1082">
        <v>9</v>
      </c>
      <c r="CX1082" s="33" t="s">
        <v>85</v>
      </c>
    </row>
    <row r="1083" spans="1:102" x14ac:dyDescent="0.25">
      <c r="A1083">
        <v>1082</v>
      </c>
      <c r="B1083">
        <v>72</v>
      </c>
      <c r="C1083" s="24" t="s">
        <v>4162</v>
      </c>
      <c r="D1083" s="12">
        <v>5.68</v>
      </c>
      <c r="E1083" s="13">
        <v>0.1</v>
      </c>
      <c r="F1083" s="7">
        <f t="shared" si="262"/>
        <v>56.8</v>
      </c>
      <c r="G1083" s="7">
        <f t="shared" si="254"/>
        <v>5.58</v>
      </c>
      <c r="H1083" s="15">
        <f t="shared" si="255"/>
        <v>5.7799999999999994</v>
      </c>
      <c r="I1083" s="11">
        <f t="shared" si="256"/>
        <v>0.46651124536232574</v>
      </c>
      <c r="J1083" s="32">
        <f t="shared" si="257"/>
        <v>8.2132261507451721E-3</v>
      </c>
      <c r="K1083" s="32">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29">
        <v>0</v>
      </c>
      <c r="AE1083" s="187">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s="17">
        <v>0</v>
      </c>
      <c r="BF1083">
        <v>1</v>
      </c>
      <c r="BG1083">
        <v>0</v>
      </c>
      <c r="BH1083" s="17">
        <v>0</v>
      </c>
      <c r="BI1083">
        <v>1399.916666666667</v>
      </c>
      <c r="BJ1083">
        <v>479</v>
      </c>
      <c r="BK1083" s="24">
        <v>37.5</v>
      </c>
      <c r="BL1083">
        <v>1</v>
      </c>
      <c r="BM1083">
        <v>0</v>
      </c>
      <c r="BN1083">
        <v>0</v>
      </c>
      <c r="BO1083">
        <v>0</v>
      </c>
      <c r="BP1083">
        <v>0</v>
      </c>
      <c r="BQ1083">
        <v>0</v>
      </c>
      <c r="BR1083">
        <v>0</v>
      </c>
      <c r="BS1083" s="17">
        <v>0</v>
      </c>
      <c r="BT1083">
        <v>0</v>
      </c>
      <c r="BU1083">
        <v>0</v>
      </c>
      <c r="BV1083">
        <v>1</v>
      </c>
      <c r="BW1083" s="17">
        <v>0</v>
      </c>
      <c r="BX1083">
        <v>0</v>
      </c>
      <c r="BY1083">
        <v>0</v>
      </c>
      <c r="BZ1083">
        <v>0</v>
      </c>
      <c r="CA1083">
        <v>0</v>
      </c>
      <c r="CB1083" s="17">
        <v>0</v>
      </c>
      <c r="CC1083">
        <v>0</v>
      </c>
      <c r="CD1083">
        <v>0</v>
      </c>
      <c r="CE1083">
        <v>1</v>
      </c>
      <c r="CF1083">
        <v>1</v>
      </c>
      <c r="CG1083">
        <v>0</v>
      </c>
      <c r="CH1083">
        <v>0</v>
      </c>
      <c r="CI1083">
        <v>0</v>
      </c>
      <c r="CJ1083">
        <v>0</v>
      </c>
      <c r="CK1083">
        <v>0</v>
      </c>
      <c r="CL1083">
        <v>0</v>
      </c>
      <c r="CM1083" s="17">
        <v>0</v>
      </c>
      <c r="CN1083">
        <v>0</v>
      </c>
      <c r="CO1083">
        <v>0</v>
      </c>
      <c r="CP1083">
        <v>0</v>
      </c>
      <c r="CQ1083">
        <v>1</v>
      </c>
      <c r="CR1083">
        <v>9</v>
      </c>
      <c r="CX1083" s="33" t="s">
        <v>85</v>
      </c>
    </row>
    <row r="1084" spans="1:102" x14ac:dyDescent="0.25">
      <c r="A1084">
        <v>1083</v>
      </c>
      <c r="B1084">
        <v>72</v>
      </c>
      <c r="C1084" s="24" t="s">
        <v>4162</v>
      </c>
      <c r="D1084" s="12">
        <v>7.37</v>
      </c>
      <c r="E1084" s="13">
        <v>0.23</v>
      </c>
      <c r="F1084" s="7">
        <f t="shared" si="262"/>
        <v>32.043478260869563</v>
      </c>
      <c r="G1084" s="7">
        <f t="shared" si="254"/>
        <v>7.14</v>
      </c>
      <c r="H1084" s="15">
        <f t="shared" si="255"/>
        <v>7.6000000000000005</v>
      </c>
      <c r="I1084" s="11">
        <f t="shared" si="256"/>
        <v>0.28938800261361008</v>
      </c>
      <c r="J1084" s="32">
        <f t="shared" si="257"/>
        <v>9.0311045591764342E-3</v>
      </c>
      <c r="K1084" s="32">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29">
        <v>0</v>
      </c>
      <c r="AE1084" s="187">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s="17">
        <v>0</v>
      </c>
      <c r="BF1084">
        <v>1</v>
      </c>
      <c r="BG1084">
        <v>0</v>
      </c>
      <c r="BH1084" s="17">
        <v>0</v>
      </c>
      <c r="BI1084">
        <v>1399.916666666667</v>
      </c>
      <c r="BJ1084">
        <v>479</v>
      </c>
      <c r="BK1084" s="24">
        <v>37.5</v>
      </c>
      <c r="BL1084">
        <v>0</v>
      </c>
      <c r="BM1084">
        <v>0</v>
      </c>
      <c r="BN1084">
        <v>0</v>
      </c>
      <c r="BO1084">
        <v>0</v>
      </c>
      <c r="BP1084">
        <v>0</v>
      </c>
      <c r="BQ1084">
        <v>0</v>
      </c>
      <c r="BR1084">
        <v>0</v>
      </c>
      <c r="BS1084" s="17">
        <v>1</v>
      </c>
      <c r="BT1084">
        <v>0</v>
      </c>
      <c r="BU1084">
        <v>1</v>
      </c>
      <c r="BV1084">
        <v>0</v>
      </c>
      <c r="BW1084" s="17">
        <v>0</v>
      </c>
      <c r="BX1084">
        <v>1</v>
      </c>
      <c r="BY1084">
        <v>0</v>
      </c>
      <c r="BZ1084">
        <v>0</v>
      </c>
      <c r="CA1084">
        <v>0</v>
      </c>
      <c r="CB1084" s="17">
        <v>0</v>
      </c>
      <c r="CC1084">
        <v>0</v>
      </c>
      <c r="CD1084">
        <v>0</v>
      </c>
      <c r="CE1084">
        <v>1</v>
      </c>
      <c r="CF1084">
        <v>1</v>
      </c>
      <c r="CG1084">
        <v>0</v>
      </c>
      <c r="CH1084">
        <v>0</v>
      </c>
      <c r="CI1084">
        <v>0</v>
      </c>
      <c r="CJ1084">
        <v>0</v>
      </c>
      <c r="CK1084">
        <v>0</v>
      </c>
      <c r="CL1084">
        <v>0</v>
      </c>
      <c r="CM1084" s="17">
        <v>0</v>
      </c>
      <c r="CN1084">
        <v>0</v>
      </c>
      <c r="CO1084">
        <v>0</v>
      </c>
      <c r="CP1084">
        <v>0</v>
      </c>
      <c r="CQ1084">
        <v>1</v>
      </c>
      <c r="CR1084">
        <v>9</v>
      </c>
      <c r="CX1084" s="33" t="s">
        <v>85</v>
      </c>
    </row>
    <row r="1085" spans="1:102" x14ac:dyDescent="0.25">
      <c r="A1085">
        <v>1084</v>
      </c>
      <c r="B1085">
        <v>72</v>
      </c>
      <c r="C1085" s="24" t="s">
        <v>4162</v>
      </c>
      <c r="D1085" s="12">
        <v>4.84</v>
      </c>
      <c r="E1085" s="13">
        <v>0.19</v>
      </c>
      <c r="F1085" s="7">
        <f t="shared" si="262"/>
        <v>25.473684210526315</v>
      </c>
      <c r="G1085" s="7">
        <f t="shared" si="254"/>
        <v>4.6499999999999995</v>
      </c>
      <c r="H1085" s="15">
        <f t="shared" si="255"/>
        <v>5.03</v>
      </c>
      <c r="I1085" s="11">
        <f t="shared" si="256"/>
        <v>0.22504423749718469</v>
      </c>
      <c r="J1085" s="32">
        <f t="shared" si="257"/>
        <v>8.834381224063036E-3</v>
      </c>
      <c r="K1085" s="32">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29">
        <v>0</v>
      </c>
      <c r="AE1085" s="187">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s="17">
        <v>0</v>
      </c>
      <c r="BF1085">
        <v>1</v>
      </c>
      <c r="BG1085">
        <v>0</v>
      </c>
      <c r="BH1085" s="17">
        <v>0</v>
      </c>
      <c r="BI1085">
        <v>1399.916666666667</v>
      </c>
      <c r="BJ1085">
        <v>479</v>
      </c>
      <c r="BK1085" s="24">
        <v>37.5</v>
      </c>
      <c r="BL1085">
        <v>1</v>
      </c>
      <c r="BM1085">
        <v>0</v>
      </c>
      <c r="BN1085">
        <v>0</v>
      </c>
      <c r="BO1085">
        <v>0</v>
      </c>
      <c r="BP1085">
        <v>0</v>
      </c>
      <c r="BQ1085">
        <v>0</v>
      </c>
      <c r="BR1085">
        <v>0</v>
      </c>
      <c r="BS1085" s="17">
        <v>0</v>
      </c>
      <c r="BT1085">
        <v>0</v>
      </c>
      <c r="BU1085">
        <v>0</v>
      </c>
      <c r="BV1085">
        <v>1</v>
      </c>
      <c r="BW1085" s="17">
        <v>0</v>
      </c>
      <c r="BX1085">
        <v>0</v>
      </c>
      <c r="BY1085">
        <v>0</v>
      </c>
      <c r="BZ1085">
        <v>0</v>
      </c>
      <c r="CA1085">
        <v>0</v>
      </c>
      <c r="CB1085" s="17">
        <v>0</v>
      </c>
      <c r="CC1085">
        <v>0</v>
      </c>
      <c r="CD1085">
        <v>0</v>
      </c>
      <c r="CE1085">
        <v>1</v>
      </c>
      <c r="CF1085">
        <v>1</v>
      </c>
      <c r="CG1085">
        <v>0</v>
      </c>
      <c r="CH1085">
        <v>0</v>
      </c>
      <c r="CI1085">
        <v>0</v>
      </c>
      <c r="CJ1085">
        <v>0</v>
      </c>
      <c r="CK1085">
        <v>0</v>
      </c>
      <c r="CL1085">
        <v>0</v>
      </c>
      <c r="CM1085" s="17">
        <v>0</v>
      </c>
      <c r="CN1085">
        <v>0</v>
      </c>
      <c r="CO1085">
        <v>0</v>
      </c>
      <c r="CP1085">
        <v>0</v>
      </c>
      <c r="CQ1085">
        <v>1</v>
      </c>
      <c r="CR1085">
        <v>9</v>
      </c>
      <c r="CX1085" s="33" t="s">
        <v>85</v>
      </c>
    </row>
    <row r="1086" spans="1:102" x14ac:dyDescent="0.25">
      <c r="A1086">
        <v>1085</v>
      </c>
      <c r="B1086">
        <v>72</v>
      </c>
      <c r="C1086" s="24" t="s">
        <v>4162</v>
      </c>
      <c r="D1086" s="12">
        <v>3.74</v>
      </c>
      <c r="E1086" s="13">
        <v>0.27</v>
      </c>
      <c r="F1086" s="7">
        <f t="shared" si="262"/>
        <v>13.851851851851851</v>
      </c>
      <c r="G1086" s="7">
        <f t="shared" si="254"/>
        <v>3.47</v>
      </c>
      <c r="H1086" s="15">
        <f t="shared" si="255"/>
        <v>4.01</v>
      </c>
      <c r="I1086" s="11">
        <f t="shared" si="256"/>
        <v>0.12463035605517775</v>
      </c>
      <c r="J1086" s="32">
        <f t="shared" si="257"/>
        <v>8.9973786456946508E-3</v>
      </c>
      <c r="K1086" s="32">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29">
        <v>0</v>
      </c>
      <c r="AE1086" s="187">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s="17">
        <v>0</v>
      </c>
      <c r="BF1086">
        <v>1</v>
      </c>
      <c r="BG1086">
        <v>0</v>
      </c>
      <c r="BH1086" s="17">
        <v>0</v>
      </c>
      <c r="BI1086">
        <v>1399.916666666667</v>
      </c>
      <c r="BJ1086">
        <v>479</v>
      </c>
      <c r="BK1086" s="24">
        <v>37.5</v>
      </c>
      <c r="BL1086">
        <v>1</v>
      </c>
      <c r="BM1086">
        <v>0</v>
      </c>
      <c r="BN1086">
        <v>0</v>
      </c>
      <c r="BO1086">
        <v>0</v>
      </c>
      <c r="BP1086">
        <v>0</v>
      </c>
      <c r="BQ1086">
        <v>0</v>
      </c>
      <c r="BR1086">
        <v>0</v>
      </c>
      <c r="BS1086" s="17">
        <v>0</v>
      </c>
      <c r="BT1086">
        <v>0</v>
      </c>
      <c r="BU1086">
        <v>0</v>
      </c>
      <c r="BV1086">
        <v>1</v>
      </c>
      <c r="BW1086" s="17">
        <v>0</v>
      </c>
      <c r="BX1086">
        <v>0</v>
      </c>
      <c r="BY1086">
        <v>0</v>
      </c>
      <c r="BZ1086">
        <v>0</v>
      </c>
      <c r="CA1086">
        <v>0</v>
      </c>
      <c r="CB1086" s="17">
        <v>0</v>
      </c>
      <c r="CC1086">
        <v>0</v>
      </c>
      <c r="CD1086">
        <v>0</v>
      </c>
      <c r="CE1086">
        <v>1</v>
      </c>
      <c r="CF1086">
        <v>1</v>
      </c>
      <c r="CG1086">
        <v>0</v>
      </c>
      <c r="CH1086">
        <v>0</v>
      </c>
      <c r="CI1086">
        <v>0</v>
      </c>
      <c r="CJ1086">
        <v>0</v>
      </c>
      <c r="CK1086">
        <v>0</v>
      </c>
      <c r="CL1086">
        <v>0</v>
      </c>
      <c r="CM1086" s="17">
        <v>0</v>
      </c>
      <c r="CN1086">
        <v>0</v>
      </c>
      <c r="CO1086">
        <v>0</v>
      </c>
      <c r="CP1086">
        <v>0</v>
      </c>
      <c r="CQ1086">
        <v>1</v>
      </c>
      <c r="CR1086">
        <v>9</v>
      </c>
      <c r="CX1086" s="33" t="s">
        <v>85</v>
      </c>
    </row>
    <row r="1087" spans="1:102" x14ac:dyDescent="0.25">
      <c r="A1087">
        <v>1086</v>
      </c>
      <c r="B1087">
        <v>72</v>
      </c>
      <c r="C1087" s="24" t="s">
        <v>4162</v>
      </c>
      <c r="D1087" s="12">
        <v>3.95</v>
      </c>
      <c r="E1087" s="13">
        <v>0.21</v>
      </c>
      <c r="F1087" s="7">
        <f t="shared" si="262"/>
        <v>18.80952380952381</v>
      </c>
      <c r="G1087" s="7">
        <f t="shared" si="254"/>
        <v>3.74</v>
      </c>
      <c r="H1087" s="15">
        <f t="shared" si="255"/>
        <v>4.16</v>
      </c>
      <c r="I1087" s="11">
        <f t="shared" si="256"/>
        <v>0.18609797544868056</v>
      </c>
      <c r="J1087" s="32">
        <f t="shared" si="257"/>
        <v>9.8938164162589663E-3</v>
      </c>
      <c r="K1087" s="32">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29">
        <v>0</v>
      </c>
      <c r="AE1087" s="187">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s="17">
        <v>0</v>
      </c>
      <c r="BF1087">
        <v>1</v>
      </c>
      <c r="BG1087">
        <v>0</v>
      </c>
      <c r="BH1087" s="17">
        <v>0</v>
      </c>
      <c r="BI1087">
        <v>1399.916666666667</v>
      </c>
      <c r="BJ1087">
        <v>479</v>
      </c>
      <c r="BK1087" s="24">
        <v>37.5</v>
      </c>
      <c r="BL1087">
        <v>1</v>
      </c>
      <c r="BM1087">
        <v>0</v>
      </c>
      <c r="BN1087">
        <v>0</v>
      </c>
      <c r="BO1087">
        <v>0</v>
      </c>
      <c r="BP1087">
        <v>0</v>
      </c>
      <c r="BQ1087">
        <v>0</v>
      </c>
      <c r="BR1087">
        <v>0</v>
      </c>
      <c r="BS1087" s="17">
        <v>0</v>
      </c>
      <c r="BT1087">
        <v>0</v>
      </c>
      <c r="BU1087">
        <v>0</v>
      </c>
      <c r="BV1087">
        <v>1</v>
      </c>
      <c r="BW1087" s="17">
        <v>0</v>
      </c>
      <c r="BX1087">
        <v>0</v>
      </c>
      <c r="BY1087">
        <v>0</v>
      </c>
      <c r="BZ1087">
        <v>0</v>
      </c>
      <c r="CA1087">
        <v>0</v>
      </c>
      <c r="CB1087" s="17">
        <v>0</v>
      </c>
      <c r="CC1087">
        <v>0</v>
      </c>
      <c r="CD1087">
        <v>0</v>
      </c>
      <c r="CE1087">
        <v>1</v>
      </c>
      <c r="CF1087">
        <v>1</v>
      </c>
      <c r="CG1087">
        <v>0</v>
      </c>
      <c r="CH1087">
        <v>0</v>
      </c>
      <c r="CI1087">
        <v>0</v>
      </c>
      <c r="CJ1087">
        <v>0</v>
      </c>
      <c r="CK1087">
        <v>0</v>
      </c>
      <c r="CL1087">
        <v>0</v>
      </c>
      <c r="CM1087" s="17">
        <v>0</v>
      </c>
      <c r="CN1087">
        <v>0</v>
      </c>
      <c r="CO1087">
        <v>0</v>
      </c>
      <c r="CP1087">
        <v>0</v>
      </c>
      <c r="CQ1087">
        <v>1</v>
      </c>
      <c r="CR1087">
        <v>9</v>
      </c>
      <c r="CX1087" s="33" t="s">
        <v>85</v>
      </c>
    </row>
    <row r="1088" spans="1:102" x14ac:dyDescent="0.25">
      <c r="A1088">
        <v>1087</v>
      </c>
      <c r="B1088">
        <v>72</v>
      </c>
      <c r="C1088" s="24" t="s">
        <v>4162</v>
      </c>
      <c r="D1088" s="12">
        <v>3.04</v>
      </c>
      <c r="E1088" s="13">
        <v>0.3</v>
      </c>
      <c r="F1088" s="7">
        <f t="shared" si="262"/>
        <v>10.133333333333335</v>
      </c>
      <c r="G1088" s="7">
        <f t="shared" si="254"/>
        <v>2.74</v>
      </c>
      <c r="H1088" s="15">
        <f t="shared" si="255"/>
        <v>3.34</v>
      </c>
      <c r="I1088" s="11">
        <f t="shared" si="256"/>
        <v>0.1015280251398188</v>
      </c>
      <c r="J1088" s="32">
        <f t="shared" si="257"/>
        <v>1.0019213007218961E-2</v>
      </c>
      <c r="K1088" s="32">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29">
        <v>0</v>
      </c>
      <c r="AE1088" s="187">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s="17">
        <v>0</v>
      </c>
      <c r="BF1088">
        <v>1</v>
      </c>
      <c r="BG1088">
        <v>0</v>
      </c>
      <c r="BH1088" s="17">
        <v>0</v>
      </c>
      <c r="BI1088">
        <v>1399.916666666667</v>
      </c>
      <c r="BJ1088">
        <v>479</v>
      </c>
      <c r="BK1088" s="24">
        <v>37.5</v>
      </c>
      <c r="BL1088">
        <v>1</v>
      </c>
      <c r="BM1088">
        <v>0</v>
      </c>
      <c r="BN1088">
        <v>0</v>
      </c>
      <c r="BO1088">
        <v>0</v>
      </c>
      <c r="BP1088">
        <v>0</v>
      </c>
      <c r="BQ1088">
        <v>0</v>
      </c>
      <c r="BR1088">
        <v>0</v>
      </c>
      <c r="BS1088" s="17">
        <v>0</v>
      </c>
      <c r="BT1088">
        <v>0</v>
      </c>
      <c r="BU1088">
        <v>0</v>
      </c>
      <c r="BV1088">
        <v>1</v>
      </c>
      <c r="BW1088" s="17">
        <v>0</v>
      </c>
      <c r="BX1088">
        <v>0</v>
      </c>
      <c r="BY1088">
        <v>0</v>
      </c>
      <c r="BZ1088">
        <v>0</v>
      </c>
      <c r="CA1088">
        <v>0</v>
      </c>
      <c r="CB1088" s="17">
        <v>0</v>
      </c>
      <c r="CC1088">
        <v>0</v>
      </c>
      <c r="CD1088">
        <v>0</v>
      </c>
      <c r="CE1088">
        <v>1</v>
      </c>
      <c r="CF1088">
        <v>1</v>
      </c>
      <c r="CG1088">
        <v>0</v>
      </c>
      <c r="CH1088">
        <v>0</v>
      </c>
      <c r="CI1088">
        <v>0</v>
      </c>
      <c r="CJ1088">
        <v>0</v>
      </c>
      <c r="CK1088">
        <v>0</v>
      </c>
      <c r="CL1088">
        <v>0</v>
      </c>
      <c r="CM1088" s="17">
        <v>0</v>
      </c>
      <c r="CN1088">
        <v>0</v>
      </c>
      <c r="CO1088">
        <v>0</v>
      </c>
      <c r="CP1088">
        <v>0</v>
      </c>
      <c r="CQ1088">
        <v>1</v>
      </c>
      <c r="CR1088">
        <v>9</v>
      </c>
      <c r="CX1088" s="33" t="s">
        <v>85</v>
      </c>
    </row>
    <row r="1089" spans="1:102" x14ac:dyDescent="0.25">
      <c r="A1089">
        <v>1088</v>
      </c>
      <c r="B1089">
        <v>72</v>
      </c>
      <c r="C1089" s="24" t="s">
        <v>4162</v>
      </c>
      <c r="D1089" s="12">
        <v>6.26</v>
      </c>
      <c r="E1089" s="13">
        <v>0.44</v>
      </c>
      <c r="F1089" s="7">
        <f t="shared" si="262"/>
        <v>14.227272727272727</v>
      </c>
      <c r="G1089" s="7">
        <f t="shared" si="254"/>
        <v>5.8199999999999994</v>
      </c>
      <c r="H1089" s="15">
        <f t="shared" si="255"/>
        <v>6.7</v>
      </c>
      <c r="I1089" s="11">
        <f t="shared" si="256"/>
        <v>0.28457873574040454</v>
      </c>
      <c r="J1089" s="32">
        <f t="shared" si="257"/>
        <v>2.0002339253319169E-2</v>
      </c>
      <c r="K1089" s="32">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29">
        <v>0</v>
      </c>
      <c r="AE1089" s="187">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s="17">
        <v>0</v>
      </c>
      <c r="BF1089">
        <v>1</v>
      </c>
      <c r="BG1089">
        <v>0</v>
      </c>
      <c r="BH1089" s="17">
        <v>0</v>
      </c>
      <c r="BI1089">
        <v>1399.916666666667</v>
      </c>
      <c r="BJ1089">
        <v>479</v>
      </c>
      <c r="BK1089" s="24">
        <v>37.5</v>
      </c>
      <c r="BL1089">
        <v>1</v>
      </c>
      <c r="BM1089">
        <v>0</v>
      </c>
      <c r="BN1089">
        <v>0</v>
      </c>
      <c r="BO1089">
        <v>0</v>
      </c>
      <c r="BP1089">
        <v>0</v>
      </c>
      <c r="BQ1089">
        <v>0</v>
      </c>
      <c r="BR1089">
        <v>0</v>
      </c>
      <c r="BS1089" s="17">
        <v>0</v>
      </c>
      <c r="BT1089">
        <v>0</v>
      </c>
      <c r="BU1089">
        <v>0</v>
      </c>
      <c r="BV1089">
        <v>1</v>
      </c>
      <c r="BW1089" s="17">
        <v>0</v>
      </c>
      <c r="BX1089">
        <v>0</v>
      </c>
      <c r="BY1089">
        <v>0</v>
      </c>
      <c r="BZ1089">
        <v>0</v>
      </c>
      <c r="CA1089">
        <v>0</v>
      </c>
      <c r="CB1089" s="17">
        <v>0</v>
      </c>
      <c r="CC1089">
        <v>0</v>
      </c>
      <c r="CD1089">
        <v>0</v>
      </c>
      <c r="CE1089">
        <v>1</v>
      </c>
      <c r="CF1089">
        <v>1</v>
      </c>
      <c r="CG1089">
        <v>0</v>
      </c>
      <c r="CH1089">
        <v>0</v>
      </c>
      <c r="CI1089">
        <v>0</v>
      </c>
      <c r="CJ1089">
        <v>0</v>
      </c>
      <c r="CK1089">
        <v>0</v>
      </c>
      <c r="CL1089">
        <v>0</v>
      </c>
      <c r="CM1089" s="17">
        <v>0</v>
      </c>
      <c r="CN1089">
        <v>0</v>
      </c>
      <c r="CO1089">
        <v>0</v>
      </c>
      <c r="CP1089">
        <v>0</v>
      </c>
      <c r="CQ1089">
        <v>1</v>
      </c>
      <c r="CR1089">
        <v>9</v>
      </c>
      <c r="CX1089" s="33" t="s">
        <v>85</v>
      </c>
    </row>
    <row r="1090" spans="1:102" x14ac:dyDescent="0.25">
      <c r="A1090">
        <v>1089</v>
      </c>
      <c r="B1090">
        <v>72</v>
      </c>
      <c r="C1090" s="24" t="s">
        <v>4162</v>
      </c>
      <c r="D1090" s="12">
        <v>6.24</v>
      </c>
      <c r="E1090" s="13">
        <v>0.73</v>
      </c>
      <c r="F1090" s="7">
        <f t="shared" si="262"/>
        <v>8.5479452054794525</v>
      </c>
      <c r="G1090" s="7">
        <f t="shared" ref="G1090:G1157" si="263">D1090-E1090</f>
        <v>5.51</v>
      </c>
      <c r="H1090" s="15">
        <f t="shared" ref="H1090:H1157" si="264">D1090+E1090</f>
        <v>6.9700000000000006</v>
      </c>
      <c r="I1090" s="11">
        <f t="shared" ref="I1090:I1120" si="265">IFERROR(F1090/SQRT(F1090^2+U1090), "X")</f>
        <v>0.17569379367320767</v>
      </c>
      <c r="J1090" s="32">
        <f t="shared" ref="J1090:J1120" si="266">IFERROR(SQRT((1-I1090^2)/U1090), "X")</f>
        <v>2.0553921375231026E-2</v>
      </c>
      <c r="K1090" s="32">
        <f t="shared" ref="K1090:K1120" si="267">IFERROR(1/J1090, "X")</f>
        <v>48.652516556041363</v>
      </c>
      <c r="L1090" s="8">
        <v>1</v>
      </c>
      <c r="M1090" s="9">
        <v>0</v>
      </c>
      <c r="N1090" s="8">
        <v>0</v>
      </c>
      <c r="O1090" s="9">
        <v>0</v>
      </c>
      <c r="P1090" s="9">
        <v>0</v>
      </c>
      <c r="Q1090" s="9">
        <v>1</v>
      </c>
      <c r="R1090" s="9">
        <v>0</v>
      </c>
      <c r="S1090" s="8">
        <v>2302</v>
      </c>
      <c r="T1090" s="9">
        <v>7</v>
      </c>
      <c r="U1090" s="9">
        <f t="shared" ref="U1090:U1120" si="268">S1090-T1090-1</f>
        <v>2294</v>
      </c>
      <c r="V1090" s="9">
        <f t="shared" ref="V1090:V1153" si="269">COUNTIF(B:B,B1090)</f>
        <v>10</v>
      </c>
      <c r="W1090" s="7">
        <v>10.6</v>
      </c>
      <c r="X1090" s="7">
        <v>12.6</v>
      </c>
      <c r="Y1090" s="9">
        <v>1</v>
      </c>
      <c r="Z1090" s="9">
        <v>0</v>
      </c>
      <c r="AA1090" s="9">
        <v>1</v>
      </c>
      <c r="AB1090" s="9">
        <v>0</v>
      </c>
      <c r="AC1090" s="9">
        <v>0</v>
      </c>
      <c r="AD1090" s="29">
        <v>0</v>
      </c>
      <c r="AE1090" s="187">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s="17">
        <v>0</v>
      </c>
      <c r="BF1090">
        <v>1</v>
      </c>
      <c r="BG1090">
        <v>0</v>
      </c>
      <c r="BH1090" s="17">
        <v>0</v>
      </c>
      <c r="BI1090">
        <v>1399.916666666667</v>
      </c>
      <c r="BJ1090">
        <v>479</v>
      </c>
      <c r="BK1090" s="24">
        <v>37.5</v>
      </c>
      <c r="BL1090">
        <v>1</v>
      </c>
      <c r="BM1090">
        <v>0</v>
      </c>
      <c r="BN1090">
        <v>0</v>
      </c>
      <c r="BO1090">
        <v>0</v>
      </c>
      <c r="BP1090">
        <v>0</v>
      </c>
      <c r="BQ1090">
        <v>0</v>
      </c>
      <c r="BR1090">
        <v>0</v>
      </c>
      <c r="BS1090" s="17">
        <v>0</v>
      </c>
      <c r="BT1090">
        <v>0</v>
      </c>
      <c r="BU1090">
        <v>0</v>
      </c>
      <c r="BV1090">
        <v>1</v>
      </c>
      <c r="BW1090" s="17">
        <v>0</v>
      </c>
      <c r="BX1090">
        <v>0</v>
      </c>
      <c r="BY1090">
        <v>0</v>
      </c>
      <c r="BZ1090">
        <v>0</v>
      </c>
      <c r="CA1090">
        <v>0</v>
      </c>
      <c r="CB1090" s="17">
        <v>0</v>
      </c>
      <c r="CC1090">
        <v>0</v>
      </c>
      <c r="CD1090">
        <v>0</v>
      </c>
      <c r="CE1090">
        <v>1</v>
      </c>
      <c r="CF1090">
        <v>1</v>
      </c>
      <c r="CG1090">
        <v>0</v>
      </c>
      <c r="CH1090">
        <v>0</v>
      </c>
      <c r="CI1090">
        <v>0</v>
      </c>
      <c r="CJ1090">
        <v>0</v>
      </c>
      <c r="CK1090">
        <v>0</v>
      </c>
      <c r="CL1090">
        <v>0</v>
      </c>
      <c r="CM1090" s="17">
        <v>0</v>
      </c>
      <c r="CN1090">
        <v>0</v>
      </c>
      <c r="CO1090">
        <v>0</v>
      </c>
      <c r="CP1090">
        <v>0</v>
      </c>
      <c r="CQ1090">
        <v>1</v>
      </c>
      <c r="CR1090">
        <v>9</v>
      </c>
      <c r="CX1090" s="33" t="s">
        <v>85</v>
      </c>
    </row>
    <row r="1091" spans="1:102" x14ac:dyDescent="0.25">
      <c r="A1091">
        <v>1090</v>
      </c>
      <c r="B1091">
        <v>73</v>
      </c>
      <c r="C1091" s="24" t="s">
        <v>4170</v>
      </c>
      <c r="D1091" s="12">
        <v>6.51</v>
      </c>
      <c r="E1091" s="13">
        <f t="shared" ref="E1091:E1102" si="270">D1091/F1091</f>
        <v>0.1207120341183015</v>
      </c>
      <c r="F1091" s="7">
        <v>53.93</v>
      </c>
      <c r="G1091" s="7">
        <f t="shared" si="263"/>
        <v>6.3892879658816986</v>
      </c>
      <c r="H1091" s="15">
        <f t="shared" si="264"/>
        <v>6.630712034118301</v>
      </c>
      <c r="I1091" s="11">
        <f t="shared" si="265"/>
        <v>0.15010208877533671</v>
      </c>
      <c r="J1091" s="32">
        <f t="shared" si="266"/>
        <v>2.7832762613635583E-3</v>
      </c>
      <c r="K1091" s="32">
        <f t="shared" si="267"/>
        <v>359.28880430650776</v>
      </c>
      <c r="L1091" s="8">
        <v>0</v>
      </c>
      <c r="M1091" s="9">
        <v>1</v>
      </c>
      <c r="N1091" s="8">
        <v>0</v>
      </c>
      <c r="O1091" s="9">
        <v>0</v>
      </c>
      <c r="P1091" s="9">
        <v>0</v>
      </c>
      <c r="Q1091" s="9">
        <v>1</v>
      </c>
      <c r="R1091" s="9">
        <v>0</v>
      </c>
      <c r="S1091" s="8">
        <v>126199</v>
      </c>
      <c r="T1091" s="9">
        <v>18</v>
      </c>
      <c r="U1091" s="9">
        <f t="shared" si="268"/>
        <v>126180</v>
      </c>
      <c r="V1091" s="9">
        <f t="shared" si="269"/>
        <v>12</v>
      </c>
      <c r="W1091" s="7">
        <v>13.03</v>
      </c>
      <c r="X1091" s="7">
        <v>21.71</v>
      </c>
      <c r="Y1091" s="9">
        <v>1</v>
      </c>
      <c r="Z1091" s="9">
        <v>0</v>
      </c>
      <c r="AA1091" s="9">
        <v>1</v>
      </c>
      <c r="AB1091" s="9">
        <v>0</v>
      </c>
      <c r="AC1091" s="9">
        <v>0</v>
      </c>
      <c r="AD1091" s="29">
        <v>0</v>
      </c>
      <c r="AE1091" s="187">
        <v>0</v>
      </c>
      <c r="AF1091" s="9">
        <v>1</v>
      </c>
      <c r="AG1091" s="29">
        <v>0</v>
      </c>
      <c r="AH1091" s="9">
        <v>0</v>
      </c>
      <c r="AI1091" s="29">
        <v>1</v>
      </c>
      <c r="AJ1091" s="20">
        <v>2010</v>
      </c>
      <c r="AK1091" s="32">
        <v>7.0000000000000001E-3</v>
      </c>
      <c r="AL1091" s="32">
        <v>8.5999999999999993E-2</v>
      </c>
      <c r="AM1091" s="32">
        <f t="shared" ref="AM1091:AM1102" si="271">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s="17">
        <v>0</v>
      </c>
      <c r="BF1091">
        <v>1</v>
      </c>
      <c r="BG1091">
        <v>0</v>
      </c>
      <c r="BH1091" s="17">
        <v>0</v>
      </c>
      <c r="BI1091">
        <v>2538.666666666667</v>
      </c>
      <c r="BJ1091">
        <v>1600</v>
      </c>
      <c r="BK1091" s="24">
        <v>42.22</v>
      </c>
      <c r="BL1091">
        <v>1</v>
      </c>
      <c r="BM1091">
        <v>0</v>
      </c>
      <c r="BN1091">
        <v>0</v>
      </c>
      <c r="BO1091">
        <v>0</v>
      </c>
      <c r="BP1091">
        <v>0</v>
      </c>
      <c r="BQ1091">
        <v>0</v>
      </c>
      <c r="BR1091">
        <v>0</v>
      </c>
      <c r="BS1091" s="17">
        <v>0</v>
      </c>
      <c r="BT1091">
        <v>0</v>
      </c>
      <c r="BU1091">
        <v>0</v>
      </c>
      <c r="BV1091">
        <v>1</v>
      </c>
      <c r="BW1091" s="17">
        <v>0</v>
      </c>
      <c r="BX1091">
        <v>0</v>
      </c>
      <c r="BY1091">
        <v>0</v>
      </c>
      <c r="BZ1091">
        <v>0</v>
      </c>
      <c r="CA1091">
        <v>0</v>
      </c>
      <c r="CB1091" s="17">
        <v>0</v>
      </c>
      <c r="CC1091">
        <v>1</v>
      </c>
      <c r="CD1091">
        <v>1</v>
      </c>
      <c r="CE1091">
        <v>1</v>
      </c>
      <c r="CF1091">
        <v>1</v>
      </c>
      <c r="CG1091">
        <v>1</v>
      </c>
      <c r="CH1091">
        <v>1</v>
      </c>
      <c r="CI1091">
        <v>1</v>
      </c>
      <c r="CJ1091">
        <v>1</v>
      </c>
      <c r="CK1091">
        <v>0</v>
      </c>
      <c r="CL1091">
        <v>0</v>
      </c>
      <c r="CM1091" s="17">
        <v>1</v>
      </c>
      <c r="CN1091">
        <v>2.9000000000000001E-2</v>
      </c>
      <c r="CO1091">
        <v>0</v>
      </c>
      <c r="CP1091">
        <v>1</v>
      </c>
      <c r="CQ1091">
        <v>0</v>
      </c>
      <c r="CR1091">
        <v>26</v>
      </c>
      <c r="CX1091" s="33" t="s">
        <v>85</v>
      </c>
    </row>
    <row r="1092" spans="1:102" x14ac:dyDescent="0.25">
      <c r="A1092">
        <v>1091</v>
      </c>
      <c r="B1092">
        <v>73</v>
      </c>
      <c r="C1092" s="24" t="s">
        <v>4170</v>
      </c>
      <c r="D1092" s="12">
        <v>5.52</v>
      </c>
      <c r="E1092" s="13">
        <f t="shared" si="270"/>
        <v>0.1047637122793699</v>
      </c>
      <c r="F1092" s="7">
        <v>52.69</v>
      </c>
      <c r="G1092" s="7">
        <f t="shared" si="263"/>
        <v>5.4152362877206297</v>
      </c>
      <c r="H1092" s="15">
        <f t="shared" si="264"/>
        <v>5.6247637122793694</v>
      </c>
      <c r="I1092" s="11">
        <f t="shared" si="265"/>
        <v>0.14672598179695628</v>
      </c>
      <c r="J1092" s="32">
        <f t="shared" si="266"/>
        <v>2.7847026342181871E-3</v>
      </c>
      <c r="K1092" s="32">
        <f t="shared" si="267"/>
        <v>359.10477036653242</v>
      </c>
      <c r="L1092" s="8">
        <v>0</v>
      </c>
      <c r="M1092" s="9">
        <v>1</v>
      </c>
      <c r="N1092" s="8">
        <v>0</v>
      </c>
      <c r="O1092" s="9">
        <v>0</v>
      </c>
      <c r="P1092" s="9">
        <v>0</v>
      </c>
      <c r="Q1092" s="9">
        <v>1</v>
      </c>
      <c r="R1092" s="9">
        <v>0</v>
      </c>
      <c r="S1092" s="8">
        <v>126199</v>
      </c>
      <c r="T1092" s="9">
        <v>18</v>
      </c>
      <c r="U1092" s="9">
        <f t="shared" si="268"/>
        <v>126180</v>
      </c>
      <c r="V1092" s="9">
        <f t="shared" si="269"/>
        <v>12</v>
      </c>
      <c r="W1092" s="7">
        <v>13.43</v>
      </c>
      <c r="X1092" s="7">
        <v>21.71</v>
      </c>
      <c r="Y1092" s="9">
        <v>1</v>
      </c>
      <c r="Z1092" s="9">
        <v>0</v>
      </c>
      <c r="AA1092" s="9">
        <v>1</v>
      </c>
      <c r="AB1092" s="9">
        <v>0</v>
      </c>
      <c r="AC1092" s="9">
        <v>0</v>
      </c>
      <c r="AD1092" s="29">
        <v>0</v>
      </c>
      <c r="AE1092" s="187">
        <v>0</v>
      </c>
      <c r="AF1092" s="9">
        <v>1</v>
      </c>
      <c r="AG1092" s="29">
        <v>0</v>
      </c>
      <c r="AH1092" s="9">
        <v>0</v>
      </c>
      <c r="AI1092" s="29">
        <v>1</v>
      </c>
      <c r="AJ1092" s="20">
        <v>2010</v>
      </c>
      <c r="AK1092" s="32">
        <v>7.0000000000000001E-3</v>
      </c>
      <c r="AL1092" s="32">
        <v>8.5999999999999993E-2</v>
      </c>
      <c r="AM1092" s="32">
        <f t="shared" si="271"/>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s="17">
        <v>0</v>
      </c>
      <c r="BF1092">
        <v>1</v>
      </c>
      <c r="BG1092">
        <v>0</v>
      </c>
      <c r="BH1092" s="17">
        <v>0</v>
      </c>
      <c r="BI1092">
        <v>2538.666666666667</v>
      </c>
      <c r="BJ1092">
        <v>1600</v>
      </c>
      <c r="BK1092" s="24">
        <v>42.22</v>
      </c>
      <c r="BL1092">
        <v>1</v>
      </c>
      <c r="BM1092">
        <v>0</v>
      </c>
      <c r="BN1092">
        <v>0</v>
      </c>
      <c r="BO1092">
        <v>0</v>
      </c>
      <c r="BP1092">
        <v>0</v>
      </c>
      <c r="BQ1092">
        <v>0</v>
      </c>
      <c r="BR1092">
        <v>0</v>
      </c>
      <c r="BS1092" s="17">
        <v>0</v>
      </c>
      <c r="BT1092">
        <v>0</v>
      </c>
      <c r="BU1092">
        <v>0</v>
      </c>
      <c r="BV1092">
        <v>1</v>
      </c>
      <c r="BW1092" s="17">
        <v>0</v>
      </c>
      <c r="BX1092">
        <v>0</v>
      </c>
      <c r="BY1092">
        <v>0</v>
      </c>
      <c r="BZ1092">
        <v>0</v>
      </c>
      <c r="CA1092">
        <v>0</v>
      </c>
      <c r="CB1092" s="17">
        <v>0</v>
      </c>
      <c r="CC1092">
        <v>1</v>
      </c>
      <c r="CD1092">
        <v>1</v>
      </c>
      <c r="CE1092">
        <v>1</v>
      </c>
      <c r="CF1092">
        <v>1</v>
      </c>
      <c r="CG1092">
        <v>1</v>
      </c>
      <c r="CH1092">
        <v>1</v>
      </c>
      <c r="CI1092">
        <v>1</v>
      </c>
      <c r="CJ1092">
        <v>1</v>
      </c>
      <c r="CK1092">
        <v>0</v>
      </c>
      <c r="CL1092">
        <v>0</v>
      </c>
      <c r="CM1092" s="17">
        <v>1</v>
      </c>
      <c r="CN1092">
        <v>2.9000000000000001E-2</v>
      </c>
      <c r="CO1092">
        <v>0</v>
      </c>
      <c r="CP1092">
        <v>1</v>
      </c>
      <c r="CQ1092">
        <v>0</v>
      </c>
      <c r="CR1092">
        <v>26</v>
      </c>
      <c r="CX1092" s="33" t="s">
        <v>85</v>
      </c>
    </row>
    <row r="1093" spans="1:102" x14ac:dyDescent="0.25">
      <c r="A1093">
        <v>1092</v>
      </c>
      <c r="B1093">
        <v>73</v>
      </c>
      <c r="C1093" s="24" t="s">
        <v>4170</v>
      </c>
      <c r="D1093" s="12">
        <v>6.47</v>
      </c>
      <c r="E1093" s="13">
        <f t="shared" si="270"/>
        <v>0.11959334565619223</v>
      </c>
      <c r="F1093" s="7">
        <v>54.1</v>
      </c>
      <c r="G1093" s="7">
        <f t="shared" si="263"/>
        <v>6.3504066543438071</v>
      </c>
      <c r="H1093" s="15">
        <f t="shared" si="264"/>
        <v>6.5895933456561924</v>
      </c>
      <c r="I1093" s="11">
        <f t="shared" si="265"/>
        <v>0.15056453589497909</v>
      </c>
      <c r="J1093" s="32">
        <f t="shared" si="266"/>
        <v>2.7830782975042344E-3</v>
      </c>
      <c r="K1093" s="32">
        <f t="shared" si="267"/>
        <v>359.31436097100266</v>
      </c>
      <c r="L1093" s="8">
        <v>0</v>
      </c>
      <c r="M1093" s="9">
        <v>1</v>
      </c>
      <c r="N1093" s="8">
        <v>0</v>
      </c>
      <c r="O1093" s="9">
        <v>0</v>
      </c>
      <c r="P1093" s="9">
        <v>0</v>
      </c>
      <c r="Q1093" s="9">
        <v>1</v>
      </c>
      <c r="R1093" s="9">
        <v>0</v>
      </c>
      <c r="S1093" s="8">
        <v>126199</v>
      </c>
      <c r="T1093" s="9">
        <v>18</v>
      </c>
      <c r="U1093" s="9">
        <f t="shared" si="268"/>
        <v>126180</v>
      </c>
      <c r="V1093" s="9">
        <f t="shared" si="269"/>
        <v>12</v>
      </c>
      <c r="W1093" s="7">
        <v>13.43</v>
      </c>
      <c r="X1093" s="7">
        <v>21.71</v>
      </c>
      <c r="Y1093" s="9">
        <v>1</v>
      </c>
      <c r="Z1093" s="9">
        <v>0</v>
      </c>
      <c r="AA1093" s="9">
        <v>1</v>
      </c>
      <c r="AB1093" s="9">
        <v>0</v>
      </c>
      <c r="AC1093" s="9">
        <v>0</v>
      </c>
      <c r="AD1093" s="29">
        <v>0</v>
      </c>
      <c r="AE1093" s="187">
        <v>0</v>
      </c>
      <c r="AF1093" s="9">
        <v>1</v>
      </c>
      <c r="AG1093" s="29">
        <v>0</v>
      </c>
      <c r="AH1093" s="9">
        <v>0</v>
      </c>
      <c r="AI1093" s="29">
        <v>1</v>
      </c>
      <c r="AJ1093" s="20">
        <v>2010</v>
      </c>
      <c r="AK1093" s="32">
        <v>7.0000000000000001E-3</v>
      </c>
      <c r="AL1093" s="32">
        <v>8.5999999999999993E-2</v>
      </c>
      <c r="AM1093" s="32">
        <f t="shared" si="271"/>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s="17">
        <v>0</v>
      </c>
      <c r="BF1093">
        <v>1</v>
      </c>
      <c r="BG1093">
        <v>0</v>
      </c>
      <c r="BH1093" s="17">
        <v>0</v>
      </c>
      <c r="BI1093">
        <v>2538.666666666667</v>
      </c>
      <c r="BJ1093">
        <v>1600</v>
      </c>
      <c r="BK1093" s="24">
        <v>42.22</v>
      </c>
      <c r="BL1093">
        <v>1</v>
      </c>
      <c r="BM1093">
        <v>0</v>
      </c>
      <c r="BN1093">
        <v>0</v>
      </c>
      <c r="BO1093">
        <v>0</v>
      </c>
      <c r="BP1093">
        <v>0</v>
      </c>
      <c r="BQ1093">
        <v>0</v>
      </c>
      <c r="BR1093">
        <v>0</v>
      </c>
      <c r="BS1093" s="17">
        <v>0</v>
      </c>
      <c r="BT1093">
        <v>0</v>
      </c>
      <c r="BU1093">
        <v>0</v>
      </c>
      <c r="BV1093">
        <v>1</v>
      </c>
      <c r="BW1093" s="17">
        <v>0</v>
      </c>
      <c r="BX1093">
        <v>0</v>
      </c>
      <c r="BY1093">
        <v>0</v>
      </c>
      <c r="BZ1093">
        <v>0</v>
      </c>
      <c r="CA1093">
        <v>0</v>
      </c>
      <c r="CB1093" s="17">
        <v>0</v>
      </c>
      <c r="CC1093">
        <v>1</v>
      </c>
      <c r="CD1093">
        <v>1</v>
      </c>
      <c r="CE1093">
        <v>1</v>
      </c>
      <c r="CF1093">
        <v>1</v>
      </c>
      <c r="CG1093">
        <v>1</v>
      </c>
      <c r="CH1093">
        <v>1</v>
      </c>
      <c r="CI1093">
        <v>1</v>
      </c>
      <c r="CJ1093">
        <v>1</v>
      </c>
      <c r="CK1093">
        <v>0</v>
      </c>
      <c r="CL1093">
        <v>0</v>
      </c>
      <c r="CM1093" s="17">
        <v>1</v>
      </c>
      <c r="CN1093">
        <v>2.9000000000000001E-2</v>
      </c>
      <c r="CO1093">
        <v>0</v>
      </c>
      <c r="CP1093">
        <v>1</v>
      </c>
      <c r="CQ1093">
        <v>0</v>
      </c>
      <c r="CR1093">
        <v>26</v>
      </c>
      <c r="CX1093" s="33" t="s">
        <v>85</v>
      </c>
    </row>
    <row r="1094" spans="1:102" x14ac:dyDescent="0.25">
      <c r="A1094">
        <v>1093</v>
      </c>
      <c r="B1094">
        <v>73</v>
      </c>
      <c r="C1094" s="24" t="s">
        <v>4170</v>
      </c>
      <c r="D1094" s="12">
        <v>5.53</v>
      </c>
      <c r="E1094" s="13">
        <f t="shared" si="270"/>
        <v>0.10533333333333333</v>
      </c>
      <c r="F1094" s="7">
        <v>52.5</v>
      </c>
      <c r="G1094" s="7">
        <f t="shared" si="263"/>
        <v>5.424666666666667</v>
      </c>
      <c r="H1094" s="15">
        <f t="shared" si="264"/>
        <v>5.6353333333333335</v>
      </c>
      <c r="I1094" s="11">
        <f t="shared" si="265"/>
        <v>0.14620821867254594</v>
      </c>
      <c r="J1094" s="32">
        <f t="shared" si="266"/>
        <v>2.7849184509056366E-3</v>
      </c>
      <c r="K1094" s="32">
        <f t="shared" si="267"/>
        <v>359.07694161558186</v>
      </c>
      <c r="L1094" s="8">
        <v>0</v>
      </c>
      <c r="M1094" s="9">
        <v>1</v>
      </c>
      <c r="N1094" s="8">
        <v>0</v>
      </c>
      <c r="O1094" s="9">
        <v>0</v>
      </c>
      <c r="P1094" s="9">
        <v>0</v>
      </c>
      <c r="Q1094" s="9">
        <v>1</v>
      </c>
      <c r="R1094" s="9">
        <v>0</v>
      </c>
      <c r="S1094" s="8">
        <v>126199</v>
      </c>
      <c r="T1094" s="9">
        <v>18</v>
      </c>
      <c r="U1094" s="9">
        <f t="shared" si="268"/>
        <v>126180</v>
      </c>
      <c r="V1094" s="9">
        <f t="shared" si="269"/>
        <v>12</v>
      </c>
      <c r="W1094" s="7">
        <v>13.43</v>
      </c>
      <c r="X1094" s="7">
        <v>21.71</v>
      </c>
      <c r="Y1094" s="9">
        <v>1</v>
      </c>
      <c r="Z1094" s="9">
        <v>0</v>
      </c>
      <c r="AA1094" s="9">
        <v>1</v>
      </c>
      <c r="AB1094" s="9">
        <v>0</v>
      </c>
      <c r="AC1094" s="9">
        <v>0</v>
      </c>
      <c r="AD1094" s="29">
        <v>0</v>
      </c>
      <c r="AE1094" s="187">
        <v>0</v>
      </c>
      <c r="AF1094" s="9">
        <v>1</v>
      </c>
      <c r="AG1094" s="29">
        <v>0</v>
      </c>
      <c r="AH1094" s="9">
        <v>0</v>
      </c>
      <c r="AI1094" s="29">
        <v>1</v>
      </c>
      <c r="AJ1094" s="20">
        <v>2010</v>
      </c>
      <c r="AK1094" s="32">
        <v>7.0000000000000001E-3</v>
      </c>
      <c r="AL1094" s="32">
        <v>8.5999999999999993E-2</v>
      </c>
      <c r="AM1094" s="32">
        <f t="shared" si="271"/>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s="17">
        <v>0</v>
      </c>
      <c r="BF1094">
        <v>1</v>
      </c>
      <c r="BG1094">
        <v>0</v>
      </c>
      <c r="BH1094" s="17">
        <v>0</v>
      </c>
      <c r="BI1094">
        <v>2538.666666666667</v>
      </c>
      <c r="BJ1094">
        <v>1600</v>
      </c>
      <c r="BK1094" s="24">
        <v>42.22</v>
      </c>
      <c r="BL1094">
        <v>1</v>
      </c>
      <c r="BM1094">
        <v>0</v>
      </c>
      <c r="BN1094">
        <v>0</v>
      </c>
      <c r="BO1094">
        <v>0</v>
      </c>
      <c r="BP1094">
        <v>0</v>
      </c>
      <c r="BQ1094">
        <v>0</v>
      </c>
      <c r="BR1094">
        <v>0</v>
      </c>
      <c r="BS1094" s="17">
        <v>0</v>
      </c>
      <c r="BT1094">
        <v>0</v>
      </c>
      <c r="BU1094">
        <v>0</v>
      </c>
      <c r="BV1094">
        <v>1</v>
      </c>
      <c r="BW1094" s="17">
        <v>0</v>
      </c>
      <c r="BX1094">
        <v>0</v>
      </c>
      <c r="BY1094">
        <v>0</v>
      </c>
      <c r="BZ1094">
        <v>0</v>
      </c>
      <c r="CA1094">
        <v>0</v>
      </c>
      <c r="CB1094" s="17">
        <v>0</v>
      </c>
      <c r="CC1094">
        <v>1</v>
      </c>
      <c r="CD1094">
        <v>1</v>
      </c>
      <c r="CE1094">
        <v>1</v>
      </c>
      <c r="CF1094">
        <v>1</v>
      </c>
      <c r="CG1094">
        <v>1</v>
      </c>
      <c r="CH1094">
        <v>1</v>
      </c>
      <c r="CI1094">
        <v>1</v>
      </c>
      <c r="CJ1094">
        <v>1</v>
      </c>
      <c r="CK1094">
        <v>0</v>
      </c>
      <c r="CL1094">
        <v>0</v>
      </c>
      <c r="CM1094" s="17">
        <v>1</v>
      </c>
      <c r="CN1094">
        <v>2.9000000000000001E-2</v>
      </c>
      <c r="CO1094">
        <v>0</v>
      </c>
      <c r="CP1094">
        <v>1</v>
      </c>
      <c r="CQ1094">
        <v>0</v>
      </c>
      <c r="CR1094">
        <v>26</v>
      </c>
      <c r="CX1094" s="33" t="s">
        <v>85</v>
      </c>
    </row>
    <row r="1095" spans="1:102" x14ac:dyDescent="0.25">
      <c r="A1095">
        <v>1094</v>
      </c>
      <c r="B1095">
        <v>73</v>
      </c>
      <c r="C1095" s="24" t="s">
        <v>4170</v>
      </c>
      <c r="D1095" s="12">
        <v>6.47</v>
      </c>
      <c r="E1095" s="13">
        <f t="shared" si="270"/>
        <v>0.18683222639330058</v>
      </c>
      <c r="F1095" s="7">
        <v>34.630000000000003</v>
      </c>
      <c r="G1095" s="7">
        <f t="shared" si="263"/>
        <v>6.2831677736066993</v>
      </c>
      <c r="H1095" s="15">
        <f t="shared" si="264"/>
        <v>6.6568322263933002</v>
      </c>
      <c r="I1095" s="11">
        <f t="shared" si="265"/>
        <v>0.13532895810771067</v>
      </c>
      <c r="J1095" s="32">
        <f t="shared" si="266"/>
        <v>3.9078532517386848E-3</v>
      </c>
      <c r="K1095" s="32">
        <f t="shared" si="267"/>
        <v>255.89497240078791</v>
      </c>
      <c r="L1095" s="8">
        <v>0</v>
      </c>
      <c r="M1095" s="9">
        <v>1</v>
      </c>
      <c r="N1095" s="8">
        <v>0</v>
      </c>
      <c r="O1095" s="9">
        <v>0</v>
      </c>
      <c r="P1095" s="9">
        <v>0</v>
      </c>
      <c r="Q1095" s="9">
        <v>1</v>
      </c>
      <c r="R1095" s="9">
        <v>0</v>
      </c>
      <c r="S1095" s="8">
        <v>64302</v>
      </c>
      <c r="T1095" s="9">
        <v>18</v>
      </c>
      <c r="U1095" s="9">
        <f t="shared" si="268"/>
        <v>64283</v>
      </c>
      <c r="V1095" s="9">
        <f t="shared" si="269"/>
        <v>12</v>
      </c>
      <c r="W1095" s="7">
        <v>13.03</v>
      </c>
      <c r="X1095" s="7">
        <v>21.71</v>
      </c>
      <c r="Y1095" s="9">
        <v>1</v>
      </c>
      <c r="Z1095" s="9">
        <v>0</v>
      </c>
      <c r="AA1095" s="9">
        <v>1</v>
      </c>
      <c r="AB1095" s="9">
        <v>0</v>
      </c>
      <c r="AC1095" s="9">
        <v>0</v>
      </c>
      <c r="AD1095" s="29">
        <v>0</v>
      </c>
      <c r="AE1095" s="187">
        <v>0</v>
      </c>
      <c r="AF1095" s="9">
        <v>1</v>
      </c>
      <c r="AG1095" s="29">
        <v>0</v>
      </c>
      <c r="AH1095" s="9">
        <v>0</v>
      </c>
      <c r="AI1095" s="29">
        <v>1</v>
      </c>
      <c r="AJ1095" s="20">
        <v>2010</v>
      </c>
      <c r="AK1095" s="32">
        <v>7.0000000000000001E-3</v>
      </c>
      <c r="AL1095" s="32">
        <v>8.5999999999999993E-2</v>
      </c>
      <c r="AM1095" s="32">
        <f t="shared" si="271"/>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s="17">
        <v>0</v>
      </c>
      <c r="BF1095">
        <v>1</v>
      </c>
      <c r="BG1095">
        <v>0</v>
      </c>
      <c r="BH1095" s="17">
        <v>0</v>
      </c>
      <c r="BI1095">
        <v>2538.666666666667</v>
      </c>
      <c r="BJ1095">
        <v>1600</v>
      </c>
      <c r="BK1095" s="24">
        <v>42.22</v>
      </c>
      <c r="BL1095">
        <v>1</v>
      </c>
      <c r="BM1095">
        <v>0</v>
      </c>
      <c r="BN1095">
        <v>0</v>
      </c>
      <c r="BO1095">
        <v>0</v>
      </c>
      <c r="BP1095">
        <v>0</v>
      </c>
      <c r="BQ1095">
        <v>0</v>
      </c>
      <c r="BR1095">
        <v>0</v>
      </c>
      <c r="BS1095" s="17">
        <v>0</v>
      </c>
      <c r="BT1095">
        <v>0</v>
      </c>
      <c r="BU1095">
        <v>0</v>
      </c>
      <c r="BV1095">
        <v>1</v>
      </c>
      <c r="BW1095" s="17">
        <v>0</v>
      </c>
      <c r="BX1095">
        <v>0</v>
      </c>
      <c r="BY1095">
        <v>0</v>
      </c>
      <c r="BZ1095">
        <v>0</v>
      </c>
      <c r="CA1095">
        <v>0</v>
      </c>
      <c r="CB1095" s="17">
        <v>0</v>
      </c>
      <c r="CC1095">
        <v>1</v>
      </c>
      <c r="CD1095">
        <v>1</v>
      </c>
      <c r="CE1095">
        <v>1</v>
      </c>
      <c r="CF1095">
        <v>1</v>
      </c>
      <c r="CG1095">
        <v>1</v>
      </c>
      <c r="CH1095">
        <v>1</v>
      </c>
      <c r="CI1095">
        <v>1</v>
      </c>
      <c r="CJ1095">
        <v>1</v>
      </c>
      <c r="CK1095">
        <v>0</v>
      </c>
      <c r="CL1095">
        <v>0</v>
      </c>
      <c r="CM1095" s="17">
        <v>1</v>
      </c>
      <c r="CN1095">
        <v>2.9000000000000001E-2</v>
      </c>
      <c r="CO1095">
        <v>0</v>
      </c>
      <c r="CP1095">
        <v>1</v>
      </c>
      <c r="CQ1095">
        <v>0</v>
      </c>
      <c r="CR1095">
        <v>26</v>
      </c>
      <c r="CX1095" s="33" t="s">
        <v>85</v>
      </c>
    </row>
    <row r="1096" spans="1:102" x14ac:dyDescent="0.25">
      <c r="A1096">
        <v>1095</v>
      </c>
      <c r="B1096">
        <v>73</v>
      </c>
      <c r="C1096" s="24" t="s">
        <v>4170</v>
      </c>
      <c r="D1096" s="12">
        <v>5.39</v>
      </c>
      <c r="E1096" s="13">
        <f t="shared" si="270"/>
        <v>0.16181326928850193</v>
      </c>
      <c r="F1096" s="7">
        <v>33.31</v>
      </c>
      <c r="G1096" s="7">
        <f t="shared" si="263"/>
        <v>5.2281867307114975</v>
      </c>
      <c r="H1096" s="15">
        <f t="shared" si="264"/>
        <v>5.5518132692885018</v>
      </c>
      <c r="I1096" s="11">
        <f t="shared" si="265"/>
        <v>0.13025982064986313</v>
      </c>
      <c r="J1096" s="32">
        <f t="shared" si="266"/>
        <v>3.9105319918902167E-3</v>
      </c>
      <c r="K1096" s="32">
        <f t="shared" si="267"/>
        <v>255.71968266052579</v>
      </c>
      <c r="L1096" s="8">
        <v>0</v>
      </c>
      <c r="M1096" s="9">
        <v>1</v>
      </c>
      <c r="N1096" s="8">
        <v>0</v>
      </c>
      <c r="O1096" s="9">
        <v>0</v>
      </c>
      <c r="P1096" s="9">
        <v>0</v>
      </c>
      <c r="Q1096" s="9">
        <v>1</v>
      </c>
      <c r="R1096" s="9">
        <v>0</v>
      </c>
      <c r="S1096" s="8">
        <v>64302</v>
      </c>
      <c r="T1096" s="9">
        <v>18</v>
      </c>
      <c r="U1096" s="9">
        <f t="shared" si="268"/>
        <v>64283</v>
      </c>
      <c r="V1096" s="9">
        <f t="shared" si="269"/>
        <v>12</v>
      </c>
      <c r="W1096" s="7">
        <v>13.43</v>
      </c>
      <c r="X1096" s="7">
        <v>21.71</v>
      </c>
      <c r="Y1096" s="9">
        <v>1</v>
      </c>
      <c r="Z1096" s="9">
        <v>0</v>
      </c>
      <c r="AA1096" s="9">
        <v>1</v>
      </c>
      <c r="AB1096" s="9">
        <v>0</v>
      </c>
      <c r="AC1096" s="9">
        <v>0</v>
      </c>
      <c r="AD1096" s="29">
        <v>0</v>
      </c>
      <c r="AE1096" s="187">
        <v>0</v>
      </c>
      <c r="AF1096" s="9">
        <v>1</v>
      </c>
      <c r="AG1096" s="29">
        <v>0</v>
      </c>
      <c r="AH1096" s="9">
        <v>0</v>
      </c>
      <c r="AI1096" s="29">
        <v>1</v>
      </c>
      <c r="AJ1096" s="20">
        <v>2010</v>
      </c>
      <c r="AK1096" s="32">
        <v>7.0000000000000001E-3</v>
      </c>
      <c r="AL1096" s="32">
        <v>8.5999999999999993E-2</v>
      </c>
      <c r="AM1096" s="32">
        <f t="shared" si="271"/>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s="17">
        <v>0</v>
      </c>
      <c r="BF1096">
        <v>1</v>
      </c>
      <c r="BG1096">
        <v>0</v>
      </c>
      <c r="BH1096" s="17">
        <v>0</v>
      </c>
      <c r="BI1096">
        <v>2538.666666666667</v>
      </c>
      <c r="BJ1096">
        <v>1600</v>
      </c>
      <c r="BK1096" s="24">
        <v>42.22</v>
      </c>
      <c r="BL1096">
        <v>1</v>
      </c>
      <c r="BM1096">
        <v>0</v>
      </c>
      <c r="BN1096">
        <v>0</v>
      </c>
      <c r="BO1096">
        <v>0</v>
      </c>
      <c r="BP1096">
        <v>0</v>
      </c>
      <c r="BQ1096">
        <v>0</v>
      </c>
      <c r="BR1096">
        <v>0</v>
      </c>
      <c r="BS1096" s="17">
        <v>0</v>
      </c>
      <c r="BT1096">
        <v>0</v>
      </c>
      <c r="BU1096">
        <v>0</v>
      </c>
      <c r="BV1096">
        <v>1</v>
      </c>
      <c r="BW1096" s="17">
        <v>0</v>
      </c>
      <c r="BX1096">
        <v>0</v>
      </c>
      <c r="BY1096">
        <v>0</v>
      </c>
      <c r="BZ1096">
        <v>0</v>
      </c>
      <c r="CA1096">
        <v>0</v>
      </c>
      <c r="CB1096" s="17">
        <v>0</v>
      </c>
      <c r="CC1096">
        <v>1</v>
      </c>
      <c r="CD1096">
        <v>1</v>
      </c>
      <c r="CE1096">
        <v>1</v>
      </c>
      <c r="CF1096">
        <v>1</v>
      </c>
      <c r="CG1096">
        <v>1</v>
      </c>
      <c r="CH1096">
        <v>1</v>
      </c>
      <c r="CI1096">
        <v>1</v>
      </c>
      <c r="CJ1096">
        <v>1</v>
      </c>
      <c r="CK1096">
        <v>0</v>
      </c>
      <c r="CL1096">
        <v>0</v>
      </c>
      <c r="CM1096" s="17">
        <v>1</v>
      </c>
      <c r="CN1096">
        <v>2.9000000000000001E-2</v>
      </c>
      <c r="CO1096">
        <v>0</v>
      </c>
      <c r="CP1096">
        <v>1</v>
      </c>
      <c r="CQ1096">
        <v>0</v>
      </c>
      <c r="CR1096">
        <v>26</v>
      </c>
      <c r="CX1096" s="33" t="s">
        <v>85</v>
      </c>
    </row>
    <row r="1097" spans="1:102" x14ac:dyDescent="0.25">
      <c r="A1097">
        <v>1096</v>
      </c>
      <c r="B1097">
        <v>73</v>
      </c>
      <c r="C1097" s="24" t="s">
        <v>4170</v>
      </c>
      <c r="D1097" s="12">
        <v>6.51</v>
      </c>
      <c r="E1097" s="13">
        <f t="shared" si="270"/>
        <v>0.16303531179564237</v>
      </c>
      <c r="F1097" s="7">
        <v>39.93</v>
      </c>
      <c r="G1097" s="7">
        <f t="shared" si="263"/>
        <v>6.3469646882043573</v>
      </c>
      <c r="H1097" s="15">
        <f t="shared" si="264"/>
        <v>6.6730353117956422</v>
      </c>
      <c r="I1097" s="11">
        <f t="shared" si="265"/>
        <v>0.15849181301720344</v>
      </c>
      <c r="J1097" s="32">
        <f t="shared" si="266"/>
        <v>3.9692414980516764E-3</v>
      </c>
      <c r="K1097" s="32">
        <f t="shared" si="267"/>
        <v>251.93730351021861</v>
      </c>
      <c r="L1097" s="8">
        <v>0</v>
      </c>
      <c r="M1097" s="9">
        <v>1</v>
      </c>
      <c r="N1097" s="8">
        <v>0</v>
      </c>
      <c r="O1097" s="9">
        <v>0</v>
      </c>
      <c r="P1097" s="9">
        <v>0</v>
      </c>
      <c r="Q1097" s="9">
        <v>1</v>
      </c>
      <c r="R1097" s="9">
        <v>0</v>
      </c>
      <c r="S1097" s="8">
        <v>61897</v>
      </c>
      <c r="T1097" s="9">
        <v>18</v>
      </c>
      <c r="U1097" s="9">
        <f t="shared" si="268"/>
        <v>61878</v>
      </c>
      <c r="V1097" s="9">
        <f t="shared" si="269"/>
        <v>12</v>
      </c>
      <c r="W1097" s="7">
        <v>13.03</v>
      </c>
      <c r="X1097" s="7">
        <v>21.71</v>
      </c>
      <c r="Y1097" s="9">
        <v>1</v>
      </c>
      <c r="Z1097" s="9">
        <v>0</v>
      </c>
      <c r="AA1097" s="9">
        <v>1</v>
      </c>
      <c r="AB1097" s="9">
        <v>0</v>
      </c>
      <c r="AC1097" s="9">
        <v>0</v>
      </c>
      <c r="AD1097" s="29">
        <v>0</v>
      </c>
      <c r="AE1097" s="187">
        <v>0</v>
      </c>
      <c r="AF1097" s="9">
        <v>1</v>
      </c>
      <c r="AG1097" s="29">
        <v>0</v>
      </c>
      <c r="AH1097" s="9">
        <v>0</v>
      </c>
      <c r="AI1097" s="29">
        <v>1</v>
      </c>
      <c r="AJ1097" s="20">
        <v>2010</v>
      </c>
      <c r="AK1097" s="32">
        <v>7.0000000000000001E-3</v>
      </c>
      <c r="AL1097" s="32">
        <v>8.5999999999999993E-2</v>
      </c>
      <c r="AM1097" s="32">
        <f t="shared" si="271"/>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s="17">
        <v>0</v>
      </c>
      <c r="BF1097">
        <v>1</v>
      </c>
      <c r="BG1097">
        <v>0</v>
      </c>
      <c r="BH1097" s="17">
        <v>0</v>
      </c>
      <c r="BI1097">
        <v>2538.666666666667</v>
      </c>
      <c r="BJ1097">
        <v>1600</v>
      </c>
      <c r="BK1097" s="24">
        <v>42.22</v>
      </c>
      <c r="BL1097">
        <v>1</v>
      </c>
      <c r="BM1097">
        <v>0</v>
      </c>
      <c r="BN1097">
        <v>0</v>
      </c>
      <c r="BO1097">
        <v>0</v>
      </c>
      <c r="BP1097">
        <v>0</v>
      </c>
      <c r="BQ1097">
        <v>0</v>
      </c>
      <c r="BR1097">
        <v>0</v>
      </c>
      <c r="BS1097" s="17">
        <v>0</v>
      </c>
      <c r="BT1097">
        <v>0</v>
      </c>
      <c r="BU1097">
        <v>0</v>
      </c>
      <c r="BV1097">
        <v>1</v>
      </c>
      <c r="BW1097" s="17">
        <v>0</v>
      </c>
      <c r="BX1097">
        <v>0</v>
      </c>
      <c r="BY1097">
        <v>0</v>
      </c>
      <c r="BZ1097">
        <v>0</v>
      </c>
      <c r="CA1097">
        <v>0</v>
      </c>
      <c r="CB1097" s="17">
        <v>0</v>
      </c>
      <c r="CC1097">
        <v>1</v>
      </c>
      <c r="CD1097">
        <v>1</v>
      </c>
      <c r="CE1097">
        <v>1</v>
      </c>
      <c r="CF1097">
        <v>1</v>
      </c>
      <c r="CG1097">
        <v>1</v>
      </c>
      <c r="CH1097">
        <v>1</v>
      </c>
      <c r="CI1097">
        <v>1</v>
      </c>
      <c r="CJ1097">
        <v>1</v>
      </c>
      <c r="CK1097">
        <v>0</v>
      </c>
      <c r="CL1097">
        <v>0</v>
      </c>
      <c r="CM1097" s="17">
        <v>1</v>
      </c>
      <c r="CN1097">
        <v>2.9000000000000001E-2</v>
      </c>
      <c r="CO1097">
        <v>0</v>
      </c>
      <c r="CP1097">
        <v>1</v>
      </c>
      <c r="CQ1097">
        <v>0</v>
      </c>
      <c r="CR1097">
        <v>26</v>
      </c>
      <c r="CX1097" s="33" t="s">
        <v>85</v>
      </c>
    </row>
    <row r="1098" spans="1:102" x14ac:dyDescent="0.25">
      <c r="A1098">
        <v>1097</v>
      </c>
      <c r="B1098">
        <v>73</v>
      </c>
      <c r="C1098" s="24" t="s">
        <v>4170</v>
      </c>
      <c r="D1098" s="12">
        <v>5.55</v>
      </c>
      <c r="E1098" s="13">
        <f t="shared" si="270"/>
        <v>0.1410060975609756</v>
      </c>
      <c r="F1098" s="7">
        <v>39.36</v>
      </c>
      <c r="G1098" s="7">
        <f t="shared" si="263"/>
        <v>5.4089939024390246</v>
      </c>
      <c r="H1098" s="15">
        <f t="shared" si="264"/>
        <v>5.6910060975609751</v>
      </c>
      <c r="I1098" s="11">
        <f t="shared" si="265"/>
        <v>0.15628499635930793</v>
      </c>
      <c r="J1098" s="32">
        <f t="shared" si="266"/>
        <v>3.97065539530762E-3</v>
      </c>
      <c r="K1098" s="32">
        <f t="shared" si="267"/>
        <v>251.84759200754732</v>
      </c>
      <c r="L1098" s="8">
        <v>0</v>
      </c>
      <c r="M1098" s="9">
        <v>1</v>
      </c>
      <c r="N1098" s="8">
        <v>0</v>
      </c>
      <c r="O1098" s="9">
        <v>0</v>
      </c>
      <c r="P1098" s="9">
        <v>0</v>
      </c>
      <c r="Q1098" s="9">
        <v>1</v>
      </c>
      <c r="R1098" s="9">
        <v>0</v>
      </c>
      <c r="S1098" s="8">
        <v>61897</v>
      </c>
      <c r="T1098" s="9">
        <v>18</v>
      </c>
      <c r="U1098" s="9">
        <f t="shared" si="268"/>
        <v>61878</v>
      </c>
      <c r="V1098" s="9">
        <f t="shared" si="269"/>
        <v>12</v>
      </c>
      <c r="W1098" s="7">
        <v>13.43</v>
      </c>
      <c r="X1098" s="7">
        <v>21.71</v>
      </c>
      <c r="Y1098" s="9">
        <v>1</v>
      </c>
      <c r="Z1098" s="9">
        <v>0</v>
      </c>
      <c r="AA1098" s="9">
        <v>1</v>
      </c>
      <c r="AB1098" s="9">
        <v>0</v>
      </c>
      <c r="AC1098" s="9">
        <v>0</v>
      </c>
      <c r="AD1098" s="29">
        <v>0</v>
      </c>
      <c r="AE1098" s="187">
        <v>0</v>
      </c>
      <c r="AF1098" s="9">
        <v>1</v>
      </c>
      <c r="AG1098" s="29">
        <v>0</v>
      </c>
      <c r="AH1098" s="9">
        <v>0</v>
      </c>
      <c r="AI1098" s="29">
        <v>1</v>
      </c>
      <c r="AJ1098" s="20">
        <v>2010</v>
      </c>
      <c r="AK1098" s="32">
        <v>7.0000000000000001E-3</v>
      </c>
      <c r="AL1098" s="32">
        <v>8.5999999999999993E-2</v>
      </c>
      <c r="AM1098" s="32">
        <f t="shared" si="271"/>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s="17">
        <v>0</v>
      </c>
      <c r="BF1098">
        <v>1</v>
      </c>
      <c r="BG1098">
        <v>0</v>
      </c>
      <c r="BH1098" s="17">
        <v>0</v>
      </c>
      <c r="BI1098">
        <v>2538.666666666667</v>
      </c>
      <c r="BJ1098">
        <v>1600</v>
      </c>
      <c r="BK1098" s="24">
        <v>42.22</v>
      </c>
      <c r="BL1098">
        <v>1</v>
      </c>
      <c r="BM1098">
        <v>0</v>
      </c>
      <c r="BN1098">
        <v>0</v>
      </c>
      <c r="BO1098">
        <v>0</v>
      </c>
      <c r="BP1098">
        <v>0</v>
      </c>
      <c r="BQ1098">
        <v>0</v>
      </c>
      <c r="BR1098">
        <v>0</v>
      </c>
      <c r="BS1098" s="17">
        <v>0</v>
      </c>
      <c r="BT1098">
        <v>0</v>
      </c>
      <c r="BU1098">
        <v>0</v>
      </c>
      <c r="BV1098">
        <v>1</v>
      </c>
      <c r="BW1098" s="17">
        <v>0</v>
      </c>
      <c r="BX1098">
        <v>0</v>
      </c>
      <c r="BY1098">
        <v>0</v>
      </c>
      <c r="BZ1098">
        <v>0</v>
      </c>
      <c r="CA1098">
        <v>0</v>
      </c>
      <c r="CB1098" s="17">
        <v>0</v>
      </c>
      <c r="CC1098">
        <v>1</v>
      </c>
      <c r="CD1098">
        <v>1</v>
      </c>
      <c r="CE1098">
        <v>1</v>
      </c>
      <c r="CF1098">
        <v>1</v>
      </c>
      <c r="CG1098">
        <v>1</v>
      </c>
      <c r="CH1098">
        <v>1</v>
      </c>
      <c r="CI1098">
        <v>1</v>
      </c>
      <c r="CJ1098">
        <v>1</v>
      </c>
      <c r="CK1098">
        <v>0</v>
      </c>
      <c r="CL1098">
        <v>0</v>
      </c>
      <c r="CM1098" s="17">
        <v>1</v>
      </c>
      <c r="CN1098">
        <v>2.9000000000000001E-2</v>
      </c>
      <c r="CO1098">
        <v>0</v>
      </c>
      <c r="CP1098">
        <v>1</v>
      </c>
      <c r="CQ1098">
        <v>0</v>
      </c>
      <c r="CR1098">
        <v>26</v>
      </c>
      <c r="CX1098" s="33" t="s">
        <v>85</v>
      </c>
    </row>
    <row r="1099" spans="1:102" x14ac:dyDescent="0.25">
      <c r="A1099">
        <v>1098</v>
      </c>
      <c r="B1099">
        <v>73</v>
      </c>
      <c r="C1099" s="24" t="s">
        <v>4170</v>
      </c>
      <c r="D1099" s="12">
        <v>6.55</v>
      </c>
      <c r="E1099" s="13">
        <f t="shared" si="270"/>
        <v>0.14070891514500539</v>
      </c>
      <c r="F1099" s="7">
        <v>46.55</v>
      </c>
      <c r="G1099" s="7">
        <f t="shared" si="263"/>
        <v>6.4092910848549947</v>
      </c>
      <c r="H1099" s="15">
        <f t="shared" si="264"/>
        <v>6.690708915145005</v>
      </c>
      <c r="I1099" s="11">
        <f t="shared" si="265"/>
        <v>0.16672821915906277</v>
      </c>
      <c r="J1099" s="32">
        <f t="shared" si="266"/>
        <v>3.581701807928309E-3</v>
      </c>
      <c r="K1099" s="32">
        <f t="shared" si="267"/>
        <v>279.1968884138933</v>
      </c>
      <c r="L1099" s="8">
        <v>0</v>
      </c>
      <c r="M1099" s="9">
        <v>1</v>
      </c>
      <c r="N1099" s="8">
        <v>0</v>
      </c>
      <c r="O1099" s="9">
        <v>0</v>
      </c>
      <c r="P1099" s="9">
        <v>0</v>
      </c>
      <c r="Q1099" s="9">
        <v>1</v>
      </c>
      <c r="R1099" s="9">
        <v>0</v>
      </c>
      <c r="S1099" s="8">
        <v>75803</v>
      </c>
      <c r="T1099" s="9">
        <v>18</v>
      </c>
      <c r="U1099" s="9">
        <f t="shared" si="268"/>
        <v>75784</v>
      </c>
      <c r="V1099" s="9">
        <f t="shared" si="269"/>
        <v>12</v>
      </c>
      <c r="W1099" s="7">
        <v>13.03</v>
      </c>
      <c r="X1099" s="7">
        <v>21.71</v>
      </c>
      <c r="Y1099" s="9">
        <v>1</v>
      </c>
      <c r="Z1099" s="9">
        <v>0</v>
      </c>
      <c r="AA1099" s="9">
        <v>1</v>
      </c>
      <c r="AB1099" s="9">
        <v>0</v>
      </c>
      <c r="AC1099" s="9">
        <v>0</v>
      </c>
      <c r="AD1099" s="29">
        <v>0</v>
      </c>
      <c r="AE1099" s="187">
        <v>0</v>
      </c>
      <c r="AF1099" s="9">
        <v>1</v>
      </c>
      <c r="AG1099" s="29">
        <v>0</v>
      </c>
      <c r="AH1099" s="9">
        <v>0</v>
      </c>
      <c r="AI1099" s="29">
        <v>1</v>
      </c>
      <c r="AJ1099" s="20">
        <v>2010</v>
      </c>
      <c r="AK1099" s="32">
        <v>7.0000000000000001E-3</v>
      </c>
      <c r="AL1099" s="32">
        <v>8.5999999999999993E-2</v>
      </c>
      <c r="AM1099" s="32">
        <f t="shared" si="271"/>
        <v>0.65700000000000003</v>
      </c>
      <c r="AN1099" s="42">
        <v>0.25</v>
      </c>
      <c r="AO1099" s="41" t="s">
        <v>98</v>
      </c>
      <c r="AP1099" s="17" t="s">
        <v>98</v>
      </c>
      <c r="AQ1099" s="32">
        <v>0.50949999999999995</v>
      </c>
      <c r="AR1099" s="39">
        <f t="shared" ref="AR1099:AR1116" si="272">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s="17">
        <v>0</v>
      </c>
      <c r="BF1099">
        <v>1</v>
      </c>
      <c r="BG1099">
        <v>0</v>
      </c>
      <c r="BH1099" s="17">
        <v>0</v>
      </c>
      <c r="BI1099">
        <v>2538.666666666667</v>
      </c>
      <c r="BJ1099">
        <v>1600</v>
      </c>
      <c r="BK1099" s="24">
        <v>42.22</v>
      </c>
      <c r="BL1099">
        <v>1</v>
      </c>
      <c r="BM1099">
        <v>0</v>
      </c>
      <c r="BN1099">
        <v>0</v>
      </c>
      <c r="BO1099">
        <v>0</v>
      </c>
      <c r="BP1099">
        <v>0</v>
      </c>
      <c r="BQ1099">
        <v>0</v>
      </c>
      <c r="BR1099">
        <v>0</v>
      </c>
      <c r="BS1099" s="17">
        <v>0</v>
      </c>
      <c r="BT1099">
        <v>0</v>
      </c>
      <c r="BU1099">
        <v>0</v>
      </c>
      <c r="BV1099">
        <v>1</v>
      </c>
      <c r="BW1099" s="17">
        <v>0</v>
      </c>
      <c r="BX1099">
        <v>0</v>
      </c>
      <c r="BY1099">
        <v>0</v>
      </c>
      <c r="BZ1099">
        <v>0</v>
      </c>
      <c r="CA1099">
        <v>0</v>
      </c>
      <c r="CB1099" s="17">
        <v>0</v>
      </c>
      <c r="CC1099">
        <v>1</v>
      </c>
      <c r="CD1099">
        <v>1</v>
      </c>
      <c r="CE1099">
        <v>1</v>
      </c>
      <c r="CF1099">
        <v>1</v>
      </c>
      <c r="CG1099">
        <v>1</v>
      </c>
      <c r="CH1099">
        <v>1</v>
      </c>
      <c r="CI1099">
        <v>1</v>
      </c>
      <c r="CJ1099">
        <v>1</v>
      </c>
      <c r="CK1099">
        <v>0</v>
      </c>
      <c r="CL1099">
        <v>0</v>
      </c>
      <c r="CM1099" s="17">
        <v>1</v>
      </c>
      <c r="CN1099">
        <v>2.9000000000000001E-2</v>
      </c>
      <c r="CO1099">
        <v>0</v>
      </c>
      <c r="CP1099">
        <v>1</v>
      </c>
      <c r="CQ1099">
        <v>0</v>
      </c>
      <c r="CR1099">
        <v>26</v>
      </c>
      <c r="CX1099" s="33" t="s">
        <v>85</v>
      </c>
    </row>
    <row r="1100" spans="1:102" x14ac:dyDescent="0.25">
      <c r="A1100">
        <v>1099</v>
      </c>
      <c r="B1100">
        <v>73</v>
      </c>
      <c r="C1100" s="24" t="s">
        <v>4170</v>
      </c>
      <c r="D1100" s="12">
        <v>5.61</v>
      </c>
      <c r="E1100" s="13">
        <f t="shared" si="270"/>
        <v>0.12384105960264902</v>
      </c>
      <c r="F1100" s="7">
        <v>45.3</v>
      </c>
      <c r="G1100" s="7">
        <f t="shared" si="263"/>
        <v>5.4861589403973516</v>
      </c>
      <c r="H1100" s="15">
        <f t="shared" si="264"/>
        <v>5.733841059602649</v>
      </c>
      <c r="I1100" s="11">
        <f t="shared" si="265"/>
        <v>0.16237071243156162</v>
      </c>
      <c r="J1100" s="32">
        <f t="shared" si="266"/>
        <v>3.5843424377828173E-3</v>
      </c>
      <c r="K1100" s="32">
        <f t="shared" si="267"/>
        <v>278.99120057808273</v>
      </c>
      <c r="L1100" s="8">
        <v>0</v>
      </c>
      <c r="M1100" s="9">
        <v>1</v>
      </c>
      <c r="N1100" s="8">
        <v>0</v>
      </c>
      <c r="O1100" s="9">
        <v>0</v>
      </c>
      <c r="P1100" s="9">
        <v>0</v>
      </c>
      <c r="Q1100" s="9">
        <v>1</v>
      </c>
      <c r="R1100" s="9">
        <v>0</v>
      </c>
      <c r="S1100" s="8">
        <v>75803</v>
      </c>
      <c r="T1100" s="9">
        <v>18</v>
      </c>
      <c r="U1100" s="9">
        <f t="shared" si="268"/>
        <v>75784</v>
      </c>
      <c r="V1100" s="9">
        <f t="shared" si="269"/>
        <v>12</v>
      </c>
      <c r="W1100" s="7">
        <v>13.43</v>
      </c>
      <c r="X1100" s="7">
        <v>21.71</v>
      </c>
      <c r="Y1100" s="9">
        <v>1</v>
      </c>
      <c r="Z1100" s="9">
        <v>0</v>
      </c>
      <c r="AA1100" s="9">
        <v>1</v>
      </c>
      <c r="AB1100" s="9">
        <v>0</v>
      </c>
      <c r="AC1100" s="9">
        <v>0</v>
      </c>
      <c r="AD1100" s="29">
        <v>0</v>
      </c>
      <c r="AE1100" s="187">
        <v>0</v>
      </c>
      <c r="AF1100" s="9">
        <v>1</v>
      </c>
      <c r="AG1100" s="29">
        <v>0</v>
      </c>
      <c r="AH1100" s="9">
        <v>0</v>
      </c>
      <c r="AI1100" s="29">
        <v>1</v>
      </c>
      <c r="AJ1100" s="20">
        <v>2010</v>
      </c>
      <c r="AK1100" s="32">
        <v>7.0000000000000001E-3</v>
      </c>
      <c r="AL1100" s="32">
        <v>8.5999999999999993E-2</v>
      </c>
      <c r="AM1100" s="32">
        <f t="shared" si="271"/>
        <v>0.65700000000000003</v>
      </c>
      <c r="AN1100" s="42">
        <v>0.25</v>
      </c>
      <c r="AO1100" s="41" t="s">
        <v>98</v>
      </c>
      <c r="AP1100" s="17" t="s">
        <v>98</v>
      </c>
      <c r="AQ1100" s="32">
        <v>0.50949999999999995</v>
      </c>
      <c r="AR1100" s="39">
        <f t="shared" si="272"/>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s="17">
        <v>0</v>
      </c>
      <c r="BF1100">
        <v>1</v>
      </c>
      <c r="BG1100">
        <v>0</v>
      </c>
      <c r="BH1100" s="17">
        <v>0</v>
      </c>
      <c r="BI1100">
        <v>2538.666666666667</v>
      </c>
      <c r="BJ1100">
        <v>1600</v>
      </c>
      <c r="BK1100" s="24">
        <v>42.22</v>
      </c>
      <c r="BL1100">
        <v>1</v>
      </c>
      <c r="BM1100">
        <v>0</v>
      </c>
      <c r="BN1100">
        <v>0</v>
      </c>
      <c r="BO1100">
        <v>0</v>
      </c>
      <c r="BP1100">
        <v>0</v>
      </c>
      <c r="BQ1100">
        <v>0</v>
      </c>
      <c r="BR1100">
        <v>0</v>
      </c>
      <c r="BS1100" s="17">
        <v>0</v>
      </c>
      <c r="BT1100">
        <v>0</v>
      </c>
      <c r="BU1100">
        <v>0</v>
      </c>
      <c r="BV1100">
        <v>1</v>
      </c>
      <c r="BW1100" s="17">
        <v>0</v>
      </c>
      <c r="BX1100">
        <v>0</v>
      </c>
      <c r="BY1100">
        <v>0</v>
      </c>
      <c r="BZ1100">
        <v>0</v>
      </c>
      <c r="CA1100">
        <v>0</v>
      </c>
      <c r="CB1100" s="17">
        <v>0</v>
      </c>
      <c r="CC1100">
        <v>1</v>
      </c>
      <c r="CD1100">
        <v>1</v>
      </c>
      <c r="CE1100">
        <v>1</v>
      </c>
      <c r="CF1100">
        <v>1</v>
      </c>
      <c r="CG1100">
        <v>1</v>
      </c>
      <c r="CH1100">
        <v>1</v>
      </c>
      <c r="CI1100">
        <v>1</v>
      </c>
      <c r="CJ1100">
        <v>1</v>
      </c>
      <c r="CK1100">
        <v>0</v>
      </c>
      <c r="CL1100">
        <v>0</v>
      </c>
      <c r="CM1100" s="17">
        <v>1</v>
      </c>
      <c r="CN1100">
        <v>2.9000000000000001E-2</v>
      </c>
      <c r="CO1100">
        <v>0</v>
      </c>
      <c r="CP1100">
        <v>1</v>
      </c>
      <c r="CQ1100">
        <v>0</v>
      </c>
      <c r="CR1100">
        <v>26</v>
      </c>
      <c r="CX1100" s="33" t="s">
        <v>85</v>
      </c>
    </row>
    <row r="1101" spans="1:102" x14ac:dyDescent="0.25">
      <c r="A1101">
        <v>1100</v>
      </c>
      <c r="B1101">
        <v>73</v>
      </c>
      <c r="C1101" s="24" t="s">
        <v>4170</v>
      </c>
      <c r="D1101" s="12">
        <v>6.24</v>
      </c>
      <c r="E1101" s="13">
        <f t="shared" si="270"/>
        <v>0.19734345351043645</v>
      </c>
      <c r="F1101" s="7">
        <v>31.62</v>
      </c>
      <c r="G1101" s="7">
        <f t="shared" si="263"/>
        <v>6.0426565464895639</v>
      </c>
      <c r="H1101" s="15">
        <f t="shared" si="264"/>
        <v>6.4373434535104366</v>
      </c>
      <c r="I1101" s="11">
        <f t="shared" si="265"/>
        <v>0.13950129431494229</v>
      </c>
      <c r="J1101" s="32">
        <f t="shared" si="266"/>
        <v>4.4118056393087383E-3</v>
      </c>
      <c r="K1101" s="32">
        <f t="shared" si="267"/>
        <v>226.66456361769477</v>
      </c>
      <c r="L1101" s="8">
        <v>0</v>
      </c>
      <c r="M1101" s="9">
        <v>1</v>
      </c>
      <c r="N1101" s="8">
        <v>0</v>
      </c>
      <c r="O1101" s="9">
        <v>0</v>
      </c>
      <c r="P1101" s="9">
        <v>0</v>
      </c>
      <c r="Q1101" s="9">
        <v>1</v>
      </c>
      <c r="R1101" s="9">
        <v>0</v>
      </c>
      <c r="S1101" s="8">
        <v>50396</v>
      </c>
      <c r="T1101" s="9">
        <v>18</v>
      </c>
      <c r="U1101" s="9">
        <f t="shared" si="268"/>
        <v>50377</v>
      </c>
      <c r="V1101" s="9">
        <f t="shared" si="269"/>
        <v>12</v>
      </c>
      <c r="W1101" s="7">
        <v>13.03</v>
      </c>
      <c r="X1101" s="7">
        <v>21.71</v>
      </c>
      <c r="Y1101" s="9">
        <v>1</v>
      </c>
      <c r="Z1101" s="9">
        <v>0</v>
      </c>
      <c r="AA1101" s="9">
        <v>1</v>
      </c>
      <c r="AB1101" s="9">
        <v>0</v>
      </c>
      <c r="AC1101" s="9">
        <v>0</v>
      </c>
      <c r="AD1101" s="29">
        <v>0</v>
      </c>
      <c r="AE1101" s="187">
        <v>0</v>
      </c>
      <c r="AF1101" s="9">
        <v>1</v>
      </c>
      <c r="AG1101" s="29">
        <v>0</v>
      </c>
      <c r="AH1101" s="9">
        <v>0</v>
      </c>
      <c r="AI1101" s="29">
        <v>1</v>
      </c>
      <c r="AJ1101" s="20">
        <v>2010</v>
      </c>
      <c r="AK1101" s="32">
        <v>7.0000000000000001E-3</v>
      </c>
      <c r="AL1101" s="32">
        <v>8.5999999999999993E-2</v>
      </c>
      <c r="AM1101" s="32">
        <f t="shared" si="271"/>
        <v>0.65700000000000003</v>
      </c>
      <c r="AN1101" s="42">
        <v>0.25</v>
      </c>
      <c r="AO1101" s="41" t="s">
        <v>98</v>
      </c>
      <c r="AP1101" s="17" t="s">
        <v>98</v>
      </c>
      <c r="AQ1101" s="32">
        <v>0.50949999999999995</v>
      </c>
      <c r="AR1101" s="39">
        <f t="shared" si="272"/>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s="17">
        <v>0</v>
      </c>
      <c r="BF1101">
        <v>1</v>
      </c>
      <c r="BG1101">
        <v>0</v>
      </c>
      <c r="BH1101" s="17">
        <v>0</v>
      </c>
      <c r="BI1101">
        <v>2538.666666666667</v>
      </c>
      <c r="BJ1101">
        <v>1600</v>
      </c>
      <c r="BK1101" s="24">
        <v>42.22</v>
      </c>
      <c r="BL1101">
        <v>1</v>
      </c>
      <c r="BM1101">
        <v>0</v>
      </c>
      <c r="BN1101">
        <v>0</v>
      </c>
      <c r="BO1101">
        <v>0</v>
      </c>
      <c r="BP1101">
        <v>0</v>
      </c>
      <c r="BQ1101">
        <v>0</v>
      </c>
      <c r="BR1101">
        <v>0</v>
      </c>
      <c r="BS1101" s="17">
        <v>0</v>
      </c>
      <c r="BT1101">
        <v>0</v>
      </c>
      <c r="BU1101">
        <v>0</v>
      </c>
      <c r="BV1101">
        <v>1</v>
      </c>
      <c r="BW1101" s="17">
        <v>0</v>
      </c>
      <c r="BX1101">
        <v>0</v>
      </c>
      <c r="BY1101">
        <v>0</v>
      </c>
      <c r="BZ1101">
        <v>0</v>
      </c>
      <c r="CA1101">
        <v>0</v>
      </c>
      <c r="CB1101" s="17">
        <v>0</v>
      </c>
      <c r="CC1101">
        <v>1</v>
      </c>
      <c r="CD1101">
        <v>1</v>
      </c>
      <c r="CE1101">
        <v>1</v>
      </c>
      <c r="CF1101">
        <v>1</v>
      </c>
      <c r="CG1101">
        <v>1</v>
      </c>
      <c r="CH1101">
        <v>1</v>
      </c>
      <c r="CI1101">
        <v>1</v>
      </c>
      <c r="CJ1101">
        <v>1</v>
      </c>
      <c r="CK1101">
        <v>0</v>
      </c>
      <c r="CL1101">
        <v>0</v>
      </c>
      <c r="CM1101" s="17">
        <v>1</v>
      </c>
      <c r="CN1101">
        <v>2.9000000000000001E-2</v>
      </c>
      <c r="CO1101">
        <v>0</v>
      </c>
      <c r="CP1101">
        <v>1</v>
      </c>
      <c r="CQ1101">
        <v>0</v>
      </c>
      <c r="CR1101">
        <v>26</v>
      </c>
      <c r="CX1101" s="33" t="s">
        <v>85</v>
      </c>
    </row>
    <row r="1102" spans="1:102" x14ac:dyDescent="0.25">
      <c r="A1102">
        <v>1101</v>
      </c>
      <c r="B1102">
        <v>73</v>
      </c>
      <c r="C1102" s="24" t="s">
        <v>4170</v>
      </c>
      <c r="D1102" s="12">
        <v>5.21</v>
      </c>
      <c r="E1102" s="13">
        <f t="shared" si="270"/>
        <v>0.1722883597883598</v>
      </c>
      <c r="F1102" s="7">
        <v>30.24</v>
      </c>
      <c r="G1102" s="7">
        <f t="shared" si="263"/>
        <v>5.03771164021164</v>
      </c>
      <c r="H1102" s="15">
        <f t="shared" si="264"/>
        <v>5.38228835978836</v>
      </c>
      <c r="I1102" s="11">
        <f t="shared" si="265"/>
        <v>0.13352397916259445</v>
      </c>
      <c r="J1102" s="32">
        <f t="shared" si="266"/>
        <v>4.4154755014085469E-3</v>
      </c>
      <c r="K1102" s="32">
        <f t="shared" si="267"/>
        <v>226.4761744643352</v>
      </c>
      <c r="L1102" s="8">
        <v>0</v>
      </c>
      <c r="M1102" s="9">
        <v>1</v>
      </c>
      <c r="N1102" s="8">
        <v>0</v>
      </c>
      <c r="O1102" s="9">
        <v>0</v>
      </c>
      <c r="P1102" s="9">
        <v>0</v>
      </c>
      <c r="Q1102" s="9">
        <v>1</v>
      </c>
      <c r="R1102" s="9">
        <v>0</v>
      </c>
      <c r="S1102" s="8">
        <v>50396</v>
      </c>
      <c r="T1102" s="9">
        <v>18</v>
      </c>
      <c r="U1102" s="9">
        <f t="shared" si="268"/>
        <v>50377</v>
      </c>
      <c r="V1102" s="9">
        <f t="shared" si="269"/>
        <v>12</v>
      </c>
      <c r="W1102" s="7">
        <v>13.43</v>
      </c>
      <c r="X1102" s="7">
        <v>21.71</v>
      </c>
      <c r="Y1102" s="9">
        <v>1</v>
      </c>
      <c r="Z1102" s="9">
        <v>0</v>
      </c>
      <c r="AA1102" s="9">
        <v>1</v>
      </c>
      <c r="AB1102" s="9">
        <v>0</v>
      </c>
      <c r="AC1102" s="9">
        <v>0</v>
      </c>
      <c r="AD1102" s="29">
        <v>0</v>
      </c>
      <c r="AE1102" s="187">
        <v>0</v>
      </c>
      <c r="AF1102" s="9">
        <v>1</v>
      </c>
      <c r="AG1102" s="29">
        <v>0</v>
      </c>
      <c r="AH1102" s="9">
        <v>0</v>
      </c>
      <c r="AI1102" s="29">
        <v>1</v>
      </c>
      <c r="AJ1102" s="20">
        <v>2010</v>
      </c>
      <c r="AK1102" s="32">
        <v>7.0000000000000001E-3</v>
      </c>
      <c r="AL1102" s="32">
        <v>8.5999999999999993E-2</v>
      </c>
      <c r="AM1102" s="32">
        <f t="shared" si="271"/>
        <v>0.65700000000000003</v>
      </c>
      <c r="AN1102" s="42">
        <v>0.25</v>
      </c>
      <c r="AO1102" s="41" t="s">
        <v>98</v>
      </c>
      <c r="AP1102" s="17" t="s">
        <v>98</v>
      </c>
      <c r="AQ1102" s="32">
        <v>0.50949999999999995</v>
      </c>
      <c r="AR1102" s="39">
        <f t="shared" si="272"/>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s="17">
        <v>0</v>
      </c>
      <c r="BF1102">
        <v>1</v>
      </c>
      <c r="BG1102">
        <v>0</v>
      </c>
      <c r="BH1102" s="17">
        <v>0</v>
      </c>
      <c r="BI1102">
        <v>2538.666666666667</v>
      </c>
      <c r="BJ1102">
        <v>1600</v>
      </c>
      <c r="BK1102" s="24">
        <v>42.22</v>
      </c>
      <c r="BL1102">
        <v>1</v>
      </c>
      <c r="BM1102">
        <v>0</v>
      </c>
      <c r="BN1102">
        <v>0</v>
      </c>
      <c r="BO1102">
        <v>0</v>
      </c>
      <c r="BP1102">
        <v>0</v>
      </c>
      <c r="BQ1102">
        <v>0</v>
      </c>
      <c r="BR1102">
        <v>0</v>
      </c>
      <c r="BS1102" s="17">
        <v>0</v>
      </c>
      <c r="BT1102">
        <v>0</v>
      </c>
      <c r="BU1102">
        <v>0</v>
      </c>
      <c r="BV1102">
        <v>1</v>
      </c>
      <c r="BW1102" s="17">
        <v>0</v>
      </c>
      <c r="BX1102">
        <v>0</v>
      </c>
      <c r="BY1102">
        <v>0</v>
      </c>
      <c r="BZ1102">
        <v>0</v>
      </c>
      <c r="CA1102">
        <v>0</v>
      </c>
      <c r="CB1102" s="17">
        <v>0</v>
      </c>
      <c r="CC1102">
        <v>1</v>
      </c>
      <c r="CD1102">
        <v>1</v>
      </c>
      <c r="CE1102">
        <v>1</v>
      </c>
      <c r="CF1102">
        <v>1</v>
      </c>
      <c r="CG1102">
        <v>1</v>
      </c>
      <c r="CH1102">
        <v>1</v>
      </c>
      <c r="CI1102">
        <v>1</v>
      </c>
      <c r="CJ1102">
        <v>1</v>
      </c>
      <c r="CK1102">
        <v>0</v>
      </c>
      <c r="CL1102">
        <v>0</v>
      </c>
      <c r="CM1102" s="17">
        <v>1</v>
      </c>
      <c r="CN1102">
        <v>2.9000000000000001E-2</v>
      </c>
      <c r="CO1102">
        <v>0</v>
      </c>
      <c r="CP1102">
        <v>1</v>
      </c>
      <c r="CQ1102">
        <v>0</v>
      </c>
      <c r="CR1102">
        <v>26</v>
      </c>
      <c r="CX1102" s="33" t="s">
        <v>85</v>
      </c>
    </row>
    <row r="1103" spans="1:102" x14ac:dyDescent="0.25">
      <c r="A1103">
        <v>1102</v>
      </c>
      <c r="B1103">
        <v>74</v>
      </c>
      <c r="C1103" s="24" t="s">
        <v>4179</v>
      </c>
      <c r="D1103" s="12">
        <v>7.2</v>
      </c>
      <c r="E1103" s="13">
        <v>0.6</v>
      </c>
      <c r="F1103" s="7">
        <f t="shared" ref="F1103:F1157" si="273">D1103/E1103</f>
        <v>12</v>
      </c>
      <c r="G1103" s="7">
        <f t="shared" si="263"/>
        <v>6.6000000000000005</v>
      </c>
      <c r="H1103" s="15">
        <f t="shared" si="264"/>
        <v>7.8</v>
      </c>
      <c r="I1103" s="11">
        <f t="shared" si="265"/>
        <v>0.20433118274318615</v>
      </c>
      <c r="J1103" s="32">
        <f t="shared" si="266"/>
        <v>1.7027598561932179E-2</v>
      </c>
      <c r="K1103" s="32">
        <f t="shared" si="267"/>
        <v>58.728187440104094</v>
      </c>
      <c r="L1103" s="8">
        <v>1</v>
      </c>
      <c r="M1103" s="9">
        <v>0</v>
      </c>
      <c r="N1103" s="8">
        <v>0</v>
      </c>
      <c r="O1103" s="9">
        <v>1</v>
      </c>
      <c r="P1103" s="9">
        <v>0</v>
      </c>
      <c r="Q1103" s="9">
        <v>0</v>
      </c>
      <c r="R1103" s="9">
        <v>0</v>
      </c>
      <c r="S1103" s="8">
        <v>3316</v>
      </c>
      <c r="T1103" s="9">
        <v>10</v>
      </c>
      <c r="U1103" s="9">
        <f t="shared" si="268"/>
        <v>3305</v>
      </c>
      <c r="V1103" s="9">
        <f t="shared" si="269"/>
        <v>14</v>
      </c>
      <c r="W1103" s="7">
        <v>9.6999999999999993</v>
      </c>
      <c r="X1103" s="7">
        <v>17.899999999999999</v>
      </c>
      <c r="Y1103" s="9">
        <v>1</v>
      </c>
      <c r="Z1103" s="9">
        <v>0</v>
      </c>
      <c r="AA1103" s="9">
        <v>1</v>
      </c>
      <c r="AB1103" s="9">
        <v>0</v>
      </c>
      <c r="AC1103" s="9">
        <v>0</v>
      </c>
      <c r="AD1103" s="29">
        <v>0</v>
      </c>
      <c r="AE1103" s="187">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2"/>
        <v>0</v>
      </c>
      <c r="AS1103">
        <v>0.82199999999999995</v>
      </c>
      <c r="AT1103" s="39">
        <v>0.17799999999999999</v>
      </c>
      <c r="AU1103">
        <v>0</v>
      </c>
      <c r="AV1103" s="17">
        <v>1</v>
      </c>
      <c r="AW1103">
        <v>0</v>
      </c>
      <c r="AX1103" s="17">
        <v>1</v>
      </c>
      <c r="AY1103" s="17" t="s">
        <v>5</v>
      </c>
      <c r="AZ1103">
        <v>0</v>
      </c>
      <c r="BA1103">
        <v>1</v>
      </c>
      <c r="BB1103">
        <v>0</v>
      </c>
      <c r="BC1103">
        <v>0</v>
      </c>
      <c r="BD1103">
        <v>0</v>
      </c>
      <c r="BE1103" s="17">
        <v>0</v>
      </c>
      <c r="BF1103">
        <v>0</v>
      </c>
      <c r="BG1103">
        <v>1</v>
      </c>
      <c r="BH1103" s="17">
        <v>0</v>
      </c>
      <c r="BI1103">
        <v>127.1666666666667</v>
      </c>
      <c r="BJ1103">
        <v>27</v>
      </c>
      <c r="BK1103" s="24">
        <v>42.1</v>
      </c>
      <c r="BL1103">
        <v>1</v>
      </c>
      <c r="BM1103">
        <v>0</v>
      </c>
      <c r="BN1103">
        <v>0</v>
      </c>
      <c r="BO1103">
        <v>0</v>
      </c>
      <c r="BP1103">
        <v>0</v>
      </c>
      <c r="BQ1103">
        <v>0</v>
      </c>
      <c r="BR1103">
        <v>0</v>
      </c>
      <c r="BS1103" s="17">
        <v>0</v>
      </c>
      <c r="BT1103">
        <v>0</v>
      </c>
      <c r="BU1103">
        <v>0</v>
      </c>
      <c r="BV1103">
        <v>1</v>
      </c>
      <c r="BW1103" s="17">
        <v>0</v>
      </c>
      <c r="BX1103">
        <v>0</v>
      </c>
      <c r="BY1103">
        <v>0</v>
      </c>
      <c r="BZ1103">
        <v>0</v>
      </c>
      <c r="CA1103">
        <v>0</v>
      </c>
      <c r="CB1103" s="17">
        <v>0</v>
      </c>
      <c r="CC1103">
        <v>0</v>
      </c>
      <c r="CD1103">
        <v>0</v>
      </c>
      <c r="CE1103">
        <v>1</v>
      </c>
      <c r="CF1103">
        <v>1</v>
      </c>
      <c r="CG1103">
        <v>0</v>
      </c>
      <c r="CH1103">
        <v>0</v>
      </c>
      <c r="CI1103">
        <v>0</v>
      </c>
      <c r="CJ1103">
        <v>0</v>
      </c>
      <c r="CK1103">
        <v>1</v>
      </c>
      <c r="CL1103">
        <v>0</v>
      </c>
      <c r="CM1103" s="17">
        <v>0</v>
      </c>
      <c r="CN1103">
        <v>4.149</v>
      </c>
      <c r="CO1103">
        <v>6</v>
      </c>
      <c r="CP1103">
        <v>1</v>
      </c>
      <c r="CQ1103">
        <v>0</v>
      </c>
      <c r="CR1103">
        <v>20</v>
      </c>
      <c r="CX1103" s="33" t="s">
        <v>85</v>
      </c>
    </row>
    <row r="1104" spans="1:102" x14ac:dyDescent="0.25">
      <c r="A1104">
        <v>1103</v>
      </c>
      <c r="B1104">
        <v>74</v>
      </c>
      <c r="C1104" s="24" t="s">
        <v>4179</v>
      </c>
      <c r="D1104" s="12">
        <v>9.1</v>
      </c>
      <c r="E1104" s="13">
        <v>2.2999999999999998</v>
      </c>
      <c r="F1104" s="7">
        <f t="shared" si="273"/>
        <v>3.956521739130435</v>
      </c>
      <c r="G1104" s="7">
        <f t="shared" si="263"/>
        <v>6.8</v>
      </c>
      <c r="H1104" s="15">
        <f t="shared" si="264"/>
        <v>11.399999999999999</v>
      </c>
      <c r="I1104" s="11">
        <f t="shared" si="265"/>
        <v>6.8649338379801333E-2</v>
      </c>
      <c r="J1104" s="32">
        <f t="shared" si="266"/>
        <v>1.7350931678411324E-2</v>
      </c>
      <c r="K1104" s="32">
        <f t="shared" si="267"/>
        <v>57.633792728504446</v>
      </c>
      <c r="L1104" s="8">
        <v>1</v>
      </c>
      <c r="M1104" s="9">
        <v>0</v>
      </c>
      <c r="N1104" s="8">
        <v>0</v>
      </c>
      <c r="O1104" s="9">
        <v>1</v>
      </c>
      <c r="P1104" s="9">
        <v>0</v>
      </c>
      <c r="Q1104" s="9">
        <v>0</v>
      </c>
      <c r="R1104" s="9">
        <v>0</v>
      </c>
      <c r="S1104" s="8">
        <v>3316</v>
      </c>
      <c r="T1104" s="9">
        <v>9</v>
      </c>
      <c r="U1104" s="9">
        <f t="shared" si="268"/>
        <v>3306</v>
      </c>
      <c r="V1104" s="9">
        <f t="shared" si="269"/>
        <v>14</v>
      </c>
      <c r="W1104" s="7">
        <v>9.6999999999999993</v>
      </c>
      <c r="X1104" s="7">
        <v>17.899999999999999</v>
      </c>
      <c r="Y1104" s="9">
        <v>1</v>
      </c>
      <c r="Z1104" s="9">
        <v>0</v>
      </c>
      <c r="AA1104" s="9">
        <v>1</v>
      </c>
      <c r="AB1104" s="9">
        <v>0</v>
      </c>
      <c r="AC1104" s="9">
        <v>0</v>
      </c>
      <c r="AD1104" s="29">
        <v>0</v>
      </c>
      <c r="AE1104" s="187">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2"/>
        <v>0</v>
      </c>
      <c r="AS1104">
        <v>0.82199999999999995</v>
      </c>
      <c r="AT1104" s="39">
        <v>0.17799999999999999</v>
      </c>
      <c r="AU1104">
        <v>0</v>
      </c>
      <c r="AV1104" s="17">
        <v>1</v>
      </c>
      <c r="AW1104">
        <v>0</v>
      </c>
      <c r="AX1104" s="17">
        <v>1</v>
      </c>
      <c r="AY1104" s="17" t="s">
        <v>5</v>
      </c>
      <c r="AZ1104">
        <v>0</v>
      </c>
      <c r="BA1104">
        <v>1</v>
      </c>
      <c r="BB1104">
        <v>0</v>
      </c>
      <c r="BC1104">
        <v>0</v>
      </c>
      <c r="BD1104">
        <v>0</v>
      </c>
      <c r="BE1104" s="17">
        <v>0</v>
      </c>
      <c r="BF1104">
        <v>0</v>
      </c>
      <c r="BG1104">
        <v>1</v>
      </c>
      <c r="BH1104" s="17">
        <v>0</v>
      </c>
      <c r="BI1104">
        <v>127.1666666666667</v>
      </c>
      <c r="BJ1104">
        <v>27</v>
      </c>
      <c r="BK1104" s="24">
        <v>42.1</v>
      </c>
      <c r="BL1104">
        <v>0</v>
      </c>
      <c r="BM1104">
        <v>0</v>
      </c>
      <c r="BN1104">
        <v>0</v>
      </c>
      <c r="BO1104">
        <v>0</v>
      </c>
      <c r="BP1104">
        <v>0</v>
      </c>
      <c r="BQ1104">
        <v>0</v>
      </c>
      <c r="BR1104">
        <v>0</v>
      </c>
      <c r="BS1104" s="17">
        <v>1</v>
      </c>
      <c r="BT1104">
        <v>0</v>
      </c>
      <c r="BU1104">
        <v>1</v>
      </c>
      <c r="BV1104">
        <v>0</v>
      </c>
      <c r="BW1104" s="17">
        <v>0</v>
      </c>
      <c r="BX1104">
        <v>0</v>
      </c>
      <c r="BY1104">
        <v>0</v>
      </c>
      <c r="BZ1104">
        <v>0</v>
      </c>
      <c r="CA1104">
        <v>0</v>
      </c>
      <c r="CB1104" s="17">
        <v>1</v>
      </c>
      <c r="CC1104">
        <v>0</v>
      </c>
      <c r="CD1104">
        <v>0</v>
      </c>
      <c r="CE1104">
        <v>1</v>
      </c>
      <c r="CF1104">
        <v>1</v>
      </c>
      <c r="CG1104">
        <v>0</v>
      </c>
      <c r="CH1104">
        <v>0</v>
      </c>
      <c r="CI1104">
        <v>0</v>
      </c>
      <c r="CJ1104">
        <v>0</v>
      </c>
      <c r="CK1104">
        <v>1</v>
      </c>
      <c r="CL1104">
        <v>0</v>
      </c>
      <c r="CM1104" s="17">
        <v>0</v>
      </c>
      <c r="CN1104">
        <v>4.149</v>
      </c>
      <c r="CO1104">
        <v>6</v>
      </c>
      <c r="CP1104">
        <v>1</v>
      </c>
      <c r="CQ1104">
        <v>0</v>
      </c>
      <c r="CR1104">
        <v>20</v>
      </c>
      <c r="CX1104" s="33" t="s">
        <v>85</v>
      </c>
    </row>
    <row r="1105" spans="1:102" x14ac:dyDescent="0.25">
      <c r="A1105">
        <v>1104</v>
      </c>
      <c r="B1105">
        <v>74</v>
      </c>
      <c r="C1105" s="24" t="s">
        <v>4179</v>
      </c>
      <c r="D1105" s="12">
        <v>5.7</v>
      </c>
      <c r="E1105" s="13">
        <v>0.6</v>
      </c>
      <c r="F1105" s="7">
        <f t="shared" si="273"/>
        <v>9.5</v>
      </c>
      <c r="G1105" s="7">
        <f t="shared" si="263"/>
        <v>5.1000000000000005</v>
      </c>
      <c r="H1105" s="15">
        <f t="shared" si="264"/>
        <v>6.3</v>
      </c>
      <c r="I1105" s="11">
        <f t="shared" si="265"/>
        <v>0.1889355130790461</v>
      </c>
      <c r="J1105" s="32">
        <f t="shared" si="266"/>
        <v>1.9887948745162747E-2</v>
      </c>
      <c r="K1105" s="32">
        <f t="shared" si="267"/>
        <v>50.281706414957718</v>
      </c>
      <c r="L1105" s="8">
        <v>1</v>
      </c>
      <c r="M1105" s="9">
        <v>0</v>
      </c>
      <c r="N1105" s="8">
        <v>0</v>
      </c>
      <c r="O1105" s="9">
        <v>1</v>
      </c>
      <c r="P1105" s="9">
        <v>0</v>
      </c>
      <c r="Q1105" s="9">
        <v>0</v>
      </c>
      <c r="R1105" s="9">
        <v>0</v>
      </c>
      <c r="S1105" s="8">
        <v>2451</v>
      </c>
      <c r="T1105" s="9">
        <v>12</v>
      </c>
      <c r="U1105" s="9">
        <f t="shared" si="268"/>
        <v>2438</v>
      </c>
      <c r="V1105" s="9">
        <f t="shared" si="269"/>
        <v>14</v>
      </c>
      <c r="W1105" s="7">
        <v>9.6999999999999993</v>
      </c>
      <c r="X1105" s="7">
        <v>17.899999999999999</v>
      </c>
      <c r="Y1105" s="9">
        <v>1</v>
      </c>
      <c r="Z1105" s="9">
        <v>0</v>
      </c>
      <c r="AA1105" s="9">
        <v>1</v>
      </c>
      <c r="AB1105" s="9">
        <v>0</v>
      </c>
      <c r="AC1105" s="9">
        <v>0</v>
      </c>
      <c r="AD1105" s="29">
        <v>0</v>
      </c>
      <c r="AE1105" s="187">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2"/>
        <v>1</v>
      </c>
      <c r="AS1105">
        <v>0.82199999999999995</v>
      </c>
      <c r="AT1105" s="39">
        <v>0.17799999999999999</v>
      </c>
      <c r="AU1105">
        <v>0</v>
      </c>
      <c r="AV1105" s="17">
        <v>1</v>
      </c>
      <c r="AW1105">
        <v>0</v>
      </c>
      <c r="AX1105" s="17">
        <v>1</v>
      </c>
      <c r="AY1105" s="17" t="s">
        <v>5</v>
      </c>
      <c r="AZ1105">
        <v>0</v>
      </c>
      <c r="BA1105">
        <v>1</v>
      </c>
      <c r="BB1105">
        <v>0</v>
      </c>
      <c r="BC1105">
        <v>0</v>
      </c>
      <c r="BD1105">
        <v>0</v>
      </c>
      <c r="BE1105" s="17">
        <v>0</v>
      </c>
      <c r="BF1105">
        <v>0</v>
      </c>
      <c r="BG1105">
        <v>1</v>
      </c>
      <c r="BH1105" s="17">
        <v>0</v>
      </c>
      <c r="BI1105">
        <v>127.1666666666667</v>
      </c>
      <c r="BJ1105">
        <v>27</v>
      </c>
      <c r="BK1105" s="24">
        <v>42.1</v>
      </c>
      <c r="BL1105">
        <v>1</v>
      </c>
      <c r="BM1105">
        <v>0</v>
      </c>
      <c r="BN1105">
        <v>0</v>
      </c>
      <c r="BO1105">
        <v>0</v>
      </c>
      <c r="BP1105">
        <v>0</v>
      </c>
      <c r="BQ1105">
        <v>0</v>
      </c>
      <c r="BR1105">
        <v>0</v>
      </c>
      <c r="BS1105" s="17">
        <v>0</v>
      </c>
      <c r="BT1105">
        <v>0</v>
      </c>
      <c r="BU1105">
        <v>0</v>
      </c>
      <c r="BV1105">
        <v>1</v>
      </c>
      <c r="BW1105" s="17">
        <v>0</v>
      </c>
      <c r="BX1105">
        <v>0</v>
      </c>
      <c r="BY1105">
        <v>0</v>
      </c>
      <c r="BZ1105">
        <v>0</v>
      </c>
      <c r="CA1105">
        <v>0</v>
      </c>
      <c r="CB1105" s="17">
        <v>0</v>
      </c>
      <c r="CC1105">
        <v>0</v>
      </c>
      <c r="CD1105">
        <v>0</v>
      </c>
      <c r="CE1105">
        <v>1</v>
      </c>
      <c r="CF1105">
        <v>1</v>
      </c>
      <c r="CG1105">
        <v>0</v>
      </c>
      <c r="CH1105">
        <v>0</v>
      </c>
      <c r="CI1105">
        <v>0</v>
      </c>
      <c r="CJ1105">
        <v>0</v>
      </c>
      <c r="CK1105">
        <v>1</v>
      </c>
      <c r="CL1105">
        <v>0</v>
      </c>
      <c r="CM1105" s="17">
        <v>0</v>
      </c>
      <c r="CN1105">
        <v>4.149</v>
      </c>
      <c r="CO1105">
        <v>6</v>
      </c>
      <c r="CP1105">
        <v>1</v>
      </c>
      <c r="CQ1105">
        <v>0</v>
      </c>
      <c r="CR1105">
        <v>20</v>
      </c>
      <c r="CX1105" s="33" t="s">
        <v>85</v>
      </c>
    </row>
    <row r="1106" spans="1:102" x14ac:dyDescent="0.25">
      <c r="A1106">
        <v>1105</v>
      </c>
      <c r="B1106">
        <v>74</v>
      </c>
      <c r="C1106" s="24" t="s">
        <v>4179</v>
      </c>
      <c r="D1106" s="12">
        <v>5.4</v>
      </c>
      <c r="E1106" s="13">
        <v>0.6</v>
      </c>
      <c r="F1106" s="7">
        <f t="shared" si="273"/>
        <v>9.0000000000000018</v>
      </c>
      <c r="G1106" s="7">
        <f t="shared" si="263"/>
        <v>4.8000000000000007</v>
      </c>
      <c r="H1106" s="15">
        <f t="shared" si="264"/>
        <v>6</v>
      </c>
      <c r="I1106" s="11">
        <f t="shared" si="265"/>
        <v>0.15942318366671104</v>
      </c>
      <c r="J1106" s="32">
        <f t="shared" si="266"/>
        <v>1.7713687074079002E-2</v>
      </c>
      <c r="K1106" s="32">
        <f t="shared" si="267"/>
        <v>56.453520705089772</v>
      </c>
      <c r="L1106" s="8">
        <v>1</v>
      </c>
      <c r="M1106" s="9">
        <v>0</v>
      </c>
      <c r="N1106" s="8">
        <v>0</v>
      </c>
      <c r="O1106" s="9">
        <v>1</v>
      </c>
      <c r="P1106" s="9">
        <v>0</v>
      </c>
      <c r="Q1106" s="9">
        <v>0</v>
      </c>
      <c r="R1106" s="9">
        <v>0</v>
      </c>
      <c r="S1106" s="8">
        <v>3119</v>
      </c>
      <c r="T1106" s="9">
        <v>12</v>
      </c>
      <c r="U1106" s="9">
        <f t="shared" si="268"/>
        <v>3106</v>
      </c>
      <c r="V1106" s="9">
        <f t="shared" si="269"/>
        <v>14</v>
      </c>
      <c r="W1106" s="7">
        <v>9.6999999999999993</v>
      </c>
      <c r="X1106" s="7">
        <v>17.899999999999999</v>
      </c>
      <c r="Y1106" s="9">
        <v>1</v>
      </c>
      <c r="Z1106" s="9">
        <v>0</v>
      </c>
      <c r="AA1106" s="9">
        <v>1</v>
      </c>
      <c r="AB1106" s="9">
        <v>0</v>
      </c>
      <c r="AC1106" s="9">
        <v>0</v>
      </c>
      <c r="AD1106" s="29">
        <v>0</v>
      </c>
      <c r="AE1106" s="187">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2"/>
        <v>1</v>
      </c>
      <c r="AS1106">
        <v>0.82199999999999995</v>
      </c>
      <c r="AT1106" s="39">
        <v>0.17799999999999999</v>
      </c>
      <c r="AU1106">
        <v>0</v>
      </c>
      <c r="AV1106" s="17">
        <v>1</v>
      </c>
      <c r="AW1106">
        <v>0</v>
      </c>
      <c r="AX1106" s="17">
        <v>1</v>
      </c>
      <c r="AY1106" s="17" t="s">
        <v>5</v>
      </c>
      <c r="AZ1106">
        <v>0</v>
      </c>
      <c r="BA1106">
        <v>1</v>
      </c>
      <c r="BB1106">
        <v>0</v>
      </c>
      <c r="BC1106">
        <v>0</v>
      </c>
      <c r="BD1106">
        <v>0</v>
      </c>
      <c r="BE1106" s="17">
        <v>0</v>
      </c>
      <c r="BF1106">
        <v>0</v>
      </c>
      <c r="BG1106">
        <v>1</v>
      </c>
      <c r="BH1106" s="17">
        <v>0</v>
      </c>
      <c r="BI1106">
        <v>127.1666666666667</v>
      </c>
      <c r="BJ1106">
        <v>27</v>
      </c>
      <c r="BK1106" s="24">
        <v>42.1</v>
      </c>
      <c r="BL1106">
        <v>1</v>
      </c>
      <c r="BM1106">
        <v>0</v>
      </c>
      <c r="BN1106">
        <v>0</v>
      </c>
      <c r="BO1106">
        <v>0</v>
      </c>
      <c r="BP1106">
        <v>0</v>
      </c>
      <c r="BQ1106">
        <v>0</v>
      </c>
      <c r="BR1106">
        <v>0</v>
      </c>
      <c r="BS1106" s="17">
        <v>0</v>
      </c>
      <c r="BT1106">
        <v>0</v>
      </c>
      <c r="BU1106">
        <v>0</v>
      </c>
      <c r="BV1106">
        <v>1</v>
      </c>
      <c r="BW1106" s="17">
        <v>0</v>
      </c>
      <c r="BX1106">
        <v>0</v>
      </c>
      <c r="BY1106">
        <v>0</v>
      </c>
      <c r="BZ1106">
        <v>0</v>
      </c>
      <c r="CA1106">
        <v>0</v>
      </c>
      <c r="CB1106" s="17">
        <v>0</v>
      </c>
      <c r="CC1106">
        <v>0</v>
      </c>
      <c r="CD1106">
        <v>0</v>
      </c>
      <c r="CE1106">
        <v>1</v>
      </c>
      <c r="CF1106">
        <v>1</v>
      </c>
      <c r="CG1106">
        <v>0</v>
      </c>
      <c r="CH1106">
        <v>0</v>
      </c>
      <c r="CI1106">
        <v>0</v>
      </c>
      <c r="CJ1106">
        <v>0</v>
      </c>
      <c r="CK1106">
        <v>1</v>
      </c>
      <c r="CL1106">
        <v>0</v>
      </c>
      <c r="CM1106" s="17">
        <v>0</v>
      </c>
      <c r="CN1106">
        <v>4.149</v>
      </c>
      <c r="CO1106">
        <v>6</v>
      </c>
      <c r="CP1106">
        <v>1</v>
      </c>
      <c r="CQ1106">
        <v>0</v>
      </c>
      <c r="CR1106">
        <v>20</v>
      </c>
      <c r="CX1106" s="33" t="s">
        <v>85</v>
      </c>
    </row>
    <row r="1107" spans="1:102" x14ac:dyDescent="0.25">
      <c r="A1107">
        <v>1106</v>
      </c>
      <c r="B1107">
        <v>74</v>
      </c>
      <c r="C1107" s="24" t="s">
        <v>4179</v>
      </c>
      <c r="D1107" s="12">
        <v>5</v>
      </c>
      <c r="E1107" s="13">
        <v>1.5</v>
      </c>
      <c r="F1107" s="7">
        <f t="shared" si="273"/>
        <v>3.3333333333333335</v>
      </c>
      <c r="G1107" s="7">
        <f t="shared" si="263"/>
        <v>3.5</v>
      </c>
      <c r="H1107" s="15">
        <f t="shared" si="264"/>
        <v>6.5</v>
      </c>
      <c r="I1107" s="11">
        <f t="shared" si="265"/>
        <v>6.7341975958526951E-2</v>
      </c>
      <c r="J1107" s="32">
        <f t="shared" si="266"/>
        <v>2.0202592787558083E-2</v>
      </c>
      <c r="K1107" s="32">
        <f t="shared" si="267"/>
        <v>49.498597062049257</v>
      </c>
      <c r="L1107" s="8">
        <v>1</v>
      </c>
      <c r="M1107" s="9">
        <v>0</v>
      </c>
      <c r="N1107" s="8">
        <v>0</v>
      </c>
      <c r="O1107" s="9">
        <v>1</v>
      </c>
      <c r="P1107" s="9">
        <v>0</v>
      </c>
      <c r="Q1107" s="9">
        <v>0</v>
      </c>
      <c r="R1107" s="9">
        <v>0</v>
      </c>
      <c r="S1107" s="8">
        <v>2451</v>
      </c>
      <c r="T1107" s="9">
        <v>11</v>
      </c>
      <c r="U1107" s="9">
        <f t="shared" si="268"/>
        <v>2439</v>
      </c>
      <c r="V1107" s="9">
        <f t="shared" si="269"/>
        <v>14</v>
      </c>
      <c r="W1107" s="7">
        <v>9.6999999999999993</v>
      </c>
      <c r="X1107" s="7">
        <v>17.899999999999999</v>
      </c>
      <c r="Y1107" s="9">
        <v>1</v>
      </c>
      <c r="Z1107" s="9">
        <v>0</v>
      </c>
      <c r="AA1107" s="9">
        <v>1</v>
      </c>
      <c r="AB1107" s="9">
        <v>0</v>
      </c>
      <c r="AC1107" s="9">
        <v>0</v>
      </c>
      <c r="AD1107" s="29">
        <v>0</v>
      </c>
      <c r="AE1107" s="187">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2"/>
        <v>1</v>
      </c>
      <c r="AS1107">
        <v>0.82199999999999995</v>
      </c>
      <c r="AT1107" s="39">
        <v>0.17799999999999999</v>
      </c>
      <c r="AU1107">
        <v>0</v>
      </c>
      <c r="AV1107" s="17">
        <v>1</v>
      </c>
      <c r="AW1107">
        <v>0</v>
      </c>
      <c r="AX1107" s="17">
        <v>1</v>
      </c>
      <c r="AY1107" s="17" t="s">
        <v>5</v>
      </c>
      <c r="AZ1107">
        <v>0</v>
      </c>
      <c r="BA1107">
        <v>1</v>
      </c>
      <c r="BB1107">
        <v>0</v>
      </c>
      <c r="BC1107">
        <v>0</v>
      </c>
      <c r="BD1107">
        <v>0</v>
      </c>
      <c r="BE1107" s="17">
        <v>0</v>
      </c>
      <c r="BF1107">
        <v>0</v>
      </c>
      <c r="BG1107">
        <v>1</v>
      </c>
      <c r="BH1107" s="17">
        <v>0</v>
      </c>
      <c r="BI1107">
        <v>127.1666666666667</v>
      </c>
      <c r="BJ1107">
        <v>27</v>
      </c>
      <c r="BK1107" s="24">
        <v>42.1</v>
      </c>
      <c r="BL1107">
        <v>0</v>
      </c>
      <c r="BM1107">
        <v>0</v>
      </c>
      <c r="BN1107">
        <v>0</v>
      </c>
      <c r="BO1107">
        <v>0</v>
      </c>
      <c r="BP1107">
        <v>0</v>
      </c>
      <c r="BQ1107">
        <v>0</v>
      </c>
      <c r="BR1107">
        <v>0</v>
      </c>
      <c r="BS1107" s="17">
        <v>1</v>
      </c>
      <c r="BT1107">
        <v>0</v>
      </c>
      <c r="BU1107">
        <v>1</v>
      </c>
      <c r="BV1107">
        <v>0</v>
      </c>
      <c r="BW1107" s="17">
        <v>0</v>
      </c>
      <c r="BX1107">
        <v>0</v>
      </c>
      <c r="BY1107">
        <v>0</v>
      </c>
      <c r="BZ1107">
        <v>0</v>
      </c>
      <c r="CA1107">
        <v>0</v>
      </c>
      <c r="CB1107" s="17">
        <v>1</v>
      </c>
      <c r="CC1107">
        <v>0</v>
      </c>
      <c r="CD1107">
        <v>0</v>
      </c>
      <c r="CE1107">
        <v>1</v>
      </c>
      <c r="CF1107">
        <v>1</v>
      </c>
      <c r="CG1107">
        <v>0</v>
      </c>
      <c r="CH1107">
        <v>0</v>
      </c>
      <c r="CI1107">
        <v>0</v>
      </c>
      <c r="CJ1107">
        <v>0</v>
      </c>
      <c r="CK1107">
        <v>1</v>
      </c>
      <c r="CL1107">
        <v>0</v>
      </c>
      <c r="CM1107" s="17">
        <v>0</v>
      </c>
      <c r="CN1107">
        <v>4.149</v>
      </c>
      <c r="CO1107">
        <v>6</v>
      </c>
      <c r="CP1107">
        <v>1</v>
      </c>
      <c r="CQ1107">
        <v>0</v>
      </c>
      <c r="CR1107">
        <v>20</v>
      </c>
      <c r="CX1107" s="33" t="s">
        <v>85</v>
      </c>
    </row>
    <row r="1108" spans="1:102" x14ac:dyDescent="0.25">
      <c r="A1108">
        <v>1107</v>
      </c>
      <c r="B1108">
        <v>74</v>
      </c>
      <c r="C1108" s="24" t="s">
        <v>4179</v>
      </c>
      <c r="D1108" s="12">
        <v>6.3</v>
      </c>
      <c r="E1108" s="13">
        <v>1.3</v>
      </c>
      <c r="F1108" s="7">
        <f t="shared" si="273"/>
        <v>4.8461538461538458</v>
      </c>
      <c r="G1108" s="7">
        <f t="shared" si="263"/>
        <v>5</v>
      </c>
      <c r="H1108" s="15">
        <f t="shared" si="264"/>
        <v>7.6</v>
      </c>
      <c r="I1108" s="11">
        <f t="shared" si="265"/>
        <v>9.7678410112133671E-2</v>
      </c>
      <c r="J1108" s="32">
        <f t="shared" si="266"/>
        <v>2.0155862404091077E-2</v>
      </c>
      <c r="K1108" s="32">
        <f t="shared" si="267"/>
        <v>49.613357144025152</v>
      </c>
      <c r="L1108" s="8">
        <v>1</v>
      </c>
      <c r="M1108" s="9">
        <v>0</v>
      </c>
      <c r="N1108" s="8">
        <v>0</v>
      </c>
      <c r="O1108" s="9">
        <v>1</v>
      </c>
      <c r="P1108" s="9">
        <v>0</v>
      </c>
      <c r="Q1108" s="9">
        <v>0</v>
      </c>
      <c r="R1108" s="9">
        <v>0</v>
      </c>
      <c r="S1108" s="8">
        <v>2451</v>
      </c>
      <c r="T1108" s="9">
        <v>12</v>
      </c>
      <c r="U1108" s="9">
        <f t="shared" si="268"/>
        <v>2438</v>
      </c>
      <c r="V1108" s="9">
        <f t="shared" si="269"/>
        <v>14</v>
      </c>
      <c r="W1108" s="7">
        <v>9.6999999999999993</v>
      </c>
      <c r="X1108" s="7">
        <v>17.899999999999999</v>
      </c>
      <c r="Y1108" s="9">
        <v>1</v>
      </c>
      <c r="Z1108" s="9">
        <v>0</v>
      </c>
      <c r="AA1108" s="9">
        <v>1</v>
      </c>
      <c r="AB1108" s="9">
        <v>0</v>
      </c>
      <c r="AC1108" s="9">
        <v>0</v>
      </c>
      <c r="AD1108" s="29">
        <v>0</v>
      </c>
      <c r="AE1108" s="187">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2"/>
        <v>1</v>
      </c>
      <c r="AS1108">
        <v>0.82199999999999995</v>
      </c>
      <c r="AT1108" s="39">
        <v>0.17799999999999999</v>
      </c>
      <c r="AU1108">
        <v>0</v>
      </c>
      <c r="AV1108" s="17">
        <v>1</v>
      </c>
      <c r="AW1108">
        <v>0</v>
      </c>
      <c r="AX1108" s="17">
        <v>1</v>
      </c>
      <c r="AY1108" s="17" t="s">
        <v>5</v>
      </c>
      <c r="AZ1108">
        <v>0</v>
      </c>
      <c r="BA1108">
        <v>1</v>
      </c>
      <c r="BB1108">
        <v>0</v>
      </c>
      <c r="BC1108">
        <v>0</v>
      </c>
      <c r="BD1108">
        <v>0</v>
      </c>
      <c r="BE1108" s="17">
        <v>0</v>
      </c>
      <c r="BF1108">
        <v>0</v>
      </c>
      <c r="BG1108">
        <v>1</v>
      </c>
      <c r="BH1108" s="17">
        <v>0</v>
      </c>
      <c r="BI1108">
        <v>127.1666666666667</v>
      </c>
      <c r="BJ1108">
        <v>27</v>
      </c>
      <c r="BK1108" s="24">
        <v>42.1</v>
      </c>
      <c r="BL1108">
        <v>0</v>
      </c>
      <c r="BM1108">
        <v>0</v>
      </c>
      <c r="BN1108">
        <v>0</v>
      </c>
      <c r="BO1108">
        <v>0</v>
      </c>
      <c r="BP1108">
        <v>0</v>
      </c>
      <c r="BQ1108">
        <v>0</v>
      </c>
      <c r="BR1108">
        <v>0</v>
      </c>
      <c r="BS1108" s="17">
        <v>1</v>
      </c>
      <c r="BT1108">
        <v>0</v>
      </c>
      <c r="BU1108">
        <v>1</v>
      </c>
      <c r="BV1108">
        <v>0</v>
      </c>
      <c r="BW1108" s="17">
        <v>0</v>
      </c>
      <c r="BX1108">
        <v>0</v>
      </c>
      <c r="BY1108">
        <v>0</v>
      </c>
      <c r="BZ1108">
        <v>0</v>
      </c>
      <c r="CA1108">
        <v>0</v>
      </c>
      <c r="CB1108" s="17">
        <v>1</v>
      </c>
      <c r="CC1108">
        <v>0</v>
      </c>
      <c r="CD1108">
        <v>0</v>
      </c>
      <c r="CE1108">
        <v>1</v>
      </c>
      <c r="CF1108">
        <v>1</v>
      </c>
      <c r="CG1108">
        <v>0</v>
      </c>
      <c r="CH1108">
        <v>0</v>
      </c>
      <c r="CI1108">
        <v>0</v>
      </c>
      <c r="CJ1108">
        <v>0</v>
      </c>
      <c r="CK1108">
        <v>1</v>
      </c>
      <c r="CL1108">
        <v>0</v>
      </c>
      <c r="CM1108" s="17">
        <v>0</v>
      </c>
      <c r="CN1108">
        <v>4.149</v>
      </c>
      <c r="CO1108">
        <v>6</v>
      </c>
      <c r="CP1108">
        <v>1</v>
      </c>
      <c r="CQ1108">
        <v>0</v>
      </c>
      <c r="CR1108">
        <v>20</v>
      </c>
      <c r="CX1108" s="33" t="s">
        <v>85</v>
      </c>
    </row>
    <row r="1109" spans="1:102" x14ac:dyDescent="0.25">
      <c r="A1109">
        <v>1108</v>
      </c>
      <c r="B1109">
        <v>74</v>
      </c>
      <c r="C1109" s="24" t="s">
        <v>4179</v>
      </c>
      <c r="D1109" s="12">
        <v>4.5</v>
      </c>
      <c r="E1109" s="13">
        <v>0.9</v>
      </c>
      <c r="F1109" s="7">
        <f t="shared" si="273"/>
        <v>5</v>
      </c>
      <c r="G1109" s="7">
        <f t="shared" si="263"/>
        <v>3.6</v>
      </c>
      <c r="H1109" s="15">
        <f t="shared" si="264"/>
        <v>5.4</v>
      </c>
      <c r="I1109" s="11">
        <f t="shared" si="265"/>
        <v>0.13277976293203617</v>
      </c>
      <c r="J1109" s="32">
        <f t="shared" si="266"/>
        <v>2.6555952586407236E-2</v>
      </c>
      <c r="K1109" s="32">
        <f t="shared" si="267"/>
        <v>37.656340767525464</v>
      </c>
      <c r="L1109" s="8">
        <v>1</v>
      </c>
      <c r="M1109" s="9">
        <v>0</v>
      </c>
      <c r="N1109" s="8">
        <v>0</v>
      </c>
      <c r="O1109" s="9">
        <v>1</v>
      </c>
      <c r="P1109" s="9">
        <v>0</v>
      </c>
      <c r="Q1109" s="9">
        <v>0</v>
      </c>
      <c r="R1109" s="9">
        <v>0</v>
      </c>
      <c r="S1109" s="8">
        <v>1405</v>
      </c>
      <c r="T1109" s="9">
        <v>11</v>
      </c>
      <c r="U1109" s="9">
        <f t="shared" si="268"/>
        <v>1393</v>
      </c>
      <c r="V1109" s="9">
        <f t="shared" si="269"/>
        <v>14</v>
      </c>
      <c r="W1109" s="7">
        <v>9.3000000000000007</v>
      </c>
      <c r="X1109" s="7">
        <v>10.7</v>
      </c>
      <c r="Y1109" s="9">
        <v>1</v>
      </c>
      <c r="Z1109" s="9">
        <v>0</v>
      </c>
      <c r="AA1109" s="9">
        <v>1</v>
      </c>
      <c r="AB1109" s="9">
        <v>0</v>
      </c>
      <c r="AC1109" s="9">
        <v>0</v>
      </c>
      <c r="AD1109" s="29">
        <v>0</v>
      </c>
      <c r="AE1109" s="187">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2"/>
        <v>0</v>
      </c>
      <c r="AS1109">
        <v>0.94499999999999995</v>
      </c>
      <c r="AT1109" s="39">
        <v>0.55000000000000004</v>
      </c>
      <c r="AU1109">
        <v>0</v>
      </c>
      <c r="AV1109" s="17">
        <v>1</v>
      </c>
      <c r="AW1109">
        <v>0</v>
      </c>
      <c r="AX1109" s="17">
        <v>1</v>
      </c>
      <c r="AY1109" s="17" t="s">
        <v>5</v>
      </c>
      <c r="AZ1109">
        <v>0</v>
      </c>
      <c r="BA1109">
        <v>1</v>
      </c>
      <c r="BB1109">
        <v>0</v>
      </c>
      <c r="BC1109">
        <v>0</v>
      </c>
      <c r="BD1109">
        <v>0</v>
      </c>
      <c r="BE1109" s="17">
        <v>0</v>
      </c>
      <c r="BF1109">
        <v>0</v>
      </c>
      <c r="BG1109">
        <v>1</v>
      </c>
      <c r="BH1109" s="17">
        <v>0</v>
      </c>
      <c r="BI1109">
        <v>127.1666666666667</v>
      </c>
      <c r="BJ1109">
        <v>27</v>
      </c>
      <c r="BK1109" s="24">
        <v>34.700000000000003</v>
      </c>
      <c r="BL1109">
        <v>1</v>
      </c>
      <c r="BM1109">
        <v>0</v>
      </c>
      <c r="BN1109">
        <v>0</v>
      </c>
      <c r="BO1109">
        <v>0</v>
      </c>
      <c r="BP1109">
        <v>0</v>
      </c>
      <c r="BQ1109">
        <v>0</v>
      </c>
      <c r="BR1109">
        <v>0</v>
      </c>
      <c r="BS1109" s="17">
        <v>0</v>
      </c>
      <c r="BT1109">
        <v>0</v>
      </c>
      <c r="BU1109">
        <v>0</v>
      </c>
      <c r="BV1109">
        <v>1</v>
      </c>
      <c r="BW1109" s="17">
        <v>0</v>
      </c>
      <c r="BX1109">
        <v>0</v>
      </c>
      <c r="BY1109">
        <v>0</v>
      </c>
      <c r="BZ1109">
        <v>0</v>
      </c>
      <c r="CA1109">
        <v>0</v>
      </c>
      <c r="CB1109" s="17">
        <v>1</v>
      </c>
      <c r="CC1109">
        <v>0</v>
      </c>
      <c r="CD1109">
        <v>0</v>
      </c>
      <c r="CE1109">
        <v>1</v>
      </c>
      <c r="CF1109">
        <v>1</v>
      </c>
      <c r="CG1109">
        <v>0</v>
      </c>
      <c r="CH1109">
        <v>0</v>
      </c>
      <c r="CI1109">
        <v>0</v>
      </c>
      <c r="CJ1109">
        <v>0</v>
      </c>
      <c r="CK1109">
        <v>1</v>
      </c>
      <c r="CL1109">
        <v>0</v>
      </c>
      <c r="CM1109" s="17">
        <v>0</v>
      </c>
      <c r="CN1109">
        <v>4.149</v>
      </c>
      <c r="CO1109">
        <v>6</v>
      </c>
      <c r="CP1109">
        <v>1</v>
      </c>
      <c r="CQ1109">
        <v>0</v>
      </c>
      <c r="CR1109">
        <v>20</v>
      </c>
      <c r="CX1109" s="33" t="s">
        <v>85</v>
      </c>
    </row>
    <row r="1110" spans="1:102" x14ac:dyDescent="0.25">
      <c r="A1110">
        <v>1109</v>
      </c>
      <c r="B1110">
        <v>74</v>
      </c>
      <c r="C1110" s="24" t="s">
        <v>4179</v>
      </c>
      <c r="D1110" s="12">
        <v>8</v>
      </c>
      <c r="E1110" s="13">
        <v>3.4</v>
      </c>
      <c r="F1110" s="7">
        <f t="shared" si="273"/>
        <v>2.3529411764705883</v>
      </c>
      <c r="G1110" s="7">
        <f t="shared" si="263"/>
        <v>4.5999999999999996</v>
      </c>
      <c r="H1110" s="15">
        <f t="shared" si="264"/>
        <v>11.4</v>
      </c>
      <c r="I1110" s="11">
        <f t="shared" si="265"/>
        <v>6.2872956111088646E-2</v>
      </c>
      <c r="J1110" s="32">
        <f t="shared" si="266"/>
        <v>2.6721006347212674E-2</v>
      </c>
      <c r="K1110" s="32">
        <f t="shared" si="267"/>
        <v>37.423740221681889</v>
      </c>
      <c r="L1110" s="8">
        <v>1</v>
      </c>
      <c r="M1110" s="9">
        <v>0</v>
      </c>
      <c r="N1110" s="8">
        <v>0</v>
      </c>
      <c r="O1110" s="9">
        <v>1</v>
      </c>
      <c r="P1110" s="9">
        <v>0</v>
      </c>
      <c r="Q1110" s="9">
        <v>0</v>
      </c>
      <c r="R1110" s="9">
        <v>0</v>
      </c>
      <c r="S1110" s="8">
        <v>1405</v>
      </c>
      <c r="T1110" s="9">
        <v>9</v>
      </c>
      <c r="U1110" s="9">
        <f t="shared" si="268"/>
        <v>1395</v>
      </c>
      <c r="V1110" s="9">
        <f t="shared" si="269"/>
        <v>14</v>
      </c>
      <c r="W1110" s="7">
        <v>9.3000000000000007</v>
      </c>
      <c r="X1110" s="7">
        <v>10.7</v>
      </c>
      <c r="Y1110" s="9">
        <v>1</v>
      </c>
      <c r="Z1110" s="9">
        <v>0</v>
      </c>
      <c r="AA1110" s="9">
        <v>1</v>
      </c>
      <c r="AB1110" s="9">
        <v>0</v>
      </c>
      <c r="AC1110" s="9">
        <v>0</v>
      </c>
      <c r="AD1110" s="29">
        <v>0</v>
      </c>
      <c r="AE1110" s="187">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2"/>
        <v>0</v>
      </c>
      <c r="AS1110">
        <v>0.94499999999999995</v>
      </c>
      <c r="AT1110" s="39">
        <v>0.55000000000000004</v>
      </c>
      <c r="AU1110">
        <v>0</v>
      </c>
      <c r="AV1110" s="17">
        <v>1</v>
      </c>
      <c r="AW1110">
        <v>0</v>
      </c>
      <c r="AX1110" s="17">
        <v>1</v>
      </c>
      <c r="AY1110" s="17" t="s">
        <v>5</v>
      </c>
      <c r="AZ1110">
        <v>0</v>
      </c>
      <c r="BA1110">
        <v>1</v>
      </c>
      <c r="BB1110">
        <v>0</v>
      </c>
      <c r="BC1110">
        <v>0</v>
      </c>
      <c r="BD1110">
        <v>0</v>
      </c>
      <c r="BE1110" s="17">
        <v>0</v>
      </c>
      <c r="BF1110">
        <v>0</v>
      </c>
      <c r="BG1110">
        <v>1</v>
      </c>
      <c r="BH1110" s="17">
        <v>0</v>
      </c>
      <c r="BI1110">
        <v>127.1666666666667</v>
      </c>
      <c r="BJ1110">
        <v>27</v>
      </c>
      <c r="BK1110" s="24">
        <v>34.700000000000003</v>
      </c>
      <c r="BL1110">
        <v>0</v>
      </c>
      <c r="BM1110">
        <v>0</v>
      </c>
      <c r="BN1110">
        <v>0</v>
      </c>
      <c r="BO1110">
        <v>0</v>
      </c>
      <c r="BP1110">
        <v>0</v>
      </c>
      <c r="BQ1110">
        <v>0</v>
      </c>
      <c r="BR1110">
        <v>0</v>
      </c>
      <c r="BS1110" s="17">
        <v>1</v>
      </c>
      <c r="BT1110">
        <v>0</v>
      </c>
      <c r="BU1110">
        <v>1</v>
      </c>
      <c r="BV1110">
        <v>0</v>
      </c>
      <c r="BW1110" s="17">
        <v>0</v>
      </c>
      <c r="BX1110">
        <v>0</v>
      </c>
      <c r="BY1110">
        <v>0</v>
      </c>
      <c r="BZ1110">
        <v>0</v>
      </c>
      <c r="CA1110">
        <v>0</v>
      </c>
      <c r="CB1110" s="17">
        <v>1</v>
      </c>
      <c r="CC1110">
        <v>0</v>
      </c>
      <c r="CD1110">
        <v>0</v>
      </c>
      <c r="CE1110">
        <v>1</v>
      </c>
      <c r="CF1110">
        <v>1</v>
      </c>
      <c r="CG1110">
        <v>0</v>
      </c>
      <c r="CH1110">
        <v>0</v>
      </c>
      <c r="CI1110">
        <v>0</v>
      </c>
      <c r="CJ1110">
        <v>0</v>
      </c>
      <c r="CK1110">
        <v>1</v>
      </c>
      <c r="CL1110">
        <v>0</v>
      </c>
      <c r="CM1110" s="17">
        <v>0</v>
      </c>
      <c r="CN1110">
        <v>4.149</v>
      </c>
      <c r="CO1110">
        <v>6</v>
      </c>
      <c r="CP1110">
        <v>1</v>
      </c>
      <c r="CQ1110">
        <v>0</v>
      </c>
      <c r="CR1110">
        <v>20</v>
      </c>
      <c r="CX1110" s="33" t="s">
        <v>85</v>
      </c>
    </row>
    <row r="1111" spans="1:102" x14ac:dyDescent="0.25">
      <c r="A1111">
        <v>1110</v>
      </c>
      <c r="B1111">
        <v>74</v>
      </c>
      <c r="C1111" s="24" t="s">
        <v>4179</v>
      </c>
      <c r="D1111" s="12">
        <v>8</v>
      </c>
      <c r="E1111" s="13">
        <v>3.5</v>
      </c>
      <c r="F1111" s="7">
        <f t="shared" si="273"/>
        <v>2.2857142857142856</v>
      </c>
      <c r="G1111" s="7">
        <f t="shared" si="263"/>
        <v>4.5</v>
      </c>
      <c r="H1111" s="15">
        <f t="shared" si="264"/>
        <v>11.5</v>
      </c>
      <c r="I1111" s="11">
        <f t="shared" si="265"/>
        <v>6.1083386705926834E-2</v>
      </c>
      <c r="J1111" s="32">
        <f t="shared" si="266"/>
        <v>2.6723981683842993E-2</v>
      </c>
      <c r="K1111" s="32">
        <f t="shared" si="267"/>
        <v>37.419573618574525</v>
      </c>
      <c r="L1111" s="8">
        <v>1</v>
      </c>
      <c r="M1111" s="9">
        <v>0</v>
      </c>
      <c r="N1111" s="8">
        <v>0</v>
      </c>
      <c r="O1111" s="9">
        <v>1</v>
      </c>
      <c r="P1111" s="9">
        <v>0</v>
      </c>
      <c r="Q1111" s="9">
        <v>0</v>
      </c>
      <c r="R1111" s="9">
        <v>0</v>
      </c>
      <c r="S1111" s="8">
        <v>1405</v>
      </c>
      <c r="T1111" s="9">
        <v>9</v>
      </c>
      <c r="U1111" s="9">
        <f t="shared" si="268"/>
        <v>1395</v>
      </c>
      <c r="V1111" s="9">
        <f t="shared" si="269"/>
        <v>14</v>
      </c>
      <c r="W1111" s="7">
        <v>9.3000000000000007</v>
      </c>
      <c r="X1111" s="7">
        <v>10.7</v>
      </c>
      <c r="Y1111" s="9">
        <v>1</v>
      </c>
      <c r="Z1111" s="9">
        <v>0</v>
      </c>
      <c r="AA1111" s="9">
        <v>1</v>
      </c>
      <c r="AB1111" s="9">
        <v>0</v>
      </c>
      <c r="AC1111" s="9">
        <v>0</v>
      </c>
      <c r="AD1111" s="29">
        <v>0</v>
      </c>
      <c r="AE1111" s="187">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2"/>
        <v>0</v>
      </c>
      <c r="AS1111">
        <v>0.94499999999999995</v>
      </c>
      <c r="AT1111" s="39">
        <v>0.55000000000000004</v>
      </c>
      <c r="AU1111">
        <v>0</v>
      </c>
      <c r="AV1111" s="17">
        <v>1</v>
      </c>
      <c r="AW1111">
        <v>0</v>
      </c>
      <c r="AX1111" s="17">
        <v>1</v>
      </c>
      <c r="AY1111" s="17" t="s">
        <v>5</v>
      </c>
      <c r="AZ1111">
        <v>0</v>
      </c>
      <c r="BA1111">
        <v>1</v>
      </c>
      <c r="BB1111">
        <v>0</v>
      </c>
      <c r="BC1111">
        <v>0</v>
      </c>
      <c r="BD1111">
        <v>0</v>
      </c>
      <c r="BE1111" s="17">
        <v>0</v>
      </c>
      <c r="BF1111">
        <v>0</v>
      </c>
      <c r="BG1111">
        <v>1</v>
      </c>
      <c r="BH1111" s="17">
        <v>0</v>
      </c>
      <c r="BI1111">
        <v>127.1666666666667</v>
      </c>
      <c r="BJ1111">
        <v>27</v>
      </c>
      <c r="BK1111" s="24">
        <v>34.700000000000003</v>
      </c>
      <c r="BL1111">
        <v>0</v>
      </c>
      <c r="BM1111">
        <v>0</v>
      </c>
      <c r="BN1111">
        <v>0</v>
      </c>
      <c r="BO1111">
        <v>0</v>
      </c>
      <c r="BP1111">
        <v>0</v>
      </c>
      <c r="BQ1111">
        <v>0</v>
      </c>
      <c r="BR1111">
        <v>0</v>
      </c>
      <c r="BS1111" s="17">
        <v>1</v>
      </c>
      <c r="BT1111">
        <v>0</v>
      </c>
      <c r="BU1111">
        <v>1</v>
      </c>
      <c r="BV1111">
        <v>0</v>
      </c>
      <c r="BW1111" s="17">
        <v>0</v>
      </c>
      <c r="BX1111">
        <v>0</v>
      </c>
      <c r="BY1111">
        <v>0</v>
      </c>
      <c r="BZ1111">
        <v>0</v>
      </c>
      <c r="CA1111">
        <v>0</v>
      </c>
      <c r="CB1111" s="17">
        <v>1</v>
      </c>
      <c r="CC1111">
        <v>0</v>
      </c>
      <c r="CD1111">
        <v>0</v>
      </c>
      <c r="CE1111">
        <v>1</v>
      </c>
      <c r="CF1111">
        <v>1</v>
      </c>
      <c r="CG1111">
        <v>0</v>
      </c>
      <c r="CH1111">
        <v>0</v>
      </c>
      <c r="CI1111">
        <v>0</v>
      </c>
      <c r="CJ1111">
        <v>0</v>
      </c>
      <c r="CK1111">
        <v>1</v>
      </c>
      <c r="CL1111">
        <v>0</v>
      </c>
      <c r="CM1111" s="17">
        <v>0</v>
      </c>
      <c r="CN1111">
        <v>4.149</v>
      </c>
      <c r="CO1111">
        <v>6</v>
      </c>
      <c r="CP1111">
        <v>1</v>
      </c>
      <c r="CQ1111">
        <v>0</v>
      </c>
      <c r="CR1111">
        <v>20</v>
      </c>
      <c r="CX1111" s="33" t="s">
        <v>85</v>
      </c>
    </row>
    <row r="1112" spans="1:102" x14ac:dyDescent="0.25">
      <c r="A1112">
        <v>1111</v>
      </c>
      <c r="B1112">
        <v>74</v>
      </c>
      <c r="C1112" s="24" t="s">
        <v>4179</v>
      </c>
      <c r="D1112" s="12">
        <v>8.4</v>
      </c>
      <c r="E1112" s="13">
        <v>3.8</v>
      </c>
      <c r="F1112" s="7">
        <f t="shared" si="273"/>
        <v>2.2105263157894739</v>
      </c>
      <c r="G1112" s="7">
        <f t="shared" si="263"/>
        <v>4.6000000000000005</v>
      </c>
      <c r="H1112" s="15">
        <f t="shared" si="264"/>
        <v>12.2</v>
      </c>
      <c r="I1112" s="11">
        <f t="shared" si="265"/>
        <v>5.908119733986171E-2</v>
      </c>
      <c r="J1112" s="32">
        <f t="shared" si="266"/>
        <v>2.6727208320413625E-2</v>
      </c>
      <c r="K1112" s="32">
        <f t="shared" si="267"/>
        <v>37.415056148465126</v>
      </c>
      <c r="L1112" s="8">
        <v>1</v>
      </c>
      <c r="M1112" s="9">
        <v>0</v>
      </c>
      <c r="N1112" s="8">
        <v>0</v>
      </c>
      <c r="O1112" s="9">
        <v>1</v>
      </c>
      <c r="P1112" s="9">
        <v>0</v>
      </c>
      <c r="Q1112" s="9">
        <v>0</v>
      </c>
      <c r="R1112" s="9">
        <v>0</v>
      </c>
      <c r="S1112" s="8">
        <v>1405</v>
      </c>
      <c r="T1112" s="9">
        <v>9</v>
      </c>
      <c r="U1112" s="9">
        <f t="shared" si="268"/>
        <v>1395</v>
      </c>
      <c r="V1112" s="9">
        <f t="shared" si="269"/>
        <v>14</v>
      </c>
      <c r="W1112" s="7">
        <v>9.3000000000000007</v>
      </c>
      <c r="X1112" s="7">
        <v>10.7</v>
      </c>
      <c r="Y1112" s="9">
        <v>1</v>
      </c>
      <c r="Z1112" s="9">
        <v>0</v>
      </c>
      <c r="AA1112" s="9">
        <v>1</v>
      </c>
      <c r="AB1112" s="9">
        <v>0</v>
      </c>
      <c r="AC1112" s="9">
        <v>0</v>
      </c>
      <c r="AD1112" s="29">
        <v>0</v>
      </c>
      <c r="AE1112" s="187">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2"/>
        <v>0</v>
      </c>
      <c r="AS1112">
        <v>0.94499999999999995</v>
      </c>
      <c r="AT1112" s="39">
        <v>0.55000000000000004</v>
      </c>
      <c r="AU1112">
        <v>0</v>
      </c>
      <c r="AV1112" s="17">
        <v>1</v>
      </c>
      <c r="AW1112">
        <v>0</v>
      </c>
      <c r="AX1112" s="17">
        <v>1</v>
      </c>
      <c r="AY1112" s="17" t="s">
        <v>5</v>
      </c>
      <c r="AZ1112">
        <v>0</v>
      </c>
      <c r="BA1112">
        <v>1</v>
      </c>
      <c r="BB1112">
        <v>0</v>
      </c>
      <c r="BC1112">
        <v>0</v>
      </c>
      <c r="BD1112">
        <v>0</v>
      </c>
      <c r="BE1112" s="17">
        <v>0</v>
      </c>
      <c r="BF1112">
        <v>0</v>
      </c>
      <c r="BG1112">
        <v>1</v>
      </c>
      <c r="BH1112" s="17">
        <v>0</v>
      </c>
      <c r="BI1112">
        <v>127.1666666666667</v>
      </c>
      <c r="BJ1112">
        <v>27</v>
      </c>
      <c r="BK1112" s="24">
        <v>34.700000000000003</v>
      </c>
      <c r="BL1112">
        <v>0</v>
      </c>
      <c r="BM1112">
        <v>0</v>
      </c>
      <c r="BN1112">
        <v>0</v>
      </c>
      <c r="BO1112">
        <v>0</v>
      </c>
      <c r="BP1112">
        <v>0</v>
      </c>
      <c r="BQ1112">
        <v>0</v>
      </c>
      <c r="BR1112">
        <v>0</v>
      </c>
      <c r="BS1112" s="17">
        <v>1</v>
      </c>
      <c r="BT1112">
        <v>0</v>
      </c>
      <c r="BU1112">
        <v>1</v>
      </c>
      <c r="BV1112">
        <v>0</v>
      </c>
      <c r="BW1112" s="17">
        <v>0</v>
      </c>
      <c r="BX1112">
        <v>0</v>
      </c>
      <c r="BY1112">
        <v>0</v>
      </c>
      <c r="BZ1112">
        <v>0</v>
      </c>
      <c r="CA1112">
        <v>0</v>
      </c>
      <c r="CB1112" s="17">
        <v>1</v>
      </c>
      <c r="CC1112">
        <v>0</v>
      </c>
      <c r="CD1112">
        <v>0</v>
      </c>
      <c r="CE1112">
        <v>1</v>
      </c>
      <c r="CF1112">
        <v>1</v>
      </c>
      <c r="CG1112">
        <v>0</v>
      </c>
      <c r="CH1112">
        <v>0</v>
      </c>
      <c r="CI1112">
        <v>0</v>
      </c>
      <c r="CJ1112">
        <v>0</v>
      </c>
      <c r="CK1112">
        <v>1</v>
      </c>
      <c r="CL1112">
        <v>0</v>
      </c>
      <c r="CM1112" s="17">
        <v>0</v>
      </c>
      <c r="CN1112">
        <v>4.149</v>
      </c>
      <c r="CO1112">
        <v>6</v>
      </c>
      <c r="CP1112">
        <v>1</v>
      </c>
      <c r="CQ1112">
        <v>0</v>
      </c>
      <c r="CR1112">
        <v>20</v>
      </c>
      <c r="CX1112" s="33" t="s">
        <v>85</v>
      </c>
    </row>
    <row r="1113" spans="1:102" x14ac:dyDescent="0.25">
      <c r="A1113">
        <v>1112</v>
      </c>
      <c r="B1113">
        <v>74</v>
      </c>
      <c r="C1113" s="24" t="s">
        <v>4179</v>
      </c>
      <c r="D1113" s="12">
        <v>3.6</v>
      </c>
      <c r="E1113" s="13">
        <v>0.8</v>
      </c>
      <c r="F1113" s="7">
        <f t="shared" si="273"/>
        <v>4.5</v>
      </c>
      <c r="G1113" s="7">
        <f t="shared" si="263"/>
        <v>2.8</v>
      </c>
      <c r="H1113" s="15">
        <f t="shared" si="264"/>
        <v>4.4000000000000004</v>
      </c>
      <c r="I1113" s="11">
        <f t="shared" si="265"/>
        <v>0.14575018235653436</v>
      </c>
      <c r="J1113" s="32">
        <f t="shared" si="266"/>
        <v>3.2388929412563189E-2</v>
      </c>
      <c r="K1113" s="32">
        <f t="shared" si="267"/>
        <v>30.874746962525865</v>
      </c>
      <c r="L1113" s="8">
        <v>1</v>
      </c>
      <c r="M1113" s="9">
        <v>0</v>
      </c>
      <c r="N1113" s="8">
        <v>0</v>
      </c>
      <c r="O1113" s="9">
        <v>1</v>
      </c>
      <c r="P1113" s="9">
        <v>0</v>
      </c>
      <c r="Q1113" s="9">
        <v>0</v>
      </c>
      <c r="R1113" s="9">
        <v>0</v>
      </c>
      <c r="S1113" s="8">
        <v>945</v>
      </c>
      <c r="T1113" s="9">
        <v>11</v>
      </c>
      <c r="U1113" s="9">
        <f t="shared" si="268"/>
        <v>933</v>
      </c>
      <c r="V1113" s="9">
        <f t="shared" si="269"/>
        <v>14</v>
      </c>
      <c r="W1113" s="7">
        <v>9.3000000000000007</v>
      </c>
      <c r="X1113" s="7">
        <v>10.7</v>
      </c>
      <c r="Y1113" s="9">
        <v>1</v>
      </c>
      <c r="Z1113" s="9">
        <v>0</v>
      </c>
      <c r="AA1113" s="9">
        <v>1</v>
      </c>
      <c r="AB1113" s="9">
        <v>0</v>
      </c>
      <c r="AC1113" s="9">
        <v>0</v>
      </c>
      <c r="AD1113" s="29">
        <v>0</v>
      </c>
      <c r="AE1113" s="187">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2"/>
        <v>1</v>
      </c>
      <c r="AS1113">
        <v>0.94499999999999995</v>
      </c>
      <c r="AT1113" s="39">
        <v>0.55000000000000004</v>
      </c>
      <c r="AU1113">
        <v>0</v>
      </c>
      <c r="AV1113" s="17">
        <v>1</v>
      </c>
      <c r="AW1113">
        <v>0</v>
      </c>
      <c r="AX1113" s="17">
        <v>1</v>
      </c>
      <c r="AY1113" s="17" t="s">
        <v>5</v>
      </c>
      <c r="AZ1113">
        <v>0</v>
      </c>
      <c r="BA1113">
        <v>1</v>
      </c>
      <c r="BB1113">
        <v>0</v>
      </c>
      <c r="BC1113">
        <v>0</v>
      </c>
      <c r="BD1113">
        <v>0</v>
      </c>
      <c r="BE1113" s="17">
        <v>0</v>
      </c>
      <c r="BF1113">
        <v>0</v>
      </c>
      <c r="BG1113">
        <v>1</v>
      </c>
      <c r="BH1113" s="17">
        <v>0</v>
      </c>
      <c r="BI1113">
        <v>127.1666666666667</v>
      </c>
      <c r="BJ1113">
        <v>27</v>
      </c>
      <c r="BK1113" s="24">
        <v>34.700000000000003</v>
      </c>
      <c r="BL1113">
        <v>1</v>
      </c>
      <c r="BM1113">
        <v>0</v>
      </c>
      <c r="BN1113">
        <v>0</v>
      </c>
      <c r="BO1113">
        <v>0</v>
      </c>
      <c r="BP1113">
        <v>0</v>
      </c>
      <c r="BQ1113">
        <v>0</v>
      </c>
      <c r="BR1113">
        <v>0</v>
      </c>
      <c r="BS1113" s="17">
        <v>0</v>
      </c>
      <c r="BT1113">
        <v>0</v>
      </c>
      <c r="BU1113">
        <v>0</v>
      </c>
      <c r="BV1113">
        <v>1</v>
      </c>
      <c r="BW1113" s="17">
        <v>0</v>
      </c>
      <c r="BX1113">
        <v>0</v>
      </c>
      <c r="BY1113">
        <v>0</v>
      </c>
      <c r="BZ1113">
        <v>0</v>
      </c>
      <c r="CA1113">
        <v>0</v>
      </c>
      <c r="CB1113" s="17">
        <v>0</v>
      </c>
      <c r="CC1113">
        <v>0</v>
      </c>
      <c r="CD1113">
        <v>0</v>
      </c>
      <c r="CE1113">
        <v>1</v>
      </c>
      <c r="CF1113">
        <v>1</v>
      </c>
      <c r="CG1113">
        <v>0</v>
      </c>
      <c r="CH1113">
        <v>0</v>
      </c>
      <c r="CI1113">
        <v>0</v>
      </c>
      <c r="CJ1113">
        <v>0</v>
      </c>
      <c r="CK1113">
        <v>1</v>
      </c>
      <c r="CL1113">
        <v>0</v>
      </c>
      <c r="CM1113" s="17">
        <v>0</v>
      </c>
      <c r="CN1113">
        <v>4.149</v>
      </c>
      <c r="CO1113">
        <v>6</v>
      </c>
      <c r="CP1113">
        <v>1</v>
      </c>
      <c r="CQ1113">
        <v>0</v>
      </c>
      <c r="CR1113">
        <v>20</v>
      </c>
      <c r="CX1113" s="33" t="s">
        <v>85</v>
      </c>
    </row>
    <row r="1114" spans="1:102" x14ac:dyDescent="0.25">
      <c r="A1114">
        <v>1113</v>
      </c>
      <c r="B1114">
        <v>74</v>
      </c>
      <c r="C1114" s="24" t="s">
        <v>4179</v>
      </c>
      <c r="D1114" s="12">
        <v>3.3</v>
      </c>
      <c r="E1114" s="13">
        <v>0.9</v>
      </c>
      <c r="F1114" s="7">
        <f t="shared" si="273"/>
        <v>3.6666666666666665</v>
      </c>
      <c r="G1114" s="7">
        <f t="shared" si="263"/>
        <v>2.4</v>
      </c>
      <c r="H1114" s="15">
        <f t="shared" si="264"/>
        <v>4.2</v>
      </c>
      <c r="I1114" s="11">
        <f t="shared" si="265"/>
        <v>0.11323970232334872</v>
      </c>
      <c r="J1114" s="32">
        <f t="shared" si="266"/>
        <v>3.0883555179095103E-2</v>
      </c>
      <c r="K1114" s="32">
        <f t="shared" si="267"/>
        <v>32.379691852215707</v>
      </c>
      <c r="L1114" s="8">
        <v>1</v>
      </c>
      <c r="M1114" s="9">
        <v>0</v>
      </c>
      <c r="N1114" s="8">
        <v>0</v>
      </c>
      <c r="O1114" s="9">
        <v>1</v>
      </c>
      <c r="P1114" s="9">
        <v>0</v>
      </c>
      <c r="Q1114" s="9">
        <v>0</v>
      </c>
      <c r="R1114" s="9">
        <v>0</v>
      </c>
      <c r="S1114" s="8">
        <v>1047</v>
      </c>
      <c r="T1114" s="9">
        <v>11</v>
      </c>
      <c r="U1114" s="9">
        <f t="shared" si="268"/>
        <v>1035</v>
      </c>
      <c r="V1114" s="9">
        <f t="shared" si="269"/>
        <v>14</v>
      </c>
      <c r="W1114" s="7">
        <v>9.3000000000000007</v>
      </c>
      <c r="X1114" s="7">
        <v>10.7</v>
      </c>
      <c r="Y1114" s="9">
        <v>1</v>
      </c>
      <c r="Z1114" s="9">
        <v>0</v>
      </c>
      <c r="AA1114" s="9">
        <v>1</v>
      </c>
      <c r="AB1114" s="9">
        <v>0</v>
      </c>
      <c r="AC1114" s="9">
        <v>0</v>
      </c>
      <c r="AD1114" s="29">
        <v>0</v>
      </c>
      <c r="AE1114" s="187">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2"/>
        <v>1</v>
      </c>
      <c r="AS1114">
        <v>0.94499999999999995</v>
      </c>
      <c r="AT1114" s="39">
        <v>0.55000000000000004</v>
      </c>
      <c r="AU1114">
        <v>0</v>
      </c>
      <c r="AV1114" s="17">
        <v>1</v>
      </c>
      <c r="AW1114">
        <v>0</v>
      </c>
      <c r="AX1114" s="17">
        <v>1</v>
      </c>
      <c r="AY1114" s="17" t="s">
        <v>5</v>
      </c>
      <c r="AZ1114">
        <v>0</v>
      </c>
      <c r="BA1114">
        <v>1</v>
      </c>
      <c r="BB1114">
        <v>0</v>
      </c>
      <c r="BC1114">
        <v>0</v>
      </c>
      <c r="BD1114">
        <v>0</v>
      </c>
      <c r="BE1114" s="17">
        <v>0</v>
      </c>
      <c r="BF1114">
        <v>0</v>
      </c>
      <c r="BG1114">
        <v>1</v>
      </c>
      <c r="BH1114" s="17">
        <v>0</v>
      </c>
      <c r="BI1114">
        <v>127.1666666666667</v>
      </c>
      <c r="BJ1114">
        <v>27</v>
      </c>
      <c r="BK1114" s="24">
        <v>34.700000000000003</v>
      </c>
      <c r="BL1114">
        <v>1</v>
      </c>
      <c r="BM1114">
        <v>0</v>
      </c>
      <c r="BN1114">
        <v>0</v>
      </c>
      <c r="BO1114">
        <v>0</v>
      </c>
      <c r="BP1114">
        <v>0</v>
      </c>
      <c r="BQ1114">
        <v>0</v>
      </c>
      <c r="BR1114">
        <v>0</v>
      </c>
      <c r="BS1114" s="17">
        <v>0</v>
      </c>
      <c r="BT1114">
        <v>0</v>
      </c>
      <c r="BU1114">
        <v>0</v>
      </c>
      <c r="BV1114">
        <v>1</v>
      </c>
      <c r="BW1114" s="17">
        <v>0</v>
      </c>
      <c r="BX1114">
        <v>0</v>
      </c>
      <c r="BY1114">
        <v>0</v>
      </c>
      <c r="BZ1114">
        <v>0</v>
      </c>
      <c r="CA1114">
        <v>0</v>
      </c>
      <c r="CB1114" s="17">
        <v>0</v>
      </c>
      <c r="CC1114">
        <v>0</v>
      </c>
      <c r="CD1114">
        <v>0</v>
      </c>
      <c r="CE1114">
        <v>1</v>
      </c>
      <c r="CF1114">
        <v>1</v>
      </c>
      <c r="CG1114">
        <v>0</v>
      </c>
      <c r="CH1114">
        <v>0</v>
      </c>
      <c r="CI1114">
        <v>0</v>
      </c>
      <c r="CJ1114">
        <v>0</v>
      </c>
      <c r="CK1114">
        <v>1</v>
      </c>
      <c r="CL1114">
        <v>0</v>
      </c>
      <c r="CM1114" s="17">
        <v>0</v>
      </c>
      <c r="CN1114">
        <v>4.149</v>
      </c>
      <c r="CO1114">
        <v>6</v>
      </c>
      <c r="CP1114">
        <v>1</v>
      </c>
      <c r="CQ1114">
        <v>0</v>
      </c>
      <c r="CR1114">
        <v>20</v>
      </c>
      <c r="CX1114" s="33" t="s">
        <v>85</v>
      </c>
    </row>
    <row r="1115" spans="1:102" x14ac:dyDescent="0.25">
      <c r="A1115">
        <v>1114</v>
      </c>
      <c r="B1115">
        <v>74</v>
      </c>
      <c r="C1115" s="24" t="s">
        <v>4179</v>
      </c>
      <c r="D1115" s="12">
        <v>7.4</v>
      </c>
      <c r="E1115" s="13">
        <v>3.2</v>
      </c>
      <c r="F1115" s="7">
        <f t="shared" si="273"/>
        <v>2.3125</v>
      </c>
      <c r="G1115" s="7">
        <f t="shared" si="263"/>
        <v>4.2</v>
      </c>
      <c r="H1115" s="15">
        <f t="shared" si="264"/>
        <v>10.600000000000001</v>
      </c>
      <c r="I1115" s="11">
        <f t="shared" si="265"/>
        <v>7.5451619050317345E-2</v>
      </c>
      <c r="J1115" s="32">
        <f t="shared" si="266"/>
        <v>3.2627727156893979E-2</v>
      </c>
      <c r="K1115" s="32">
        <f t="shared" si="267"/>
        <v>30.648779033592842</v>
      </c>
      <c r="L1115" s="8">
        <v>1</v>
      </c>
      <c r="M1115" s="9">
        <v>0</v>
      </c>
      <c r="N1115" s="8">
        <v>0</v>
      </c>
      <c r="O1115" s="9">
        <v>1</v>
      </c>
      <c r="P1115" s="9">
        <v>0</v>
      </c>
      <c r="Q1115" s="9">
        <v>0</v>
      </c>
      <c r="R1115" s="9">
        <v>0</v>
      </c>
      <c r="S1115" s="8">
        <v>945</v>
      </c>
      <c r="T1115" s="9">
        <v>10</v>
      </c>
      <c r="U1115" s="9">
        <f t="shared" si="268"/>
        <v>934</v>
      </c>
      <c r="V1115" s="9">
        <f t="shared" si="269"/>
        <v>14</v>
      </c>
      <c r="W1115" s="7">
        <v>9.3000000000000007</v>
      </c>
      <c r="X1115" s="7">
        <v>10.7</v>
      </c>
      <c r="Y1115" s="9">
        <v>1</v>
      </c>
      <c r="Z1115" s="9">
        <v>0</v>
      </c>
      <c r="AA1115" s="9">
        <v>1</v>
      </c>
      <c r="AB1115" s="9">
        <v>0</v>
      </c>
      <c r="AC1115" s="9">
        <v>0</v>
      </c>
      <c r="AD1115" s="29">
        <v>0</v>
      </c>
      <c r="AE1115" s="187">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2"/>
        <v>1</v>
      </c>
      <c r="AS1115">
        <v>0.94499999999999995</v>
      </c>
      <c r="AT1115" s="39">
        <v>0.55000000000000004</v>
      </c>
      <c r="AU1115">
        <v>0</v>
      </c>
      <c r="AV1115" s="17">
        <v>1</v>
      </c>
      <c r="AW1115">
        <v>0</v>
      </c>
      <c r="AX1115" s="17">
        <v>1</v>
      </c>
      <c r="AY1115" s="17" t="s">
        <v>5</v>
      </c>
      <c r="AZ1115">
        <v>0</v>
      </c>
      <c r="BA1115">
        <v>1</v>
      </c>
      <c r="BB1115">
        <v>0</v>
      </c>
      <c r="BC1115">
        <v>0</v>
      </c>
      <c r="BD1115">
        <v>0</v>
      </c>
      <c r="BE1115" s="17">
        <v>0</v>
      </c>
      <c r="BF1115">
        <v>0</v>
      </c>
      <c r="BG1115">
        <v>1</v>
      </c>
      <c r="BH1115" s="17">
        <v>0</v>
      </c>
      <c r="BI1115">
        <v>127.1666666666667</v>
      </c>
      <c r="BJ1115">
        <v>27</v>
      </c>
      <c r="BK1115" s="24">
        <v>34.700000000000003</v>
      </c>
      <c r="BL1115">
        <v>0</v>
      </c>
      <c r="BM1115">
        <v>0</v>
      </c>
      <c r="BN1115">
        <v>0</v>
      </c>
      <c r="BO1115">
        <v>0</v>
      </c>
      <c r="BP1115">
        <v>0</v>
      </c>
      <c r="BQ1115">
        <v>0</v>
      </c>
      <c r="BR1115">
        <v>0</v>
      </c>
      <c r="BS1115" s="17">
        <v>1</v>
      </c>
      <c r="BT1115">
        <v>0</v>
      </c>
      <c r="BU1115">
        <v>1</v>
      </c>
      <c r="BV1115">
        <v>0</v>
      </c>
      <c r="BW1115" s="17">
        <v>0</v>
      </c>
      <c r="BX1115">
        <v>0</v>
      </c>
      <c r="BY1115">
        <v>0</v>
      </c>
      <c r="BZ1115">
        <v>0</v>
      </c>
      <c r="CA1115">
        <v>0</v>
      </c>
      <c r="CB1115" s="17">
        <v>1</v>
      </c>
      <c r="CC1115">
        <v>0</v>
      </c>
      <c r="CD1115">
        <v>0</v>
      </c>
      <c r="CE1115">
        <v>1</v>
      </c>
      <c r="CF1115">
        <v>1</v>
      </c>
      <c r="CG1115">
        <v>0</v>
      </c>
      <c r="CH1115">
        <v>0</v>
      </c>
      <c r="CI1115">
        <v>0</v>
      </c>
      <c r="CJ1115">
        <v>0</v>
      </c>
      <c r="CK1115">
        <v>1</v>
      </c>
      <c r="CL1115">
        <v>0</v>
      </c>
      <c r="CM1115" s="17">
        <v>0</v>
      </c>
      <c r="CN1115">
        <v>4.149</v>
      </c>
      <c r="CO1115">
        <v>6</v>
      </c>
      <c r="CP1115">
        <v>1</v>
      </c>
      <c r="CQ1115">
        <v>0</v>
      </c>
      <c r="CR1115">
        <v>20</v>
      </c>
      <c r="CX1115" s="33" t="s">
        <v>85</v>
      </c>
    </row>
    <row r="1116" spans="1:102" x14ac:dyDescent="0.25">
      <c r="A1116">
        <v>1115</v>
      </c>
      <c r="B1116">
        <v>74</v>
      </c>
      <c r="C1116" s="24" t="s">
        <v>4179</v>
      </c>
      <c r="D1116" s="12">
        <v>7.2</v>
      </c>
      <c r="E1116" s="13">
        <v>4</v>
      </c>
      <c r="F1116" s="7">
        <f t="shared" si="273"/>
        <v>1.8</v>
      </c>
      <c r="G1116" s="7">
        <f t="shared" si="263"/>
        <v>3.2</v>
      </c>
      <c r="H1116" s="15">
        <f t="shared" si="264"/>
        <v>11.2</v>
      </c>
      <c r="I1116" s="11">
        <f t="shared" si="265"/>
        <v>5.8764565986251648E-2</v>
      </c>
      <c r="J1116" s="32">
        <f t="shared" si="266"/>
        <v>3.2646981103473138E-2</v>
      </c>
      <c r="K1116" s="32">
        <f t="shared" si="267"/>
        <v>30.630703550522632</v>
      </c>
      <c r="L1116" s="8">
        <v>1</v>
      </c>
      <c r="M1116" s="9">
        <v>0</v>
      </c>
      <c r="N1116" s="8">
        <v>0</v>
      </c>
      <c r="O1116" s="9">
        <v>1</v>
      </c>
      <c r="P1116" s="9">
        <v>0</v>
      </c>
      <c r="Q1116" s="9">
        <v>0</v>
      </c>
      <c r="R1116" s="9">
        <v>0</v>
      </c>
      <c r="S1116" s="8">
        <v>945</v>
      </c>
      <c r="T1116" s="9">
        <v>9</v>
      </c>
      <c r="U1116" s="9">
        <f t="shared" si="268"/>
        <v>935</v>
      </c>
      <c r="V1116" s="9">
        <f t="shared" si="269"/>
        <v>14</v>
      </c>
      <c r="W1116" s="7">
        <v>9.3000000000000007</v>
      </c>
      <c r="X1116" s="7">
        <v>10.7</v>
      </c>
      <c r="Y1116" s="9">
        <v>1</v>
      </c>
      <c r="Z1116" s="9">
        <v>0</v>
      </c>
      <c r="AA1116" s="9">
        <v>1</v>
      </c>
      <c r="AB1116" s="9">
        <v>0</v>
      </c>
      <c r="AC1116" s="9">
        <v>0</v>
      </c>
      <c r="AD1116" s="29">
        <v>0</v>
      </c>
      <c r="AE1116" s="187">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2"/>
        <v>1</v>
      </c>
      <c r="AS1116">
        <v>0.94499999999999995</v>
      </c>
      <c r="AT1116" s="39">
        <v>0.55000000000000004</v>
      </c>
      <c r="AU1116">
        <v>0</v>
      </c>
      <c r="AV1116" s="17">
        <v>1</v>
      </c>
      <c r="AW1116">
        <v>0</v>
      </c>
      <c r="AX1116" s="17">
        <v>1</v>
      </c>
      <c r="AY1116" s="17" t="s">
        <v>5</v>
      </c>
      <c r="AZ1116">
        <v>0</v>
      </c>
      <c r="BA1116">
        <v>1</v>
      </c>
      <c r="BB1116">
        <v>0</v>
      </c>
      <c r="BC1116">
        <v>0</v>
      </c>
      <c r="BD1116">
        <v>0</v>
      </c>
      <c r="BE1116" s="17">
        <v>0</v>
      </c>
      <c r="BF1116">
        <v>0</v>
      </c>
      <c r="BG1116">
        <v>1</v>
      </c>
      <c r="BH1116" s="17">
        <v>0</v>
      </c>
      <c r="BI1116">
        <v>127.1666666666667</v>
      </c>
      <c r="BJ1116">
        <v>27</v>
      </c>
      <c r="BK1116" s="24">
        <v>34.700000000000003</v>
      </c>
      <c r="BL1116">
        <v>0</v>
      </c>
      <c r="BM1116">
        <v>0</v>
      </c>
      <c r="BN1116">
        <v>0</v>
      </c>
      <c r="BO1116">
        <v>0</v>
      </c>
      <c r="BP1116">
        <v>0</v>
      </c>
      <c r="BQ1116">
        <v>0</v>
      </c>
      <c r="BR1116">
        <v>0</v>
      </c>
      <c r="BS1116" s="17">
        <v>1</v>
      </c>
      <c r="BT1116">
        <v>0</v>
      </c>
      <c r="BU1116">
        <v>1</v>
      </c>
      <c r="BV1116">
        <v>0</v>
      </c>
      <c r="BW1116" s="17">
        <v>0</v>
      </c>
      <c r="BX1116">
        <v>0</v>
      </c>
      <c r="BY1116">
        <v>0</v>
      </c>
      <c r="BZ1116">
        <v>0</v>
      </c>
      <c r="CA1116">
        <v>0</v>
      </c>
      <c r="CB1116" s="17">
        <v>1</v>
      </c>
      <c r="CC1116">
        <v>0</v>
      </c>
      <c r="CD1116">
        <v>0</v>
      </c>
      <c r="CE1116">
        <v>1</v>
      </c>
      <c r="CF1116">
        <v>1</v>
      </c>
      <c r="CG1116">
        <v>0</v>
      </c>
      <c r="CH1116">
        <v>0</v>
      </c>
      <c r="CI1116">
        <v>0</v>
      </c>
      <c r="CJ1116">
        <v>0</v>
      </c>
      <c r="CK1116">
        <v>1</v>
      </c>
      <c r="CL1116">
        <v>0</v>
      </c>
      <c r="CM1116" s="17">
        <v>0</v>
      </c>
      <c r="CN1116">
        <v>4.149</v>
      </c>
      <c r="CO1116">
        <v>6</v>
      </c>
      <c r="CP1116">
        <v>1</v>
      </c>
      <c r="CQ1116">
        <v>0</v>
      </c>
      <c r="CR1116">
        <v>20</v>
      </c>
      <c r="CX1116" s="33" t="s">
        <v>85</v>
      </c>
    </row>
    <row r="1117" spans="1:102" x14ac:dyDescent="0.25">
      <c r="A1117">
        <v>1116</v>
      </c>
      <c r="B1117">
        <v>75</v>
      </c>
      <c r="C1117" s="24" t="s">
        <v>4196</v>
      </c>
      <c r="D1117" s="12">
        <v>8.1999999999999993</v>
      </c>
      <c r="E1117" s="13">
        <v>0.1</v>
      </c>
      <c r="F1117" s="7">
        <f t="shared" si="273"/>
        <v>81.999999999999986</v>
      </c>
      <c r="G1117" s="7">
        <f t="shared" si="263"/>
        <v>8.1</v>
      </c>
      <c r="H1117" s="15">
        <f t="shared" si="264"/>
        <v>8.2999999999999989</v>
      </c>
      <c r="I1117" s="11">
        <f t="shared" si="265"/>
        <v>0.17889608075811494</v>
      </c>
      <c r="J1117" s="32">
        <f t="shared" si="266"/>
        <v>2.1816595214404263E-3</v>
      </c>
      <c r="K1117" s="32">
        <f t="shared" si="267"/>
        <v>458.36666545463362</v>
      </c>
      <c r="L1117" s="8">
        <v>1</v>
      </c>
      <c r="M1117" s="9">
        <v>0</v>
      </c>
      <c r="N1117" s="8">
        <v>0</v>
      </c>
      <c r="O1117" s="9">
        <v>0</v>
      </c>
      <c r="P1117" s="9">
        <v>0</v>
      </c>
      <c r="Q1117" s="9">
        <v>1</v>
      </c>
      <c r="R1117" s="9">
        <v>0</v>
      </c>
      <c r="S1117" s="8">
        <v>203387</v>
      </c>
      <c r="T1117" s="9">
        <v>10</v>
      </c>
      <c r="U1117" s="9">
        <f t="shared" si="268"/>
        <v>203376</v>
      </c>
      <c r="V1117" s="9">
        <f t="shared" si="269"/>
        <v>3</v>
      </c>
      <c r="W1117" s="7">
        <v>12.09</v>
      </c>
      <c r="X1117" s="7">
        <v>7.74</v>
      </c>
      <c r="Y1117" s="9">
        <v>1</v>
      </c>
      <c r="Z1117" s="9">
        <v>0</v>
      </c>
      <c r="AA1117" s="9">
        <v>0</v>
      </c>
      <c r="AB1117" s="9">
        <v>0</v>
      </c>
      <c r="AC1117" s="9">
        <v>0</v>
      </c>
      <c r="AD1117" s="29">
        <v>1</v>
      </c>
      <c r="AE1117" s="187">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V1117" s="17"/>
      <c r="AW1117" t="s">
        <v>98</v>
      </c>
      <c r="AX1117" s="17" t="s">
        <v>98</v>
      </c>
      <c r="AY1117" s="17" t="s">
        <v>465</v>
      </c>
      <c r="BC1117" s="179"/>
      <c r="BD1117" s="179"/>
      <c r="BE1117" s="17"/>
      <c r="BH1117" s="17"/>
      <c r="BK1117" s="24">
        <v>42.26</v>
      </c>
      <c r="BL1117">
        <v>1</v>
      </c>
      <c r="BM1117">
        <v>0</v>
      </c>
      <c r="BN1117">
        <v>0</v>
      </c>
      <c r="BO1117" s="179">
        <v>0</v>
      </c>
      <c r="BP1117" s="179">
        <v>0</v>
      </c>
      <c r="BQ1117" s="179">
        <v>0</v>
      </c>
      <c r="BR1117" s="179">
        <v>0</v>
      </c>
      <c r="BS1117" s="17">
        <v>0</v>
      </c>
      <c r="BT1117" s="179">
        <v>0</v>
      </c>
      <c r="BU1117" s="179">
        <v>1</v>
      </c>
      <c r="BV1117" s="179">
        <v>0</v>
      </c>
      <c r="BW1117" s="17">
        <v>0</v>
      </c>
      <c r="BX1117" s="179">
        <v>0</v>
      </c>
      <c r="BY1117" s="179">
        <v>0</v>
      </c>
      <c r="BZ1117" s="179">
        <v>0</v>
      </c>
      <c r="CA1117" s="179">
        <v>0</v>
      </c>
      <c r="CB1117" s="17">
        <v>0</v>
      </c>
      <c r="CC1117" s="179">
        <v>0</v>
      </c>
      <c r="CD1117" s="179">
        <v>0</v>
      </c>
      <c r="CE1117" s="179">
        <v>1</v>
      </c>
      <c r="CF1117" s="179">
        <v>1</v>
      </c>
      <c r="CG1117" s="179">
        <v>0</v>
      </c>
      <c r="CH1117" s="179">
        <v>0</v>
      </c>
      <c r="CI1117" s="179">
        <v>0</v>
      </c>
      <c r="CJ1117" s="179">
        <v>0</v>
      </c>
      <c r="CK1117" s="179">
        <v>0</v>
      </c>
      <c r="CL1117" s="179">
        <v>0</v>
      </c>
      <c r="CM1117" s="17">
        <v>0</v>
      </c>
      <c r="CX1117" s="33" t="s">
        <v>85</v>
      </c>
    </row>
    <row r="1118" spans="1:102" x14ac:dyDescent="0.25">
      <c r="A1118">
        <v>1117</v>
      </c>
      <c r="B1118">
        <v>75</v>
      </c>
      <c r="C1118" s="24" t="s">
        <v>4196</v>
      </c>
      <c r="D1118" s="12">
        <v>9.4</v>
      </c>
      <c r="E1118" s="13">
        <v>0.2</v>
      </c>
      <c r="F1118" s="7">
        <f t="shared" si="273"/>
        <v>47</v>
      </c>
      <c r="G1118" s="7">
        <f t="shared" si="263"/>
        <v>9.2000000000000011</v>
      </c>
      <c r="H1118" s="15">
        <f t="shared" si="264"/>
        <v>9.6</v>
      </c>
      <c r="I1118" s="11">
        <f t="shared" si="265"/>
        <v>0.10365808994412669</v>
      </c>
      <c r="J1118" s="32">
        <f t="shared" si="266"/>
        <v>2.2054912754069511E-3</v>
      </c>
      <c r="K1118" s="32">
        <f t="shared" si="267"/>
        <v>453.41371836326255</v>
      </c>
      <c r="L1118" s="8">
        <v>1</v>
      </c>
      <c r="M1118" s="9">
        <v>0</v>
      </c>
      <c r="N1118" s="8">
        <v>0</v>
      </c>
      <c r="O1118" s="9">
        <v>0</v>
      </c>
      <c r="P1118" s="9">
        <v>0</v>
      </c>
      <c r="Q1118" s="9">
        <v>1</v>
      </c>
      <c r="R1118" s="9">
        <v>0</v>
      </c>
      <c r="S1118" s="8">
        <v>203387</v>
      </c>
      <c r="T1118" s="9">
        <v>11</v>
      </c>
      <c r="U1118" s="9">
        <f t="shared" si="268"/>
        <v>203375</v>
      </c>
      <c r="V1118" s="9">
        <f t="shared" si="269"/>
        <v>3</v>
      </c>
      <c r="W1118" s="7">
        <v>12.09</v>
      </c>
      <c r="X1118" s="7">
        <v>7.74</v>
      </c>
      <c r="Y1118" s="9">
        <v>1</v>
      </c>
      <c r="Z1118" s="9">
        <v>0</v>
      </c>
      <c r="AA1118" s="9">
        <v>0</v>
      </c>
      <c r="AB1118" s="9">
        <v>0</v>
      </c>
      <c r="AC1118" s="9">
        <v>0</v>
      </c>
      <c r="AD1118" s="29">
        <v>1</v>
      </c>
      <c r="AE1118" s="187">
        <v>0</v>
      </c>
      <c r="AF1118" s="9">
        <v>0</v>
      </c>
      <c r="AG1118" s="29">
        <v>1</v>
      </c>
      <c r="AH1118" s="9">
        <v>1</v>
      </c>
      <c r="AI1118" s="29">
        <v>0</v>
      </c>
      <c r="AJ1118" s="20">
        <v>1995</v>
      </c>
      <c r="AK1118" s="32">
        <v>0</v>
      </c>
      <c r="AL1118" s="32">
        <f t="shared" ref="AL1118:AL1119" si="274">1-AM1118-AN1118</f>
        <v>0.27299999999999991</v>
      </c>
      <c r="AM1118" s="32">
        <v>0.34200000000000003</v>
      </c>
      <c r="AN1118" s="42">
        <v>0.38500000000000001</v>
      </c>
      <c r="AO1118" s="41">
        <v>1</v>
      </c>
      <c r="AP1118" s="17">
        <v>0</v>
      </c>
      <c r="AQ1118">
        <v>1</v>
      </c>
      <c r="AR1118" s="39">
        <v>0</v>
      </c>
      <c r="AS1118" t="s">
        <v>98</v>
      </c>
      <c r="AT1118" s="39" t="s">
        <v>98</v>
      </c>
      <c r="AV1118" s="17"/>
      <c r="AW1118" t="s">
        <v>98</v>
      </c>
      <c r="AX1118" s="17" t="s">
        <v>98</v>
      </c>
      <c r="AY1118" s="17" t="s">
        <v>465</v>
      </c>
      <c r="BC1118" s="179"/>
      <c r="BD1118" s="179"/>
      <c r="BE1118" s="17"/>
      <c r="BH1118" s="17"/>
      <c r="BK1118" s="24">
        <v>42.26</v>
      </c>
      <c r="BL1118">
        <v>1</v>
      </c>
      <c r="BM1118">
        <v>0</v>
      </c>
      <c r="BN1118">
        <v>0</v>
      </c>
      <c r="BO1118" s="179">
        <v>0</v>
      </c>
      <c r="BP1118" s="179">
        <v>0</v>
      </c>
      <c r="BQ1118" s="179">
        <v>0</v>
      </c>
      <c r="BR1118" s="179">
        <v>0</v>
      </c>
      <c r="BS1118" s="17">
        <v>0</v>
      </c>
      <c r="BT1118" s="179">
        <v>0</v>
      </c>
      <c r="BU1118" s="179">
        <v>1</v>
      </c>
      <c r="BV1118" s="179">
        <v>0</v>
      </c>
      <c r="BW1118" s="17">
        <v>0</v>
      </c>
      <c r="BX1118" s="179">
        <v>0</v>
      </c>
      <c r="BY1118" s="179">
        <v>0</v>
      </c>
      <c r="BZ1118" s="179">
        <v>0</v>
      </c>
      <c r="CA1118" s="179">
        <v>0</v>
      </c>
      <c r="CB1118" s="17">
        <v>0</v>
      </c>
      <c r="CC1118" s="179">
        <v>0</v>
      </c>
      <c r="CD1118" s="179">
        <v>0</v>
      </c>
      <c r="CE1118" s="179">
        <v>1</v>
      </c>
      <c r="CF1118" s="179">
        <v>1</v>
      </c>
      <c r="CG1118" s="179">
        <v>0</v>
      </c>
      <c r="CH1118" s="179">
        <v>0</v>
      </c>
      <c r="CI1118" s="179">
        <v>0</v>
      </c>
      <c r="CJ1118" s="179">
        <v>0</v>
      </c>
      <c r="CK1118" s="179">
        <v>0</v>
      </c>
      <c r="CL1118" s="179">
        <v>0</v>
      </c>
      <c r="CM1118" s="17">
        <v>0</v>
      </c>
      <c r="CX1118" s="33" t="s">
        <v>85</v>
      </c>
    </row>
    <row r="1119" spans="1:102" x14ac:dyDescent="0.25">
      <c r="A1119">
        <v>1118</v>
      </c>
      <c r="B1119">
        <v>75</v>
      </c>
      <c r="C1119" s="24" t="s">
        <v>4196</v>
      </c>
      <c r="D1119" s="12">
        <v>7.4</v>
      </c>
      <c r="E1119" s="13">
        <v>0.5</v>
      </c>
      <c r="F1119" s="7">
        <f t="shared" si="273"/>
        <v>14.8</v>
      </c>
      <c r="G1119" s="7">
        <f t="shared" si="263"/>
        <v>6.9</v>
      </c>
      <c r="H1119" s="15">
        <f t="shared" si="264"/>
        <v>7.9</v>
      </c>
      <c r="I1119" s="11">
        <f t="shared" si="265"/>
        <v>3.2800483972914588E-2</v>
      </c>
      <c r="J1119" s="32">
        <f t="shared" si="266"/>
        <v>2.2162489170888234E-3</v>
      </c>
      <c r="K1119" s="32">
        <f t="shared" si="267"/>
        <v>451.21285442682148</v>
      </c>
      <c r="L1119" s="8">
        <v>1</v>
      </c>
      <c r="M1119" s="9">
        <v>0</v>
      </c>
      <c r="N1119" s="8">
        <v>0</v>
      </c>
      <c r="O1119" s="9">
        <v>0</v>
      </c>
      <c r="P1119" s="9">
        <v>0</v>
      </c>
      <c r="Q1119" s="9">
        <v>1</v>
      </c>
      <c r="R1119" s="9">
        <v>0</v>
      </c>
      <c r="S1119" s="8">
        <v>203387</v>
      </c>
      <c r="T1119" s="9">
        <v>12</v>
      </c>
      <c r="U1119" s="9">
        <f t="shared" si="268"/>
        <v>203374</v>
      </c>
      <c r="V1119" s="9">
        <f t="shared" si="269"/>
        <v>3</v>
      </c>
      <c r="W1119" s="7">
        <v>12.09</v>
      </c>
      <c r="X1119" s="7">
        <v>7.74</v>
      </c>
      <c r="Y1119" s="9">
        <v>1</v>
      </c>
      <c r="Z1119" s="9">
        <v>0</v>
      </c>
      <c r="AA1119" s="9">
        <v>0</v>
      </c>
      <c r="AB1119" s="9">
        <v>0</v>
      </c>
      <c r="AC1119" s="9">
        <v>0</v>
      </c>
      <c r="AD1119" s="29">
        <v>1</v>
      </c>
      <c r="AE1119" s="187">
        <v>0</v>
      </c>
      <c r="AF1119" s="9">
        <v>0</v>
      </c>
      <c r="AG1119" s="29">
        <v>1</v>
      </c>
      <c r="AH1119" s="9">
        <v>1</v>
      </c>
      <c r="AI1119" s="29">
        <v>0</v>
      </c>
      <c r="AJ1119" s="20">
        <v>1995</v>
      </c>
      <c r="AK1119" s="32">
        <v>0</v>
      </c>
      <c r="AL1119" s="32">
        <f t="shared" si="274"/>
        <v>0.27299999999999991</v>
      </c>
      <c r="AM1119" s="32">
        <v>0.34200000000000003</v>
      </c>
      <c r="AN1119" s="42">
        <v>0.38500000000000001</v>
      </c>
      <c r="AO1119" s="41">
        <v>1</v>
      </c>
      <c r="AP1119" s="17">
        <v>0</v>
      </c>
      <c r="AQ1119">
        <v>1</v>
      </c>
      <c r="AR1119" s="39">
        <v>0</v>
      </c>
      <c r="AS1119" t="s">
        <v>98</v>
      </c>
      <c r="AT1119" s="39" t="s">
        <v>98</v>
      </c>
      <c r="AV1119" s="17"/>
      <c r="AW1119" t="s">
        <v>98</v>
      </c>
      <c r="AX1119" s="17" t="s">
        <v>98</v>
      </c>
      <c r="AY1119" s="17" t="s">
        <v>465</v>
      </c>
      <c r="BC1119" s="179"/>
      <c r="BD1119" s="179"/>
      <c r="BE1119" s="17"/>
      <c r="BH1119" s="17"/>
      <c r="BK1119" s="24">
        <v>42.26</v>
      </c>
      <c r="BL1119">
        <v>1</v>
      </c>
      <c r="BM1119">
        <v>0</v>
      </c>
      <c r="BN1119">
        <v>0</v>
      </c>
      <c r="BO1119" s="179">
        <v>0</v>
      </c>
      <c r="BP1119" s="179">
        <v>0</v>
      </c>
      <c r="BQ1119" s="179">
        <v>0</v>
      </c>
      <c r="BR1119" s="179">
        <v>0</v>
      </c>
      <c r="BS1119" s="17">
        <v>0</v>
      </c>
      <c r="BT1119" s="179">
        <v>0</v>
      </c>
      <c r="BU1119" s="179">
        <v>1</v>
      </c>
      <c r="BV1119" s="179">
        <v>0</v>
      </c>
      <c r="BW1119" s="17">
        <v>0</v>
      </c>
      <c r="BX1119" s="179">
        <v>0</v>
      </c>
      <c r="BY1119" s="179">
        <v>0</v>
      </c>
      <c r="BZ1119" s="179">
        <v>0</v>
      </c>
      <c r="CA1119" s="179">
        <v>0</v>
      </c>
      <c r="CB1119" s="17">
        <v>0</v>
      </c>
      <c r="CC1119" s="179">
        <v>0</v>
      </c>
      <c r="CD1119" s="179">
        <v>0</v>
      </c>
      <c r="CE1119" s="179">
        <v>1</v>
      </c>
      <c r="CF1119" s="179">
        <v>1</v>
      </c>
      <c r="CG1119" s="179">
        <v>0</v>
      </c>
      <c r="CH1119" s="179">
        <v>0</v>
      </c>
      <c r="CI1119" s="179">
        <v>0</v>
      </c>
      <c r="CJ1119" s="179">
        <v>0</v>
      </c>
      <c r="CK1119" s="179">
        <v>0</v>
      </c>
      <c r="CL1119" s="179">
        <v>0</v>
      </c>
      <c r="CM1119" s="17">
        <v>0</v>
      </c>
      <c r="CX1119" s="33" t="s">
        <v>85</v>
      </c>
    </row>
    <row r="1120" spans="1:102" x14ac:dyDescent="0.25">
      <c r="A1120">
        <v>1119</v>
      </c>
      <c r="B1120">
        <v>76</v>
      </c>
      <c r="C1120" s="24" t="s">
        <v>4202</v>
      </c>
      <c r="D1120" s="12">
        <v>4</v>
      </c>
      <c r="E1120" s="13">
        <v>0.3</v>
      </c>
      <c r="F1120" s="7">
        <f t="shared" si="273"/>
        <v>13.333333333333334</v>
      </c>
      <c r="G1120" s="7">
        <f t="shared" si="263"/>
        <v>3.7</v>
      </c>
      <c r="H1120" s="15">
        <f t="shared" si="264"/>
        <v>4.3</v>
      </c>
      <c r="I1120" s="11">
        <f t="shared" si="265"/>
        <v>7.6487288570118064E-2</v>
      </c>
      <c r="J1120" s="32">
        <f t="shared" si="266"/>
        <v>5.7365466427588543E-3</v>
      </c>
      <c r="K1120" s="32">
        <f t="shared" si="267"/>
        <v>174.32090459201322</v>
      </c>
      <c r="L1120" s="8">
        <v>0</v>
      </c>
      <c r="M1120" s="9">
        <v>1</v>
      </c>
      <c r="N1120" s="8">
        <v>0</v>
      </c>
      <c r="O1120" s="9">
        <v>0</v>
      </c>
      <c r="P1120" s="9">
        <v>1</v>
      </c>
      <c r="Q1120" s="9">
        <v>0</v>
      </c>
      <c r="R1120" s="9">
        <v>0</v>
      </c>
      <c r="S1120" s="8">
        <v>30215</v>
      </c>
      <c r="T1120" s="9">
        <v>4</v>
      </c>
      <c r="U1120" s="9">
        <f t="shared" si="268"/>
        <v>30210</v>
      </c>
      <c r="V1120" s="9">
        <f t="shared" si="269"/>
        <v>10</v>
      </c>
      <c r="W1120" s="7">
        <v>7.84</v>
      </c>
      <c r="X1120" s="7">
        <f>BK1120-W1120-6</f>
        <v>19.260000000000002</v>
      </c>
      <c r="Y1120" s="9">
        <v>1</v>
      </c>
      <c r="Z1120" s="9">
        <v>0</v>
      </c>
      <c r="AA1120" s="9">
        <v>0</v>
      </c>
      <c r="AB1120" s="9">
        <v>0</v>
      </c>
      <c r="AC1120" s="9">
        <v>0</v>
      </c>
      <c r="AD1120" s="29">
        <v>1</v>
      </c>
      <c r="AE1120" s="187">
        <v>1</v>
      </c>
      <c r="AF1120" s="9">
        <v>0</v>
      </c>
      <c r="AG1120" s="29">
        <v>0</v>
      </c>
      <c r="AH1120" s="9">
        <v>0</v>
      </c>
      <c r="AI1120" s="29">
        <v>1</v>
      </c>
      <c r="AJ1120" s="20">
        <v>1982</v>
      </c>
      <c r="AK1120" s="32" t="s">
        <v>98</v>
      </c>
      <c r="AL1120" s="32" t="s">
        <v>98</v>
      </c>
      <c r="AM1120" s="32" t="s">
        <v>98</v>
      </c>
      <c r="AN1120" s="42" t="s">
        <v>98</v>
      </c>
      <c r="AO1120" s="41">
        <v>0.48</v>
      </c>
      <c r="AP1120" s="17">
        <f>1-AO1120</f>
        <v>0.52</v>
      </c>
      <c r="AQ1120">
        <v>1</v>
      </c>
      <c r="AR1120" s="39">
        <v>0</v>
      </c>
      <c r="AS1120" t="s">
        <v>98</v>
      </c>
      <c r="AT1120" s="39" t="s">
        <v>98</v>
      </c>
      <c r="AV1120" s="17"/>
      <c r="AW1120" t="s">
        <v>98</v>
      </c>
      <c r="AX1120" s="17" t="s">
        <v>98</v>
      </c>
      <c r="AY1120" s="17" t="s">
        <v>518</v>
      </c>
      <c r="BE1120" s="17"/>
      <c r="BH1120" s="17"/>
      <c r="BK1120" s="24">
        <v>33.1</v>
      </c>
      <c r="BL1120">
        <v>1</v>
      </c>
      <c r="BM1120">
        <v>0</v>
      </c>
      <c r="BN1120">
        <v>0</v>
      </c>
      <c r="BO1120" s="179">
        <v>0</v>
      </c>
      <c r="BP1120" s="179">
        <v>0</v>
      </c>
      <c r="BQ1120" s="179">
        <v>0</v>
      </c>
      <c r="BR1120" s="179">
        <v>0</v>
      </c>
      <c r="BS1120" s="17">
        <v>0</v>
      </c>
      <c r="BT1120" s="179">
        <v>0</v>
      </c>
      <c r="BU1120" s="179">
        <v>0</v>
      </c>
      <c r="BV1120" s="179">
        <v>0</v>
      </c>
      <c r="BW1120" s="17">
        <v>1</v>
      </c>
      <c r="BX1120" s="179">
        <v>0</v>
      </c>
      <c r="BY1120" s="179">
        <v>0</v>
      </c>
      <c r="BZ1120" s="179">
        <v>0</v>
      </c>
      <c r="CA1120" s="179">
        <v>0</v>
      </c>
      <c r="CB1120" s="17">
        <v>0</v>
      </c>
      <c r="CC1120" s="179">
        <v>0</v>
      </c>
      <c r="CD1120" s="179">
        <v>0</v>
      </c>
      <c r="CE1120" s="179">
        <v>1</v>
      </c>
      <c r="CF1120" s="179">
        <v>1</v>
      </c>
      <c r="CG1120" s="179">
        <v>0</v>
      </c>
      <c r="CH1120" s="179">
        <v>0</v>
      </c>
      <c r="CI1120" s="179">
        <v>0</v>
      </c>
      <c r="CJ1120" s="179">
        <v>0</v>
      </c>
      <c r="CK1120" s="179">
        <v>0</v>
      </c>
      <c r="CL1120" s="179">
        <v>1</v>
      </c>
      <c r="CM1120" s="17">
        <v>0</v>
      </c>
      <c r="CX1120" s="33" t="s">
        <v>85</v>
      </c>
    </row>
    <row r="1121" spans="1:102" x14ac:dyDescent="0.25">
      <c r="A1121">
        <v>1120</v>
      </c>
      <c r="B1121">
        <v>76</v>
      </c>
      <c r="C1121" s="24" t="s">
        <v>4202</v>
      </c>
      <c r="D1121" s="12">
        <v>3.2</v>
      </c>
      <c r="E1121" s="13">
        <v>0.3</v>
      </c>
      <c r="F1121" s="7">
        <f t="shared" si="273"/>
        <v>10.666666666666668</v>
      </c>
      <c r="G1121" s="7">
        <f t="shared" si="263"/>
        <v>2.9000000000000004</v>
      </c>
      <c r="H1121" s="15">
        <f t="shared" si="264"/>
        <v>3.5</v>
      </c>
      <c r="I1121" s="11">
        <f t="shared" ref="I1121:I1184" si="275">IFERROR(F1121/SQRT(F1121^2+U1121), "X")</f>
        <v>6.0513554153351419E-2</v>
      </c>
      <c r="J1121" s="32">
        <f t="shared" ref="J1121:J1184" si="276">IFERROR(SQRT((1-I1121^2)/U1121), "X")</f>
        <v>5.6731457018766949E-3</v>
      </c>
      <c r="K1121" s="32">
        <f t="shared" ref="K1121:K1184" si="277">IFERROR(1/J1121, "X")</f>
        <v>176.26904940396591</v>
      </c>
      <c r="L1121" s="8">
        <v>0</v>
      </c>
      <c r="M1121" s="9">
        <v>1</v>
      </c>
      <c r="N1121" s="8">
        <v>0</v>
      </c>
      <c r="O1121" s="9">
        <v>0</v>
      </c>
      <c r="P1121" s="9">
        <v>1</v>
      </c>
      <c r="Q1121" s="9">
        <v>0</v>
      </c>
      <c r="R1121" s="9">
        <v>0</v>
      </c>
      <c r="S1121" s="8">
        <v>30962</v>
      </c>
      <c r="T1121" s="9">
        <v>4</v>
      </c>
      <c r="U1121" s="9">
        <f t="shared" ref="U1121:U1141" si="278">S1121-T1121-1</f>
        <v>30957</v>
      </c>
      <c r="V1121" s="9">
        <f t="shared" si="269"/>
        <v>10</v>
      </c>
      <c r="W1121" s="7">
        <v>7.98</v>
      </c>
      <c r="X1121" s="7">
        <f t="shared" ref="X1121:X1157" si="279">BK1121-W1121-6</f>
        <v>19.12</v>
      </c>
      <c r="Y1121" s="9">
        <v>1</v>
      </c>
      <c r="Z1121" s="9">
        <v>0</v>
      </c>
      <c r="AA1121" s="9">
        <v>0</v>
      </c>
      <c r="AB1121" s="9">
        <v>0</v>
      </c>
      <c r="AC1121" s="9">
        <v>0</v>
      </c>
      <c r="AD1121" s="29">
        <v>1</v>
      </c>
      <c r="AE1121" s="187">
        <v>1</v>
      </c>
      <c r="AF1121" s="9">
        <v>0</v>
      </c>
      <c r="AG1121" s="29">
        <v>0</v>
      </c>
      <c r="AH1121" s="9">
        <v>0</v>
      </c>
      <c r="AI1121" s="29">
        <v>1</v>
      </c>
      <c r="AJ1121" s="20">
        <v>1983</v>
      </c>
      <c r="AK1121" s="32" t="s">
        <v>98</v>
      </c>
      <c r="AL1121" s="32" t="s">
        <v>98</v>
      </c>
      <c r="AM1121" s="32" t="s">
        <v>98</v>
      </c>
      <c r="AN1121" s="42" t="s">
        <v>98</v>
      </c>
      <c r="AO1121" s="41">
        <v>0.48</v>
      </c>
      <c r="AP1121" s="17">
        <f t="shared" ref="AP1121:AP1129" si="280">1-AO1121</f>
        <v>0.52</v>
      </c>
      <c r="AQ1121">
        <v>1</v>
      </c>
      <c r="AR1121" s="39">
        <v>0</v>
      </c>
      <c r="AS1121" t="s">
        <v>98</v>
      </c>
      <c r="AT1121" s="39" t="s">
        <v>98</v>
      </c>
      <c r="AV1121" s="17"/>
      <c r="AW1121" t="s">
        <v>98</v>
      </c>
      <c r="AX1121" s="17" t="s">
        <v>98</v>
      </c>
      <c r="AY1121" s="17" t="s">
        <v>518</v>
      </c>
      <c r="BE1121" s="17"/>
      <c r="BH1121" s="17"/>
      <c r="BK1121" s="24">
        <v>33.1</v>
      </c>
      <c r="BL1121">
        <v>1</v>
      </c>
      <c r="BM1121">
        <v>0</v>
      </c>
      <c r="BN1121">
        <v>0</v>
      </c>
      <c r="BO1121" s="179">
        <v>0</v>
      </c>
      <c r="BP1121" s="179">
        <v>0</v>
      </c>
      <c r="BQ1121" s="179">
        <v>0</v>
      </c>
      <c r="BR1121" s="179">
        <v>0</v>
      </c>
      <c r="BS1121" s="17">
        <v>0</v>
      </c>
      <c r="BT1121" s="179">
        <v>0</v>
      </c>
      <c r="BU1121" s="179">
        <v>0</v>
      </c>
      <c r="BV1121" s="179">
        <v>0</v>
      </c>
      <c r="BW1121" s="17">
        <v>1</v>
      </c>
      <c r="BX1121" s="179">
        <v>0</v>
      </c>
      <c r="BY1121" s="179">
        <v>0</v>
      </c>
      <c r="BZ1121" s="179">
        <v>0</v>
      </c>
      <c r="CA1121" s="179">
        <v>0</v>
      </c>
      <c r="CB1121" s="17">
        <v>0</v>
      </c>
      <c r="CC1121" s="179">
        <v>0</v>
      </c>
      <c r="CD1121" s="179">
        <v>0</v>
      </c>
      <c r="CE1121" s="179">
        <v>1</v>
      </c>
      <c r="CF1121" s="179">
        <v>1</v>
      </c>
      <c r="CG1121" s="179">
        <v>0</v>
      </c>
      <c r="CH1121" s="179">
        <v>0</v>
      </c>
      <c r="CI1121" s="179">
        <v>0</v>
      </c>
      <c r="CJ1121" s="179">
        <v>0</v>
      </c>
      <c r="CK1121" s="179">
        <v>0</v>
      </c>
      <c r="CL1121" s="179">
        <v>1</v>
      </c>
      <c r="CM1121" s="17">
        <v>0</v>
      </c>
      <c r="CX1121" s="33" t="s">
        <v>85</v>
      </c>
    </row>
    <row r="1122" spans="1:102" x14ac:dyDescent="0.25">
      <c r="A1122">
        <v>1121</v>
      </c>
      <c r="B1122">
        <v>76</v>
      </c>
      <c r="C1122" s="24" t="s">
        <v>4202</v>
      </c>
      <c r="D1122" s="12">
        <v>3.9</v>
      </c>
      <c r="E1122" s="13">
        <v>0.3</v>
      </c>
      <c r="F1122" s="7">
        <f t="shared" si="273"/>
        <v>13</v>
      </c>
      <c r="G1122" s="7">
        <f t="shared" si="263"/>
        <v>3.6</v>
      </c>
      <c r="H1122" s="15">
        <f t="shared" si="264"/>
        <v>4.2</v>
      </c>
      <c r="I1122" s="11">
        <f t="shared" si="275"/>
        <v>7.060526668922866E-2</v>
      </c>
      <c r="J1122" s="32">
        <f t="shared" si="276"/>
        <v>5.4311743607098964E-3</v>
      </c>
      <c r="K1122" s="32">
        <f t="shared" si="277"/>
        <v>184.12224200242622</v>
      </c>
      <c r="L1122" s="8">
        <v>0</v>
      </c>
      <c r="M1122" s="9">
        <v>1</v>
      </c>
      <c r="N1122" s="8">
        <v>0</v>
      </c>
      <c r="O1122" s="9">
        <v>0</v>
      </c>
      <c r="P1122" s="9">
        <v>1</v>
      </c>
      <c r="Q1122" s="9">
        <v>0</v>
      </c>
      <c r="R1122" s="9">
        <v>0</v>
      </c>
      <c r="S1122" s="8">
        <v>33737</v>
      </c>
      <c r="T1122" s="9">
        <v>4</v>
      </c>
      <c r="U1122" s="9">
        <f t="shared" si="278"/>
        <v>33732</v>
      </c>
      <c r="V1122" s="9">
        <f t="shared" si="269"/>
        <v>10</v>
      </c>
      <c r="W1122" s="7">
        <v>8.07</v>
      </c>
      <c r="X1122" s="7">
        <f t="shared" si="279"/>
        <v>19.130000000000003</v>
      </c>
      <c r="Y1122" s="9">
        <v>1</v>
      </c>
      <c r="Z1122" s="9">
        <v>0</v>
      </c>
      <c r="AA1122" s="9">
        <v>0</v>
      </c>
      <c r="AB1122" s="9">
        <v>0</v>
      </c>
      <c r="AC1122" s="9">
        <v>0</v>
      </c>
      <c r="AD1122" s="29">
        <v>1</v>
      </c>
      <c r="AE1122" s="187">
        <v>1</v>
      </c>
      <c r="AF1122" s="9">
        <v>0</v>
      </c>
      <c r="AG1122" s="29">
        <v>0</v>
      </c>
      <c r="AH1122" s="9">
        <v>0</v>
      </c>
      <c r="AI1122" s="29">
        <v>1</v>
      </c>
      <c r="AJ1122" s="20">
        <v>1984</v>
      </c>
      <c r="AK1122" s="32" t="s">
        <v>98</v>
      </c>
      <c r="AL1122" s="32" t="s">
        <v>98</v>
      </c>
      <c r="AM1122" s="32" t="s">
        <v>98</v>
      </c>
      <c r="AN1122" s="42" t="s">
        <v>98</v>
      </c>
      <c r="AO1122" s="41">
        <v>0.48</v>
      </c>
      <c r="AP1122" s="17">
        <f t="shared" si="280"/>
        <v>0.52</v>
      </c>
      <c r="AQ1122">
        <v>1</v>
      </c>
      <c r="AR1122" s="39">
        <v>0</v>
      </c>
      <c r="AS1122" t="s">
        <v>98</v>
      </c>
      <c r="AT1122" s="39" t="s">
        <v>98</v>
      </c>
      <c r="AV1122" s="17"/>
      <c r="AW1122" t="s">
        <v>98</v>
      </c>
      <c r="AX1122" s="17" t="s">
        <v>98</v>
      </c>
      <c r="AY1122" s="17" t="s">
        <v>518</v>
      </c>
      <c r="BE1122" s="17"/>
      <c r="BH1122" s="17"/>
      <c r="BK1122" s="24">
        <v>33.200000000000003</v>
      </c>
      <c r="BL1122">
        <v>1</v>
      </c>
      <c r="BM1122">
        <v>0</v>
      </c>
      <c r="BN1122">
        <v>0</v>
      </c>
      <c r="BO1122" s="179">
        <v>0</v>
      </c>
      <c r="BP1122" s="179">
        <v>0</v>
      </c>
      <c r="BQ1122" s="179">
        <v>0</v>
      </c>
      <c r="BR1122" s="179">
        <v>0</v>
      </c>
      <c r="BS1122" s="17">
        <v>0</v>
      </c>
      <c r="BT1122" s="179">
        <v>0</v>
      </c>
      <c r="BU1122" s="179">
        <v>0</v>
      </c>
      <c r="BV1122" s="179">
        <v>0</v>
      </c>
      <c r="BW1122" s="17">
        <v>1</v>
      </c>
      <c r="BX1122" s="179">
        <v>0</v>
      </c>
      <c r="BY1122" s="179">
        <v>0</v>
      </c>
      <c r="BZ1122" s="179">
        <v>0</v>
      </c>
      <c r="CA1122" s="179">
        <v>0</v>
      </c>
      <c r="CB1122" s="17">
        <v>0</v>
      </c>
      <c r="CC1122" s="179">
        <v>0</v>
      </c>
      <c r="CD1122" s="179">
        <v>0</v>
      </c>
      <c r="CE1122" s="179">
        <v>1</v>
      </c>
      <c r="CF1122" s="179">
        <v>1</v>
      </c>
      <c r="CG1122" s="179">
        <v>0</v>
      </c>
      <c r="CH1122" s="179">
        <v>0</v>
      </c>
      <c r="CI1122" s="179">
        <v>0</v>
      </c>
      <c r="CJ1122" s="179">
        <v>0</v>
      </c>
      <c r="CK1122" s="179">
        <v>0</v>
      </c>
      <c r="CL1122" s="179">
        <v>1</v>
      </c>
      <c r="CM1122" s="17">
        <v>0</v>
      </c>
      <c r="CX1122" s="33" t="s">
        <v>85</v>
      </c>
    </row>
    <row r="1123" spans="1:102" x14ac:dyDescent="0.25">
      <c r="A1123">
        <v>1122</v>
      </c>
      <c r="B1123">
        <v>76</v>
      </c>
      <c r="C1123" s="24" t="s">
        <v>4202</v>
      </c>
      <c r="D1123" s="12">
        <v>3.1</v>
      </c>
      <c r="E1123" s="13">
        <v>0.3</v>
      </c>
      <c r="F1123" s="7">
        <f t="shared" si="273"/>
        <v>10.333333333333334</v>
      </c>
      <c r="G1123" s="7">
        <f t="shared" si="263"/>
        <v>2.8000000000000003</v>
      </c>
      <c r="H1123" s="15">
        <f t="shared" si="264"/>
        <v>3.4</v>
      </c>
      <c r="I1123" s="11">
        <f t="shared" si="275"/>
        <v>5.5704873794652686E-2</v>
      </c>
      <c r="J1123" s="32">
        <f t="shared" si="276"/>
        <v>5.3907942381921951E-3</v>
      </c>
      <c r="K1123" s="32">
        <f t="shared" si="277"/>
        <v>185.5014225761565</v>
      </c>
      <c r="L1123" s="8">
        <v>0</v>
      </c>
      <c r="M1123" s="9">
        <v>1</v>
      </c>
      <c r="N1123" s="8">
        <v>0</v>
      </c>
      <c r="O1123" s="9">
        <v>0</v>
      </c>
      <c r="P1123" s="9">
        <v>1</v>
      </c>
      <c r="Q1123" s="9">
        <v>0</v>
      </c>
      <c r="R1123" s="9">
        <v>0</v>
      </c>
      <c r="S1123" s="8">
        <v>34309</v>
      </c>
      <c r="T1123" s="9">
        <v>4</v>
      </c>
      <c r="U1123" s="9">
        <f t="shared" si="278"/>
        <v>34304</v>
      </c>
      <c r="V1123" s="9">
        <f t="shared" si="269"/>
        <v>10</v>
      </c>
      <c r="W1123" s="7">
        <v>8.19</v>
      </c>
      <c r="X1123" s="7">
        <f t="shared" si="279"/>
        <v>18.810000000000002</v>
      </c>
      <c r="Y1123" s="9">
        <v>1</v>
      </c>
      <c r="Z1123" s="9">
        <v>0</v>
      </c>
      <c r="AA1123" s="9">
        <v>0</v>
      </c>
      <c r="AB1123" s="9">
        <v>0</v>
      </c>
      <c r="AC1123" s="9">
        <v>0</v>
      </c>
      <c r="AD1123" s="29">
        <v>1</v>
      </c>
      <c r="AE1123" s="187">
        <v>1</v>
      </c>
      <c r="AF1123" s="9">
        <v>0</v>
      </c>
      <c r="AG1123" s="29">
        <v>0</v>
      </c>
      <c r="AH1123" s="9">
        <v>0</v>
      </c>
      <c r="AI1123" s="29">
        <v>1</v>
      </c>
      <c r="AJ1123" s="20">
        <v>1985</v>
      </c>
      <c r="AK1123" s="32" t="s">
        <v>98</v>
      </c>
      <c r="AL1123" s="32" t="s">
        <v>98</v>
      </c>
      <c r="AM1123" s="32" t="s">
        <v>98</v>
      </c>
      <c r="AN1123" s="42" t="s">
        <v>98</v>
      </c>
      <c r="AO1123" s="41">
        <v>0.48</v>
      </c>
      <c r="AP1123" s="17">
        <f t="shared" si="280"/>
        <v>0.52</v>
      </c>
      <c r="AQ1123">
        <v>1</v>
      </c>
      <c r="AR1123" s="39">
        <v>0</v>
      </c>
      <c r="AS1123" t="s">
        <v>98</v>
      </c>
      <c r="AT1123" s="39" t="s">
        <v>98</v>
      </c>
      <c r="AV1123" s="17"/>
      <c r="AW1123" t="s">
        <v>98</v>
      </c>
      <c r="AX1123" s="17" t="s">
        <v>98</v>
      </c>
      <c r="AY1123" s="17" t="s">
        <v>518</v>
      </c>
      <c r="BE1123" s="17"/>
      <c r="BH1123" s="17"/>
      <c r="BK1123" s="24">
        <v>33</v>
      </c>
      <c r="BL1123">
        <v>1</v>
      </c>
      <c r="BM1123">
        <v>0</v>
      </c>
      <c r="BN1123">
        <v>0</v>
      </c>
      <c r="BO1123" s="179">
        <v>0</v>
      </c>
      <c r="BP1123" s="179">
        <v>0</v>
      </c>
      <c r="BQ1123" s="179">
        <v>0</v>
      </c>
      <c r="BR1123" s="179">
        <v>0</v>
      </c>
      <c r="BS1123" s="17">
        <v>0</v>
      </c>
      <c r="BT1123" s="179">
        <v>0</v>
      </c>
      <c r="BU1123" s="179">
        <v>0</v>
      </c>
      <c r="BV1123" s="179">
        <v>0</v>
      </c>
      <c r="BW1123" s="17">
        <v>1</v>
      </c>
      <c r="BX1123" s="179">
        <v>0</v>
      </c>
      <c r="BY1123" s="179">
        <v>0</v>
      </c>
      <c r="BZ1123" s="179">
        <v>0</v>
      </c>
      <c r="CA1123" s="179">
        <v>0</v>
      </c>
      <c r="CB1123" s="17">
        <v>0</v>
      </c>
      <c r="CC1123" s="179">
        <v>0</v>
      </c>
      <c r="CD1123" s="179">
        <v>0</v>
      </c>
      <c r="CE1123" s="179">
        <v>1</v>
      </c>
      <c r="CF1123" s="179">
        <v>1</v>
      </c>
      <c r="CG1123" s="179">
        <v>0</v>
      </c>
      <c r="CH1123" s="179">
        <v>0</v>
      </c>
      <c r="CI1123" s="179">
        <v>0</v>
      </c>
      <c r="CJ1123" s="179">
        <v>0</v>
      </c>
      <c r="CK1123" s="179">
        <v>0</v>
      </c>
      <c r="CL1123" s="179">
        <v>1</v>
      </c>
      <c r="CM1123" s="17">
        <v>0</v>
      </c>
      <c r="CX1123" s="33" t="s">
        <v>85</v>
      </c>
    </row>
    <row r="1124" spans="1:102" x14ac:dyDescent="0.25">
      <c r="A1124">
        <v>1123</v>
      </c>
      <c r="B1124">
        <v>76</v>
      </c>
      <c r="C1124" s="24" t="s">
        <v>4202</v>
      </c>
      <c r="D1124" s="12">
        <v>2.1</v>
      </c>
      <c r="E1124" s="13">
        <v>0.2</v>
      </c>
      <c r="F1124" s="7">
        <f t="shared" si="273"/>
        <v>10.5</v>
      </c>
      <c r="G1124" s="7">
        <f t="shared" si="263"/>
        <v>1.9000000000000001</v>
      </c>
      <c r="H1124" s="15">
        <f t="shared" si="264"/>
        <v>2.3000000000000003</v>
      </c>
      <c r="I1124" s="11">
        <f t="shared" si="275"/>
        <v>5.5154597952572312E-2</v>
      </c>
      <c r="J1124" s="32">
        <f t="shared" si="276"/>
        <v>5.2528188526259345E-3</v>
      </c>
      <c r="K1124" s="32">
        <f t="shared" si="277"/>
        <v>190.37397406158226</v>
      </c>
      <c r="L1124" s="8">
        <v>0</v>
      </c>
      <c r="M1124" s="9">
        <v>1</v>
      </c>
      <c r="N1124" s="8">
        <v>0</v>
      </c>
      <c r="O1124" s="9">
        <v>0</v>
      </c>
      <c r="P1124" s="9">
        <v>1</v>
      </c>
      <c r="Q1124" s="9">
        <v>0</v>
      </c>
      <c r="R1124" s="9">
        <v>0</v>
      </c>
      <c r="S1124" s="8">
        <v>36137</v>
      </c>
      <c r="T1124" s="9">
        <v>4</v>
      </c>
      <c r="U1124" s="9">
        <f t="shared" si="278"/>
        <v>36132</v>
      </c>
      <c r="V1124" s="9">
        <f t="shared" si="269"/>
        <v>10</v>
      </c>
      <c r="W1124" s="7">
        <v>8.3699999999999992</v>
      </c>
      <c r="X1124" s="7">
        <f t="shared" si="279"/>
        <v>18.43</v>
      </c>
      <c r="Y1124" s="9">
        <v>1</v>
      </c>
      <c r="Z1124" s="9">
        <v>0</v>
      </c>
      <c r="AA1124" s="9">
        <v>0</v>
      </c>
      <c r="AB1124" s="9">
        <v>0</v>
      </c>
      <c r="AC1124" s="9">
        <v>0</v>
      </c>
      <c r="AD1124" s="29">
        <v>1</v>
      </c>
      <c r="AE1124" s="187">
        <v>1</v>
      </c>
      <c r="AF1124" s="9">
        <v>0</v>
      </c>
      <c r="AG1124" s="29">
        <v>0</v>
      </c>
      <c r="AH1124" s="9">
        <v>0</v>
      </c>
      <c r="AI1124" s="29">
        <v>1</v>
      </c>
      <c r="AJ1124" s="20">
        <v>1986</v>
      </c>
      <c r="AK1124" s="32" t="s">
        <v>98</v>
      </c>
      <c r="AL1124" s="32" t="s">
        <v>98</v>
      </c>
      <c r="AM1124" s="32" t="s">
        <v>98</v>
      </c>
      <c r="AN1124" s="42" t="s">
        <v>98</v>
      </c>
      <c r="AO1124" s="41">
        <v>0.52</v>
      </c>
      <c r="AP1124" s="17">
        <f t="shared" si="280"/>
        <v>0.48</v>
      </c>
      <c r="AQ1124">
        <v>1</v>
      </c>
      <c r="AR1124" s="39">
        <v>0</v>
      </c>
      <c r="AS1124" t="s">
        <v>98</v>
      </c>
      <c r="AT1124" s="39" t="s">
        <v>98</v>
      </c>
      <c r="AV1124" s="17"/>
      <c r="AW1124" t="s">
        <v>98</v>
      </c>
      <c r="AX1124" s="17" t="s">
        <v>98</v>
      </c>
      <c r="AY1124" s="17" t="s">
        <v>518</v>
      </c>
      <c r="BE1124" s="17"/>
      <c r="BH1124" s="17"/>
      <c r="BK1124" s="24">
        <v>32.799999999999997</v>
      </c>
      <c r="BL1124">
        <v>1</v>
      </c>
      <c r="BM1124">
        <v>0</v>
      </c>
      <c r="BN1124">
        <v>0</v>
      </c>
      <c r="BO1124" s="179">
        <v>0</v>
      </c>
      <c r="BP1124" s="179">
        <v>0</v>
      </c>
      <c r="BQ1124" s="179">
        <v>0</v>
      </c>
      <c r="BR1124" s="179">
        <v>0</v>
      </c>
      <c r="BS1124" s="17">
        <v>0</v>
      </c>
      <c r="BT1124" s="179">
        <v>0</v>
      </c>
      <c r="BU1124" s="179">
        <v>0</v>
      </c>
      <c r="BV1124" s="179">
        <v>0</v>
      </c>
      <c r="BW1124" s="17">
        <v>1</v>
      </c>
      <c r="BX1124" s="179">
        <v>0</v>
      </c>
      <c r="BY1124" s="179">
        <v>0</v>
      </c>
      <c r="BZ1124" s="179">
        <v>0</v>
      </c>
      <c r="CA1124" s="179">
        <v>0</v>
      </c>
      <c r="CB1124" s="17">
        <v>0</v>
      </c>
      <c r="CC1124" s="179">
        <v>0</v>
      </c>
      <c r="CD1124" s="179">
        <v>0</v>
      </c>
      <c r="CE1124" s="179">
        <v>1</v>
      </c>
      <c r="CF1124" s="179">
        <v>1</v>
      </c>
      <c r="CG1124" s="179">
        <v>0</v>
      </c>
      <c r="CH1124" s="179">
        <v>0</v>
      </c>
      <c r="CI1124" s="179">
        <v>0</v>
      </c>
      <c r="CJ1124" s="179">
        <v>0</v>
      </c>
      <c r="CK1124" s="179">
        <v>0</v>
      </c>
      <c r="CL1124" s="179">
        <v>1</v>
      </c>
      <c r="CM1124" s="17">
        <v>0</v>
      </c>
      <c r="CX1124" s="33" t="s">
        <v>85</v>
      </c>
    </row>
    <row r="1125" spans="1:102" x14ac:dyDescent="0.25">
      <c r="A1125">
        <v>1124</v>
      </c>
      <c r="B1125">
        <v>76</v>
      </c>
      <c r="C1125" s="24" t="s">
        <v>4202</v>
      </c>
      <c r="D1125" s="12">
        <v>2.6</v>
      </c>
      <c r="E1125" s="13">
        <v>0.2</v>
      </c>
      <c r="F1125" s="7">
        <f t="shared" si="273"/>
        <v>13</v>
      </c>
      <c r="G1125" s="7">
        <f t="shared" si="263"/>
        <v>2.4</v>
      </c>
      <c r="H1125" s="15">
        <f t="shared" si="264"/>
        <v>2.8000000000000003</v>
      </c>
      <c r="I1125" s="11">
        <f t="shared" si="275"/>
        <v>6.5504692765368189E-2</v>
      </c>
      <c r="J1125" s="32">
        <f t="shared" si="276"/>
        <v>5.0388225204129368E-3</v>
      </c>
      <c r="K1125" s="32">
        <f t="shared" si="277"/>
        <v>198.45906378898397</v>
      </c>
      <c r="L1125" s="8">
        <v>0</v>
      </c>
      <c r="M1125" s="9">
        <v>1</v>
      </c>
      <c r="N1125" s="8">
        <v>0</v>
      </c>
      <c r="O1125" s="9">
        <v>0</v>
      </c>
      <c r="P1125" s="9">
        <v>1</v>
      </c>
      <c r="Q1125" s="9">
        <v>0</v>
      </c>
      <c r="R1125" s="9">
        <v>0</v>
      </c>
      <c r="S1125" s="8">
        <v>39222</v>
      </c>
      <c r="T1125" s="9">
        <v>4</v>
      </c>
      <c r="U1125" s="9">
        <f t="shared" si="278"/>
        <v>39217</v>
      </c>
      <c r="V1125" s="9">
        <f t="shared" si="269"/>
        <v>10</v>
      </c>
      <c r="W1125" s="7">
        <v>8.36</v>
      </c>
      <c r="X1125" s="7">
        <f t="shared" si="279"/>
        <v>18.439999999999998</v>
      </c>
      <c r="Y1125" s="9">
        <v>1</v>
      </c>
      <c r="Z1125" s="9">
        <v>0</v>
      </c>
      <c r="AA1125" s="9">
        <v>0</v>
      </c>
      <c r="AB1125" s="9">
        <v>0</v>
      </c>
      <c r="AC1125" s="9">
        <v>0</v>
      </c>
      <c r="AD1125" s="29">
        <v>1</v>
      </c>
      <c r="AE1125" s="187">
        <v>1</v>
      </c>
      <c r="AF1125" s="9">
        <v>0</v>
      </c>
      <c r="AG1125" s="29">
        <v>0</v>
      </c>
      <c r="AH1125" s="9">
        <v>0</v>
      </c>
      <c r="AI1125" s="29">
        <v>1</v>
      </c>
      <c r="AJ1125" s="20">
        <v>1987</v>
      </c>
      <c r="AK1125" s="32" t="s">
        <v>98</v>
      </c>
      <c r="AL1125" s="32" t="s">
        <v>98</v>
      </c>
      <c r="AM1125" s="32" t="s">
        <v>98</v>
      </c>
      <c r="AN1125" s="42" t="s">
        <v>98</v>
      </c>
      <c r="AO1125" s="41">
        <v>0.51</v>
      </c>
      <c r="AP1125" s="17">
        <f t="shared" si="280"/>
        <v>0.49</v>
      </c>
      <c r="AQ1125">
        <v>1</v>
      </c>
      <c r="AR1125" s="39">
        <v>0</v>
      </c>
      <c r="AS1125" t="s">
        <v>98</v>
      </c>
      <c r="AT1125" s="39" t="s">
        <v>98</v>
      </c>
      <c r="AV1125" s="17"/>
      <c r="AW1125" t="s">
        <v>98</v>
      </c>
      <c r="AX1125" s="17" t="s">
        <v>98</v>
      </c>
      <c r="AY1125" s="17" t="s">
        <v>518</v>
      </c>
      <c r="BE1125" s="17"/>
      <c r="BH1125" s="17"/>
      <c r="BK1125" s="24">
        <v>32.799999999999997</v>
      </c>
      <c r="BL1125">
        <v>1</v>
      </c>
      <c r="BM1125">
        <v>0</v>
      </c>
      <c r="BN1125">
        <v>0</v>
      </c>
      <c r="BO1125" s="179">
        <v>0</v>
      </c>
      <c r="BP1125" s="179">
        <v>0</v>
      </c>
      <c r="BQ1125" s="179">
        <v>0</v>
      </c>
      <c r="BR1125" s="179">
        <v>0</v>
      </c>
      <c r="BS1125" s="17">
        <v>0</v>
      </c>
      <c r="BT1125" s="179">
        <v>0</v>
      </c>
      <c r="BU1125" s="179">
        <v>0</v>
      </c>
      <c r="BV1125" s="179">
        <v>0</v>
      </c>
      <c r="BW1125" s="17">
        <v>1</v>
      </c>
      <c r="BX1125" s="179">
        <v>0</v>
      </c>
      <c r="BY1125" s="179">
        <v>0</v>
      </c>
      <c r="BZ1125" s="179">
        <v>0</v>
      </c>
      <c r="CA1125" s="179">
        <v>0</v>
      </c>
      <c r="CB1125" s="17">
        <v>0</v>
      </c>
      <c r="CC1125" s="179">
        <v>0</v>
      </c>
      <c r="CD1125" s="179">
        <v>0</v>
      </c>
      <c r="CE1125" s="179">
        <v>1</v>
      </c>
      <c r="CF1125" s="179">
        <v>1</v>
      </c>
      <c r="CG1125" s="179">
        <v>0</v>
      </c>
      <c r="CH1125" s="179">
        <v>0</v>
      </c>
      <c r="CI1125" s="179">
        <v>0</v>
      </c>
      <c r="CJ1125" s="179">
        <v>0</v>
      </c>
      <c r="CK1125" s="179">
        <v>0</v>
      </c>
      <c r="CL1125" s="179">
        <v>1</v>
      </c>
      <c r="CM1125" s="17">
        <v>0</v>
      </c>
      <c r="CX1125" s="33" t="s">
        <v>85</v>
      </c>
    </row>
    <row r="1126" spans="1:102" x14ac:dyDescent="0.25">
      <c r="A1126">
        <v>1125</v>
      </c>
      <c r="B1126">
        <v>76</v>
      </c>
      <c r="C1126" s="24" t="s">
        <v>4202</v>
      </c>
      <c r="D1126" s="12">
        <v>1.1000000000000001</v>
      </c>
      <c r="E1126" s="13">
        <v>0.2</v>
      </c>
      <c r="F1126" s="7">
        <f t="shared" si="273"/>
        <v>5.5</v>
      </c>
      <c r="G1126" s="7">
        <f t="shared" si="263"/>
        <v>0.90000000000000013</v>
      </c>
      <c r="H1126" s="15">
        <f t="shared" si="264"/>
        <v>1.3</v>
      </c>
      <c r="I1126" s="11">
        <f t="shared" si="275"/>
        <v>2.9589463605586133E-2</v>
      </c>
      <c r="J1126" s="32">
        <f t="shared" si="276"/>
        <v>5.3799024737429335E-3</v>
      </c>
      <c r="K1126" s="32">
        <f t="shared" si="277"/>
        <v>185.87697544343678</v>
      </c>
      <c r="L1126" s="8">
        <v>0</v>
      </c>
      <c r="M1126" s="9">
        <v>1</v>
      </c>
      <c r="N1126" s="8">
        <v>0</v>
      </c>
      <c r="O1126" s="9">
        <v>0</v>
      </c>
      <c r="P1126" s="9">
        <v>1</v>
      </c>
      <c r="Q1126" s="9">
        <v>0</v>
      </c>
      <c r="R1126" s="9">
        <v>0</v>
      </c>
      <c r="S1126" s="8">
        <v>34525</v>
      </c>
      <c r="T1126" s="9">
        <v>4</v>
      </c>
      <c r="U1126" s="9">
        <f t="shared" si="278"/>
        <v>34520</v>
      </c>
      <c r="V1126" s="9">
        <f t="shared" si="269"/>
        <v>10</v>
      </c>
      <c r="W1126" s="7">
        <v>8.39</v>
      </c>
      <c r="X1126" s="7">
        <f t="shared" si="279"/>
        <v>18.310000000000002</v>
      </c>
      <c r="Y1126" s="9">
        <v>1</v>
      </c>
      <c r="Z1126" s="9">
        <v>0</v>
      </c>
      <c r="AA1126" s="9">
        <v>0</v>
      </c>
      <c r="AB1126" s="9">
        <v>0</v>
      </c>
      <c r="AC1126" s="9">
        <v>0</v>
      </c>
      <c r="AD1126" s="29">
        <v>1</v>
      </c>
      <c r="AE1126" s="187">
        <v>1</v>
      </c>
      <c r="AF1126" s="9">
        <v>0</v>
      </c>
      <c r="AG1126" s="29">
        <v>0</v>
      </c>
      <c r="AH1126" s="9">
        <v>0</v>
      </c>
      <c r="AI1126" s="29">
        <v>1</v>
      </c>
      <c r="AJ1126" s="20">
        <v>1988</v>
      </c>
      <c r="AK1126" s="32" t="s">
        <v>98</v>
      </c>
      <c r="AL1126" s="32" t="s">
        <v>98</v>
      </c>
      <c r="AM1126" s="32" t="s">
        <v>98</v>
      </c>
      <c r="AN1126" s="42" t="s">
        <v>98</v>
      </c>
      <c r="AO1126" s="41">
        <v>0.51</v>
      </c>
      <c r="AP1126" s="17">
        <f t="shared" si="280"/>
        <v>0.49</v>
      </c>
      <c r="AQ1126">
        <v>1</v>
      </c>
      <c r="AR1126" s="39">
        <v>0</v>
      </c>
      <c r="AS1126" t="s">
        <v>98</v>
      </c>
      <c r="AT1126" s="39" t="s">
        <v>98</v>
      </c>
      <c r="AV1126" s="17"/>
      <c r="AW1126" t="s">
        <v>98</v>
      </c>
      <c r="AX1126" s="17" t="s">
        <v>98</v>
      </c>
      <c r="AY1126" s="17" t="s">
        <v>518</v>
      </c>
      <c r="BE1126" s="17"/>
      <c r="BH1126" s="17"/>
      <c r="BK1126" s="24">
        <v>32.700000000000003</v>
      </c>
      <c r="BL1126">
        <v>1</v>
      </c>
      <c r="BM1126">
        <v>0</v>
      </c>
      <c r="BN1126">
        <v>0</v>
      </c>
      <c r="BO1126" s="179">
        <v>0</v>
      </c>
      <c r="BP1126" s="179">
        <v>0</v>
      </c>
      <c r="BQ1126" s="179">
        <v>0</v>
      </c>
      <c r="BR1126" s="179">
        <v>0</v>
      </c>
      <c r="BS1126" s="17">
        <v>0</v>
      </c>
      <c r="BT1126" s="179">
        <v>0</v>
      </c>
      <c r="BU1126" s="179">
        <v>0</v>
      </c>
      <c r="BV1126" s="179">
        <v>0</v>
      </c>
      <c r="BW1126" s="17">
        <v>1</v>
      </c>
      <c r="BX1126" s="179">
        <v>0</v>
      </c>
      <c r="BY1126" s="179">
        <v>0</v>
      </c>
      <c r="BZ1126" s="179">
        <v>0</v>
      </c>
      <c r="CA1126" s="179">
        <v>0</v>
      </c>
      <c r="CB1126" s="17">
        <v>0</v>
      </c>
      <c r="CC1126" s="179">
        <v>0</v>
      </c>
      <c r="CD1126" s="179">
        <v>0</v>
      </c>
      <c r="CE1126" s="179">
        <v>1</v>
      </c>
      <c r="CF1126" s="179">
        <v>1</v>
      </c>
      <c r="CG1126" s="179">
        <v>0</v>
      </c>
      <c r="CH1126" s="179">
        <v>0</v>
      </c>
      <c r="CI1126" s="179">
        <v>0</v>
      </c>
      <c r="CJ1126" s="179">
        <v>0</v>
      </c>
      <c r="CK1126" s="179">
        <v>0</v>
      </c>
      <c r="CL1126" s="179">
        <v>1</v>
      </c>
      <c r="CM1126" s="17">
        <v>0</v>
      </c>
      <c r="CX1126" s="33" t="s">
        <v>85</v>
      </c>
    </row>
    <row r="1127" spans="1:102" x14ac:dyDescent="0.25">
      <c r="A1127">
        <v>1126</v>
      </c>
      <c r="B1127">
        <v>76</v>
      </c>
      <c r="C1127" s="24" t="s">
        <v>4202</v>
      </c>
      <c r="D1127" s="12">
        <v>0.3</v>
      </c>
      <c r="E1127" s="13">
        <v>0.3</v>
      </c>
      <c r="F1127" s="7">
        <f t="shared" si="273"/>
        <v>1</v>
      </c>
      <c r="G1127" s="7">
        <f t="shared" si="263"/>
        <v>0</v>
      </c>
      <c r="H1127" s="15">
        <f t="shared" si="264"/>
        <v>0.6</v>
      </c>
      <c r="I1127" s="11">
        <f t="shared" si="275"/>
        <v>5.3233678527649471E-3</v>
      </c>
      <c r="J1127" s="32">
        <f t="shared" si="276"/>
        <v>5.3233678527649471E-3</v>
      </c>
      <c r="K1127" s="32">
        <f t="shared" si="277"/>
        <v>187.85100478836944</v>
      </c>
      <c r="L1127" s="8">
        <v>0</v>
      </c>
      <c r="M1127" s="9">
        <v>1</v>
      </c>
      <c r="N1127" s="8">
        <v>0</v>
      </c>
      <c r="O1127" s="9">
        <v>0</v>
      </c>
      <c r="P1127" s="9">
        <v>1</v>
      </c>
      <c r="Q1127" s="9">
        <v>0</v>
      </c>
      <c r="R1127" s="9">
        <v>0</v>
      </c>
      <c r="S1127" s="8">
        <v>35292</v>
      </c>
      <c r="T1127" s="9">
        <v>4</v>
      </c>
      <c r="U1127" s="9">
        <f t="shared" si="278"/>
        <v>35287</v>
      </c>
      <c r="V1127" s="9">
        <f t="shared" si="269"/>
        <v>10</v>
      </c>
      <c r="W1127" s="7">
        <v>8.49</v>
      </c>
      <c r="X1127" s="7">
        <f t="shared" si="279"/>
        <v>18.309999999999995</v>
      </c>
      <c r="Y1127" s="9">
        <v>1</v>
      </c>
      <c r="Z1127" s="9">
        <v>0</v>
      </c>
      <c r="AA1127" s="9">
        <v>0</v>
      </c>
      <c r="AB1127" s="9">
        <v>0</v>
      </c>
      <c r="AC1127" s="9">
        <v>0</v>
      </c>
      <c r="AD1127" s="29">
        <v>1</v>
      </c>
      <c r="AE1127" s="187">
        <v>1</v>
      </c>
      <c r="AF1127" s="9">
        <v>0</v>
      </c>
      <c r="AG1127" s="29">
        <v>0</v>
      </c>
      <c r="AH1127" s="9">
        <v>0</v>
      </c>
      <c r="AI1127" s="29">
        <v>1</v>
      </c>
      <c r="AJ1127" s="20">
        <v>1989</v>
      </c>
      <c r="AK1127" s="32" t="s">
        <v>98</v>
      </c>
      <c r="AL1127" s="32" t="s">
        <v>98</v>
      </c>
      <c r="AM1127" s="32" t="s">
        <v>98</v>
      </c>
      <c r="AN1127" s="42" t="s">
        <v>98</v>
      </c>
      <c r="AO1127" s="41">
        <v>0.51</v>
      </c>
      <c r="AP1127" s="17">
        <f t="shared" si="280"/>
        <v>0.49</v>
      </c>
      <c r="AQ1127">
        <v>1</v>
      </c>
      <c r="AR1127" s="39">
        <v>0</v>
      </c>
      <c r="AS1127" t="s">
        <v>98</v>
      </c>
      <c r="AT1127" s="39" t="s">
        <v>98</v>
      </c>
      <c r="AV1127" s="17"/>
      <c r="AW1127" t="s">
        <v>98</v>
      </c>
      <c r="AX1127" s="17" t="s">
        <v>98</v>
      </c>
      <c r="AY1127" s="17" t="s">
        <v>518</v>
      </c>
      <c r="BE1127" s="17"/>
      <c r="BH1127" s="17"/>
      <c r="BK1127" s="24">
        <v>32.799999999999997</v>
      </c>
      <c r="BL1127">
        <v>1</v>
      </c>
      <c r="BM1127">
        <v>0</v>
      </c>
      <c r="BN1127">
        <v>0</v>
      </c>
      <c r="BO1127" s="179">
        <v>0</v>
      </c>
      <c r="BP1127" s="179">
        <v>0</v>
      </c>
      <c r="BQ1127" s="179">
        <v>0</v>
      </c>
      <c r="BR1127" s="179">
        <v>0</v>
      </c>
      <c r="BS1127" s="17">
        <v>0</v>
      </c>
      <c r="BT1127" s="179">
        <v>0</v>
      </c>
      <c r="BU1127" s="179">
        <v>0</v>
      </c>
      <c r="BV1127" s="179">
        <v>0</v>
      </c>
      <c r="BW1127" s="17">
        <v>1</v>
      </c>
      <c r="BX1127" s="179">
        <v>0</v>
      </c>
      <c r="BY1127" s="179">
        <v>0</v>
      </c>
      <c r="BZ1127" s="179">
        <v>0</v>
      </c>
      <c r="CA1127" s="179">
        <v>0</v>
      </c>
      <c r="CB1127" s="17">
        <v>0</v>
      </c>
      <c r="CC1127" s="179">
        <v>0</v>
      </c>
      <c r="CD1127" s="179">
        <v>0</v>
      </c>
      <c r="CE1127" s="179">
        <v>1</v>
      </c>
      <c r="CF1127" s="179">
        <v>1</v>
      </c>
      <c r="CG1127" s="179">
        <v>0</v>
      </c>
      <c r="CH1127" s="179">
        <v>0</v>
      </c>
      <c r="CI1127" s="179">
        <v>0</v>
      </c>
      <c r="CJ1127" s="179">
        <v>0</v>
      </c>
      <c r="CK1127" s="179">
        <v>0</v>
      </c>
      <c r="CL1127" s="179">
        <v>1</v>
      </c>
      <c r="CM1127" s="17">
        <v>0</v>
      </c>
      <c r="CX1127" s="33" t="s">
        <v>85</v>
      </c>
    </row>
    <row r="1128" spans="1:102" x14ac:dyDescent="0.25">
      <c r="A1128">
        <v>1127</v>
      </c>
      <c r="B1128">
        <v>76</v>
      </c>
      <c r="C1128" s="24" t="s">
        <v>4202</v>
      </c>
      <c r="D1128" s="12">
        <v>1.4</v>
      </c>
      <c r="E1128" s="13">
        <v>0.2</v>
      </c>
      <c r="F1128" s="7">
        <f t="shared" si="273"/>
        <v>6.9999999999999991</v>
      </c>
      <c r="G1128" s="7">
        <f t="shared" si="263"/>
        <v>1.2</v>
      </c>
      <c r="H1128" s="15">
        <f t="shared" si="264"/>
        <v>1.5999999999999999</v>
      </c>
      <c r="I1128" s="11">
        <f t="shared" si="275"/>
        <v>3.6535223046903396E-2</v>
      </c>
      <c r="J1128" s="32">
        <f t="shared" si="276"/>
        <v>5.219317578129057E-3</v>
      </c>
      <c r="K1128" s="32">
        <f t="shared" si="277"/>
        <v>191.59592897553958</v>
      </c>
      <c r="L1128" s="8">
        <v>0</v>
      </c>
      <c r="M1128" s="9">
        <v>1</v>
      </c>
      <c r="N1128" s="8">
        <v>0</v>
      </c>
      <c r="O1128" s="9">
        <v>0</v>
      </c>
      <c r="P1128" s="9">
        <v>1</v>
      </c>
      <c r="Q1128" s="9">
        <v>0</v>
      </c>
      <c r="R1128" s="9">
        <v>0</v>
      </c>
      <c r="S1128" s="8">
        <v>36665</v>
      </c>
      <c r="T1128" s="9">
        <v>4</v>
      </c>
      <c r="U1128" s="9">
        <f t="shared" si="278"/>
        <v>36660</v>
      </c>
      <c r="V1128" s="9">
        <f t="shared" si="269"/>
        <v>10</v>
      </c>
      <c r="W1128" s="7">
        <v>8.5299999999999994</v>
      </c>
      <c r="X1128" s="7">
        <f t="shared" si="279"/>
        <v>18.369999999999997</v>
      </c>
      <c r="Y1128" s="9">
        <v>1</v>
      </c>
      <c r="Z1128" s="9">
        <v>0</v>
      </c>
      <c r="AA1128" s="9">
        <v>0</v>
      </c>
      <c r="AB1128" s="9">
        <v>0</v>
      </c>
      <c r="AC1128" s="9">
        <v>0</v>
      </c>
      <c r="AD1128" s="29">
        <v>1</v>
      </c>
      <c r="AE1128" s="187">
        <v>1</v>
      </c>
      <c r="AF1128" s="9">
        <v>0</v>
      </c>
      <c r="AG1128" s="29">
        <v>0</v>
      </c>
      <c r="AH1128" s="9">
        <v>0</v>
      </c>
      <c r="AI1128" s="29">
        <v>1</v>
      </c>
      <c r="AJ1128" s="20">
        <v>1990</v>
      </c>
      <c r="AK1128" s="32" t="s">
        <v>98</v>
      </c>
      <c r="AL1128" s="32" t="s">
        <v>98</v>
      </c>
      <c r="AM1128" s="32" t="s">
        <v>98</v>
      </c>
      <c r="AN1128" s="42" t="s">
        <v>98</v>
      </c>
      <c r="AO1128" s="41">
        <v>0.51</v>
      </c>
      <c r="AP1128" s="17">
        <f t="shared" si="280"/>
        <v>0.49</v>
      </c>
      <c r="AQ1128">
        <v>1</v>
      </c>
      <c r="AR1128" s="39">
        <v>0</v>
      </c>
      <c r="AS1128" t="s">
        <v>98</v>
      </c>
      <c r="AT1128" s="39" t="s">
        <v>98</v>
      </c>
      <c r="AV1128" s="17"/>
      <c r="AW1128" t="s">
        <v>98</v>
      </c>
      <c r="AX1128" s="17" t="s">
        <v>98</v>
      </c>
      <c r="AY1128" s="17" t="s">
        <v>518</v>
      </c>
      <c r="BE1128" s="17"/>
      <c r="BH1128" s="17"/>
      <c r="BK1128" s="24">
        <v>32.9</v>
      </c>
      <c r="BL1128">
        <v>1</v>
      </c>
      <c r="BM1128">
        <v>0</v>
      </c>
      <c r="BN1128">
        <v>0</v>
      </c>
      <c r="BO1128" s="179">
        <v>0</v>
      </c>
      <c r="BP1128" s="179">
        <v>0</v>
      </c>
      <c r="BQ1128" s="179">
        <v>0</v>
      </c>
      <c r="BR1128" s="179">
        <v>0</v>
      </c>
      <c r="BS1128" s="17">
        <v>0</v>
      </c>
      <c r="BT1128" s="179">
        <v>0</v>
      </c>
      <c r="BU1128" s="179">
        <v>0</v>
      </c>
      <c r="BV1128" s="179">
        <v>0</v>
      </c>
      <c r="BW1128" s="17">
        <v>1</v>
      </c>
      <c r="BX1128" s="179">
        <v>0</v>
      </c>
      <c r="BY1128" s="179">
        <v>0</v>
      </c>
      <c r="BZ1128" s="179">
        <v>0</v>
      </c>
      <c r="CA1128" s="179">
        <v>0</v>
      </c>
      <c r="CB1128" s="17">
        <v>0</v>
      </c>
      <c r="CC1128" s="179">
        <v>0</v>
      </c>
      <c r="CD1128" s="179">
        <v>0</v>
      </c>
      <c r="CE1128" s="179">
        <v>1</v>
      </c>
      <c r="CF1128" s="179">
        <v>1</v>
      </c>
      <c r="CG1128" s="179">
        <v>0</v>
      </c>
      <c r="CH1128" s="179">
        <v>0</v>
      </c>
      <c r="CI1128" s="179">
        <v>0</v>
      </c>
      <c r="CJ1128" s="179">
        <v>0</v>
      </c>
      <c r="CK1128" s="179">
        <v>0</v>
      </c>
      <c r="CL1128" s="179">
        <v>1</v>
      </c>
      <c r="CM1128" s="17">
        <v>0</v>
      </c>
      <c r="CX1128" s="33" t="s">
        <v>85</v>
      </c>
    </row>
    <row r="1129" spans="1:102" x14ac:dyDescent="0.25">
      <c r="A1129">
        <v>1128</v>
      </c>
      <c r="B1129">
        <v>76</v>
      </c>
      <c r="C1129" s="24" t="s">
        <v>4202</v>
      </c>
      <c r="D1129" s="12">
        <v>1.7</v>
      </c>
      <c r="E1129" s="13">
        <v>0.3</v>
      </c>
      <c r="F1129" s="7">
        <f t="shared" si="273"/>
        <v>5.666666666666667</v>
      </c>
      <c r="G1129" s="7">
        <f t="shared" si="263"/>
        <v>1.4</v>
      </c>
      <c r="H1129" s="15">
        <f t="shared" si="264"/>
        <v>2</v>
      </c>
      <c r="I1129" s="11">
        <f t="shared" si="275"/>
        <v>3.0657016823745113E-2</v>
      </c>
      <c r="J1129" s="32">
        <f t="shared" si="276"/>
        <v>5.4100617924256076E-3</v>
      </c>
      <c r="K1129" s="32">
        <f t="shared" si="277"/>
        <v>184.84077231799026</v>
      </c>
      <c r="L1129" s="8">
        <v>0</v>
      </c>
      <c r="M1129" s="9">
        <v>1</v>
      </c>
      <c r="N1129" s="8">
        <v>0</v>
      </c>
      <c r="O1129" s="9">
        <v>0</v>
      </c>
      <c r="P1129" s="9">
        <v>1</v>
      </c>
      <c r="Q1129" s="9">
        <v>0</v>
      </c>
      <c r="R1129" s="9">
        <v>0</v>
      </c>
      <c r="S1129" s="8">
        <v>34139</v>
      </c>
      <c r="T1129" s="9">
        <v>4</v>
      </c>
      <c r="U1129" s="9">
        <f t="shared" si="278"/>
        <v>34134</v>
      </c>
      <c r="V1129" s="9">
        <f t="shared" si="269"/>
        <v>10</v>
      </c>
      <c r="W1129" s="7">
        <v>8.65</v>
      </c>
      <c r="X1129" s="7">
        <f t="shared" si="279"/>
        <v>18.25</v>
      </c>
      <c r="Y1129" s="9">
        <v>1</v>
      </c>
      <c r="Z1129" s="9">
        <v>0</v>
      </c>
      <c r="AA1129" s="9">
        <v>0</v>
      </c>
      <c r="AB1129" s="9">
        <v>0</v>
      </c>
      <c r="AC1129" s="9">
        <v>0</v>
      </c>
      <c r="AD1129" s="29">
        <v>1</v>
      </c>
      <c r="AE1129" s="187">
        <v>1</v>
      </c>
      <c r="AF1129" s="9">
        <v>0</v>
      </c>
      <c r="AG1129" s="29">
        <v>0</v>
      </c>
      <c r="AH1129" s="9">
        <v>0</v>
      </c>
      <c r="AI1129" s="29">
        <v>1</v>
      </c>
      <c r="AJ1129" s="20">
        <v>1991</v>
      </c>
      <c r="AK1129" s="32" t="s">
        <v>98</v>
      </c>
      <c r="AL1129" s="32" t="s">
        <v>98</v>
      </c>
      <c r="AM1129" s="32" t="s">
        <v>98</v>
      </c>
      <c r="AN1129" s="42" t="s">
        <v>98</v>
      </c>
      <c r="AO1129" s="41">
        <v>0.5</v>
      </c>
      <c r="AP1129" s="17">
        <f t="shared" si="280"/>
        <v>0.5</v>
      </c>
      <c r="AQ1129">
        <v>1</v>
      </c>
      <c r="AR1129" s="39">
        <v>0</v>
      </c>
      <c r="AS1129" t="s">
        <v>98</v>
      </c>
      <c r="AT1129" s="39" t="s">
        <v>98</v>
      </c>
      <c r="AV1129" s="17"/>
      <c r="AW1129" t="s">
        <v>98</v>
      </c>
      <c r="AX1129" s="17" t="s">
        <v>98</v>
      </c>
      <c r="AY1129" s="17" t="s">
        <v>518</v>
      </c>
      <c r="BE1129" s="17"/>
      <c r="BH1129" s="17"/>
      <c r="BK1129" s="24">
        <v>32.9</v>
      </c>
      <c r="BL1129">
        <v>1</v>
      </c>
      <c r="BM1129">
        <v>0</v>
      </c>
      <c r="BN1129">
        <v>0</v>
      </c>
      <c r="BO1129" s="179">
        <v>0</v>
      </c>
      <c r="BP1129" s="179">
        <v>0</v>
      </c>
      <c r="BQ1129" s="179">
        <v>0</v>
      </c>
      <c r="BR1129" s="179">
        <v>0</v>
      </c>
      <c r="BS1129" s="17">
        <v>0</v>
      </c>
      <c r="BT1129" s="179">
        <v>0</v>
      </c>
      <c r="BU1129" s="179">
        <v>0</v>
      </c>
      <c r="BV1129" s="179">
        <v>0</v>
      </c>
      <c r="BW1129" s="17">
        <v>1</v>
      </c>
      <c r="BX1129" s="179">
        <v>0</v>
      </c>
      <c r="BY1129" s="179">
        <v>0</v>
      </c>
      <c r="BZ1129" s="179">
        <v>0</v>
      </c>
      <c r="CA1129" s="179">
        <v>0</v>
      </c>
      <c r="CB1129" s="17">
        <v>0</v>
      </c>
      <c r="CC1129" s="179">
        <v>0</v>
      </c>
      <c r="CD1129" s="179">
        <v>0</v>
      </c>
      <c r="CE1129" s="179">
        <v>1</v>
      </c>
      <c r="CF1129" s="179">
        <v>1</v>
      </c>
      <c r="CG1129" s="179">
        <v>0</v>
      </c>
      <c r="CH1129" s="179">
        <v>0</v>
      </c>
      <c r="CI1129" s="179">
        <v>0</v>
      </c>
      <c r="CJ1129" s="179">
        <v>0</v>
      </c>
      <c r="CK1129" s="179">
        <v>0</v>
      </c>
      <c r="CL1129" s="179">
        <v>1</v>
      </c>
      <c r="CM1129" s="17">
        <v>0</v>
      </c>
      <c r="CX1129" s="33" t="s">
        <v>85</v>
      </c>
    </row>
    <row r="1130" spans="1:102" x14ac:dyDescent="0.25">
      <c r="A1130">
        <v>1129</v>
      </c>
      <c r="B1130">
        <v>77</v>
      </c>
      <c r="C1130" s="24" t="s">
        <v>4206</v>
      </c>
      <c r="D1130" s="12">
        <v>7.15</v>
      </c>
      <c r="E1130" s="13">
        <v>2.19</v>
      </c>
      <c r="F1130" s="7">
        <f t="shared" si="273"/>
        <v>3.2648401826484021</v>
      </c>
      <c r="G1130" s="7">
        <f t="shared" si="263"/>
        <v>4.9600000000000009</v>
      </c>
      <c r="H1130" s="15">
        <f t="shared" si="264"/>
        <v>9.34</v>
      </c>
      <c r="I1130" s="11">
        <f t="shared" si="275"/>
        <v>6.5664947449103166E-3</v>
      </c>
      <c r="J1130" s="32">
        <f t="shared" si="276"/>
        <v>2.0112760127767261E-3</v>
      </c>
      <c r="K1130" s="32">
        <f t="shared" si="277"/>
        <v>497.19680125823243</v>
      </c>
      <c r="L1130" s="8">
        <v>1</v>
      </c>
      <c r="M1130" s="9">
        <v>0</v>
      </c>
      <c r="N1130" s="8">
        <v>0</v>
      </c>
      <c r="O1130" s="9">
        <v>0</v>
      </c>
      <c r="P1130" s="9">
        <v>0</v>
      </c>
      <c r="Q1130" s="9">
        <v>1</v>
      </c>
      <c r="R1130" s="9">
        <v>0</v>
      </c>
      <c r="S1130" s="8">
        <v>247199</v>
      </c>
      <c r="T1130" s="9">
        <v>4</v>
      </c>
      <c r="U1130" s="9">
        <f t="shared" si="278"/>
        <v>247194</v>
      </c>
      <c r="V1130" s="9">
        <f t="shared" si="269"/>
        <v>28</v>
      </c>
      <c r="W1130" s="7">
        <v>12.79</v>
      </c>
      <c r="X1130" s="7">
        <f t="shared" si="279"/>
        <v>35.71</v>
      </c>
      <c r="Y1130" s="9">
        <v>1</v>
      </c>
      <c r="Z1130" s="9">
        <v>0</v>
      </c>
      <c r="AA1130" s="9">
        <v>0</v>
      </c>
      <c r="AB1130" s="9">
        <v>0</v>
      </c>
      <c r="AC1130" s="9">
        <v>1</v>
      </c>
      <c r="AD1130" s="29">
        <v>0</v>
      </c>
      <c r="AE1130" s="187">
        <v>0</v>
      </c>
      <c r="AF1130" s="9">
        <v>1</v>
      </c>
      <c r="AG1130" s="29">
        <v>0</v>
      </c>
      <c r="AH1130" s="9">
        <v>1</v>
      </c>
      <c r="AI1130" s="29">
        <v>0</v>
      </c>
      <c r="AJ1130" s="20">
        <v>1970</v>
      </c>
      <c r="AK1130" s="32">
        <f>(1-$AM1130-$AN1130)/2</f>
        <v>0.11499999999999999</v>
      </c>
      <c r="AL1130" s="32">
        <f>(1-$AM1130-$AN1130)/2</f>
        <v>0.11499999999999999</v>
      </c>
      <c r="AM1130" s="32">
        <f>0.77-AN1130</f>
        <v>0.53</v>
      </c>
      <c r="AN1130" s="42">
        <v>0.24</v>
      </c>
      <c r="AO1130" s="41" t="s">
        <v>98</v>
      </c>
      <c r="AP1130" s="17" t="s">
        <v>98</v>
      </c>
      <c r="AQ1130">
        <v>1</v>
      </c>
      <c r="AR1130" s="39">
        <v>0</v>
      </c>
      <c r="AS1130" t="s">
        <v>98</v>
      </c>
      <c r="AT1130" s="39" t="s">
        <v>98</v>
      </c>
      <c r="AV1130" s="17"/>
      <c r="AW1130" t="s">
        <v>98</v>
      </c>
      <c r="AX1130" s="17" t="s">
        <v>98</v>
      </c>
      <c r="AY1130" s="17" t="s">
        <v>233</v>
      </c>
      <c r="BE1130" s="17"/>
      <c r="BH1130" s="17"/>
      <c r="BK1130" s="24">
        <v>54.5</v>
      </c>
      <c r="BL1130">
        <v>0</v>
      </c>
      <c r="BM1130">
        <v>0</v>
      </c>
      <c r="BN1130">
        <v>0</v>
      </c>
      <c r="BO1130" s="179">
        <v>0</v>
      </c>
      <c r="BP1130" s="179">
        <v>0</v>
      </c>
      <c r="BQ1130" s="179">
        <v>0</v>
      </c>
      <c r="BR1130" s="179">
        <v>0</v>
      </c>
      <c r="BS1130" s="17">
        <v>1</v>
      </c>
      <c r="BT1130" s="179">
        <v>0</v>
      </c>
      <c r="BU1130" s="179">
        <v>0</v>
      </c>
      <c r="BV1130" s="179">
        <v>1</v>
      </c>
      <c r="BW1130" s="17">
        <v>0</v>
      </c>
      <c r="BX1130" s="179">
        <v>0</v>
      </c>
      <c r="BY1130" s="179">
        <v>0</v>
      </c>
      <c r="BZ1130" s="179">
        <v>0</v>
      </c>
      <c r="CA1130" s="179">
        <v>0</v>
      </c>
      <c r="CB1130" s="17">
        <v>1</v>
      </c>
      <c r="CC1130" s="179">
        <v>1</v>
      </c>
      <c r="CD1130" s="179">
        <v>1</v>
      </c>
      <c r="CE1130" s="179">
        <v>0</v>
      </c>
      <c r="CF1130" s="179">
        <v>0</v>
      </c>
      <c r="CG1130" s="179">
        <v>1</v>
      </c>
      <c r="CH1130" s="179">
        <v>0</v>
      </c>
      <c r="CI1130" s="179">
        <v>0</v>
      </c>
      <c r="CJ1130" s="179">
        <v>0</v>
      </c>
      <c r="CK1130" s="179">
        <v>0</v>
      </c>
      <c r="CL1130" s="179">
        <v>1</v>
      </c>
      <c r="CM1130" s="17">
        <v>0</v>
      </c>
      <c r="CX1130" s="33" t="s">
        <v>85</v>
      </c>
    </row>
    <row r="1131" spans="1:102" x14ac:dyDescent="0.25">
      <c r="A1131">
        <v>1130</v>
      </c>
      <c r="B1131">
        <v>77</v>
      </c>
      <c r="C1131" s="24" t="s">
        <v>4206</v>
      </c>
      <c r="D1131" s="12">
        <v>8.01</v>
      </c>
      <c r="E1131" s="13">
        <v>0.04</v>
      </c>
      <c r="F1131" s="7">
        <f t="shared" si="273"/>
        <v>200.25</v>
      </c>
      <c r="G1131" s="7">
        <f t="shared" si="263"/>
        <v>7.97</v>
      </c>
      <c r="H1131" s="15">
        <f t="shared" si="264"/>
        <v>8.0499999999999989</v>
      </c>
      <c r="I1131" s="11">
        <f t="shared" si="275"/>
        <v>0.37360200604099453</v>
      </c>
      <c r="J1131" s="32">
        <f t="shared" si="276"/>
        <v>1.8656779327889863E-3</v>
      </c>
      <c r="K1131" s="32">
        <f t="shared" si="277"/>
        <v>535.99819262754977</v>
      </c>
      <c r="L1131" s="8">
        <v>1</v>
      </c>
      <c r="M1131" s="9">
        <v>0</v>
      </c>
      <c r="N1131" s="8">
        <v>0</v>
      </c>
      <c r="O1131" s="9">
        <v>0</v>
      </c>
      <c r="P1131" s="9">
        <v>0</v>
      </c>
      <c r="Q1131" s="9">
        <v>1</v>
      </c>
      <c r="R1131" s="9">
        <v>0</v>
      </c>
      <c r="S1131" s="8">
        <v>247199</v>
      </c>
      <c r="T1131" s="9">
        <v>4</v>
      </c>
      <c r="U1131" s="9">
        <f t="shared" si="278"/>
        <v>247194</v>
      </c>
      <c r="V1131" s="9">
        <f t="shared" si="269"/>
        <v>28</v>
      </c>
      <c r="W1131" s="7">
        <v>12.79</v>
      </c>
      <c r="X1131" s="7">
        <f t="shared" si="279"/>
        <v>35.71</v>
      </c>
      <c r="Y1131" s="9">
        <v>1</v>
      </c>
      <c r="Z1131" s="9">
        <v>0</v>
      </c>
      <c r="AA1131" s="9">
        <v>0</v>
      </c>
      <c r="AB1131" s="9">
        <v>0</v>
      </c>
      <c r="AC1131" s="9">
        <v>1</v>
      </c>
      <c r="AD1131" s="29">
        <v>0</v>
      </c>
      <c r="AE1131" s="187">
        <v>0</v>
      </c>
      <c r="AF1131" s="9">
        <v>1</v>
      </c>
      <c r="AG1131" s="29">
        <v>0</v>
      </c>
      <c r="AH1131" s="9">
        <v>1</v>
      </c>
      <c r="AI1131" s="29">
        <v>0</v>
      </c>
      <c r="AJ1131" s="20">
        <v>1970</v>
      </c>
      <c r="AK1131" s="32">
        <f t="shared" ref="AK1131:AL1157" si="281">(1-$AM1131-$AN1131)/2</f>
        <v>0.11499999999999999</v>
      </c>
      <c r="AL1131" s="32">
        <f t="shared" si="281"/>
        <v>0.11499999999999999</v>
      </c>
      <c r="AM1131" s="32">
        <f t="shared" ref="AM1131:AM1133" si="282">0.77-AN1131</f>
        <v>0.53</v>
      </c>
      <c r="AN1131" s="42">
        <v>0.24</v>
      </c>
      <c r="AO1131" s="41" t="s">
        <v>98</v>
      </c>
      <c r="AP1131" s="17" t="s">
        <v>98</v>
      </c>
      <c r="AQ1131">
        <v>1</v>
      </c>
      <c r="AR1131" s="39">
        <v>0</v>
      </c>
      <c r="AS1131" t="s">
        <v>98</v>
      </c>
      <c r="AT1131" s="39" t="s">
        <v>98</v>
      </c>
      <c r="AV1131" s="17"/>
      <c r="AW1131" t="s">
        <v>98</v>
      </c>
      <c r="AX1131" s="17" t="s">
        <v>98</v>
      </c>
      <c r="AY1131" s="17" t="s">
        <v>233</v>
      </c>
      <c r="BE1131" s="17"/>
      <c r="BH1131" s="17"/>
      <c r="BK1131" s="24">
        <v>54.5</v>
      </c>
      <c r="BL1131">
        <v>1</v>
      </c>
      <c r="BM1131">
        <v>0</v>
      </c>
      <c r="BN1131">
        <v>0</v>
      </c>
      <c r="BO1131" s="179">
        <v>0</v>
      </c>
      <c r="BP1131" s="179">
        <v>0</v>
      </c>
      <c r="BQ1131" s="179">
        <v>0</v>
      </c>
      <c r="BR1131" s="179">
        <v>0</v>
      </c>
      <c r="BS1131" s="17">
        <v>0</v>
      </c>
      <c r="BT1131" s="179">
        <v>0</v>
      </c>
      <c r="BU1131" s="179">
        <v>0</v>
      </c>
      <c r="BV1131" s="179">
        <v>1</v>
      </c>
      <c r="BW1131" s="17">
        <v>0</v>
      </c>
      <c r="BX1131" s="179">
        <v>0</v>
      </c>
      <c r="BY1131" s="179">
        <v>0</v>
      </c>
      <c r="BZ1131" s="179">
        <v>0</v>
      </c>
      <c r="CA1131" s="179">
        <v>0</v>
      </c>
      <c r="CB1131" s="17">
        <v>0</v>
      </c>
      <c r="CC1131" s="179">
        <v>1</v>
      </c>
      <c r="CD1131" s="179">
        <v>1</v>
      </c>
      <c r="CE1131" s="179">
        <v>0</v>
      </c>
      <c r="CF1131" s="179">
        <v>0</v>
      </c>
      <c r="CG1131" s="179">
        <v>1</v>
      </c>
      <c r="CH1131" s="179">
        <v>0</v>
      </c>
      <c r="CI1131" s="179">
        <v>0</v>
      </c>
      <c r="CJ1131" s="179">
        <v>0</v>
      </c>
      <c r="CK1131" s="179">
        <v>0</v>
      </c>
      <c r="CL1131" s="179">
        <v>1</v>
      </c>
      <c r="CM1131" s="17">
        <v>0</v>
      </c>
      <c r="CX1131" s="33" t="s">
        <v>85</v>
      </c>
    </row>
    <row r="1132" spans="1:102" x14ac:dyDescent="0.25">
      <c r="A1132">
        <v>1131</v>
      </c>
      <c r="B1132">
        <v>77</v>
      </c>
      <c r="C1132" s="24" t="s">
        <v>4206</v>
      </c>
      <c r="D1132" s="12">
        <v>10.199999999999999</v>
      </c>
      <c r="E1132" s="13">
        <v>2.39</v>
      </c>
      <c r="F1132" s="7">
        <f t="shared" si="273"/>
        <v>4.2677824267782425</v>
      </c>
      <c r="G1132" s="7">
        <f t="shared" si="263"/>
        <v>7.8099999999999987</v>
      </c>
      <c r="H1132" s="15">
        <f t="shared" si="264"/>
        <v>12.59</v>
      </c>
      <c r="I1132" s="11">
        <f t="shared" si="275"/>
        <v>7.457304732321892E-3</v>
      </c>
      <c r="J1132" s="32">
        <f t="shared" si="276"/>
        <v>1.7473488539460121E-3</v>
      </c>
      <c r="K1132" s="32">
        <f t="shared" si="277"/>
        <v>572.29556521682252</v>
      </c>
      <c r="L1132" s="8">
        <v>1</v>
      </c>
      <c r="M1132" s="9">
        <v>0</v>
      </c>
      <c r="N1132" s="8">
        <v>0</v>
      </c>
      <c r="O1132" s="9">
        <v>0</v>
      </c>
      <c r="P1132" s="9">
        <v>0</v>
      </c>
      <c r="Q1132" s="9">
        <v>1</v>
      </c>
      <c r="R1132" s="9">
        <v>0</v>
      </c>
      <c r="S1132" s="8">
        <v>327509</v>
      </c>
      <c r="T1132" s="9">
        <v>4</v>
      </c>
      <c r="U1132" s="9">
        <f t="shared" si="278"/>
        <v>327504</v>
      </c>
      <c r="V1132" s="9">
        <f t="shared" si="269"/>
        <v>28</v>
      </c>
      <c r="W1132" s="7">
        <v>12.79</v>
      </c>
      <c r="X1132" s="7">
        <f t="shared" si="279"/>
        <v>35.71</v>
      </c>
      <c r="Y1132" s="9">
        <v>1</v>
      </c>
      <c r="Z1132" s="9">
        <v>0</v>
      </c>
      <c r="AA1132" s="9">
        <v>0</v>
      </c>
      <c r="AB1132" s="9">
        <v>0</v>
      </c>
      <c r="AC1132" s="9">
        <v>1</v>
      </c>
      <c r="AD1132" s="29">
        <v>0</v>
      </c>
      <c r="AE1132" s="187">
        <v>0</v>
      </c>
      <c r="AF1132" s="9">
        <v>1</v>
      </c>
      <c r="AG1132" s="29">
        <v>0</v>
      </c>
      <c r="AH1132" s="9">
        <v>1</v>
      </c>
      <c r="AI1132" s="29">
        <v>0</v>
      </c>
      <c r="AJ1132" s="20">
        <v>1970</v>
      </c>
      <c r="AK1132" s="32">
        <f t="shared" si="281"/>
        <v>0.11499999999999999</v>
      </c>
      <c r="AL1132" s="32">
        <f t="shared" si="281"/>
        <v>0.11499999999999999</v>
      </c>
      <c r="AM1132" s="32">
        <f t="shared" si="282"/>
        <v>0.53</v>
      </c>
      <c r="AN1132" s="42">
        <v>0.24</v>
      </c>
      <c r="AO1132" s="41" t="s">
        <v>98</v>
      </c>
      <c r="AP1132" s="17" t="s">
        <v>98</v>
      </c>
      <c r="AQ1132">
        <v>1</v>
      </c>
      <c r="AR1132" s="39">
        <v>0</v>
      </c>
      <c r="AS1132" t="s">
        <v>98</v>
      </c>
      <c r="AT1132" s="39" t="s">
        <v>98</v>
      </c>
      <c r="AV1132" s="17"/>
      <c r="AW1132" t="s">
        <v>98</v>
      </c>
      <c r="AX1132" s="17" t="s">
        <v>98</v>
      </c>
      <c r="AY1132" s="17" t="s">
        <v>233</v>
      </c>
      <c r="BE1132" s="17"/>
      <c r="BH1132" s="17"/>
      <c r="BK1132" s="24">
        <v>54.5</v>
      </c>
      <c r="BL1132">
        <v>0</v>
      </c>
      <c r="BM1132">
        <v>0</v>
      </c>
      <c r="BN1132">
        <v>0</v>
      </c>
      <c r="BO1132" s="179">
        <v>0</v>
      </c>
      <c r="BP1132" s="179">
        <v>0</v>
      </c>
      <c r="BQ1132" s="179">
        <v>0</v>
      </c>
      <c r="BR1132" s="179">
        <v>0</v>
      </c>
      <c r="BS1132" s="17">
        <v>1</v>
      </c>
      <c r="BT1132" s="179">
        <v>0</v>
      </c>
      <c r="BU1132" s="179">
        <v>0</v>
      </c>
      <c r="BV1132" s="179">
        <v>1</v>
      </c>
      <c r="BW1132" s="17">
        <v>0</v>
      </c>
      <c r="BX1132" s="179">
        <v>0</v>
      </c>
      <c r="BY1132" s="179">
        <v>0</v>
      </c>
      <c r="BZ1132" s="179">
        <v>0</v>
      </c>
      <c r="CA1132" s="179">
        <v>0</v>
      </c>
      <c r="CB1132" s="17">
        <v>1</v>
      </c>
      <c r="CC1132" s="179">
        <v>1</v>
      </c>
      <c r="CD1132" s="179">
        <v>1</v>
      </c>
      <c r="CE1132" s="179">
        <v>0</v>
      </c>
      <c r="CF1132" s="179">
        <v>0</v>
      </c>
      <c r="CG1132" s="179">
        <v>1</v>
      </c>
      <c r="CH1132" s="179">
        <v>0</v>
      </c>
      <c r="CI1132" s="179">
        <v>0</v>
      </c>
      <c r="CJ1132" s="179">
        <v>0</v>
      </c>
      <c r="CK1132" s="179">
        <v>0</v>
      </c>
      <c r="CL1132" s="179">
        <v>1</v>
      </c>
      <c r="CM1132" s="17">
        <v>0</v>
      </c>
      <c r="CX1132" s="33" t="s">
        <v>85</v>
      </c>
    </row>
    <row r="1133" spans="1:102" x14ac:dyDescent="0.25">
      <c r="A1133">
        <v>1132</v>
      </c>
      <c r="B1133">
        <v>77</v>
      </c>
      <c r="C1133" s="24" t="s">
        <v>4206</v>
      </c>
      <c r="D1133" s="12">
        <v>7.09</v>
      </c>
      <c r="E1133" s="13">
        <v>0.03</v>
      </c>
      <c r="F1133" s="7">
        <f t="shared" si="273"/>
        <v>236.33333333333334</v>
      </c>
      <c r="G1133" s="7">
        <f t="shared" si="263"/>
        <v>7.06</v>
      </c>
      <c r="H1133" s="15">
        <f t="shared" si="264"/>
        <v>7.12</v>
      </c>
      <c r="I1133" s="11">
        <f t="shared" si="275"/>
        <v>0.38170076453554541</v>
      </c>
      <c r="J1133" s="32">
        <f t="shared" si="276"/>
        <v>1.6150949134085138E-3</v>
      </c>
      <c r="K1133" s="32">
        <f t="shared" si="277"/>
        <v>619.15865853950913</v>
      </c>
      <c r="L1133" s="8">
        <v>1</v>
      </c>
      <c r="M1133" s="9">
        <v>0</v>
      </c>
      <c r="N1133" s="8">
        <v>0</v>
      </c>
      <c r="O1133" s="9">
        <v>0</v>
      </c>
      <c r="P1133" s="9">
        <v>0</v>
      </c>
      <c r="Q1133" s="9">
        <v>1</v>
      </c>
      <c r="R1133" s="9">
        <v>0</v>
      </c>
      <c r="S1133" s="8">
        <v>327509</v>
      </c>
      <c r="T1133" s="9">
        <v>4</v>
      </c>
      <c r="U1133" s="9">
        <f t="shared" si="278"/>
        <v>327504</v>
      </c>
      <c r="V1133" s="9">
        <f t="shared" si="269"/>
        <v>28</v>
      </c>
      <c r="W1133" s="7">
        <v>12.79</v>
      </c>
      <c r="X1133" s="7">
        <f t="shared" si="279"/>
        <v>35.71</v>
      </c>
      <c r="Y1133" s="9">
        <v>1</v>
      </c>
      <c r="Z1133" s="9">
        <v>0</v>
      </c>
      <c r="AA1133" s="9">
        <v>0</v>
      </c>
      <c r="AB1133" s="9">
        <v>0</v>
      </c>
      <c r="AC1133" s="9">
        <v>1</v>
      </c>
      <c r="AD1133" s="29">
        <v>0</v>
      </c>
      <c r="AE1133" s="187">
        <v>0</v>
      </c>
      <c r="AF1133" s="9">
        <v>1</v>
      </c>
      <c r="AG1133" s="29">
        <v>0</v>
      </c>
      <c r="AH1133" s="9">
        <v>1</v>
      </c>
      <c r="AI1133" s="29">
        <v>0</v>
      </c>
      <c r="AJ1133" s="20">
        <v>1970</v>
      </c>
      <c r="AK1133" s="32">
        <f t="shared" si="281"/>
        <v>0.11499999999999999</v>
      </c>
      <c r="AL1133" s="32">
        <f t="shared" si="281"/>
        <v>0.11499999999999999</v>
      </c>
      <c r="AM1133" s="32">
        <f t="shared" si="282"/>
        <v>0.53</v>
      </c>
      <c r="AN1133" s="42">
        <v>0.24</v>
      </c>
      <c r="AO1133" s="41" t="s">
        <v>98</v>
      </c>
      <c r="AP1133" s="17" t="s">
        <v>98</v>
      </c>
      <c r="AQ1133">
        <v>1</v>
      </c>
      <c r="AR1133" s="39">
        <v>0</v>
      </c>
      <c r="AS1133" t="s">
        <v>98</v>
      </c>
      <c r="AT1133" s="39" t="s">
        <v>98</v>
      </c>
      <c r="AV1133" s="17"/>
      <c r="AW1133" t="s">
        <v>98</v>
      </c>
      <c r="AX1133" s="17" t="s">
        <v>98</v>
      </c>
      <c r="AY1133" s="17" t="s">
        <v>233</v>
      </c>
      <c r="BE1133" s="17"/>
      <c r="BH1133" s="17"/>
      <c r="BK1133" s="24">
        <v>54.5</v>
      </c>
      <c r="BL1133">
        <v>1</v>
      </c>
      <c r="BM1133">
        <v>0</v>
      </c>
      <c r="BN1133">
        <v>0</v>
      </c>
      <c r="BO1133" s="179">
        <v>0</v>
      </c>
      <c r="BP1133" s="179">
        <v>0</v>
      </c>
      <c r="BQ1133" s="179">
        <v>0</v>
      </c>
      <c r="BR1133" s="179">
        <v>0</v>
      </c>
      <c r="BS1133" s="17">
        <v>0</v>
      </c>
      <c r="BT1133" s="179">
        <v>0</v>
      </c>
      <c r="BU1133" s="179">
        <v>0</v>
      </c>
      <c r="BV1133" s="179">
        <v>1</v>
      </c>
      <c r="BW1133" s="17">
        <v>0</v>
      </c>
      <c r="BX1133" s="179">
        <v>0</v>
      </c>
      <c r="BY1133" s="179">
        <v>0</v>
      </c>
      <c r="BZ1133" s="179">
        <v>0</v>
      </c>
      <c r="CA1133" s="179">
        <v>0</v>
      </c>
      <c r="CB1133" s="17">
        <v>0</v>
      </c>
      <c r="CC1133" s="179">
        <v>1</v>
      </c>
      <c r="CD1133" s="179">
        <v>1</v>
      </c>
      <c r="CE1133" s="179">
        <v>0</v>
      </c>
      <c r="CF1133" s="179">
        <v>0</v>
      </c>
      <c r="CG1133" s="179">
        <v>1</v>
      </c>
      <c r="CH1133" s="179">
        <v>0</v>
      </c>
      <c r="CI1133" s="179">
        <v>0</v>
      </c>
      <c r="CJ1133" s="179">
        <v>0</v>
      </c>
      <c r="CK1133" s="179">
        <v>0</v>
      </c>
      <c r="CL1133" s="179">
        <v>1</v>
      </c>
      <c r="CM1133" s="17">
        <v>0</v>
      </c>
      <c r="CX1133" s="33" t="s">
        <v>85</v>
      </c>
    </row>
    <row r="1134" spans="1:102" x14ac:dyDescent="0.25">
      <c r="A1134">
        <v>1133</v>
      </c>
      <c r="B1134">
        <v>77</v>
      </c>
      <c r="C1134" s="24" t="s">
        <v>4206</v>
      </c>
      <c r="D1134" s="12">
        <v>5.73</v>
      </c>
      <c r="E1134" s="13">
        <v>0.03</v>
      </c>
      <c r="F1134" s="7">
        <f t="shared" si="273"/>
        <v>191.00000000000003</v>
      </c>
      <c r="G1134" s="7">
        <f t="shared" si="263"/>
        <v>5.7</v>
      </c>
      <c r="H1134" s="15">
        <f t="shared" si="264"/>
        <v>5.7600000000000007</v>
      </c>
      <c r="I1134" s="11">
        <f t="shared" si="275"/>
        <v>0.26400865684112146</v>
      </c>
      <c r="J1134" s="32">
        <f t="shared" si="276"/>
        <v>1.3822442766550861E-3</v>
      </c>
      <c r="K1134" s="32">
        <f t="shared" si="277"/>
        <v>723.4611254241654</v>
      </c>
      <c r="L1134" s="8">
        <v>1</v>
      </c>
      <c r="M1134" s="9">
        <v>0</v>
      </c>
      <c r="N1134" s="8">
        <v>0</v>
      </c>
      <c r="O1134" s="9">
        <v>0</v>
      </c>
      <c r="P1134" s="9">
        <v>0</v>
      </c>
      <c r="Q1134" s="9">
        <v>1</v>
      </c>
      <c r="R1134" s="9">
        <v>0</v>
      </c>
      <c r="S1134" s="8">
        <v>486926</v>
      </c>
      <c r="T1134" s="9">
        <v>10</v>
      </c>
      <c r="U1134" s="9">
        <f t="shared" si="278"/>
        <v>486915</v>
      </c>
      <c r="V1134" s="9">
        <f t="shared" si="269"/>
        <v>28</v>
      </c>
      <c r="W1134" s="7">
        <v>13.56</v>
      </c>
      <c r="X1134" s="7">
        <f t="shared" si="279"/>
        <v>24.939999999999998</v>
      </c>
      <c r="Y1134" s="9">
        <v>1</v>
      </c>
      <c r="Z1134" s="9">
        <v>0</v>
      </c>
      <c r="AA1134" s="9">
        <v>0</v>
      </c>
      <c r="AB1134" s="9">
        <v>0</v>
      </c>
      <c r="AC1134" s="9">
        <v>1</v>
      </c>
      <c r="AD1134" s="29">
        <v>0</v>
      </c>
      <c r="AE1134" s="187">
        <v>0</v>
      </c>
      <c r="AF1134" s="9">
        <v>1</v>
      </c>
      <c r="AG1134" s="29">
        <v>0</v>
      </c>
      <c r="AH1134" s="9">
        <v>1</v>
      </c>
      <c r="AI1134" s="29">
        <v>0</v>
      </c>
      <c r="AJ1134" s="20">
        <v>1980</v>
      </c>
      <c r="AK1134" s="32">
        <f t="shared" si="281"/>
        <v>6.9999999999999979E-2</v>
      </c>
      <c r="AL1134" s="32">
        <f t="shared" si="281"/>
        <v>6.9999999999999979E-2</v>
      </c>
      <c r="AM1134" s="32">
        <f>0.86-AN1134</f>
        <v>0.56000000000000005</v>
      </c>
      <c r="AN1134" s="42">
        <v>0.3</v>
      </c>
      <c r="AO1134" s="41" t="s">
        <v>98</v>
      </c>
      <c r="AP1134" s="17" t="s">
        <v>98</v>
      </c>
      <c r="AQ1134">
        <v>1</v>
      </c>
      <c r="AR1134" s="39">
        <v>0</v>
      </c>
      <c r="AS1134" t="s">
        <v>98</v>
      </c>
      <c r="AT1134" s="39" t="s">
        <v>98</v>
      </c>
      <c r="AV1134" s="17"/>
      <c r="AW1134" t="s">
        <v>98</v>
      </c>
      <c r="AX1134" s="17" t="s">
        <v>98</v>
      </c>
      <c r="AY1134" s="17" t="s">
        <v>233</v>
      </c>
      <c r="BE1134" s="17"/>
      <c r="BH1134" s="17"/>
      <c r="BK1134" s="24">
        <v>44.5</v>
      </c>
      <c r="BL1134">
        <v>1</v>
      </c>
      <c r="BM1134">
        <v>0</v>
      </c>
      <c r="BN1134">
        <v>0</v>
      </c>
      <c r="BO1134" s="179">
        <v>0</v>
      </c>
      <c r="BP1134" s="179">
        <v>0</v>
      </c>
      <c r="BQ1134" s="179">
        <v>0</v>
      </c>
      <c r="BR1134" s="179">
        <v>0</v>
      </c>
      <c r="BS1134" s="17">
        <v>0</v>
      </c>
      <c r="BT1134" s="179">
        <v>0</v>
      </c>
      <c r="BU1134" s="179">
        <v>0</v>
      </c>
      <c r="BV1134" s="179">
        <v>1</v>
      </c>
      <c r="BW1134" s="17">
        <v>0</v>
      </c>
      <c r="BX1134" s="179">
        <v>0</v>
      </c>
      <c r="BY1134" s="179">
        <v>0</v>
      </c>
      <c r="BZ1134" s="179">
        <v>0</v>
      </c>
      <c r="CA1134" s="179">
        <v>0</v>
      </c>
      <c r="CB1134" s="17">
        <v>0</v>
      </c>
      <c r="CC1134" s="179">
        <v>0</v>
      </c>
      <c r="CD1134" s="179">
        <v>0</v>
      </c>
      <c r="CE1134" s="179">
        <v>0</v>
      </c>
      <c r="CF1134" s="179">
        <v>0</v>
      </c>
      <c r="CG1134" s="179">
        <v>0</v>
      </c>
      <c r="CH1134" s="179">
        <v>0</v>
      </c>
      <c r="CI1134" s="179">
        <v>0</v>
      </c>
      <c r="CJ1134" s="179">
        <v>0</v>
      </c>
      <c r="CK1134" s="179">
        <v>0</v>
      </c>
      <c r="CL1134" s="179">
        <v>0</v>
      </c>
      <c r="CM1134" s="17">
        <v>0</v>
      </c>
      <c r="CX1134" s="33" t="s">
        <v>85</v>
      </c>
    </row>
    <row r="1135" spans="1:102" x14ac:dyDescent="0.25">
      <c r="A1135">
        <v>1134</v>
      </c>
      <c r="B1135">
        <v>77</v>
      </c>
      <c r="C1135" s="24" t="s">
        <v>4206</v>
      </c>
      <c r="D1135" s="12">
        <v>5.53</v>
      </c>
      <c r="E1135" s="13">
        <v>1.38</v>
      </c>
      <c r="F1135" s="7">
        <f t="shared" si="273"/>
        <v>4.0072463768115947</v>
      </c>
      <c r="G1135" s="7">
        <f t="shared" si="263"/>
        <v>4.1500000000000004</v>
      </c>
      <c r="H1135" s="15">
        <f t="shared" si="264"/>
        <v>6.91</v>
      </c>
      <c r="I1135" s="11">
        <f t="shared" si="275"/>
        <v>5.7426494566007805E-3</v>
      </c>
      <c r="J1135" s="32">
        <f t="shared" si="276"/>
        <v>1.4330662296761442E-3</v>
      </c>
      <c r="K1135" s="32">
        <f t="shared" si="277"/>
        <v>697.80445543398787</v>
      </c>
      <c r="L1135" s="8">
        <v>1</v>
      </c>
      <c r="M1135" s="9">
        <v>0</v>
      </c>
      <c r="N1135" s="8">
        <v>0</v>
      </c>
      <c r="O1135" s="9">
        <v>0</v>
      </c>
      <c r="P1135" s="9">
        <v>0</v>
      </c>
      <c r="Q1135" s="9">
        <v>1</v>
      </c>
      <c r="R1135" s="9">
        <v>0</v>
      </c>
      <c r="S1135" s="8">
        <v>486926</v>
      </c>
      <c r="T1135" s="9">
        <v>10</v>
      </c>
      <c r="U1135" s="9">
        <f t="shared" si="278"/>
        <v>486915</v>
      </c>
      <c r="V1135" s="9">
        <f t="shared" si="269"/>
        <v>28</v>
      </c>
      <c r="W1135" s="7">
        <v>13.56</v>
      </c>
      <c r="X1135" s="7">
        <f t="shared" si="279"/>
        <v>24.939999999999998</v>
      </c>
      <c r="Y1135" s="9">
        <v>1</v>
      </c>
      <c r="Z1135" s="9">
        <v>0</v>
      </c>
      <c r="AA1135" s="9">
        <v>0</v>
      </c>
      <c r="AB1135" s="9">
        <v>0</v>
      </c>
      <c r="AC1135" s="9">
        <v>1</v>
      </c>
      <c r="AD1135" s="29">
        <v>0</v>
      </c>
      <c r="AE1135" s="187">
        <v>0</v>
      </c>
      <c r="AF1135" s="9">
        <v>1</v>
      </c>
      <c r="AG1135" s="29">
        <v>0</v>
      </c>
      <c r="AH1135" s="9">
        <v>1</v>
      </c>
      <c r="AI1135" s="29">
        <v>0</v>
      </c>
      <c r="AJ1135" s="20">
        <v>1980</v>
      </c>
      <c r="AK1135" s="32">
        <f t="shared" si="281"/>
        <v>6.9999999999999979E-2</v>
      </c>
      <c r="AL1135" s="32">
        <f t="shared" si="281"/>
        <v>6.9999999999999979E-2</v>
      </c>
      <c r="AM1135" s="32">
        <f t="shared" ref="AM1135:AM1141" si="283">0.86-AN1135</f>
        <v>0.56000000000000005</v>
      </c>
      <c r="AN1135" s="42">
        <v>0.3</v>
      </c>
      <c r="AO1135" s="41" t="s">
        <v>98</v>
      </c>
      <c r="AP1135" s="17" t="s">
        <v>98</v>
      </c>
      <c r="AQ1135">
        <v>1</v>
      </c>
      <c r="AR1135" s="39">
        <v>0</v>
      </c>
      <c r="AS1135" t="s">
        <v>98</v>
      </c>
      <c r="AT1135" s="39" t="s">
        <v>98</v>
      </c>
      <c r="AV1135" s="17"/>
      <c r="AW1135" t="s">
        <v>98</v>
      </c>
      <c r="AX1135" s="17" t="s">
        <v>98</v>
      </c>
      <c r="AY1135" s="17" t="s">
        <v>233</v>
      </c>
      <c r="BE1135" s="17"/>
      <c r="BH1135" s="17"/>
      <c r="BK1135" s="24">
        <v>44.5</v>
      </c>
      <c r="BL1135">
        <v>0</v>
      </c>
      <c r="BM1135">
        <v>0</v>
      </c>
      <c r="BN1135">
        <v>0</v>
      </c>
      <c r="BO1135" s="179">
        <v>0</v>
      </c>
      <c r="BP1135" s="179">
        <v>1</v>
      </c>
      <c r="BQ1135" s="179">
        <v>0</v>
      </c>
      <c r="BR1135" s="179">
        <v>0</v>
      </c>
      <c r="BS1135" s="17">
        <v>0</v>
      </c>
      <c r="BT1135" s="179">
        <v>0</v>
      </c>
      <c r="BU1135" s="179">
        <v>0</v>
      </c>
      <c r="BV1135" s="179">
        <v>1</v>
      </c>
      <c r="BW1135" s="17">
        <v>0</v>
      </c>
      <c r="BX1135" s="179">
        <v>0</v>
      </c>
      <c r="BY1135" s="179">
        <v>0</v>
      </c>
      <c r="BZ1135" s="179">
        <v>0</v>
      </c>
      <c r="CA1135" s="179">
        <v>0</v>
      </c>
      <c r="CB1135" s="17">
        <v>0</v>
      </c>
      <c r="CC1135" s="179">
        <v>0</v>
      </c>
      <c r="CD1135" s="179">
        <v>0</v>
      </c>
      <c r="CE1135" s="179">
        <v>0</v>
      </c>
      <c r="CF1135" s="179">
        <v>0</v>
      </c>
      <c r="CG1135" s="179">
        <v>0</v>
      </c>
      <c r="CH1135" s="179">
        <v>0</v>
      </c>
      <c r="CI1135" s="179">
        <v>0</v>
      </c>
      <c r="CJ1135" s="179">
        <v>0</v>
      </c>
      <c r="CK1135" s="179">
        <v>0</v>
      </c>
      <c r="CL1135" s="179">
        <v>0</v>
      </c>
      <c r="CM1135" s="17">
        <v>0</v>
      </c>
      <c r="CX1135" s="33" t="s">
        <v>85</v>
      </c>
    </row>
    <row r="1136" spans="1:102" x14ac:dyDescent="0.25">
      <c r="A1136">
        <v>1135</v>
      </c>
      <c r="B1136">
        <v>77</v>
      </c>
      <c r="C1136" s="24" t="s">
        <v>4206</v>
      </c>
      <c r="D1136" s="12">
        <v>5.73</v>
      </c>
      <c r="E1136" s="13">
        <v>0.03</v>
      </c>
      <c r="F1136" s="7">
        <f t="shared" si="273"/>
        <v>191.00000000000003</v>
      </c>
      <c r="G1136" s="7">
        <f t="shared" si="263"/>
        <v>5.7</v>
      </c>
      <c r="H1136" s="15">
        <f t="shared" si="264"/>
        <v>5.7600000000000007</v>
      </c>
      <c r="I1136" s="11">
        <f t="shared" si="275"/>
        <v>0.26400916125730628</v>
      </c>
      <c r="J1136" s="32">
        <f t="shared" si="276"/>
        <v>1.3822469175775196E-3</v>
      </c>
      <c r="K1136" s="32">
        <f t="shared" si="277"/>
        <v>723.45974317856837</v>
      </c>
      <c r="L1136" s="8">
        <v>1</v>
      </c>
      <c r="M1136" s="9">
        <v>0</v>
      </c>
      <c r="N1136" s="8">
        <v>0</v>
      </c>
      <c r="O1136" s="9">
        <v>0</v>
      </c>
      <c r="P1136" s="9">
        <v>0</v>
      </c>
      <c r="Q1136" s="9">
        <v>1</v>
      </c>
      <c r="R1136" s="9">
        <v>0</v>
      </c>
      <c r="S1136" s="8">
        <v>486926</v>
      </c>
      <c r="T1136" s="9">
        <v>12</v>
      </c>
      <c r="U1136" s="9">
        <f t="shared" si="278"/>
        <v>486913</v>
      </c>
      <c r="V1136" s="9">
        <f t="shared" si="269"/>
        <v>28</v>
      </c>
      <c r="W1136" s="7">
        <v>13.56</v>
      </c>
      <c r="X1136" s="7">
        <f t="shared" si="279"/>
        <v>24.939999999999998</v>
      </c>
      <c r="Y1136" s="9">
        <v>1</v>
      </c>
      <c r="Z1136" s="9">
        <v>0</v>
      </c>
      <c r="AA1136" s="9">
        <v>0</v>
      </c>
      <c r="AB1136" s="9">
        <v>0</v>
      </c>
      <c r="AC1136" s="9">
        <v>1</v>
      </c>
      <c r="AD1136" s="29">
        <v>0</v>
      </c>
      <c r="AE1136" s="187">
        <v>0</v>
      </c>
      <c r="AF1136" s="9">
        <v>1</v>
      </c>
      <c r="AG1136" s="29">
        <v>0</v>
      </c>
      <c r="AH1136" s="9">
        <v>1</v>
      </c>
      <c r="AI1136" s="29">
        <v>0</v>
      </c>
      <c r="AJ1136" s="20">
        <v>1980</v>
      </c>
      <c r="AK1136" s="32">
        <f t="shared" si="281"/>
        <v>6.9999999999999979E-2</v>
      </c>
      <c r="AL1136" s="32">
        <f t="shared" si="281"/>
        <v>6.9999999999999979E-2</v>
      </c>
      <c r="AM1136" s="32">
        <f t="shared" si="283"/>
        <v>0.56000000000000005</v>
      </c>
      <c r="AN1136" s="42">
        <v>0.3</v>
      </c>
      <c r="AO1136" s="41" t="s">
        <v>98</v>
      </c>
      <c r="AP1136" s="17" t="s">
        <v>98</v>
      </c>
      <c r="AQ1136">
        <v>1</v>
      </c>
      <c r="AR1136" s="39">
        <v>0</v>
      </c>
      <c r="AS1136" t="s">
        <v>98</v>
      </c>
      <c r="AT1136" s="39" t="s">
        <v>98</v>
      </c>
      <c r="AV1136" s="17"/>
      <c r="AW1136" t="s">
        <v>98</v>
      </c>
      <c r="AX1136" s="17" t="s">
        <v>98</v>
      </c>
      <c r="AY1136" s="17" t="s">
        <v>233</v>
      </c>
      <c r="BE1136" s="17"/>
      <c r="BH1136" s="17"/>
      <c r="BK1136" s="24">
        <v>44.5</v>
      </c>
      <c r="BL1136">
        <v>1</v>
      </c>
      <c r="BM1136">
        <v>0</v>
      </c>
      <c r="BN1136">
        <v>0</v>
      </c>
      <c r="BO1136" s="179">
        <v>0</v>
      </c>
      <c r="BP1136" s="179">
        <v>0</v>
      </c>
      <c r="BQ1136" s="179">
        <v>0</v>
      </c>
      <c r="BR1136" s="179">
        <v>0</v>
      </c>
      <c r="BS1136" s="17">
        <v>0</v>
      </c>
      <c r="BT1136" s="179">
        <v>0</v>
      </c>
      <c r="BU1136" s="179">
        <v>0</v>
      </c>
      <c r="BV1136" s="179">
        <v>1</v>
      </c>
      <c r="BW1136" s="17">
        <v>0</v>
      </c>
      <c r="BX1136" s="179">
        <v>0</v>
      </c>
      <c r="BY1136" s="179">
        <v>0</v>
      </c>
      <c r="BZ1136" s="179">
        <v>0</v>
      </c>
      <c r="CA1136" s="179">
        <v>0</v>
      </c>
      <c r="CB1136" s="17">
        <v>0</v>
      </c>
      <c r="CC1136" s="179">
        <v>1</v>
      </c>
      <c r="CD1136" s="179">
        <v>1</v>
      </c>
      <c r="CE1136" s="179">
        <v>0</v>
      </c>
      <c r="CF1136" s="179">
        <v>0</v>
      </c>
      <c r="CG1136" s="179">
        <v>0</v>
      </c>
      <c r="CH1136" s="179">
        <v>0</v>
      </c>
      <c r="CI1136" s="179">
        <v>0</v>
      </c>
      <c r="CJ1136" s="179">
        <v>0</v>
      </c>
      <c r="CK1136" s="179">
        <v>0</v>
      </c>
      <c r="CL1136" s="179">
        <v>0</v>
      </c>
      <c r="CM1136" s="17">
        <v>0</v>
      </c>
      <c r="CX1136" s="33" t="s">
        <v>85</v>
      </c>
    </row>
    <row r="1137" spans="1:102" x14ac:dyDescent="0.25">
      <c r="A1137">
        <v>1136</v>
      </c>
      <c r="B1137">
        <v>77</v>
      </c>
      <c r="C1137" s="24" t="s">
        <v>4206</v>
      </c>
      <c r="D1137" s="12">
        <v>9.48</v>
      </c>
      <c r="E1137" s="13">
        <v>2.23</v>
      </c>
      <c r="F1137" s="7">
        <f t="shared" si="273"/>
        <v>4.2511210762331837</v>
      </c>
      <c r="G1137" s="7">
        <f t="shared" si="263"/>
        <v>7.25</v>
      </c>
      <c r="H1137" s="15">
        <f t="shared" si="264"/>
        <v>11.71</v>
      </c>
      <c r="I1137" s="11">
        <f t="shared" si="275"/>
        <v>6.0921379649921765E-3</v>
      </c>
      <c r="J1137" s="32">
        <f t="shared" si="276"/>
        <v>1.4330662090646156E-3</v>
      </c>
      <c r="K1137" s="32">
        <f t="shared" si="277"/>
        <v>697.80446547038139</v>
      </c>
      <c r="L1137" s="8">
        <v>1</v>
      </c>
      <c r="M1137" s="9">
        <v>0</v>
      </c>
      <c r="N1137" s="8">
        <v>0</v>
      </c>
      <c r="O1137" s="9">
        <v>0</v>
      </c>
      <c r="P1137" s="9">
        <v>0</v>
      </c>
      <c r="Q1137" s="9">
        <v>1</v>
      </c>
      <c r="R1137" s="9">
        <v>0</v>
      </c>
      <c r="S1137" s="8">
        <v>486926</v>
      </c>
      <c r="T1137" s="9">
        <v>12</v>
      </c>
      <c r="U1137" s="9">
        <f t="shared" si="278"/>
        <v>486913</v>
      </c>
      <c r="V1137" s="9">
        <f t="shared" si="269"/>
        <v>28</v>
      </c>
      <c r="W1137" s="7">
        <v>13.56</v>
      </c>
      <c r="X1137" s="7">
        <f t="shared" si="279"/>
        <v>24.939999999999998</v>
      </c>
      <c r="Y1137" s="9">
        <v>1</v>
      </c>
      <c r="Z1137" s="9">
        <v>0</v>
      </c>
      <c r="AA1137" s="9">
        <v>0</v>
      </c>
      <c r="AB1137" s="9">
        <v>0</v>
      </c>
      <c r="AC1137" s="9">
        <v>1</v>
      </c>
      <c r="AD1137" s="29">
        <v>0</v>
      </c>
      <c r="AE1137" s="187">
        <v>0</v>
      </c>
      <c r="AF1137" s="9">
        <v>1</v>
      </c>
      <c r="AG1137" s="29">
        <v>0</v>
      </c>
      <c r="AH1137" s="9">
        <v>1</v>
      </c>
      <c r="AI1137" s="29">
        <v>0</v>
      </c>
      <c r="AJ1137" s="20">
        <v>1980</v>
      </c>
      <c r="AK1137" s="32">
        <f t="shared" si="281"/>
        <v>6.9999999999999979E-2</v>
      </c>
      <c r="AL1137" s="32">
        <f t="shared" si="281"/>
        <v>6.9999999999999979E-2</v>
      </c>
      <c r="AM1137" s="32">
        <f t="shared" si="283"/>
        <v>0.56000000000000005</v>
      </c>
      <c r="AN1137" s="42">
        <v>0.3</v>
      </c>
      <c r="AO1137" s="41" t="s">
        <v>98</v>
      </c>
      <c r="AP1137" s="17" t="s">
        <v>98</v>
      </c>
      <c r="AQ1137">
        <v>1</v>
      </c>
      <c r="AR1137" s="39">
        <v>0</v>
      </c>
      <c r="AS1137" t="s">
        <v>98</v>
      </c>
      <c r="AT1137" s="39" t="s">
        <v>98</v>
      </c>
      <c r="AV1137" s="17"/>
      <c r="AW1137" t="s">
        <v>98</v>
      </c>
      <c r="AX1137" s="17" t="s">
        <v>98</v>
      </c>
      <c r="AY1137" s="17" t="s">
        <v>233</v>
      </c>
      <c r="BE1137" s="17"/>
      <c r="BH1137" s="17"/>
      <c r="BK1137" s="24">
        <v>44.5</v>
      </c>
      <c r="BL1137">
        <v>0</v>
      </c>
      <c r="BM1137">
        <v>0</v>
      </c>
      <c r="BN1137">
        <v>0</v>
      </c>
      <c r="BO1137" s="179">
        <v>0</v>
      </c>
      <c r="BP1137" s="179">
        <v>1</v>
      </c>
      <c r="BQ1137" s="179">
        <v>0</v>
      </c>
      <c r="BR1137" s="179">
        <v>0</v>
      </c>
      <c r="BS1137" s="17">
        <v>0</v>
      </c>
      <c r="BT1137" s="179">
        <v>0</v>
      </c>
      <c r="BU1137" s="179">
        <v>0</v>
      </c>
      <c r="BV1137" s="179">
        <v>1</v>
      </c>
      <c r="BW1137" s="17">
        <v>0</v>
      </c>
      <c r="BX1137" s="179">
        <v>0</v>
      </c>
      <c r="BY1137" s="179">
        <v>0</v>
      </c>
      <c r="BZ1137" s="179">
        <v>0</v>
      </c>
      <c r="CA1137" s="179">
        <v>0</v>
      </c>
      <c r="CB1137" s="17">
        <v>0</v>
      </c>
      <c r="CC1137" s="179">
        <v>1</v>
      </c>
      <c r="CD1137" s="179">
        <v>1</v>
      </c>
      <c r="CE1137" s="179">
        <v>0</v>
      </c>
      <c r="CF1137" s="179">
        <v>0</v>
      </c>
      <c r="CG1137" s="179">
        <v>0</v>
      </c>
      <c r="CH1137" s="179">
        <v>0</v>
      </c>
      <c r="CI1137" s="179">
        <v>0</v>
      </c>
      <c r="CJ1137" s="179">
        <v>0</v>
      </c>
      <c r="CK1137" s="179">
        <v>0</v>
      </c>
      <c r="CL1137" s="179">
        <v>0</v>
      </c>
      <c r="CM1137" s="17">
        <v>0</v>
      </c>
      <c r="CX1137" s="33" t="s">
        <v>85</v>
      </c>
    </row>
    <row r="1138" spans="1:102" x14ac:dyDescent="0.25">
      <c r="A1138">
        <v>1137</v>
      </c>
      <c r="B1138">
        <v>77</v>
      </c>
      <c r="C1138" s="24" t="s">
        <v>4206</v>
      </c>
      <c r="D1138" s="12">
        <v>5.2</v>
      </c>
      <c r="E1138" s="13">
        <v>0.03</v>
      </c>
      <c r="F1138" s="7">
        <f t="shared" si="273"/>
        <v>173.33333333333334</v>
      </c>
      <c r="G1138" s="7">
        <f t="shared" si="263"/>
        <v>5.17</v>
      </c>
      <c r="H1138" s="15">
        <f t="shared" si="264"/>
        <v>5.23</v>
      </c>
      <c r="I1138" s="11">
        <f t="shared" si="275"/>
        <v>0.24107849550174548</v>
      </c>
      <c r="J1138" s="32">
        <f t="shared" si="276"/>
        <v>1.3908374740485316E-3</v>
      </c>
      <c r="K1138" s="32">
        <f t="shared" si="277"/>
        <v>718.99126868442875</v>
      </c>
      <c r="L1138" s="8">
        <v>1</v>
      </c>
      <c r="M1138" s="9">
        <v>0</v>
      </c>
      <c r="N1138" s="8">
        <v>0</v>
      </c>
      <c r="O1138" s="9">
        <v>0</v>
      </c>
      <c r="P1138" s="9">
        <v>0</v>
      </c>
      <c r="Q1138" s="9">
        <v>1</v>
      </c>
      <c r="R1138" s="9">
        <v>0</v>
      </c>
      <c r="S1138" s="8">
        <v>486926</v>
      </c>
      <c r="T1138" s="9">
        <v>21</v>
      </c>
      <c r="U1138" s="9">
        <f t="shared" si="278"/>
        <v>486904</v>
      </c>
      <c r="V1138" s="9">
        <f t="shared" si="269"/>
        <v>28</v>
      </c>
      <c r="W1138" s="7">
        <v>13.56</v>
      </c>
      <c r="X1138" s="7">
        <f t="shared" si="279"/>
        <v>24.939999999999998</v>
      </c>
      <c r="Y1138" s="9">
        <v>1</v>
      </c>
      <c r="Z1138" s="9">
        <v>0</v>
      </c>
      <c r="AA1138" s="9">
        <v>0</v>
      </c>
      <c r="AB1138" s="9">
        <v>0</v>
      </c>
      <c r="AC1138" s="9">
        <v>1</v>
      </c>
      <c r="AD1138" s="29">
        <v>0</v>
      </c>
      <c r="AE1138" s="187">
        <v>0</v>
      </c>
      <c r="AF1138" s="9">
        <v>1</v>
      </c>
      <c r="AG1138" s="29">
        <v>0</v>
      </c>
      <c r="AH1138" s="9">
        <v>1</v>
      </c>
      <c r="AI1138" s="29">
        <v>0</v>
      </c>
      <c r="AJ1138" s="20">
        <v>1980</v>
      </c>
      <c r="AK1138" s="32">
        <f t="shared" si="281"/>
        <v>6.9999999999999979E-2</v>
      </c>
      <c r="AL1138" s="32">
        <f t="shared" si="281"/>
        <v>6.9999999999999979E-2</v>
      </c>
      <c r="AM1138" s="32">
        <f t="shared" si="283"/>
        <v>0.56000000000000005</v>
      </c>
      <c r="AN1138" s="42">
        <v>0.3</v>
      </c>
      <c r="AO1138" s="41" t="s">
        <v>98</v>
      </c>
      <c r="AP1138" s="17" t="s">
        <v>98</v>
      </c>
      <c r="AQ1138">
        <v>1</v>
      </c>
      <c r="AR1138" s="39">
        <v>0</v>
      </c>
      <c r="AS1138" t="s">
        <v>98</v>
      </c>
      <c r="AT1138" s="39" t="s">
        <v>98</v>
      </c>
      <c r="AV1138" s="17"/>
      <c r="AW1138" t="s">
        <v>98</v>
      </c>
      <c r="AX1138" s="17" t="s">
        <v>98</v>
      </c>
      <c r="AY1138" s="17" t="s">
        <v>233</v>
      </c>
      <c r="BE1138" s="17"/>
      <c r="BH1138" s="17"/>
      <c r="BK1138" s="24">
        <v>44.5</v>
      </c>
      <c r="BL1138">
        <v>1</v>
      </c>
      <c r="BM1138">
        <v>0</v>
      </c>
      <c r="BN1138">
        <v>0</v>
      </c>
      <c r="BO1138" s="179">
        <v>0</v>
      </c>
      <c r="BP1138" s="179">
        <v>0</v>
      </c>
      <c r="BQ1138" s="179">
        <v>0</v>
      </c>
      <c r="BR1138" s="179">
        <v>0</v>
      </c>
      <c r="BS1138" s="17">
        <v>0</v>
      </c>
      <c r="BT1138" s="179">
        <v>0</v>
      </c>
      <c r="BU1138" s="179">
        <v>0</v>
      </c>
      <c r="BV1138" s="179">
        <v>1</v>
      </c>
      <c r="BW1138" s="17">
        <v>0</v>
      </c>
      <c r="BX1138" s="179">
        <v>0</v>
      </c>
      <c r="BY1138" s="179">
        <v>0</v>
      </c>
      <c r="BZ1138" s="179">
        <v>0</v>
      </c>
      <c r="CA1138" s="179">
        <v>0</v>
      </c>
      <c r="CB1138" s="17">
        <v>0</v>
      </c>
      <c r="CC1138" s="179">
        <v>0</v>
      </c>
      <c r="CD1138" s="179">
        <v>0</v>
      </c>
      <c r="CE1138" s="179">
        <v>0</v>
      </c>
      <c r="CF1138" s="179">
        <v>0</v>
      </c>
      <c r="CG1138" s="179">
        <v>0</v>
      </c>
      <c r="CH1138" s="179">
        <v>0</v>
      </c>
      <c r="CI1138" s="179">
        <v>0</v>
      </c>
      <c r="CJ1138" s="179">
        <v>0</v>
      </c>
      <c r="CK1138" s="179">
        <v>0</v>
      </c>
      <c r="CL1138" s="179">
        <v>0</v>
      </c>
      <c r="CM1138" s="17">
        <v>0</v>
      </c>
      <c r="CX1138" s="33" t="s">
        <v>85</v>
      </c>
    </row>
    <row r="1139" spans="1:102" x14ac:dyDescent="0.25">
      <c r="A1139">
        <v>1138</v>
      </c>
      <c r="B1139">
        <v>77</v>
      </c>
      <c r="C1139" s="24" t="s">
        <v>4206</v>
      </c>
      <c r="D1139" s="12">
        <v>3.93</v>
      </c>
      <c r="E1139" s="13">
        <v>1.45</v>
      </c>
      <c r="F1139" s="7">
        <f t="shared" si="273"/>
        <v>2.7103448275862072</v>
      </c>
      <c r="G1139" s="7">
        <f t="shared" si="263"/>
        <v>2.4800000000000004</v>
      </c>
      <c r="H1139" s="15">
        <f t="shared" si="264"/>
        <v>5.38</v>
      </c>
      <c r="I1139" s="11">
        <f t="shared" si="275"/>
        <v>3.8841822641642178E-3</v>
      </c>
      <c r="J1139" s="32">
        <f t="shared" si="276"/>
        <v>1.4330952374142787E-3</v>
      </c>
      <c r="K1139" s="32">
        <f t="shared" si="277"/>
        <v>697.79033095127113</v>
      </c>
      <c r="L1139" s="8">
        <v>1</v>
      </c>
      <c r="M1139" s="9">
        <v>0</v>
      </c>
      <c r="N1139" s="8">
        <v>0</v>
      </c>
      <c r="O1139" s="9">
        <v>0</v>
      </c>
      <c r="P1139" s="9">
        <v>0</v>
      </c>
      <c r="Q1139" s="9">
        <v>1</v>
      </c>
      <c r="R1139" s="9">
        <v>0</v>
      </c>
      <c r="S1139" s="8">
        <v>486926</v>
      </c>
      <c r="T1139" s="9">
        <v>21</v>
      </c>
      <c r="U1139" s="9">
        <f t="shared" si="278"/>
        <v>486904</v>
      </c>
      <c r="V1139" s="9">
        <f t="shared" si="269"/>
        <v>28</v>
      </c>
      <c r="W1139" s="7">
        <v>13.56</v>
      </c>
      <c r="X1139" s="7">
        <f t="shared" si="279"/>
        <v>24.939999999999998</v>
      </c>
      <c r="Y1139" s="9">
        <v>1</v>
      </c>
      <c r="Z1139" s="9">
        <v>0</v>
      </c>
      <c r="AA1139" s="9">
        <v>0</v>
      </c>
      <c r="AB1139" s="9">
        <v>0</v>
      </c>
      <c r="AC1139" s="9">
        <v>1</v>
      </c>
      <c r="AD1139" s="29">
        <v>0</v>
      </c>
      <c r="AE1139" s="187">
        <v>0</v>
      </c>
      <c r="AF1139" s="9">
        <v>1</v>
      </c>
      <c r="AG1139" s="29">
        <v>0</v>
      </c>
      <c r="AH1139" s="9">
        <v>1</v>
      </c>
      <c r="AI1139" s="29">
        <v>0</v>
      </c>
      <c r="AJ1139" s="20">
        <v>1980</v>
      </c>
      <c r="AK1139" s="32">
        <f t="shared" si="281"/>
        <v>6.9999999999999979E-2</v>
      </c>
      <c r="AL1139" s="32">
        <f t="shared" si="281"/>
        <v>6.9999999999999979E-2</v>
      </c>
      <c r="AM1139" s="32">
        <f t="shared" si="283"/>
        <v>0.56000000000000005</v>
      </c>
      <c r="AN1139" s="42">
        <v>0.3</v>
      </c>
      <c r="AO1139" s="41" t="s">
        <v>98</v>
      </c>
      <c r="AP1139" s="17" t="s">
        <v>98</v>
      </c>
      <c r="AQ1139">
        <v>1</v>
      </c>
      <c r="AR1139" s="39">
        <v>0</v>
      </c>
      <c r="AS1139" t="s">
        <v>98</v>
      </c>
      <c r="AT1139" s="39" t="s">
        <v>98</v>
      </c>
      <c r="AV1139" s="17"/>
      <c r="AW1139" t="s">
        <v>98</v>
      </c>
      <c r="AX1139" s="17" t="s">
        <v>98</v>
      </c>
      <c r="AY1139" s="17" t="s">
        <v>233</v>
      </c>
      <c r="BE1139" s="17"/>
      <c r="BH1139" s="17"/>
      <c r="BK1139" s="24">
        <v>44.5</v>
      </c>
      <c r="BL1139">
        <v>0</v>
      </c>
      <c r="BM1139">
        <v>0</v>
      </c>
      <c r="BN1139">
        <v>0</v>
      </c>
      <c r="BO1139" s="179">
        <v>0</v>
      </c>
      <c r="BP1139" s="179">
        <v>1</v>
      </c>
      <c r="BQ1139" s="179">
        <v>0</v>
      </c>
      <c r="BR1139" s="179">
        <v>0</v>
      </c>
      <c r="BS1139" s="17">
        <v>0</v>
      </c>
      <c r="BT1139" s="179">
        <v>0</v>
      </c>
      <c r="BU1139" s="179">
        <v>0</v>
      </c>
      <c r="BV1139" s="179">
        <v>1</v>
      </c>
      <c r="BW1139" s="17">
        <v>0</v>
      </c>
      <c r="BX1139" s="179">
        <v>0</v>
      </c>
      <c r="BY1139" s="179">
        <v>0</v>
      </c>
      <c r="BZ1139" s="179">
        <v>0</v>
      </c>
      <c r="CA1139" s="179">
        <v>0</v>
      </c>
      <c r="CB1139" s="17">
        <v>0</v>
      </c>
      <c r="CC1139" s="179">
        <v>0</v>
      </c>
      <c r="CD1139" s="179">
        <v>0</v>
      </c>
      <c r="CE1139" s="179">
        <v>0</v>
      </c>
      <c r="CF1139" s="179">
        <v>0</v>
      </c>
      <c r="CG1139" s="179">
        <v>0</v>
      </c>
      <c r="CH1139" s="179">
        <v>0</v>
      </c>
      <c r="CI1139" s="179">
        <v>0</v>
      </c>
      <c r="CJ1139" s="179">
        <v>0</v>
      </c>
      <c r="CK1139" s="179">
        <v>0</v>
      </c>
      <c r="CL1139" s="179">
        <v>0</v>
      </c>
      <c r="CM1139" s="17">
        <v>0</v>
      </c>
      <c r="CX1139" s="33" t="s">
        <v>85</v>
      </c>
    </row>
    <row r="1140" spans="1:102" x14ac:dyDescent="0.25">
      <c r="A1140">
        <v>1139</v>
      </c>
      <c r="B1140">
        <v>77</v>
      </c>
      <c r="C1140" s="24" t="s">
        <v>4206</v>
      </c>
      <c r="D1140" s="12">
        <v>5.21</v>
      </c>
      <c r="E1140" s="13">
        <v>0.03</v>
      </c>
      <c r="F1140" s="7">
        <f t="shared" si="273"/>
        <v>173.66666666666669</v>
      </c>
      <c r="G1140" s="7">
        <f t="shared" si="263"/>
        <v>5.18</v>
      </c>
      <c r="H1140" s="15">
        <f t="shared" si="264"/>
        <v>5.24</v>
      </c>
      <c r="I1140" s="11">
        <f t="shared" si="275"/>
        <v>0.2415155572221751</v>
      </c>
      <c r="J1140" s="32">
        <f t="shared" si="276"/>
        <v>1.3906845905307585E-3</v>
      </c>
      <c r="K1140" s="32">
        <f t="shared" si="277"/>
        <v>719.07031026952507</v>
      </c>
      <c r="L1140" s="8">
        <v>1</v>
      </c>
      <c r="M1140" s="9">
        <v>0</v>
      </c>
      <c r="N1140" s="8">
        <v>0</v>
      </c>
      <c r="O1140" s="9">
        <v>0</v>
      </c>
      <c r="P1140" s="9">
        <v>0</v>
      </c>
      <c r="Q1140" s="9">
        <v>1</v>
      </c>
      <c r="R1140" s="9">
        <v>0</v>
      </c>
      <c r="S1140" s="8">
        <v>486926</v>
      </c>
      <c r="T1140" s="9">
        <v>23</v>
      </c>
      <c r="U1140" s="9">
        <f t="shared" si="278"/>
        <v>486902</v>
      </c>
      <c r="V1140" s="9">
        <f t="shared" si="269"/>
        <v>28</v>
      </c>
      <c r="W1140" s="7">
        <v>13.56</v>
      </c>
      <c r="X1140" s="7">
        <f t="shared" si="279"/>
        <v>24.939999999999998</v>
      </c>
      <c r="Y1140" s="9">
        <v>1</v>
      </c>
      <c r="Z1140" s="9">
        <v>0</v>
      </c>
      <c r="AA1140" s="9">
        <v>0</v>
      </c>
      <c r="AB1140" s="9">
        <v>0</v>
      </c>
      <c r="AC1140" s="9">
        <v>1</v>
      </c>
      <c r="AD1140" s="29">
        <v>0</v>
      </c>
      <c r="AE1140" s="187">
        <v>0</v>
      </c>
      <c r="AF1140" s="9">
        <v>1</v>
      </c>
      <c r="AG1140" s="29">
        <v>0</v>
      </c>
      <c r="AH1140" s="9">
        <v>1</v>
      </c>
      <c r="AI1140" s="29">
        <v>0</v>
      </c>
      <c r="AJ1140" s="20">
        <v>1980</v>
      </c>
      <c r="AK1140" s="32">
        <f t="shared" si="281"/>
        <v>6.9999999999999979E-2</v>
      </c>
      <c r="AL1140" s="32">
        <f t="shared" si="281"/>
        <v>6.9999999999999979E-2</v>
      </c>
      <c r="AM1140" s="32">
        <f t="shared" si="283"/>
        <v>0.56000000000000005</v>
      </c>
      <c r="AN1140" s="42">
        <v>0.3</v>
      </c>
      <c r="AO1140" s="41" t="s">
        <v>98</v>
      </c>
      <c r="AP1140" s="17" t="s">
        <v>98</v>
      </c>
      <c r="AQ1140">
        <v>1</v>
      </c>
      <c r="AR1140" s="39">
        <v>0</v>
      </c>
      <c r="AS1140" t="s">
        <v>98</v>
      </c>
      <c r="AT1140" s="39" t="s">
        <v>98</v>
      </c>
      <c r="AV1140" s="17"/>
      <c r="AW1140" t="s">
        <v>98</v>
      </c>
      <c r="AX1140" s="17" t="s">
        <v>98</v>
      </c>
      <c r="AY1140" s="17" t="s">
        <v>233</v>
      </c>
      <c r="BE1140" s="17"/>
      <c r="BH1140" s="17"/>
      <c r="BK1140" s="24">
        <v>44.5</v>
      </c>
      <c r="BL1140">
        <v>1</v>
      </c>
      <c r="BM1140">
        <v>0</v>
      </c>
      <c r="BN1140">
        <v>0</v>
      </c>
      <c r="BO1140" s="179">
        <v>0</v>
      </c>
      <c r="BP1140" s="179">
        <v>0</v>
      </c>
      <c r="BQ1140" s="179">
        <v>0</v>
      </c>
      <c r="BR1140" s="179">
        <v>0</v>
      </c>
      <c r="BS1140" s="17">
        <v>0</v>
      </c>
      <c r="BT1140" s="179">
        <v>0</v>
      </c>
      <c r="BU1140" s="179">
        <v>0</v>
      </c>
      <c r="BV1140" s="179">
        <v>1</v>
      </c>
      <c r="BW1140" s="17">
        <v>0</v>
      </c>
      <c r="BX1140" s="179">
        <v>0</v>
      </c>
      <c r="BY1140" s="179">
        <v>0</v>
      </c>
      <c r="BZ1140" s="179">
        <v>0</v>
      </c>
      <c r="CA1140" s="179">
        <v>0</v>
      </c>
      <c r="CB1140" s="17">
        <v>0</v>
      </c>
      <c r="CC1140" s="179">
        <v>1</v>
      </c>
      <c r="CD1140" s="179">
        <v>1</v>
      </c>
      <c r="CE1140" s="179">
        <v>0</v>
      </c>
      <c r="CF1140" s="179">
        <v>0</v>
      </c>
      <c r="CG1140">
        <v>1</v>
      </c>
      <c r="CH1140" s="179">
        <v>0</v>
      </c>
      <c r="CI1140" s="179">
        <v>0</v>
      </c>
      <c r="CJ1140" s="179">
        <v>0</v>
      </c>
      <c r="CK1140" s="179">
        <v>0</v>
      </c>
      <c r="CL1140">
        <v>1</v>
      </c>
      <c r="CM1140" s="17">
        <v>1</v>
      </c>
      <c r="CX1140" s="33" t="s">
        <v>85</v>
      </c>
    </row>
    <row r="1141" spans="1:102" x14ac:dyDescent="0.25">
      <c r="A1141">
        <v>1140</v>
      </c>
      <c r="B1141">
        <v>77</v>
      </c>
      <c r="C1141" s="24" t="s">
        <v>4206</v>
      </c>
      <c r="D1141" s="12">
        <v>7.79</v>
      </c>
      <c r="E1141" s="13">
        <v>2.39</v>
      </c>
      <c r="F1141" s="7">
        <f t="shared" si="273"/>
        <v>3.2594142259414225</v>
      </c>
      <c r="G1141" s="7">
        <f t="shared" si="263"/>
        <v>5.4</v>
      </c>
      <c r="H1141" s="15">
        <f t="shared" si="264"/>
        <v>10.18</v>
      </c>
      <c r="I1141" s="11">
        <f t="shared" si="275"/>
        <v>4.6710448747988055E-3</v>
      </c>
      <c r="J1141" s="32">
        <f t="shared" si="276"/>
        <v>1.4330933569665142E-3</v>
      </c>
      <c r="K1141" s="32">
        <f t="shared" si="277"/>
        <v>697.79124656382464</v>
      </c>
      <c r="L1141" s="8">
        <v>1</v>
      </c>
      <c r="M1141" s="9">
        <v>0</v>
      </c>
      <c r="N1141" s="8">
        <v>0</v>
      </c>
      <c r="O1141" s="9">
        <v>0</v>
      </c>
      <c r="P1141" s="9">
        <v>0</v>
      </c>
      <c r="Q1141" s="9">
        <v>1</v>
      </c>
      <c r="R1141" s="9">
        <v>0</v>
      </c>
      <c r="S1141" s="8">
        <v>486926</v>
      </c>
      <c r="T1141" s="9">
        <v>23</v>
      </c>
      <c r="U1141" s="9">
        <f t="shared" si="278"/>
        <v>486902</v>
      </c>
      <c r="V1141" s="9">
        <f t="shared" si="269"/>
        <v>28</v>
      </c>
      <c r="W1141" s="7">
        <v>13.56</v>
      </c>
      <c r="X1141" s="7">
        <f t="shared" si="279"/>
        <v>24.939999999999998</v>
      </c>
      <c r="Y1141" s="9">
        <v>1</v>
      </c>
      <c r="Z1141" s="9">
        <v>0</v>
      </c>
      <c r="AA1141" s="9">
        <v>0</v>
      </c>
      <c r="AB1141" s="9">
        <v>0</v>
      </c>
      <c r="AC1141" s="9">
        <v>1</v>
      </c>
      <c r="AD1141" s="29">
        <v>0</v>
      </c>
      <c r="AE1141" s="187">
        <v>0</v>
      </c>
      <c r="AF1141" s="9">
        <v>1</v>
      </c>
      <c r="AG1141" s="29">
        <v>0</v>
      </c>
      <c r="AH1141" s="9">
        <v>1</v>
      </c>
      <c r="AI1141" s="29">
        <v>0</v>
      </c>
      <c r="AJ1141" s="20">
        <v>1980</v>
      </c>
      <c r="AK1141" s="32">
        <f t="shared" si="281"/>
        <v>6.9999999999999979E-2</v>
      </c>
      <c r="AL1141" s="32">
        <f t="shared" si="281"/>
        <v>6.9999999999999979E-2</v>
      </c>
      <c r="AM1141" s="32">
        <f t="shared" si="283"/>
        <v>0.56000000000000005</v>
      </c>
      <c r="AN1141" s="42">
        <v>0.3</v>
      </c>
      <c r="AO1141" s="41" t="s">
        <v>98</v>
      </c>
      <c r="AP1141" s="17" t="s">
        <v>98</v>
      </c>
      <c r="AQ1141">
        <v>1</v>
      </c>
      <c r="AR1141" s="39">
        <v>0</v>
      </c>
      <c r="AS1141" t="s">
        <v>98</v>
      </c>
      <c r="AT1141" s="39" t="s">
        <v>98</v>
      </c>
      <c r="AV1141" s="17"/>
      <c r="AW1141" t="s">
        <v>98</v>
      </c>
      <c r="AX1141" s="17" t="s">
        <v>98</v>
      </c>
      <c r="AY1141" s="17" t="s">
        <v>233</v>
      </c>
      <c r="BE1141" s="17"/>
      <c r="BH1141" s="17"/>
      <c r="BK1141" s="24">
        <v>44.5</v>
      </c>
      <c r="BL1141">
        <v>0</v>
      </c>
      <c r="BM1141">
        <v>0</v>
      </c>
      <c r="BN1141">
        <v>0</v>
      </c>
      <c r="BO1141" s="179">
        <v>0</v>
      </c>
      <c r="BP1141" s="179">
        <v>1</v>
      </c>
      <c r="BQ1141" s="179">
        <v>0</v>
      </c>
      <c r="BR1141" s="179">
        <v>0</v>
      </c>
      <c r="BS1141" s="17">
        <v>0</v>
      </c>
      <c r="BT1141" s="179">
        <v>0</v>
      </c>
      <c r="BU1141" s="179">
        <v>0</v>
      </c>
      <c r="BV1141" s="179">
        <v>1</v>
      </c>
      <c r="BW1141" s="17">
        <v>0</v>
      </c>
      <c r="BX1141" s="179">
        <v>0</v>
      </c>
      <c r="BY1141" s="179">
        <v>0</v>
      </c>
      <c r="BZ1141" s="179">
        <v>0</v>
      </c>
      <c r="CA1141" s="179">
        <v>0</v>
      </c>
      <c r="CB1141" s="17">
        <v>0</v>
      </c>
      <c r="CC1141" s="179">
        <v>1</v>
      </c>
      <c r="CD1141" s="179">
        <v>1</v>
      </c>
      <c r="CE1141" s="179">
        <v>0</v>
      </c>
      <c r="CF1141" s="179">
        <v>0</v>
      </c>
      <c r="CG1141">
        <v>1</v>
      </c>
      <c r="CH1141" s="179">
        <v>0</v>
      </c>
      <c r="CI1141" s="179">
        <v>0</v>
      </c>
      <c r="CJ1141" s="179">
        <v>0</v>
      </c>
      <c r="CK1141" s="179">
        <v>0</v>
      </c>
      <c r="CL1141">
        <v>1</v>
      </c>
      <c r="CM1141" s="17">
        <v>1</v>
      </c>
      <c r="CX1141" s="33" t="s">
        <v>85</v>
      </c>
    </row>
    <row r="1142" spans="1:102" x14ac:dyDescent="0.25">
      <c r="A1142">
        <v>1141</v>
      </c>
      <c r="B1142">
        <v>77</v>
      </c>
      <c r="C1142" s="24" t="s">
        <v>4206</v>
      </c>
      <c r="D1142" s="12">
        <v>6.73</v>
      </c>
      <c r="E1142" s="13">
        <v>0.03</v>
      </c>
      <c r="F1142" s="7">
        <f t="shared" si="273"/>
        <v>224.33333333333334</v>
      </c>
      <c r="G1142" s="7">
        <f t="shared" si="263"/>
        <v>6.7</v>
      </c>
      <c r="H1142" s="15">
        <f t="shared" si="264"/>
        <v>6.7600000000000007</v>
      </c>
      <c r="I1142" s="11">
        <f t="shared" si="275"/>
        <v>0.36400129234675915</v>
      </c>
      <c r="J1142" s="32">
        <f t="shared" si="276"/>
        <v>1.6225911991683173E-3</v>
      </c>
      <c r="K1142" s="32">
        <f t="shared" si="277"/>
        <v>616.29817819335176</v>
      </c>
      <c r="L1142" s="8">
        <v>1</v>
      </c>
      <c r="M1142" s="9">
        <v>0</v>
      </c>
      <c r="N1142" s="8">
        <v>0</v>
      </c>
      <c r="O1142" s="9">
        <v>0</v>
      </c>
      <c r="P1142" s="9">
        <v>0</v>
      </c>
      <c r="Q1142" s="9">
        <v>1</v>
      </c>
      <c r="R1142" s="9">
        <v>0</v>
      </c>
      <c r="S1142" s="8">
        <v>329509</v>
      </c>
      <c r="T1142" s="9">
        <v>10</v>
      </c>
      <c r="U1142" s="9">
        <f t="shared" ref="U1142:U1158" si="284">S1142-T1142-1</f>
        <v>329498</v>
      </c>
      <c r="V1142" s="9">
        <f t="shared" si="269"/>
        <v>28</v>
      </c>
      <c r="W1142" s="7">
        <v>12.79</v>
      </c>
      <c r="X1142" s="7">
        <f t="shared" si="279"/>
        <v>35.71</v>
      </c>
      <c r="Y1142" s="9">
        <v>1</v>
      </c>
      <c r="Z1142" s="9">
        <v>0</v>
      </c>
      <c r="AA1142" s="9">
        <v>0</v>
      </c>
      <c r="AB1142" s="9">
        <v>0</v>
      </c>
      <c r="AC1142" s="9">
        <v>1</v>
      </c>
      <c r="AD1142" s="29">
        <v>0</v>
      </c>
      <c r="AE1142" s="187">
        <v>0</v>
      </c>
      <c r="AF1142" s="9">
        <v>1</v>
      </c>
      <c r="AG1142" s="29">
        <v>0</v>
      </c>
      <c r="AH1142" s="9">
        <v>1</v>
      </c>
      <c r="AI1142" s="29">
        <v>0</v>
      </c>
      <c r="AJ1142" s="20">
        <v>1980</v>
      </c>
      <c r="AK1142" s="32">
        <f t="shared" si="281"/>
        <v>0.11499999999999999</v>
      </c>
      <c r="AL1142" s="32">
        <f t="shared" si="281"/>
        <v>0.11499999999999999</v>
      </c>
      <c r="AM1142" s="32">
        <f>0.77-AN1142</f>
        <v>0.53</v>
      </c>
      <c r="AN1142" s="42">
        <v>0.24</v>
      </c>
      <c r="AO1142" s="41" t="s">
        <v>98</v>
      </c>
      <c r="AP1142" s="17" t="s">
        <v>98</v>
      </c>
      <c r="AQ1142">
        <v>1</v>
      </c>
      <c r="AR1142" s="39">
        <v>0</v>
      </c>
      <c r="AS1142" t="s">
        <v>98</v>
      </c>
      <c r="AT1142" s="39" t="s">
        <v>98</v>
      </c>
      <c r="AV1142" s="17"/>
      <c r="AW1142" t="s">
        <v>98</v>
      </c>
      <c r="AX1142" s="17" t="s">
        <v>98</v>
      </c>
      <c r="AY1142" s="17" t="s">
        <v>233</v>
      </c>
      <c r="BE1142" s="17"/>
      <c r="BH1142" s="17"/>
      <c r="BK1142" s="24">
        <v>54.5</v>
      </c>
      <c r="BL1142">
        <v>1</v>
      </c>
      <c r="BM1142">
        <v>0</v>
      </c>
      <c r="BN1142">
        <v>0</v>
      </c>
      <c r="BO1142" s="179">
        <v>0</v>
      </c>
      <c r="BP1142" s="179">
        <v>0</v>
      </c>
      <c r="BQ1142" s="179">
        <v>0</v>
      </c>
      <c r="BR1142" s="179">
        <v>0</v>
      </c>
      <c r="BS1142" s="17">
        <v>0</v>
      </c>
      <c r="BT1142" s="179">
        <v>0</v>
      </c>
      <c r="BU1142" s="179">
        <v>0</v>
      </c>
      <c r="BV1142" s="179">
        <v>1</v>
      </c>
      <c r="BW1142" s="17">
        <v>0</v>
      </c>
      <c r="BX1142" s="179">
        <v>0</v>
      </c>
      <c r="BY1142" s="179">
        <v>0</v>
      </c>
      <c r="BZ1142" s="179">
        <v>0</v>
      </c>
      <c r="CA1142" s="179">
        <v>0</v>
      </c>
      <c r="CB1142" s="17">
        <v>0</v>
      </c>
      <c r="CC1142" s="179">
        <v>0</v>
      </c>
      <c r="CD1142" s="179">
        <v>0</v>
      </c>
      <c r="CE1142" s="179">
        <v>0</v>
      </c>
      <c r="CF1142" s="179">
        <v>0</v>
      </c>
      <c r="CG1142" s="179">
        <v>0</v>
      </c>
      <c r="CH1142" s="179">
        <v>0</v>
      </c>
      <c r="CI1142" s="179">
        <v>0</v>
      </c>
      <c r="CJ1142" s="179">
        <v>0</v>
      </c>
      <c r="CK1142" s="179">
        <v>0</v>
      </c>
      <c r="CL1142" s="179">
        <v>0</v>
      </c>
      <c r="CM1142" s="17">
        <v>0</v>
      </c>
      <c r="CX1142" s="33" t="s">
        <v>85</v>
      </c>
    </row>
    <row r="1143" spans="1:102" x14ac:dyDescent="0.25">
      <c r="A1143">
        <v>1142</v>
      </c>
      <c r="B1143">
        <v>77</v>
      </c>
      <c r="C1143" s="24" t="s">
        <v>4206</v>
      </c>
      <c r="D1143" s="12">
        <v>9.2799999999999994</v>
      </c>
      <c r="E1143" s="13">
        <v>0.93</v>
      </c>
      <c r="F1143" s="7">
        <f t="shared" si="273"/>
        <v>9.9784946236559122</v>
      </c>
      <c r="G1143" s="7">
        <f t="shared" si="263"/>
        <v>8.35</v>
      </c>
      <c r="H1143" s="15">
        <f t="shared" si="264"/>
        <v>10.209999999999999</v>
      </c>
      <c r="I1143" s="11">
        <f t="shared" si="275"/>
        <v>1.7380930654928722E-2</v>
      </c>
      <c r="J1143" s="32">
        <f t="shared" si="276"/>
        <v>1.7418389557202277E-3</v>
      </c>
      <c r="K1143" s="32">
        <f t="shared" si="277"/>
        <v>574.10588775499798</v>
      </c>
      <c r="L1143" s="8">
        <v>1</v>
      </c>
      <c r="M1143" s="9">
        <v>0</v>
      </c>
      <c r="N1143" s="8">
        <v>0</v>
      </c>
      <c r="O1143" s="9">
        <v>0</v>
      </c>
      <c r="P1143" s="9">
        <v>0</v>
      </c>
      <c r="Q1143" s="9">
        <v>1</v>
      </c>
      <c r="R1143" s="9">
        <v>0</v>
      </c>
      <c r="S1143" s="8">
        <v>329509</v>
      </c>
      <c r="T1143" s="9">
        <v>10</v>
      </c>
      <c r="U1143" s="9">
        <f t="shared" si="284"/>
        <v>329498</v>
      </c>
      <c r="V1143" s="9">
        <f t="shared" si="269"/>
        <v>28</v>
      </c>
      <c r="W1143" s="7">
        <v>12.79</v>
      </c>
      <c r="X1143" s="7">
        <f t="shared" si="279"/>
        <v>35.71</v>
      </c>
      <c r="Y1143" s="9">
        <v>1</v>
      </c>
      <c r="Z1143" s="9">
        <v>0</v>
      </c>
      <c r="AA1143" s="9">
        <v>0</v>
      </c>
      <c r="AB1143" s="9">
        <v>0</v>
      </c>
      <c r="AC1143" s="9">
        <v>1</v>
      </c>
      <c r="AD1143" s="29">
        <v>0</v>
      </c>
      <c r="AE1143" s="187">
        <v>0</v>
      </c>
      <c r="AF1143" s="9">
        <v>1</v>
      </c>
      <c r="AG1143" s="29">
        <v>0</v>
      </c>
      <c r="AH1143" s="9">
        <v>1</v>
      </c>
      <c r="AI1143" s="29">
        <v>0</v>
      </c>
      <c r="AJ1143" s="20">
        <v>1980</v>
      </c>
      <c r="AK1143" s="32">
        <f t="shared" si="281"/>
        <v>0.11499999999999999</v>
      </c>
      <c r="AL1143" s="32">
        <f t="shared" si="281"/>
        <v>0.11499999999999999</v>
      </c>
      <c r="AM1143" s="32">
        <f t="shared" ref="AM1143:AM1157" si="285">0.77-AN1143</f>
        <v>0.53</v>
      </c>
      <c r="AN1143" s="42">
        <v>0.24</v>
      </c>
      <c r="AO1143" s="41" t="s">
        <v>98</v>
      </c>
      <c r="AP1143" s="17" t="s">
        <v>98</v>
      </c>
      <c r="AQ1143">
        <v>1</v>
      </c>
      <c r="AR1143" s="39">
        <v>0</v>
      </c>
      <c r="AS1143" t="s">
        <v>98</v>
      </c>
      <c r="AT1143" s="39" t="s">
        <v>98</v>
      </c>
      <c r="AV1143" s="17"/>
      <c r="AW1143" t="s">
        <v>98</v>
      </c>
      <c r="AX1143" s="17" t="s">
        <v>98</v>
      </c>
      <c r="AY1143" s="17" t="s">
        <v>233</v>
      </c>
      <c r="BE1143" s="17"/>
      <c r="BH1143" s="17"/>
      <c r="BK1143" s="24">
        <v>54.5</v>
      </c>
      <c r="BL1143">
        <v>0</v>
      </c>
      <c r="BM1143">
        <v>0</v>
      </c>
      <c r="BN1143">
        <v>0</v>
      </c>
      <c r="BO1143" s="179">
        <v>0</v>
      </c>
      <c r="BP1143" s="179">
        <v>1</v>
      </c>
      <c r="BQ1143" s="179">
        <v>0</v>
      </c>
      <c r="BR1143" s="179">
        <v>0</v>
      </c>
      <c r="BS1143" s="17">
        <v>0</v>
      </c>
      <c r="BT1143" s="179">
        <v>0</v>
      </c>
      <c r="BU1143" s="179">
        <v>0</v>
      </c>
      <c r="BV1143" s="179">
        <v>1</v>
      </c>
      <c r="BW1143" s="17">
        <v>0</v>
      </c>
      <c r="BX1143" s="179">
        <v>0</v>
      </c>
      <c r="BY1143" s="179">
        <v>0</v>
      </c>
      <c r="BZ1143" s="179">
        <v>0</v>
      </c>
      <c r="CA1143" s="179">
        <v>0</v>
      </c>
      <c r="CB1143" s="17">
        <v>0</v>
      </c>
      <c r="CC1143" s="179">
        <v>0</v>
      </c>
      <c r="CD1143" s="179">
        <v>0</v>
      </c>
      <c r="CE1143" s="179">
        <v>0</v>
      </c>
      <c r="CF1143" s="179">
        <v>0</v>
      </c>
      <c r="CG1143" s="179">
        <v>0</v>
      </c>
      <c r="CH1143" s="179">
        <v>0</v>
      </c>
      <c r="CI1143" s="179">
        <v>0</v>
      </c>
      <c r="CJ1143" s="179">
        <v>0</v>
      </c>
      <c r="CK1143" s="179">
        <v>0</v>
      </c>
      <c r="CL1143" s="179">
        <v>0</v>
      </c>
      <c r="CM1143" s="17">
        <v>0</v>
      </c>
      <c r="CX1143" s="33" t="s">
        <v>85</v>
      </c>
    </row>
    <row r="1144" spans="1:102" x14ac:dyDescent="0.25">
      <c r="A1144">
        <v>1143</v>
      </c>
      <c r="B1144">
        <v>77</v>
      </c>
      <c r="C1144" s="24" t="s">
        <v>4206</v>
      </c>
      <c r="D1144" s="12">
        <v>6.73</v>
      </c>
      <c r="E1144" s="13">
        <v>0.03</v>
      </c>
      <c r="F1144" s="7">
        <f t="shared" si="273"/>
        <v>224.33333333333334</v>
      </c>
      <c r="G1144" s="7">
        <f t="shared" si="263"/>
        <v>6.7</v>
      </c>
      <c r="H1144" s="15">
        <f t="shared" si="264"/>
        <v>6.7600000000000007</v>
      </c>
      <c r="I1144" s="11">
        <f t="shared" si="275"/>
        <v>0.36400225069394709</v>
      </c>
      <c r="J1144" s="32">
        <f t="shared" si="276"/>
        <v>1.6225954711468664E-3</v>
      </c>
      <c r="K1144" s="32">
        <f t="shared" si="277"/>
        <v>616.29655560001663</v>
      </c>
      <c r="L1144" s="8">
        <v>1</v>
      </c>
      <c r="M1144" s="9">
        <v>0</v>
      </c>
      <c r="N1144" s="8">
        <v>0</v>
      </c>
      <c r="O1144" s="9">
        <v>0</v>
      </c>
      <c r="P1144" s="9">
        <v>0</v>
      </c>
      <c r="Q1144" s="9">
        <v>1</v>
      </c>
      <c r="R1144" s="9">
        <v>0</v>
      </c>
      <c r="S1144" s="8">
        <v>329509</v>
      </c>
      <c r="T1144" s="9">
        <v>12</v>
      </c>
      <c r="U1144" s="9">
        <f t="shared" si="284"/>
        <v>329496</v>
      </c>
      <c r="V1144" s="9">
        <f t="shared" si="269"/>
        <v>28</v>
      </c>
      <c r="W1144" s="7">
        <v>12.79</v>
      </c>
      <c r="X1144" s="7">
        <f t="shared" si="279"/>
        <v>35.71</v>
      </c>
      <c r="Y1144" s="9">
        <v>1</v>
      </c>
      <c r="Z1144" s="9">
        <v>0</v>
      </c>
      <c r="AA1144" s="9">
        <v>0</v>
      </c>
      <c r="AB1144" s="9">
        <v>0</v>
      </c>
      <c r="AC1144" s="9">
        <v>1</v>
      </c>
      <c r="AD1144" s="29">
        <v>0</v>
      </c>
      <c r="AE1144" s="187">
        <v>0</v>
      </c>
      <c r="AF1144" s="9">
        <v>1</v>
      </c>
      <c r="AG1144" s="29">
        <v>0</v>
      </c>
      <c r="AH1144" s="9">
        <v>1</v>
      </c>
      <c r="AI1144" s="29">
        <v>0</v>
      </c>
      <c r="AJ1144" s="20">
        <v>1980</v>
      </c>
      <c r="AK1144" s="32">
        <f t="shared" si="281"/>
        <v>0.11499999999999999</v>
      </c>
      <c r="AL1144" s="32">
        <f t="shared" si="281"/>
        <v>0.11499999999999999</v>
      </c>
      <c r="AM1144" s="32">
        <f t="shared" si="285"/>
        <v>0.53</v>
      </c>
      <c r="AN1144" s="42">
        <v>0.24</v>
      </c>
      <c r="AO1144" s="41" t="s">
        <v>98</v>
      </c>
      <c r="AP1144" s="17" t="s">
        <v>98</v>
      </c>
      <c r="AQ1144">
        <v>1</v>
      </c>
      <c r="AR1144" s="39">
        <v>0</v>
      </c>
      <c r="AS1144" t="s">
        <v>98</v>
      </c>
      <c r="AT1144" s="39" t="s">
        <v>98</v>
      </c>
      <c r="AV1144" s="17"/>
      <c r="AW1144" t="s">
        <v>98</v>
      </c>
      <c r="AX1144" s="17" t="s">
        <v>98</v>
      </c>
      <c r="AY1144" s="17" t="s">
        <v>233</v>
      </c>
      <c r="BE1144" s="17"/>
      <c r="BH1144" s="17"/>
      <c r="BK1144" s="24">
        <v>54.5</v>
      </c>
      <c r="BL1144">
        <v>1</v>
      </c>
      <c r="BM1144">
        <v>0</v>
      </c>
      <c r="BN1144">
        <v>0</v>
      </c>
      <c r="BO1144" s="179">
        <v>0</v>
      </c>
      <c r="BP1144" s="179">
        <v>0</v>
      </c>
      <c r="BQ1144" s="179">
        <v>0</v>
      </c>
      <c r="BR1144" s="179">
        <v>0</v>
      </c>
      <c r="BS1144" s="17">
        <v>0</v>
      </c>
      <c r="BT1144" s="179">
        <v>0</v>
      </c>
      <c r="BU1144" s="179">
        <v>0</v>
      </c>
      <c r="BV1144" s="179">
        <v>1</v>
      </c>
      <c r="BW1144" s="17">
        <v>0</v>
      </c>
      <c r="BX1144" s="179">
        <v>0</v>
      </c>
      <c r="BY1144" s="179">
        <v>0</v>
      </c>
      <c r="BZ1144" s="179">
        <v>0</v>
      </c>
      <c r="CA1144" s="179">
        <v>0</v>
      </c>
      <c r="CB1144" s="17">
        <v>0</v>
      </c>
      <c r="CC1144" s="179">
        <v>1</v>
      </c>
      <c r="CD1144" s="179">
        <v>1</v>
      </c>
      <c r="CE1144" s="179">
        <v>0</v>
      </c>
      <c r="CF1144" s="179">
        <v>0</v>
      </c>
      <c r="CG1144" s="179">
        <v>0</v>
      </c>
      <c r="CH1144" s="179">
        <v>0</v>
      </c>
      <c r="CI1144" s="179">
        <v>0</v>
      </c>
      <c r="CJ1144" s="179">
        <v>0</v>
      </c>
      <c r="CK1144" s="179">
        <v>0</v>
      </c>
      <c r="CL1144" s="179">
        <v>0</v>
      </c>
      <c r="CM1144" s="17">
        <v>0</v>
      </c>
      <c r="CX1144" s="33" t="s">
        <v>85</v>
      </c>
    </row>
    <row r="1145" spans="1:102" x14ac:dyDescent="0.25">
      <c r="A1145">
        <v>1144</v>
      </c>
      <c r="B1145">
        <v>77</v>
      </c>
      <c r="C1145" s="24" t="s">
        <v>4206</v>
      </c>
      <c r="D1145" s="12">
        <v>9.07</v>
      </c>
      <c r="E1145" s="13">
        <v>1.07</v>
      </c>
      <c r="F1145" s="7">
        <f t="shared" si="273"/>
        <v>8.4766355140186906</v>
      </c>
      <c r="G1145" s="7">
        <f t="shared" si="263"/>
        <v>8</v>
      </c>
      <c r="H1145" s="15">
        <f t="shared" si="264"/>
        <v>10.14</v>
      </c>
      <c r="I1145" s="11">
        <f t="shared" si="275"/>
        <v>1.476559961093361E-2</v>
      </c>
      <c r="J1145" s="32">
        <f t="shared" si="276"/>
        <v>1.7419174844210544E-3</v>
      </c>
      <c r="K1145" s="32">
        <f t="shared" si="277"/>
        <v>574.08000605284758</v>
      </c>
      <c r="L1145" s="8">
        <v>1</v>
      </c>
      <c r="M1145" s="9">
        <v>0</v>
      </c>
      <c r="N1145" s="8">
        <v>0</v>
      </c>
      <c r="O1145" s="9">
        <v>0</v>
      </c>
      <c r="P1145" s="9">
        <v>0</v>
      </c>
      <c r="Q1145" s="9">
        <v>1</v>
      </c>
      <c r="R1145" s="9">
        <v>0</v>
      </c>
      <c r="S1145" s="8">
        <v>329509</v>
      </c>
      <c r="T1145" s="9">
        <v>12</v>
      </c>
      <c r="U1145" s="9">
        <f t="shared" si="284"/>
        <v>329496</v>
      </c>
      <c r="V1145" s="9">
        <f t="shared" si="269"/>
        <v>28</v>
      </c>
      <c r="W1145" s="7">
        <v>12.79</v>
      </c>
      <c r="X1145" s="7">
        <f t="shared" si="279"/>
        <v>35.71</v>
      </c>
      <c r="Y1145" s="9">
        <v>1</v>
      </c>
      <c r="Z1145" s="9">
        <v>0</v>
      </c>
      <c r="AA1145" s="9">
        <v>0</v>
      </c>
      <c r="AB1145" s="9">
        <v>0</v>
      </c>
      <c r="AC1145" s="9">
        <v>1</v>
      </c>
      <c r="AD1145" s="29">
        <v>0</v>
      </c>
      <c r="AE1145" s="187">
        <v>0</v>
      </c>
      <c r="AF1145" s="9">
        <v>1</v>
      </c>
      <c r="AG1145" s="29">
        <v>0</v>
      </c>
      <c r="AH1145" s="9">
        <v>1</v>
      </c>
      <c r="AI1145" s="29">
        <v>0</v>
      </c>
      <c r="AJ1145" s="20">
        <v>1980</v>
      </c>
      <c r="AK1145" s="32">
        <f t="shared" si="281"/>
        <v>0.11499999999999999</v>
      </c>
      <c r="AL1145" s="32">
        <f t="shared" si="281"/>
        <v>0.11499999999999999</v>
      </c>
      <c r="AM1145" s="32">
        <f t="shared" si="285"/>
        <v>0.53</v>
      </c>
      <c r="AN1145" s="42">
        <v>0.24</v>
      </c>
      <c r="AO1145" s="41" t="s">
        <v>98</v>
      </c>
      <c r="AP1145" s="17" t="s">
        <v>98</v>
      </c>
      <c r="AQ1145">
        <v>1</v>
      </c>
      <c r="AR1145" s="39">
        <v>0</v>
      </c>
      <c r="AS1145" t="s">
        <v>98</v>
      </c>
      <c r="AT1145" s="39" t="s">
        <v>98</v>
      </c>
      <c r="AV1145" s="17"/>
      <c r="AW1145" t="s">
        <v>98</v>
      </c>
      <c r="AX1145" s="17" t="s">
        <v>98</v>
      </c>
      <c r="AY1145" s="17" t="s">
        <v>233</v>
      </c>
      <c r="BE1145" s="17"/>
      <c r="BH1145" s="17"/>
      <c r="BK1145" s="24">
        <v>54.5</v>
      </c>
      <c r="BL1145">
        <v>0</v>
      </c>
      <c r="BM1145">
        <v>0</v>
      </c>
      <c r="BN1145">
        <v>0</v>
      </c>
      <c r="BO1145" s="179">
        <v>0</v>
      </c>
      <c r="BP1145" s="179">
        <v>1</v>
      </c>
      <c r="BQ1145" s="179">
        <v>0</v>
      </c>
      <c r="BR1145" s="179">
        <v>0</v>
      </c>
      <c r="BS1145" s="17">
        <v>0</v>
      </c>
      <c r="BT1145" s="179">
        <v>0</v>
      </c>
      <c r="BU1145" s="179">
        <v>0</v>
      </c>
      <c r="BV1145" s="179">
        <v>1</v>
      </c>
      <c r="BW1145" s="17">
        <v>0</v>
      </c>
      <c r="BX1145" s="179">
        <v>0</v>
      </c>
      <c r="BY1145" s="179">
        <v>0</v>
      </c>
      <c r="BZ1145" s="179">
        <v>0</v>
      </c>
      <c r="CA1145" s="179">
        <v>0</v>
      </c>
      <c r="CB1145" s="17">
        <v>0</v>
      </c>
      <c r="CC1145" s="179">
        <v>1</v>
      </c>
      <c r="CD1145" s="179">
        <v>1</v>
      </c>
      <c r="CE1145" s="179">
        <v>0</v>
      </c>
      <c r="CF1145" s="179">
        <v>0</v>
      </c>
      <c r="CG1145" s="179">
        <v>0</v>
      </c>
      <c r="CH1145" s="179">
        <v>0</v>
      </c>
      <c r="CI1145" s="179">
        <v>0</v>
      </c>
      <c r="CJ1145" s="179">
        <v>0</v>
      </c>
      <c r="CK1145" s="179">
        <v>0</v>
      </c>
      <c r="CL1145" s="179">
        <v>0</v>
      </c>
      <c r="CM1145" s="17">
        <v>0</v>
      </c>
      <c r="CX1145" s="33" t="s">
        <v>85</v>
      </c>
    </row>
    <row r="1146" spans="1:102" x14ac:dyDescent="0.25">
      <c r="A1146">
        <v>1145</v>
      </c>
      <c r="B1146">
        <v>77</v>
      </c>
      <c r="C1146" s="24" t="s">
        <v>4206</v>
      </c>
      <c r="D1146" s="12">
        <v>6.28</v>
      </c>
      <c r="E1146" s="13">
        <v>0.03</v>
      </c>
      <c r="F1146" s="7">
        <f t="shared" si="273"/>
        <v>209.33333333333334</v>
      </c>
      <c r="G1146" s="7">
        <f t="shared" si="263"/>
        <v>6.25</v>
      </c>
      <c r="H1146" s="15">
        <f t="shared" si="264"/>
        <v>6.3100000000000005</v>
      </c>
      <c r="I1146" s="11">
        <f t="shared" si="275"/>
        <v>0.34261396720002396</v>
      </c>
      <c r="J1146" s="32">
        <f t="shared" si="276"/>
        <v>1.636690926114764E-3</v>
      </c>
      <c r="K1146" s="32">
        <f t="shared" si="277"/>
        <v>610.98890697331365</v>
      </c>
      <c r="L1146" s="8">
        <v>1</v>
      </c>
      <c r="M1146" s="9">
        <v>0</v>
      </c>
      <c r="N1146" s="8">
        <v>0</v>
      </c>
      <c r="O1146" s="9">
        <v>0</v>
      </c>
      <c r="P1146" s="9">
        <v>0</v>
      </c>
      <c r="Q1146" s="9">
        <v>1</v>
      </c>
      <c r="R1146" s="9">
        <v>0</v>
      </c>
      <c r="S1146" s="8">
        <v>329509</v>
      </c>
      <c r="T1146" s="9">
        <v>21</v>
      </c>
      <c r="U1146" s="9">
        <f t="shared" si="284"/>
        <v>329487</v>
      </c>
      <c r="V1146" s="9">
        <f t="shared" si="269"/>
        <v>28</v>
      </c>
      <c r="W1146" s="7">
        <v>12.79</v>
      </c>
      <c r="X1146" s="7">
        <f t="shared" si="279"/>
        <v>35.71</v>
      </c>
      <c r="Y1146" s="9">
        <v>1</v>
      </c>
      <c r="Z1146" s="9">
        <v>0</v>
      </c>
      <c r="AA1146" s="9">
        <v>0</v>
      </c>
      <c r="AB1146" s="9">
        <v>0</v>
      </c>
      <c r="AC1146" s="9">
        <v>1</v>
      </c>
      <c r="AD1146" s="29">
        <v>0</v>
      </c>
      <c r="AE1146" s="187">
        <v>0</v>
      </c>
      <c r="AF1146" s="9">
        <v>1</v>
      </c>
      <c r="AG1146" s="29">
        <v>0</v>
      </c>
      <c r="AH1146" s="9">
        <v>1</v>
      </c>
      <c r="AI1146" s="29">
        <v>0</v>
      </c>
      <c r="AJ1146" s="20">
        <v>1980</v>
      </c>
      <c r="AK1146" s="32">
        <f t="shared" si="281"/>
        <v>0.11499999999999999</v>
      </c>
      <c r="AL1146" s="32">
        <f t="shared" si="281"/>
        <v>0.11499999999999999</v>
      </c>
      <c r="AM1146" s="32">
        <f t="shared" si="285"/>
        <v>0.53</v>
      </c>
      <c r="AN1146" s="42">
        <v>0.24</v>
      </c>
      <c r="AO1146" s="41" t="s">
        <v>98</v>
      </c>
      <c r="AP1146" s="17" t="s">
        <v>98</v>
      </c>
      <c r="AQ1146">
        <v>1</v>
      </c>
      <c r="AR1146" s="39">
        <v>0</v>
      </c>
      <c r="AS1146" t="s">
        <v>98</v>
      </c>
      <c r="AT1146" s="39" t="s">
        <v>98</v>
      </c>
      <c r="AV1146" s="17"/>
      <c r="AW1146" t="s">
        <v>98</v>
      </c>
      <c r="AX1146" s="17" t="s">
        <v>98</v>
      </c>
      <c r="AY1146" s="17" t="s">
        <v>233</v>
      </c>
      <c r="BE1146" s="17"/>
      <c r="BH1146" s="17"/>
      <c r="BK1146" s="24">
        <v>54.5</v>
      </c>
      <c r="BL1146">
        <v>1</v>
      </c>
      <c r="BM1146">
        <v>0</v>
      </c>
      <c r="BN1146">
        <v>0</v>
      </c>
      <c r="BO1146" s="179">
        <v>0</v>
      </c>
      <c r="BP1146" s="179">
        <v>0</v>
      </c>
      <c r="BQ1146" s="179">
        <v>0</v>
      </c>
      <c r="BR1146" s="179">
        <v>0</v>
      </c>
      <c r="BS1146" s="17">
        <v>0</v>
      </c>
      <c r="BT1146" s="179">
        <v>0</v>
      </c>
      <c r="BU1146" s="179">
        <v>0</v>
      </c>
      <c r="BV1146" s="179">
        <v>1</v>
      </c>
      <c r="BW1146" s="17">
        <v>0</v>
      </c>
      <c r="BX1146" s="179">
        <v>0</v>
      </c>
      <c r="BY1146" s="179">
        <v>0</v>
      </c>
      <c r="BZ1146" s="179">
        <v>0</v>
      </c>
      <c r="CA1146" s="179">
        <v>0</v>
      </c>
      <c r="CB1146" s="17">
        <v>0</v>
      </c>
      <c r="CC1146" s="179">
        <v>0</v>
      </c>
      <c r="CD1146" s="179">
        <v>0</v>
      </c>
      <c r="CE1146" s="179">
        <v>0</v>
      </c>
      <c r="CF1146" s="179">
        <v>0</v>
      </c>
      <c r="CG1146" s="179">
        <v>0</v>
      </c>
      <c r="CH1146" s="179">
        <v>0</v>
      </c>
      <c r="CI1146" s="179">
        <v>0</v>
      </c>
      <c r="CJ1146" s="179">
        <v>0</v>
      </c>
      <c r="CK1146" s="179">
        <v>0</v>
      </c>
      <c r="CL1146" s="179">
        <v>0</v>
      </c>
      <c r="CM1146" s="17">
        <v>0</v>
      </c>
      <c r="CX1146" s="33" t="s">
        <v>85</v>
      </c>
    </row>
    <row r="1147" spans="1:102" x14ac:dyDescent="0.25">
      <c r="A1147">
        <v>1146</v>
      </c>
      <c r="B1147">
        <v>77</v>
      </c>
      <c r="C1147" s="24" t="s">
        <v>4206</v>
      </c>
      <c r="D1147" s="12">
        <v>8.31</v>
      </c>
      <c r="E1147" s="13">
        <v>0.95</v>
      </c>
      <c r="F1147" s="7">
        <f t="shared" si="273"/>
        <v>8.7473684210526326</v>
      </c>
      <c r="G1147" s="7">
        <f t="shared" si="263"/>
        <v>7.36</v>
      </c>
      <c r="H1147" s="15">
        <f t="shared" si="264"/>
        <v>9.26</v>
      </c>
      <c r="I1147" s="11">
        <f t="shared" si="275"/>
        <v>1.5237294251999758E-2</v>
      </c>
      <c r="J1147" s="32">
        <f t="shared" si="276"/>
        <v>1.7419289457761458E-3</v>
      </c>
      <c r="K1147" s="32">
        <f t="shared" si="277"/>
        <v>574.07622878350708</v>
      </c>
      <c r="L1147" s="8">
        <v>1</v>
      </c>
      <c r="M1147" s="9">
        <v>0</v>
      </c>
      <c r="N1147" s="8">
        <v>0</v>
      </c>
      <c r="O1147" s="9">
        <v>0</v>
      </c>
      <c r="P1147" s="9">
        <v>0</v>
      </c>
      <c r="Q1147" s="9">
        <v>1</v>
      </c>
      <c r="R1147" s="9">
        <v>0</v>
      </c>
      <c r="S1147" s="8">
        <v>329509</v>
      </c>
      <c r="T1147" s="9">
        <v>21</v>
      </c>
      <c r="U1147" s="9">
        <f t="shared" si="284"/>
        <v>329487</v>
      </c>
      <c r="V1147" s="9">
        <f t="shared" si="269"/>
        <v>28</v>
      </c>
      <c r="W1147" s="7">
        <v>12.79</v>
      </c>
      <c r="X1147" s="7">
        <f t="shared" si="279"/>
        <v>35.71</v>
      </c>
      <c r="Y1147" s="9">
        <v>1</v>
      </c>
      <c r="Z1147" s="9">
        <v>0</v>
      </c>
      <c r="AA1147" s="9">
        <v>0</v>
      </c>
      <c r="AB1147" s="9">
        <v>0</v>
      </c>
      <c r="AC1147" s="9">
        <v>1</v>
      </c>
      <c r="AD1147" s="29">
        <v>0</v>
      </c>
      <c r="AE1147" s="187">
        <v>0</v>
      </c>
      <c r="AF1147" s="9">
        <v>1</v>
      </c>
      <c r="AG1147" s="29">
        <v>0</v>
      </c>
      <c r="AH1147" s="9">
        <v>1</v>
      </c>
      <c r="AI1147" s="29">
        <v>0</v>
      </c>
      <c r="AJ1147" s="20">
        <v>1980</v>
      </c>
      <c r="AK1147" s="32">
        <f t="shared" si="281"/>
        <v>0.11499999999999999</v>
      </c>
      <c r="AL1147" s="32">
        <f t="shared" si="281"/>
        <v>0.11499999999999999</v>
      </c>
      <c r="AM1147" s="32">
        <f t="shared" si="285"/>
        <v>0.53</v>
      </c>
      <c r="AN1147" s="42">
        <v>0.24</v>
      </c>
      <c r="AO1147" s="41" t="s">
        <v>98</v>
      </c>
      <c r="AP1147" s="17" t="s">
        <v>98</v>
      </c>
      <c r="AQ1147">
        <v>1</v>
      </c>
      <c r="AR1147" s="39">
        <v>0</v>
      </c>
      <c r="AS1147" t="s">
        <v>98</v>
      </c>
      <c r="AT1147" s="39" t="s">
        <v>98</v>
      </c>
      <c r="AV1147" s="17"/>
      <c r="AW1147" t="s">
        <v>98</v>
      </c>
      <c r="AX1147" s="17" t="s">
        <v>98</v>
      </c>
      <c r="AY1147" s="17" t="s">
        <v>233</v>
      </c>
      <c r="BE1147" s="17"/>
      <c r="BH1147" s="17"/>
      <c r="BK1147" s="24">
        <v>54.5</v>
      </c>
      <c r="BL1147">
        <v>0</v>
      </c>
      <c r="BM1147">
        <v>0</v>
      </c>
      <c r="BN1147">
        <v>0</v>
      </c>
      <c r="BO1147" s="179">
        <v>0</v>
      </c>
      <c r="BP1147" s="179">
        <v>1</v>
      </c>
      <c r="BQ1147" s="179">
        <v>0</v>
      </c>
      <c r="BR1147" s="179">
        <v>0</v>
      </c>
      <c r="BS1147" s="17">
        <v>0</v>
      </c>
      <c r="BT1147" s="179">
        <v>0</v>
      </c>
      <c r="BU1147" s="179">
        <v>0</v>
      </c>
      <c r="BV1147" s="179">
        <v>1</v>
      </c>
      <c r="BW1147" s="17">
        <v>0</v>
      </c>
      <c r="BX1147" s="179">
        <v>0</v>
      </c>
      <c r="BY1147" s="179">
        <v>0</v>
      </c>
      <c r="BZ1147" s="179">
        <v>0</v>
      </c>
      <c r="CA1147" s="179">
        <v>0</v>
      </c>
      <c r="CB1147" s="17">
        <v>0</v>
      </c>
      <c r="CC1147" s="179">
        <v>0</v>
      </c>
      <c r="CD1147" s="179">
        <v>0</v>
      </c>
      <c r="CE1147" s="179">
        <v>0</v>
      </c>
      <c r="CF1147" s="179">
        <v>0</v>
      </c>
      <c r="CG1147" s="179">
        <v>0</v>
      </c>
      <c r="CH1147" s="179">
        <v>0</v>
      </c>
      <c r="CI1147" s="179">
        <v>0</v>
      </c>
      <c r="CJ1147" s="179">
        <v>0</v>
      </c>
      <c r="CK1147" s="179">
        <v>0</v>
      </c>
      <c r="CL1147" s="179">
        <v>0</v>
      </c>
      <c r="CM1147" s="17">
        <v>0</v>
      </c>
      <c r="CX1147" s="33" t="s">
        <v>85</v>
      </c>
    </row>
    <row r="1148" spans="1:102" x14ac:dyDescent="0.25">
      <c r="A1148">
        <v>1147</v>
      </c>
      <c r="B1148">
        <v>77</v>
      </c>
      <c r="C1148" s="24" t="s">
        <v>4206</v>
      </c>
      <c r="D1148" s="12">
        <v>6.28</v>
      </c>
      <c r="E1148" s="13">
        <v>0.03</v>
      </c>
      <c r="F1148" s="7">
        <f t="shared" si="273"/>
        <v>209.33333333333334</v>
      </c>
      <c r="G1148" s="7">
        <f t="shared" si="263"/>
        <v>6.25</v>
      </c>
      <c r="H1148" s="15">
        <f t="shared" si="264"/>
        <v>6.3100000000000005</v>
      </c>
      <c r="I1148" s="11">
        <f t="shared" si="275"/>
        <v>0.34261488498333897</v>
      </c>
      <c r="J1148" s="32">
        <f t="shared" si="276"/>
        <v>1.6366953104299631E-3</v>
      </c>
      <c r="K1148" s="32">
        <f t="shared" si="277"/>
        <v>610.98727028019528</v>
      </c>
      <c r="L1148" s="8">
        <v>1</v>
      </c>
      <c r="M1148" s="9">
        <v>0</v>
      </c>
      <c r="N1148" s="8">
        <v>0</v>
      </c>
      <c r="O1148" s="9">
        <v>0</v>
      </c>
      <c r="P1148" s="9">
        <v>0</v>
      </c>
      <c r="Q1148" s="9">
        <v>1</v>
      </c>
      <c r="R1148" s="9">
        <v>0</v>
      </c>
      <c r="S1148" s="8">
        <v>329509</v>
      </c>
      <c r="T1148" s="9">
        <v>23</v>
      </c>
      <c r="U1148" s="9">
        <f t="shared" si="284"/>
        <v>329485</v>
      </c>
      <c r="V1148" s="9">
        <f t="shared" si="269"/>
        <v>28</v>
      </c>
      <c r="W1148" s="7">
        <v>12.79</v>
      </c>
      <c r="X1148" s="7">
        <f t="shared" si="279"/>
        <v>35.71</v>
      </c>
      <c r="Y1148" s="9">
        <v>1</v>
      </c>
      <c r="Z1148" s="9">
        <v>0</v>
      </c>
      <c r="AA1148" s="9">
        <v>0</v>
      </c>
      <c r="AB1148" s="9">
        <v>0</v>
      </c>
      <c r="AC1148" s="9">
        <v>1</v>
      </c>
      <c r="AD1148" s="29">
        <v>0</v>
      </c>
      <c r="AE1148" s="187">
        <v>0</v>
      </c>
      <c r="AF1148" s="9">
        <v>1</v>
      </c>
      <c r="AG1148" s="29">
        <v>0</v>
      </c>
      <c r="AH1148" s="9">
        <v>1</v>
      </c>
      <c r="AI1148" s="29">
        <v>0</v>
      </c>
      <c r="AJ1148" s="20">
        <v>1980</v>
      </c>
      <c r="AK1148" s="32">
        <f t="shared" si="281"/>
        <v>0.11499999999999999</v>
      </c>
      <c r="AL1148" s="32">
        <f t="shared" si="281"/>
        <v>0.11499999999999999</v>
      </c>
      <c r="AM1148" s="32">
        <f t="shared" si="285"/>
        <v>0.53</v>
      </c>
      <c r="AN1148" s="42">
        <v>0.24</v>
      </c>
      <c r="AO1148" s="41" t="s">
        <v>98</v>
      </c>
      <c r="AP1148" s="17" t="s">
        <v>98</v>
      </c>
      <c r="AQ1148">
        <v>1</v>
      </c>
      <c r="AR1148" s="39">
        <v>0</v>
      </c>
      <c r="AS1148" t="s">
        <v>98</v>
      </c>
      <c r="AT1148" s="39" t="s">
        <v>98</v>
      </c>
      <c r="AV1148" s="17"/>
      <c r="AW1148" t="s">
        <v>98</v>
      </c>
      <c r="AX1148" s="17" t="s">
        <v>98</v>
      </c>
      <c r="AY1148" s="17" t="s">
        <v>233</v>
      </c>
      <c r="BE1148" s="17"/>
      <c r="BH1148" s="17"/>
      <c r="BK1148" s="24">
        <v>54.5</v>
      </c>
      <c r="BL1148">
        <v>1</v>
      </c>
      <c r="BM1148">
        <v>0</v>
      </c>
      <c r="BN1148">
        <v>0</v>
      </c>
      <c r="BO1148" s="179">
        <v>0</v>
      </c>
      <c r="BP1148" s="179">
        <v>0</v>
      </c>
      <c r="BQ1148" s="179">
        <v>0</v>
      </c>
      <c r="BR1148" s="179">
        <v>0</v>
      </c>
      <c r="BS1148" s="17">
        <v>0</v>
      </c>
      <c r="BT1148" s="179">
        <v>0</v>
      </c>
      <c r="BU1148" s="179">
        <v>0</v>
      </c>
      <c r="BV1148" s="179">
        <v>1</v>
      </c>
      <c r="BW1148" s="17">
        <v>0</v>
      </c>
      <c r="BX1148" s="179">
        <v>0</v>
      </c>
      <c r="BY1148" s="179">
        <v>0</v>
      </c>
      <c r="BZ1148" s="179">
        <v>0</v>
      </c>
      <c r="CA1148" s="179">
        <v>0</v>
      </c>
      <c r="CB1148" s="17">
        <v>0</v>
      </c>
      <c r="CC1148" s="179">
        <v>1</v>
      </c>
      <c r="CD1148" s="179">
        <v>1</v>
      </c>
      <c r="CE1148" s="179">
        <v>0</v>
      </c>
      <c r="CF1148" s="179">
        <v>0</v>
      </c>
      <c r="CG1148">
        <v>1</v>
      </c>
      <c r="CH1148" s="179">
        <v>0</v>
      </c>
      <c r="CI1148" s="179">
        <v>0</v>
      </c>
      <c r="CJ1148" s="179">
        <v>0</v>
      </c>
      <c r="CK1148" s="179">
        <v>0</v>
      </c>
      <c r="CL1148">
        <v>1</v>
      </c>
      <c r="CM1148" s="17">
        <v>1</v>
      </c>
      <c r="CX1148" s="33" t="s">
        <v>85</v>
      </c>
    </row>
    <row r="1149" spans="1:102" x14ac:dyDescent="0.25">
      <c r="A1149">
        <v>1148</v>
      </c>
      <c r="B1149">
        <v>77</v>
      </c>
      <c r="C1149" s="24" t="s">
        <v>4206</v>
      </c>
      <c r="D1149" s="12">
        <v>8.11</v>
      </c>
      <c r="E1149" s="13">
        <v>1.0900000000000001</v>
      </c>
      <c r="F1149" s="7">
        <f t="shared" si="273"/>
        <v>7.4403669724770634</v>
      </c>
      <c r="G1149" s="7">
        <f t="shared" si="263"/>
        <v>7.02</v>
      </c>
      <c r="H1149" s="15">
        <f t="shared" si="264"/>
        <v>9.1999999999999993</v>
      </c>
      <c r="I1149" s="11">
        <f t="shared" si="275"/>
        <v>1.2961045970558211E-2</v>
      </c>
      <c r="J1149" s="32">
        <f t="shared" si="276"/>
        <v>1.741990148940623E-3</v>
      </c>
      <c r="K1149" s="32">
        <f t="shared" si="277"/>
        <v>574.05605916206923</v>
      </c>
      <c r="L1149" s="8">
        <v>1</v>
      </c>
      <c r="M1149" s="9">
        <v>0</v>
      </c>
      <c r="N1149" s="8">
        <v>0</v>
      </c>
      <c r="O1149" s="9">
        <v>0</v>
      </c>
      <c r="P1149" s="9">
        <v>0</v>
      </c>
      <c r="Q1149" s="9">
        <v>1</v>
      </c>
      <c r="R1149" s="9">
        <v>0</v>
      </c>
      <c r="S1149" s="8">
        <v>329509</v>
      </c>
      <c r="T1149" s="9">
        <v>23</v>
      </c>
      <c r="U1149" s="9">
        <f t="shared" si="284"/>
        <v>329485</v>
      </c>
      <c r="V1149" s="9">
        <f t="shared" si="269"/>
        <v>28</v>
      </c>
      <c r="W1149" s="7">
        <v>12.79</v>
      </c>
      <c r="X1149" s="7">
        <f t="shared" si="279"/>
        <v>35.71</v>
      </c>
      <c r="Y1149" s="9">
        <v>1</v>
      </c>
      <c r="Z1149" s="9">
        <v>0</v>
      </c>
      <c r="AA1149" s="9">
        <v>0</v>
      </c>
      <c r="AB1149" s="9">
        <v>0</v>
      </c>
      <c r="AC1149" s="9">
        <v>1</v>
      </c>
      <c r="AD1149" s="29">
        <v>0</v>
      </c>
      <c r="AE1149" s="187">
        <v>0</v>
      </c>
      <c r="AF1149" s="9">
        <v>1</v>
      </c>
      <c r="AG1149" s="29">
        <v>0</v>
      </c>
      <c r="AH1149" s="9">
        <v>1</v>
      </c>
      <c r="AI1149" s="29">
        <v>0</v>
      </c>
      <c r="AJ1149" s="20">
        <v>1980</v>
      </c>
      <c r="AK1149" s="32">
        <f t="shared" si="281"/>
        <v>0.11499999999999999</v>
      </c>
      <c r="AL1149" s="32">
        <f t="shared" si="281"/>
        <v>0.11499999999999999</v>
      </c>
      <c r="AM1149" s="32">
        <f t="shared" si="285"/>
        <v>0.53</v>
      </c>
      <c r="AN1149" s="42">
        <v>0.24</v>
      </c>
      <c r="AO1149" s="41" t="s">
        <v>98</v>
      </c>
      <c r="AP1149" s="17" t="s">
        <v>98</v>
      </c>
      <c r="AQ1149">
        <v>1</v>
      </c>
      <c r="AR1149" s="39">
        <v>0</v>
      </c>
      <c r="AS1149" t="s">
        <v>98</v>
      </c>
      <c r="AT1149" s="39" t="s">
        <v>98</v>
      </c>
      <c r="AV1149" s="17"/>
      <c r="AW1149" t="s">
        <v>98</v>
      </c>
      <c r="AX1149" s="17" t="s">
        <v>98</v>
      </c>
      <c r="AY1149" s="17" t="s">
        <v>233</v>
      </c>
      <c r="BE1149" s="17"/>
      <c r="BH1149" s="17"/>
      <c r="BK1149" s="24">
        <v>54.5</v>
      </c>
      <c r="BL1149">
        <v>0</v>
      </c>
      <c r="BM1149">
        <v>0</v>
      </c>
      <c r="BN1149">
        <v>0</v>
      </c>
      <c r="BO1149" s="179">
        <v>0</v>
      </c>
      <c r="BP1149" s="179">
        <v>1</v>
      </c>
      <c r="BQ1149" s="179">
        <v>0</v>
      </c>
      <c r="BR1149" s="179">
        <v>0</v>
      </c>
      <c r="BS1149" s="17">
        <v>0</v>
      </c>
      <c r="BT1149" s="179">
        <v>0</v>
      </c>
      <c r="BU1149" s="179">
        <v>0</v>
      </c>
      <c r="BV1149" s="179">
        <v>1</v>
      </c>
      <c r="BW1149" s="17">
        <v>0</v>
      </c>
      <c r="BX1149" s="179">
        <v>0</v>
      </c>
      <c r="BY1149" s="179">
        <v>0</v>
      </c>
      <c r="BZ1149" s="179">
        <v>0</v>
      </c>
      <c r="CA1149" s="179">
        <v>0</v>
      </c>
      <c r="CB1149" s="17">
        <v>0</v>
      </c>
      <c r="CC1149" s="179">
        <v>1</v>
      </c>
      <c r="CD1149" s="179">
        <v>1</v>
      </c>
      <c r="CE1149" s="179">
        <v>0</v>
      </c>
      <c r="CF1149" s="179">
        <v>0</v>
      </c>
      <c r="CG1149">
        <v>1</v>
      </c>
      <c r="CH1149" s="179">
        <v>0</v>
      </c>
      <c r="CI1149" s="179">
        <v>0</v>
      </c>
      <c r="CJ1149" s="179">
        <v>0</v>
      </c>
      <c r="CK1149" s="179">
        <v>0</v>
      </c>
      <c r="CL1149">
        <v>1</v>
      </c>
      <c r="CM1149" s="17">
        <v>1</v>
      </c>
      <c r="CX1149" s="33" t="s">
        <v>85</v>
      </c>
    </row>
    <row r="1150" spans="1:102" x14ac:dyDescent="0.25">
      <c r="A1150">
        <v>1149</v>
      </c>
      <c r="B1150">
        <v>77</v>
      </c>
      <c r="C1150" s="24" t="s">
        <v>4206</v>
      </c>
      <c r="D1150" s="12">
        <v>6.72</v>
      </c>
      <c r="E1150" s="13">
        <v>0.13</v>
      </c>
      <c r="F1150" s="7">
        <f t="shared" si="273"/>
        <v>51.692307692307686</v>
      </c>
      <c r="G1150" s="7">
        <f t="shared" si="263"/>
        <v>6.59</v>
      </c>
      <c r="H1150" s="15">
        <f t="shared" si="264"/>
        <v>6.85</v>
      </c>
      <c r="I1150" s="11">
        <f t="shared" si="275"/>
        <v>0.30083122817518793</v>
      </c>
      <c r="J1150" s="32">
        <f t="shared" si="276"/>
        <v>5.81965173553191E-3</v>
      </c>
      <c r="K1150" s="32">
        <f t="shared" si="277"/>
        <v>171.83158811626055</v>
      </c>
      <c r="L1150" s="8">
        <v>1</v>
      </c>
      <c r="M1150" s="9">
        <v>0</v>
      </c>
      <c r="N1150" s="8">
        <v>0</v>
      </c>
      <c r="O1150" s="9">
        <v>0</v>
      </c>
      <c r="P1150" s="9">
        <v>0</v>
      </c>
      <c r="Q1150" s="9">
        <v>1</v>
      </c>
      <c r="R1150" s="9">
        <v>0</v>
      </c>
      <c r="S1150" s="8">
        <v>26913</v>
      </c>
      <c r="T1150" s="9">
        <v>58</v>
      </c>
      <c r="U1150" s="9">
        <f t="shared" si="284"/>
        <v>26854</v>
      </c>
      <c r="V1150" s="9">
        <f t="shared" si="269"/>
        <v>28</v>
      </c>
      <c r="W1150" s="7">
        <v>12.79</v>
      </c>
      <c r="X1150" s="7">
        <f t="shared" si="279"/>
        <v>35.71</v>
      </c>
      <c r="Y1150" s="9">
        <v>1</v>
      </c>
      <c r="Z1150" s="9">
        <v>0</v>
      </c>
      <c r="AA1150" s="9">
        <v>0</v>
      </c>
      <c r="AB1150" s="9">
        <v>0</v>
      </c>
      <c r="AC1150" s="9">
        <v>1</v>
      </c>
      <c r="AD1150" s="29">
        <v>0</v>
      </c>
      <c r="AE1150" s="187">
        <v>0</v>
      </c>
      <c r="AF1150" s="9">
        <v>1</v>
      </c>
      <c r="AG1150" s="29">
        <v>0</v>
      </c>
      <c r="AH1150" s="9">
        <v>1</v>
      </c>
      <c r="AI1150" s="29">
        <v>0</v>
      </c>
      <c r="AJ1150" s="20">
        <v>1980</v>
      </c>
      <c r="AK1150" s="32">
        <f t="shared" si="281"/>
        <v>0.11499999999999999</v>
      </c>
      <c r="AL1150" s="32">
        <f t="shared" si="281"/>
        <v>0.11499999999999999</v>
      </c>
      <c r="AM1150" s="32">
        <f t="shared" si="285"/>
        <v>0.53</v>
      </c>
      <c r="AN1150" s="42">
        <v>0.24</v>
      </c>
      <c r="AO1150" s="41" t="s">
        <v>98</v>
      </c>
      <c r="AP1150" s="17" t="s">
        <v>98</v>
      </c>
      <c r="AQ1150">
        <v>1</v>
      </c>
      <c r="AR1150" s="39">
        <v>0</v>
      </c>
      <c r="AS1150" t="s">
        <v>98</v>
      </c>
      <c r="AT1150" s="39" t="s">
        <v>98</v>
      </c>
      <c r="AV1150" s="17"/>
      <c r="AW1150" t="s">
        <v>98</v>
      </c>
      <c r="AX1150" s="17" t="s">
        <v>98</v>
      </c>
      <c r="AY1150" s="17" t="s">
        <v>233</v>
      </c>
      <c r="BE1150" s="17"/>
      <c r="BH1150" s="17"/>
      <c r="BK1150" s="24">
        <v>54.5</v>
      </c>
      <c r="BL1150">
        <v>1</v>
      </c>
      <c r="BM1150">
        <v>0</v>
      </c>
      <c r="BN1150">
        <v>0</v>
      </c>
      <c r="BO1150" s="179">
        <v>0</v>
      </c>
      <c r="BP1150" s="179">
        <v>0</v>
      </c>
      <c r="BQ1150" s="179">
        <v>0</v>
      </c>
      <c r="BR1150" s="179">
        <v>0</v>
      </c>
      <c r="BS1150" s="17">
        <v>0</v>
      </c>
      <c r="BT1150" s="179">
        <v>0</v>
      </c>
      <c r="BU1150" s="179">
        <v>0</v>
      </c>
      <c r="BV1150" s="179">
        <v>1</v>
      </c>
      <c r="BW1150" s="17">
        <v>0</v>
      </c>
      <c r="BX1150" s="179">
        <v>0</v>
      </c>
      <c r="BY1150" s="179">
        <v>0</v>
      </c>
      <c r="BZ1150" s="179">
        <v>0</v>
      </c>
      <c r="CA1150" s="179">
        <v>0</v>
      </c>
      <c r="CB1150" s="17">
        <v>0</v>
      </c>
      <c r="CC1150" s="179">
        <v>0</v>
      </c>
      <c r="CD1150" s="179">
        <v>0</v>
      </c>
      <c r="CE1150" s="179">
        <v>0</v>
      </c>
      <c r="CF1150" s="179">
        <v>0</v>
      </c>
      <c r="CG1150" s="179">
        <v>0</v>
      </c>
      <c r="CH1150" s="179">
        <v>0</v>
      </c>
      <c r="CI1150" s="179">
        <v>0</v>
      </c>
      <c r="CJ1150" s="179">
        <v>0</v>
      </c>
      <c r="CK1150" s="179">
        <v>0</v>
      </c>
      <c r="CL1150" s="179">
        <v>0</v>
      </c>
      <c r="CM1150" s="17">
        <v>0</v>
      </c>
      <c r="CX1150" s="33" t="s">
        <v>85</v>
      </c>
    </row>
    <row r="1151" spans="1:102" x14ac:dyDescent="0.25">
      <c r="A1151">
        <v>1150</v>
      </c>
      <c r="B1151">
        <v>77</v>
      </c>
      <c r="C1151" s="24" t="s">
        <v>4206</v>
      </c>
      <c r="D1151" s="12">
        <v>6.35</v>
      </c>
      <c r="E1151" s="13">
        <v>1.85</v>
      </c>
      <c r="F1151" s="7">
        <f t="shared" si="273"/>
        <v>3.432432432432432</v>
      </c>
      <c r="G1151" s="7">
        <f t="shared" si="263"/>
        <v>4.5</v>
      </c>
      <c r="H1151" s="15">
        <f t="shared" si="264"/>
        <v>8.1999999999999993</v>
      </c>
      <c r="I1151" s="11">
        <f t="shared" si="275"/>
        <v>2.0941233388031517E-2</v>
      </c>
      <c r="J1151" s="32">
        <f t="shared" si="276"/>
        <v>6.1009892547808356E-3</v>
      </c>
      <c r="K1151" s="32">
        <f t="shared" si="277"/>
        <v>163.90784481654077</v>
      </c>
      <c r="L1151" s="8">
        <v>1</v>
      </c>
      <c r="M1151" s="9">
        <v>0</v>
      </c>
      <c r="N1151" s="8">
        <v>0</v>
      </c>
      <c r="O1151" s="9">
        <v>0</v>
      </c>
      <c r="P1151" s="9">
        <v>0</v>
      </c>
      <c r="Q1151" s="9">
        <v>1</v>
      </c>
      <c r="R1151" s="9">
        <v>0</v>
      </c>
      <c r="S1151" s="8">
        <v>26913</v>
      </c>
      <c r="T1151" s="9">
        <v>58</v>
      </c>
      <c r="U1151" s="9">
        <f t="shared" si="284"/>
        <v>26854</v>
      </c>
      <c r="V1151" s="9">
        <f t="shared" si="269"/>
        <v>28</v>
      </c>
      <c r="W1151" s="7">
        <v>12.79</v>
      </c>
      <c r="X1151" s="7">
        <f t="shared" si="279"/>
        <v>35.71</v>
      </c>
      <c r="Y1151" s="9">
        <v>1</v>
      </c>
      <c r="Z1151" s="9">
        <v>0</v>
      </c>
      <c r="AA1151" s="9">
        <v>0</v>
      </c>
      <c r="AB1151" s="9">
        <v>0</v>
      </c>
      <c r="AC1151" s="9">
        <v>1</v>
      </c>
      <c r="AD1151" s="29">
        <v>0</v>
      </c>
      <c r="AE1151" s="187">
        <v>0</v>
      </c>
      <c r="AF1151" s="9">
        <v>1</v>
      </c>
      <c r="AG1151" s="29">
        <v>0</v>
      </c>
      <c r="AH1151" s="9">
        <v>1</v>
      </c>
      <c r="AI1151" s="29">
        <v>0</v>
      </c>
      <c r="AJ1151" s="20">
        <v>1980</v>
      </c>
      <c r="AK1151" s="32">
        <f t="shared" si="281"/>
        <v>0.11499999999999999</v>
      </c>
      <c r="AL1151" s="32">
        <f t="shared" si="281"/>
        <v>0.11499999999999999</v>
      </c>
      <c r="AM1151" s="32">
        <f t="shared" si="285"/>
        <v>0.53</v>
      </c>
      <c r="AN1151" s="42">
        <v>0.24</v>
      </c>
      <c r="AO1151" s="41" t="s">
        <v>98</v>
      </c>
      <c r="AP1151" s="17" t="s">
        <v>98</v>
      </c>
      <c r="AQ1151">
        <v>1</v>
      </c>
      <c r="AR1151" s="39">
        <v>0</v>
      </c>
      <c r="AS1151" t="s">
        <v>98</v>
      </c>
      <c r="AT1151" s="39" t="s">
        <v>98</v>
      </c>
      <c r="AV1151" s="17"/>
      <c r="AW1151" t="s">
        <v>98</v>
      </c>
      <c r="AX1151" s="17" t="s">
        <v>98</v>
      </c>
      <c r="AY1151" s="17" t="s">
        <v>233</v>
      </c>
      <c r="BE1151" s="17"/>
      <c r="BH1151" s="17"/>
      <c r="BK1151" s="24">
        <v>54.5</v>
      </c>
      <c r="BL1151">
        <v>0</v>
      </c>
      <c r="BM1151">
        <v>0</v>
      </c>
      <c r="BN1151">
        <v>0</v>
      </c>
      <c r="BO1151" s="179">
        <v>0</v>
      </c>
      <c r="BP1151" s="179">
        <v>1</v>
      </c>
      <c r="BQ1151" s="179">
        <v>0</v>
      </c>
      <c r="BR1151" s="179">
        <v>0</v>
      </c>
      <c r="BS1151" s="17">
        <v>0</v>
      </c>
      <c r="BT1151" s="179">
        <v>0</v>
      </c>
      <c r="BU1151" s="179">
        <v>0</v>
      </c>
      <c r="BV1151" s="179">
        <v>1</v>
      </c>
      <c r="BW1151" s="17">
        <v>0</v>
      </c>
      <c r="BX1151" s="179">
        <v>0</v>
      </c>
      <c r="BY1151" s="179">
        <v>0</v>
      </c>
      <c r="BZ1151" s="179">
        <v>0</v>
      </c>
      <c r="CA1151" s="179">
        <v>0</v>
      </c>
      <c r="CB1151" s="17">
        <v>0</v>
      </c>
      <c r="CC1151" s="179">
        <v>0</v>
      </c>
      <c r="CD1151" s="179">
        <v>0</v>
      </c>
      <c r="CE1151" s="179">
        <v>0</v>
      </c>
      <c r="CF1151" s="179">
        <v>0</v>
      </c>
      <c r="CG1151" s="179">
        <v>0</v>
      </c>
      <c r="CH1151" s="179">
        <v>0</v>
      </c>
      <c r="CI1151" s="179">
        <v>0</v>
      </c>
      <c r="CJ1151" s="179">
        <v>0</v>
      </c>
      <c r="CK1151" s="179">
        <v>0</v>
      </c>
      <c r="CL1151" s="179">
        <v>0</v>
      </c>
      <c r="CM1151" s="17">
        <v>0</v>
      </c>
      <c r="CX1151" s="33" t="s">
        <v>85</v>
      </c>
    </row>
    <row r="1152" spans="1:102" x14ac:dyDescent="0.25">
      <c r="A1152">
        <v>1151</v>
      </c>
      <c r="B1152">
        <v>77</v>
      </c>
      <c r="C1152" s="24" t="s">
        <v>4206</v>
      </c>
      <c r="D1152" s="12">
        <v>6.71</v>
      </c>
      <c r="E1152" s="13">
        <v>0.03</v>
      </c>
      <c r="F1152" s="7">
        <f t="shared" si="273"/>
        <v>223.66666666666669</v>
      </c>
      <c r="G1152" s="7">
        <f t="shared" si="263"/>
        <v>6.68</v>
      </c>
      <c r="H1152" s="15">
        <f t="shared" si="264"/>
        <v>6.74</v>
      </c>
      <c r="I1152" s="11">
        <f t="shared" si="275"/>
        <v>0.80667394601112008</v>
      </c>
      <c r="J1152" s="32">
        <f t="shared" si="276"/>
        <v>3.6065899225534424E-3</v>
      </c>
      <c r="K1152" s="32">
        <f t="shared" si="277"/>
        <v>277.27022519155889</v>
      </c>
      <c r="L1152" s="8">
        <v>1</v>
      </c>
      <c r="M1152" s="9">
        <v>0</v>
      </c>
      <c r="N1152" s="8">
        <v>0</v>
      </c>
      <c r="O1152" s="9">
        <v>0</v>
      </c>
      <c r="P1152" s="9">
        <v>0</v>
      </c>
      <c r="Q1152" s="9">
        <v>1</v>
      </c>
      <c r="R1152" s="9">
        <v>0</v>
      </c>
      <c r="S1152" s="8">
        <v>26913</v>
      </c>
      <c r="T1152" s="9">
        <v>60</v>
      </c>
      <c r="U1152" s="9">
        <f t="shared" si="284"/>
        <v>26852</v>
      </c>
      <c r="V1152" s="9">
        <f t="shared" si="269"/>
        <v>28</v>
      </c>
      <c r="W1152" s="7">
        <v>12.79</v>
      </c>
      <c r="X1152" s="7">
        <f t="shared" si="279"/>
        <v>35.71</v>
      </c>
      <c r="Y1152" s="9">
        <v>1</v>
      </c>
      <c r="Z1152" s="9">
        <v>0</v>
      </c>
      <c r="AA1152" s="9">
        <v>0</v>
      </c>
      <c r="AB1152" s="9">
        <v>0</v>
      </c>
      <c r="AC1152" s="9">
        <v>1</v>
      </c>
      <c r="AD1152" s="29">
        <v>0</v>
      </c>
      <c r="AE1152" s="187">
        <v>0</v>
      </c>
      <c r="AF1152" s="9">
        <v>1</v>
      </c>
      <c r="AG1152" s="29">
        <v>0</v>
      </c>
      <c r="AH1152" s="9">
        <v>1</v>
      </c>
      <c r="AI1152" s="29">
        <v>0</v>
      </c>
      <c r="AJ1152" s="20">
        <v>1980</v>
      </c>
      <c r="AK1152" s="32">
        <f t="shared" si="281"/>
        <v>0.11499999999999999</v>
      </c>
      <c r="AL1152" s="32">
        <f t="shared" si="281"/>
        <v>0.11499999999999999</v>
      </c>
      <c r="AM1152" s="32">
        <f t="shared" si="285"/>
        <v>0.53</v>
      </c>
      <c r="AN1152" s="42">
        <v>0.24</v>
      </c>
      <c r="AO1152" s="41" t="s">
        <v>98</v>
      </c>
      <c r="AP1152" s="17" t="s">
        <v>98</v>
      </c>
      <c r="AQ1152">
        <v>1</v>
      </c>
      <c r="AR1152" s="39">
        <v>0</v>
      </c>
      <c r="AS1152" t="s">
        <v>98</v>
      </c>
      <c r="AT1152" s="39" t="s">
        <v>98</v>
      </c>
      <c r="AV1152" s="17"/>
      <c r="AW1152" t="s">
        <v>98</v>
      </c>
      <c r="AX1152" s="17" t="s">
        <v>98</v>
      </c>
      <c r="AY1152" s="17" t="s">
        <v>233</v>
      </c>
      <c r="BE1152" s="17"/>
      <c r="BH1152" s="17"/>
      <c r="BK1152" s="24">
        <v>54.5</v>
      </c>
      <c r="BL1152">
        <v>1</v>
      </c>
      <c r="BM1152">
        <v>0</v>
      </c>
      <c r="BN1152">
        <v>0</v>
      </c>
      <c r="BO1152" s="179">
        <v>0</v>
      </c>
      <c r="BP1152" s="179">
        <v>0</v>
      </c>
      <c r="BQ1152" s="179">
        <v>0</v>
      </c>
      <c r="BR1152" s="179">
        <v>0</v>
      </c>
      <c r="BS1152" s="17">
        <v>0</v>
      </c>
      <c r="BT1152" s="179">
        <v>0</v>
      </c>
      <c r="BU1152" s="179">
        <v>0</v>
      </c>
      <c r="BV1152" s="179">
        <v>1</v>
      </c>
      <c r="BW1152" s="17">
        <v>0</v>
      </c>
      <c r="BX1152" s="179">
        <v>0</v>
      </c>
      <c r="BY1152" s="179">
        <v>0</v>
      </c>
      <c r="BZ1152" s="179">
        <v>0</v>
      </c>
      <c r="CA1152" s="179">
        <v>0</v>
      </c>
      <c r="CB1152" s="17">
        <v>0</v>
      </c>
      <c r="CC1152" s="179">
        <v>1</v>
      </c>
      <c r="CD1152" s="179">
        <v>1</v>
      </c>
      <c r="CE1152" s="179">
        <v>0</v>
      </c>
      <c r="CF1152" s="179">
        <v>0</v>
      </c>
      <c r="CG1152" s="179">
        <v>0</v>
      </c>
      <c r="CH1152" s="179">
        <v>0</v>
      </c>
      <c r="CI1152" s="179">
        <v>0</v>
      </c>
      <c r="CJ1152" s="179">
        <v>0</v>
      </c>
      <c r="CK1152" s="179">
        <v>0</v>
      </c>
      <c r="CL1152" s="179">
        <v>0</v>
      </c>
      <c r="CM1152" s="17">
        <v>0</v>
      </c>
      <c r="CX1152" s="33" t="s">
        <v>85</v>
      </c>
    </row>
    <row r="1153" spans="1:102" x14ac:dyDescent="0.25">
      <c r="A1153">
        <v>1152</v>
      </c>
      <c r="B1153">
        <v>77</v>
      </c>
      <c r="C1153" s="24" t="s">
        <v>4206</v>
      </c>
      <c r="D1153" s="12">
        <v>5.55</v>
      </c>
      <c r="E1153" s="13">
        <v>1.99</v>
      </c>
      <c r="F1153" s="7">
        <f t="shared" si="273"/>
        <v>2.7889447236180902</v>
      </c>
      <c r="G1153" s="7">
        <f t="shared" si="263"/>
        <v>3.5599999999999996</v>
      </c>
      <c r="H1153" s="15">
        <f t="shared" si="264"/>
        <v>7.54</v>
      </c>
      <c r="I1153" s="11">
        <f t="shared" si="275"/>
        <v>1.701722321640399E-2</v>
      </c>
      <c r="J1153" s="32">
        <f t="shared" si="276"/>
        <v>6.101671027143052E-3</v>
      </c>
      <c r="K1153" s="32">
        <f t="shared" si="277"/>
        <v>163.88953051574526</v>
      </c>
      <c r="L1153" s="8">
        <v>1</v>
      </c>
      <c r="M1153" s="9">
        <v>0</v>
      </c>
      <c r="N1153" s="8">
        <v>0</v>
      </c>
      <c r="O1153" s="9">
        <v>0</v>
      </c>
      <c r="P1153" s="9">
        <v>0</v>
      </c>
      <c r="Q1153" s="9">
        <v>1</v>
      </c>
      <c r="R1153" s="9">
        <v>0</v>
      </c>
      <c r="S1153" s="8">
        <v>26913</v>
      </c>
      <c r="T1153" s="9">
        <v>60</v>
      </c>
      <c r="U1153" s="9">
        <f t="shared" si="284"/>
        <v>26852</v>
      </c>
      <c r="V1153" s="9">
        <f t="shared" si="269"/>
        <v>28</v>
      </c>
      <c r="W1153" s="7">
        <v>12.79</v>
      </c>
      <c r="X1153" s="7">
        <f t="shared" si="279"/>
        <v>35.71</v>
      </c>
      <c r="Y1153" s="9">
        <v>1</v>
      </c>
      <c r="Z1153" s="9">
        <v>0</v>
      </c>
      <c r="AA1153" s="9">
        <v>0</v>
      </c>
      <c r="AB1153" s="9">
        <v>0</v>
      </c>
      <c r="AC1153" s="9">
        <v>1</v>
      </c>
      <c r="AD1153" s="29">
        <v>0</v>
      </c>
      <c r="AE1153" s="187">
        <v>0</v>
      </c>
      <c r="AF1153" s="9">
        <v>1</v>
      </c>
      <c r="AG1153" s="29">
        <v>0</v>
      </c>
      <c r="AH1153" s="9">
        <v>1</v>
      </c>
      <c r="AI1153" s="29">
        <v>0</v>
      </c>
      <c r="AJ1153" s="20">
        <v>1980</v>
      </c>
      <c r="AK1153" s="32">
        <f t="shared" si="281"/>
        <v>0.11499999999999999</v>
      </c>
      <c r="AL1153" s="32">
        <f t="shared" si="281"/>
        <v>0.11499999999999999</v>
      </c>
      <c r="AM1153" s="32">
        <f t="shared" si="285"/>
        <v>0.53</v>
      </c>
      <c r="AN1153" s="42">
        <v>0.24</v>
      </c>
      <c r="AO1153" s="41" t="s">
        <v>98</v>
      </c>
      <c r="AP1153" s="17" t="s">
        <v>98</v>
      </c>
      <c r="AQ1153">
        <v>1</v>
      </c>
      <c r="AR1153" s="39">
        <v>0</v>
      </c>
      <c r="AS1153" t="s">
        <v>98</v>
      </c>
      <c r="AT1153" s="39" t="s">
        <v>98</v>
      </c>
      <c r="AV1153" s="17"/>
      <c r="AW1153" t="s">
        <v>98</v>
      </c>
      <c r="AX1153" s="17" t="s">
        <v>98</v>
      </c>
      <c r="AY1153" s="17" t="s">
        <v>233</v>
      </c>
      <c r="BE1153" s="17"/>
      <c r="BH1153" s="17"/>
      <c r="BK1153" s="24">
        <v>54.5</v>
      </c>
      <c r="BL1153">
        <v>0</v>
      </c>
      <c r="BM1153">
        <v>0</v>
      </c>
      <c r="BN1153">
        <v>0</v>
      </c>
      <c r="BO1153" s="179">
        <v>0</v>
      </c>
      <c r="BP1153" s="179">
        <v>1</v>
      </c>
      <c r="BQ1153" s="179">
        <v>0</v>
      </c>
      <c r="BR1153" s="179">
        <v>0</v>
      </c>
      <c r="BS1153" s="17">
        <v>0</v>
      </c>
      <c r="BT1153" s="179">
        <v>0</v>
      </c>
      <c r="BU1153" s="179">
        <v>0</v>
      </c>
      <c r="BV1153" s="179">
        <v>1</v>
      </c>
      <c r="BW1153" s="17">
        <v>0</v>
      </c>
      <c r="BX1153" s="179">
        <v>0</v>
      </c>
      <c r="BY1153" s="179">
        <v>0</v>
      </c>
      <c r="BZ1153" s="179">
        <v>0</v>
      </c>
      <c r="CA1153" s="179">
        <v>0</v>
      </c>
      <c r="CB1153" s="17">
        <v>0</v>
      </c>
      <c r="CC1153" s="179">
        <v>1</v>
      </c>
      <c r="CD1153" s="179">
        <v>1</v>
      </c>
      <c r="CE1153" s="179">
        <v>0</v>
      </c>
      <c r="CF1153" s="179">
        <v>0</v>
      </c>
      <c r="CG1153" s="179">
        <v>0</v>
      </c>
      <c r="CH1153" s="179">
        <v>0</v>
      </c>
      <c r="CI1153" s="179">
        <v>0</v>
      </c>
      <c r="CJ1153" s="179">
        <v>0</v>
      </c>
      <c r="CK1153" s="179">
        <v>0</v>
      </c>
      <c r="CL1153" s="179">
        <v>0</v>
      </c>
      <c r="CM1153" s="17">
        <v>0</v>
      </c>
      <c r="CX1153" s="33" t="s">
        <v>85</v>
      </c>
    </row>
    <row r="1154" spans="1:102" x14ac:dyDescent="0.25">
      <c r="A1154">
        <v>1153</v>
      </c>
      <c r="B1154">
        <v>77</v>
      </c>
      <c r="C1154" s="24" t="s">
        <v>4206</v>
      </c>
      <c r="D1154" s="12">
        <v>5.76</v>
      </c>
      <c r="E1154" s="13">
        <v>0.13</v>
      </c>
      <c r="F1154" s="7">
        <f t="shared" si="273"/>
        <v>44.307692307692307</v>
      </c>
      <c r="G1154" s="7">
        <f t="shared" si="263"/>
        <v>5.63</v>
      </c>
      <c r="H1154" s="15">
        <f t="shared" si="264"/>
        <v>5.89</v>
      </c>
      <c r="I1154" s="11">
        <f t="shared" si="275"/>
        <v>0.26105761101958763</v>
      </c>
      <c r="J1154" s="32">
        <f t="shared" si="276"/>
        <v>5.8919252487059717E-3</v>
      </c>
      <c r="K1154" s="32">
        <f t="shared" si="277"/>
        <v>169.72380975465148</v>
      </c>
      <c r="L1154" s="8">
        <v>1</v>
      </c>
      <c r="M1154" s="9">
        <v>0</v>
      </c>
      <c r="N1154" s="8">
        <v>0</v>
      </c>
      <c r="O1154" s="9">
        <v>0</v>
      </c>
      <c r="P1154" s="9">
        <v>0</v>
      </c>
      <c r="Q1154" s="9">
        <v>1</v>
      </c>
      <c r="R1154" s="9">
        <v>0</v>
      </c>
      <c r="S1154" s="8">
        <v>26913</v>
      </c>
      <c r="T1154" s="9">
        <v>69</v>
      </c>
      <c r="U1154" s="9">
        <f t="shared" si="284"/>
        <v>26843</v>
      </c>
      <c r="V1154" s="9">
        <f t="shared" ref="V1154:V1217" si="286">COUNTIF(B:B,B1154)</f>
        <v>28</v>
      </c>
      <c r="W1154" s="7">
        <v>12.79</v>
      </c>
      <c r="X1154" s="7">
        <f t="shared" si="279"/>
        <v>35.71</v>
      </c>
      <c r="Y1154" s="9">
        <v>1</v>
      </c>
      <c r="Z1154" s="9">
        <v>0</v>
      </c>
      <c r="AA1154" s="9">
        <v>0</v>
      </c>
      <c r="AB1154" s="9">
        <v>0</v>
      </c>
      <c r="AC1154" s="9">
        <v>1</v>
      </c>
      <c r="AD1154" s="29">
        <v>0</v>
      </c>
      <c r="AE1154" s="187">
        <v>0</v>
      </c>
      <c r="AF1154" s="9">
        <v>1</v>
      </c>
      <c r="AG1154" s="29">
        <v>0</v>
      </c>
      <c r="AH1154" s="9">
        <v>1</v>
      </c>
      <c r="AI1154" s="29">
        <v>0</v>
      </c>
      <c r="AJ1154" s="20">
        <v>1980</v>
      </c>
      <c r="AK1154" s="32">
        <f t="shared" si="281"/>
        <v>0.11499999999999999</v>
      </c>
      <c r="AL1154" s="32">
        <f t="shared" si="281"/>
        <v>0.11499999999999999</v>
      </c>
      <c r="AM1154" s="32">
        <f t="shared" si="285"/>
        <v>0.53</v>
      </c>
      <c r="AN1154" s="42">
        <v>0.24</v>
      </c>
      <c r="AO1154" s="41" t="s">
        <v>98</v>
      </c>
      <c r="AP1154" s="17" t="s">
        <v>98</v>
      </c>
      <c r="AQ1154">
        <v>1</v>
      </c>
      <c r="AR1154" s="39">
        <v>0</v>
      </c>
      <c r="AS1154" t="s">
        <v>98</v>
      </c>
      <c r="AT1154" s="39" t="s">
        <v>98</v>
      </c>
      <c r="AV1154" s="17"/>
      <c r="AW1154" t="s">
        <v>98</v>
      </c>
      <c r="AX1154" s="17" t="s">
        <v>98</v>
      </c>
      <c r="AY1154" s="17" t="s">
        <v>233</v>
      </c>
      <c r="BE1154" s="17"/>
      <c r="BH1154" s="17"/>
      <c r="BK1154" s="24">
        <v>54.5</v>
      </c>
      <c r="BL1154">
        <v>1</v>
      </c>
      <c r="BM1154">
        <v>0</v>
      </c>
      <c r="BN1154">
        <v>0</v>
      </c>
      <c r="BO1154" s="179">
        <v>0</v>
      </c>
      <c r="BP1154" s="179">
        <v>0</v>
      </c>
      <c r="BQ1154" s="179">
        <v>0</v>
      </c>
      <c r="BR1154" s="179">
        <v>0</v>
      </c>
      <c r="BS1154" s="17">
        <v>0</v>
      </c>
      <c r="BT1154" s="179">
        <v>0</v>
      </c>
      <c r="BU1154" s="179">
        <v>0</v>
      </c>
      <c r="BV1154" s="179">
        <v>1</v>
      </c>
      <c r="BW1154" s="17">
        <v>0</v>
      </c>
      <c r="BX1154" s="179">
        <v>0</v>
      </c>
      <c r="BY1154" s="179">
        <v>0</v>
      </c>
      <c r="BZ1154" s="179">
        <v>0</v>
      </c>
      <c r="CA1154" s="179">
        <v>0</v>
      </c>
      <c r="CB1154" s="17">
        <v>0</v>
      </c>
      <c r="CC1154" s="179">
        <v>0</v>
      </c>
      <c r="CD1154" s="179">
        <v>0</v>
      </c>
      <c r="CE1154" s="179">
        <v>0</v>
      </c>
      <c r="CF1154" s="179">
        <v>0</v>
      </c>
      <c r="CG1154" s="179">
        <v>0</v>
      </c>
      <c r="CH1154" s="179">
        <v>0</v>
      </c>
      <c r="CI1154" s="179">
        <v>0</v>
      </c>
      <c r="CJ1154" s="179">
        <v>0</v>
      </c>
      <c r="CK1154" s="179">
        <v>0</v>
      </c>
      <c r="CL1154" s="179">
        <v>0</v>
      </c>
      <c r="CM1154" s="17">
        <v>0</v>
      </c>
      <c r="CX1154" s="33" t="s">
        <v>85</v>
      </c>
    </row>
    <row r="1155" spans="1:102" x14ac:dyDescent="0.25">
      <c r="A1155">
        <v>1154</v>
      </c>
      <c r="B1155">
        <v>77</v>
      </c>
      <c r="C1155" s="24" t="s">
        <v>4206</v>
      </c>
      <c r="D1155" s="12">
        <v>4.6100000000000003</v>
      </c>
      <c r="E1155" s="13">
        <v>1.87</v>
      </c>
      <c r="F1155" s="7">
        <f t="shared" si="273"/>
        <v>2.46524064171123</v>
      </c>
      <c r="G1155" s="7">
        <f t="shared" si="263"/>
        <v>2.74</v>
      </c>
      <c r="H1155" s="15">
        <f t="shared" si="264"/>
        <v>6.48</v>
      </c>
      <c r="I1155" s="11">
        <f t="shared" si="275"/>
        <v>1.5045084640238314E-2</v>
      </c>
      <c r="J1155" s="32">
        <f t="shared" si="276"/>
        <v>6.1028868280359324E-3</v>
      </c>
      <c r="K1155" s="32">
        <f t="shared" si="277"/>
        <v>163.85688087908161</v>
      </c>
      <c r="L1155" s="8">
        <v>1</v>
      </c>
      <c r="M1155" s="9">
        <v>0</v>
      </c>
      <c r="N1155" s="8">
        <v>0</v>
      </c>
      <c r="O1155" s="9">
        <v>0</v>
      </c>
      <c r="P1155" s="9">
        <v>0</v>
      </c>
      <c r="Q1155" s="9">
        <v>1</v>
      </c>
      <c r="R1155" s="9">
        <v>0</v>
      </c>
      <c r="S1155" s="8">
        <v>26913</v>
      </c>
      <c r="T1155" s="9">
        <v>69</v>
      </c>
      <c r="U1155" s="9">
        <f t="shared" si="284"/>
        <v>26843</v>
      </c>
      <c r="V1155" s="9">
        <f t="shared" si="286"/>
        <v>28</v>
      </c>
      <c r="W1155" s="7">
        <v>12.79</v>
      </c>
      <c r="X1155" s="7">
        <f t="shared" si="279"/>
        <v>35.71</v>
      </c>
      <c r="Y1155" s="9">
        <v>1</v>
      </c>
      <c r="Z1155" s="9">
        <v>0</v>
      </c>
      <c r="AA1155" s="9">
        <v>0</v>
      </c>
      <c r="AB1155" s="9">
        <v>0</v>
      </c>
      <c r="AC1155" s="9">
        <v>1</v>
      </c>
      <c r="AD1155" s="29">
        <v>0</v>
      </c>
      <c r="AE1155" s="187">
        <v>0</v>
      </c>
      <c r="AF1155" s="9">
        <v>1</v>
      </c>
      <c r="AG1155" s="29">
        <v>0</v>
      </c>
      <c r="AH1155" s="9">
        <v>1</v>
      </c>
      <c r="AI1155" s="29">
        <v>0</v>
      </c>
      <c r="AJ1155" s="20">
        <v>1980</v>
      </c>
      <c r="AK1155" s="32">
        <f t="shared" si="281"/>
        <v>0.11499999999999999</v>
      </c>
      <c r="AL1155" s="32">
        <f t="shared" si="281"/>
        <v>0.11499999999999999</v>
      </c>
      <c r="AM1155" s="32">
        <f t="shared" si="285"/>
        <v>0.53</v>
      </c>
      <c r="AN1155" s="42">
        <v>0.24</v>
      </c>
      <c r="AO1155" s="41" t="s">
        <v>98</v>
      </c>
      <c r="AP1155" s="17" t="s">
        <v>98</v>
      </c>
      <c r="AQ1155">
        <v>1</v>
      </c>
      <c r="AR1155" s="39">
        <v>0</v>
      </c>
      <c r="AS1155" t="s">
        <v>98</v>
      </c>
      <c r="AT1155" s="39" t="s">
        <v>98</v>
      </c>
      <c r="AV1155" s="17"/>
      <c r="AW1155" t="s">
        <v>98</v>
      </c>
      <c r="AX1155" s="17" t="s">
        <v>98</v>
      </c>
      <c r="AY1155" s="17" t="s">
        <v>233</v>
      </c>
      <c r="BE1155" s="17"/>
      <c r="BH1155" s="17"/>
      <c r="BK1155" s="24">
        <v>54.5</v>
      </c>
      <c r="BL1155">
        <v>0</v>
      </c>
      <c r="BM1155">
        <v>0</v>
      </c>
      <c r="BN1155">
        <v>0</v>
      </c>
      <c r="BO1155" s="179">
        <v>0</v>
      </c>
      <c r="BP1155" s="179">
        <v>1</v>
      </c>
      <c r="BQ1155" s="179">
        <v>0</v>
      </c>
      <c r="BR1155" s="179">
        <v>0</v>
      </c>
      <c r="BS1155" s="17">
        <v>0</v>
      </c>
      <c r="BT1155" s="179">
        <v>0</v>
      </c>
      <c r="BU1155" s="179">
        <v>0</v>
      </c>
      <c r="BV1155" s="179">
        <v>1</v>
      </c>
      <c r="BW1155" s="17">
        <v>0</v>
      </c>
      <c r="BX1155" s="179">
        <v>0</v>
      </c>
      <c r="BY1155" s="179">
        <v>0</v>
      </c>
      <c r="BZ1155" s="179">
        <v>0</v>
      </c>
      <c r="CA1155" s="179">
        <v>0</v>
      </c>
      <c r="CB1155" s="17">
        <v>0</v>
      </c>
      <c r="CC1155" s="179">
        <v>0</v>
      </c>
      <c r="CD1155" s="179">
        <v>0</v>
      </c>
      <c r="CE1155" s="179">
        <v>0</v>
      </c>
      <c r="CF1155" s="179">
        <v>0</v>
      </c>
      <c r="CG1155" s="179">
        <v>0</v>
      </c>
      <c r="CH1155" s="179">
        <v>0</v>
      </c>
      <c r="CI1155" s="179">
        <v>0</v>
      </c>
      <c r="CJ1155" s="179">
        <v>0</v>
      </c>
      <c r="CK1155" s="179">
        <v>0</v>
      </c>
      <c r="CL1155" s="179">
        <v>0</v>
      </c>
      <c r="CM1155" s="17">
        <v>0</v>
      </c>
      <c r="CX1155" s="33" t="s">
        <v>85</v>
      </c>
    </row>
    <row r="1156" spans="1:102" x14ac:dyDescent="0.25">
      <c r="A1156">
        <v>1155</v>
      </c>
      <c r="B1156">
        <v>77</v>
      </c>
      <c r="C1156" s="24" t="s">
        <v>4206</v>
      </c>
      <c r="D1156" s="12">
        <v>5.76</v>
      </c>
      <c r="E1156" s="13">
        <v>0.13</v>
      </c>
      <c r="F1156" s="7">
        <f t="shared" si="273"/>
        <v>44.307692307692307</v>
      </c>
      <c r="G1156" s="7">
        <f t="shared" si="263"/>
        <v>5.63</v>
      </c>
      <c r="H1156" s="15">
        <f t="shared" si="264"/>
        <v>5.89</v>
      </c>
      <c r="I1156" s="11">
        <f t="shared" si="275"/>
        <v>0.26106667404987471</v>
      </c>
      <c r="J1156" s="32">
        <f t="shared" si="276"/>
        <v>5.8921297962645329E-3</v>
      </c>
      <c r="K1156" s="32">
        <f t="shared" si="277"/>
        <v>169.71791772713081</v>
      </c>
      <c r="L1156" s="8">
        <v>1</v>
      </c>
      <c r="M1156" s="9">
        <v>0</v>
      </c>
      <c r="N1156" s="8">
        <v>0</v>
      </c>
      <c r="O1156" s="9">
        <v>0</v>
      </c>
      <c r="P1156" s="9">
        <v>0</v>
      </c>
      <c r="Q1156" s="9">
        <v>1</v>
      </c>
      <c r="R1156" s="9">
        <v>0</v>
      </c>
      <c r="S1156" s="8">
        <v>26913</v>
      </c>
      <c r="T1156" s="9">
        <v>71</v>
      </c>
      <c r="U1156" s="9">
        <f t="shared" si="284"/>
        <v>26841</v>
      </c>
      <c r="V1156" s="9">
        <f t="shared" si="286"/>
        <v>28</v>
      </c>
      <c r="W1156" s="7">
        <v>12.79</v>
      </c>
      <c r="X1156" s="7">
        <f t="shared" si="279"/>
        <v>35.71</v>
      </c>
      <c r="Y1156" s="9">
        <v>1</v>
      </c>
      <c r="Z1156" s="9">
        <v>0</v>
      </c>
      <c r="AA1156" s="9">
        <v>0</v>
      </c>
      <c r="AB1156" s="9">
        <v>0</v>
      </c>
      <c r="AC1156" s="9">
        <v>1</v>
      </c>
      <c r="AD1156" s="29">
        <v>0</v>
      </c>
      <c r="AE1156" s="187">
        <v>0</v>
      </c>
      <c r="AF1156" s="9">
        <v>1</v>
      </c>
      <c r="AG1156" s="29">
        <v>0</v>
      </c>
      <c r="AH1156" s="9">
        <v>1</v>
      </c>
      <c r="AI1156" s="29">
        <v>0</v>
      </c>
      <c r="AJ1156" s="20">
        <v>1980</v>
      </c>
      <c r="AK1156" s="32">
        <f t="shared" si="281"/>
        <v>0.11499999999999999</v>
      </c>
      <c r="AL1156" s="32">
        <f t="shared" si="281"/>
        <v>0.11499999999999999</v>
      </c>
      <c r="AM1156" s="32">
        <f t="shared" si="285"/>
        <v>0.53</v>
      </c>
      <c r="AN1156" s="42">
        <v>0.24</v>
      </c>
      <c r="AO1156" s="41" t="s">
        <v>98</v>
      </c>
      <c r="AP1156" s="17" t="s">
        <v>98</v>
      </c>
      <c r="AQ1156">
        <v>1</v>
      </c>
      <c r="AR1156" s="39">
        <v>0</v>
      </c>
      <c r="AS1156" t="s">
        <v>98</v>
      </c>
      <c r="AT1156" s="39" t="s">
        <v>98</v>
      </c>
      <c r="AV1156" s="17"/>
      <c r="AW1156" t="s">
        <v>98</v>
      </c>
      <c r="AX1156" s="17" t="s">
        <v>98</v>
      </c>
      <c r="AY1156" s="17" t="s">
        <v>233</v>
      </c>
      <c r="BE1156" s="17"/>
      <c r="BH1156" s="17"/>
      <c r="BK1156" s="24">
        <v>54.5</v>
      </c>
      <c r="BL1156">
        <v>1</v>
      </c>
      <c r="BM1156">
        <v>0</v>
      </c>
      <c r="BN1156">
        <v>0</v>
      </c>
      <c r="BO1156" s="179">
        <v>0</v>
      </c>
      <c r="BP1156" s="179">
        <v>0</v>
      </c>
      <c r="BQ1156" s="179">
        <v>0</v>
      </c>
      <c r="BR1156" s="179">
        <v>0</v>
      </c>
      <c r="BS1156" s="17">
        <v>0</v>
      </c>
      <c r="BT1156" s="179">
        <v>0</v>
      </c>
      <c r="BU1156" s="179">
        <v>0</v>
      </c>
      <c r="BV1156" s="179">
        <v>1</v>
      </c>
      <c r="BW1156" s="17">
        <v>0</v>
      </c>
      <c r="BX1156" s="179">
        <v>0</v>
      </c>
      <c r="BY1156" s="179">
        <v>0</v>
      </c>
      <c r="BZ1156" s="179">
        <v>0</v>
      </c>
      <c r="CA1156" s="179">
        <v>0</v>
      </c>
      <c r="CB1156" s="17">
        <v>0</v>
      </c>
      <c r="CC1156" s="179">
        <v>1</v>
      </c>
      <c r="CD1156" s="179">
        <v>1</v>
      </c>
      <c r="CE1156" s="179">
        <v>0</v>
      </c>
      <c r="CF1156" s="179">
        <v>0</v>
      </c>
      <c r="CG1156">
        <v>0</v>
      </c>
      <c r="CH1156" s="179">
        <v>0</v>
      </c>
      <c r="CI1156" s="179">
        <v>0</v>
      </c>
      <c r="CJ1156" s="179">
        <v>0</v>
      </c>
      <c r="CK1156" s="179">
        <v>0</v>
      </c>
      <c r="CL1156">
        <v>1</v>
      </c>
      <c r="CM1156" s="17">
        <v>1</v>
      </c>
      <c r="CX1156" s="33" t="s">
        <v>85</v>
      </c>
    </row>
    <row r="1157" spans="1:102" x14ac:dyDescent="0.25">
      <c r="A1157">
        <v>1156</v>
      </c>
      <c r="B1157">
        <v>77</v>
      </c>
      <c r="C1157" s="24" t="s">
        <v>4206</v>
      </c>
      <c r="D1157" s="12">
        <v>3.91</v>
      </c>
      <c r="E1157" s="13">
        <v>1.99</v>
      </c>
      <c r="F1157" s="7">
        <f t="shared" si="273"/>
        <v>1.9648241206030153</v>
      </c>
      <c r="G1157" s="7">
        <f t="shared" si="263"/>
        <v>1.9200000000000002</v>
      </c>
      <c r="H1157" s="15">
        <f t="shared" si="264"/>
        <v>5.9</v>
      </c>
      <c r="I1157" s="11">
        <f t="shared" si="275"/>
        <v>1.1992041008396971E-2</v>
      </c>
      <c r="J1157" s="32">
        <f t="shared" si="276"/>
        <v>6.1033661398235215E-3</v>
      </c>
      <c r="K1157" s="32">
        <f t="shared" si="277"/>
        <v>163.84401281043168</v>
      </c>
      <c r="L1157" s="8">
        <v>1</v>
      </c>
      <c r="M1157" s="9">
        <v>0</v>
      </c>
      <c r="N1157" s="8">
        <v>0</v>
      </c>
      <c r="O1157" s="9">
        <v>0</v>
      </c>
      <c r="P1157" s="9">
        <v>0</v>
      </c>
      <c r="Q1157" s="9">
        <v>1</v>
      </c>
      <c r="R1157" s="9">
        <v>0</v>
      </c>
      <c r="S1157" s="8">
        <v>26913</v>
      </c>
      <c r="T1157" s="9">
        <v>71</v>
      </c>
      <c r="U1157" s="9">
        <f t="shared" si="284"/>
        <v>26841</v>
      </c>
      <c r="V1157" s="9">
        <f t="shared" si="286"/>
        <v>28</v>
      </c>
      <c r="W1157" s="7">
        <v>12.79</v>
      </c>
      <c r="X1157" s="7">
        <f t="shared" si="279"/>
        <v>35.71</v>
      </c>
      <c r="Y1157" s="9">
        <v>1</v>
      </c>
      <c r="Z1157" s="9">
        <v>0</v>
      </c>
      <c r="AA1157" s="9">
        <v>0</v>
      </c>
      <c r="AB1157" s="9">
        <v>0</v>
      </c>
      <c r="AC1157" s="9">
        <v>1</v>
      </c>
      <c r="AD1157" s="29">
        <v>0</v>
      </c>
      <c r="AE1157" s="187">
        <v>0</v>
      </c>
      <c r="AF1157" s="9">
        <v>1</v>
      </c>
      <c r="AG1157" s="29">
        <v>0</v>
      </c>
      <c r="AH1157" s="9">
        <v>1</v>
      </c>
      <c r="AI1157" s="29">
        <v>0</v>
      </c>
      <c r="AJ1157" s="20">
        <v>1980</v>
      </c>
      <c r="AK1157" s="32">
        <f t="shared" si="281"/>
        <v>0.11499999999999999</v>
      </c>
      <c r="AL1157" s="32">
        <f t="shared" si="281"/>
        <v>0.11499999999999999</v>
      </c>
      <c r="AM1157" s="32">
        <f t="shared" si="285"/>
        <v>0.53</v>
      </c>
      <c r="AN1157" s="42">
        <v>0.24</v>
      </c>
      <c r="AO1157" s="41" t="s">
        <v>98</v>
      </c>
      <c r="AP1157" s="17" t="s">
        <v>98</v>
      </c>
      <c r="AQ1157">
        <v>1</v>
      </c>
      <c r="AR1157" s="39">
        <v>0</v>
      </c>
      <c r="AS1157" t="s">
        <v>98</v>
      </c>
      <c r="AT1157" s="39" t="s">
        <v>98</v>
      </c>
      <c r="AV1157" s="17"/>
      <c r="AW1157" t="s">
        <v>98</v>
      </c>
      <c r="AX1157" s="17" t="s">
        <v>98</v>
      </c>
      <c r="AY1157" s="17" t="s">
        <v>233</v>
      </c>
      <c r="BE1157" s="17"/>
      <c r="BH1157" s="17"/>
      <c r="BK1157" s="24">
        <v>54.5</v>
      </c>
      <c r="BL1157">
        <v>0</v>
      </c>
      <c r="BM1157">
        <v>0</v>
      </c>
      <c r="BN1157">
        <v>0</v>
      </c>
      <c r="BO1157" s="179">
        <v>0</v>
      </c>
      <c r="BP1157" s="179">
        <v>1</v>
      </c>
      <c r="BQ1157" s="179">
        <v>0</v>
      </c>
      <c r="BR1157" s="179">
        <v>0</v>
      </c>
      <c r="BS1157" s="17">
        <v>0</v>
      </c>
      <c r="BT1157" s="179">
        <v>0</v>
      </c>
      <c r="BU1157" s="179">
        <v>0</v>
      </c>
      <c r="BV1157" s="179">
        <v>1</v>
      </c>
      <c r="BW1157" s="17">
        <v>0</v>
      </c>
      <c r="BX1157" s="179">
        <v>0</v>
      </c>
      <c r="BY1157" s="179">
        <v>0</v>
      </c>
      <c r="BZ1157" s="179">
        <v>0</v>
      </c>
      <c r="CA1157" s="179">
        <v>0</v>
      </c>
      <c r="CB1157" s="17">
        <v>0</v>
      </c>
      <c r="CC1157" s="179">
        <v>1</v>
      </c>
      <c r="CD1157" s="179">
        <v>1</v>
      </c>
      <c r="CE1157" s="179">
        <v>0</v>
      </c>
      <c r="CF1157" s="179">
        <v>0</v>
      </c>
      <c r="CG1157">
        <v>0</v>
      </c>
      <c r="CH1157" s="179">
        <v>0</v>
      </c>
      <c r="CI1157" s="179">
        <v>0</v>
      </c>
      <c r="CJ1157" s="179">
        <v>0</v>
      </c>
      <c r="CK1157" s="179">
        <v>0</v>
      </c>
      <c r="CL1157">
        <v>1</v>
      </c>
      <c r="CM1157" s="17">
        <v>1</v>
      </c>
      <c r="CX1157" s="33" t="s">
        <v>85</v>
      </c>
    </row>
    <row r="1158" spans="1:102" x14ac:dyDescent="0.25">
      <c r="A1158">
        <v>1157</v>
      </c>
      <c r="B1158">
        <v>78</v>
      </c>
      <c r="C1158" s="24" t="s">
        <v>4211</v>
      </c>
      <c r="D1158" s="12">
        <v>0.4</v>
      </c>
      <c r="E1158" s="13">
        <v>0.12</v>
      </c>
      <c r="F1158" s="7">
        <v>3.3333333333333335</v>
      </c>
      <c r="G1158" s="7">
        <f t="shared" ref="G1158:G1173" si="287">D1158-E1158</f>
        <v>0.28000000000000003</v>
      </c>
      <c r="H1158" s="15">
        <f t="shared" ref="H1158:H1173" si="288">D1158+E1158</f>
        <v>0.52</v>
      </c>
      <c r="I1158" s="11">
        <f t="shared" si="275"/>
        <v>8.0441386220384548E-2</v>
      </c>
      <c r="J1158" s="32">
        <f t="shared" si="276"/>
        <v>2.4132415866115364E-2</v>
      </c>
      <c r="K1158" s="32">
        <f t="shared" si="277"/>
        <v>41.438039421660754</v>
      </c>
      <c r="L1158" s="8">
        <v>1</v>
      </c>
      <c r="M1158" s="9">
        <v>0</v>
      </c>
      <c r="N1158" s="8">
        <v>0</v>
      </c>
      <c r="O1158" s="9">
        <v>0</v>
      </c>
      <c r="P1158" s="9">
        <v>0</v>
      </c>
      <c r="Q1158" s="9">
        <v>1</v>
      </c>
      <c r="R1158" s="9">
        <v>0</v>
      </c>
      <c r="S1158" s="8">
        <v>1710</v>
      </c>
      <c r="T1158" s="9">
        <v>3</v>
      </c>
      <c r="U1158" s="9">
        <f t="shared" si="284"/>
        <v>1706</v>
      </c>
      <c r="V1158" s="9">
        <f t="shared" si="286"/>
        <v>16</v>
      </c>
      <c r="W1158" s="7">
        <v>10</v>
      </c>
      <c r="X1158" s="7">
        <v>8.0500000000000007</v>
      </c>
      <c r="Y1158" s="9">
        <v>0</v>
      </c>
      <c r="Z1158" s="9">
        <v>1</v>
      </c>
      <c r="AA1158" s="9">
        <v>1</v>
      </c>
      <c r="AB1158" s="9">
        <v>0</v>
      </c>
      <c r="AC1158" s="9">
        <v>0</v>
      </c>
      <c r="AD1158" s="29">
        <v>0</v>
      </c>
      <c r="AE1158" s="187">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V1158" s="17"/>
      <c r="AW1158">
        <v>0.27</v>
      </c>
      <c r="AX1158" s="17">
        <v>0.73</v>
      </c>
      <c r="AY1158" s="17" t="s">
        <v>233</v>
      </c>
      <c r="BE1158" s="17"/>
      <c r="BH1158" s="17"/>
      <c r="BK1158" s="24">
        <v>17</v>
      </c>
      <c r="BL1158">
        <v>1</v>
      </c>
      <c r="BM1158">
        <v>0</v>
      </c>
      <c r="BN1158">
        <v>0</v>
      </c>
      <c r="BO1158" s="179">
        <v>0</v>
      </c>
      <c r="BP1158" s="179">
        <v>0</v>
      </c>
      <c r="BQ1158" s="179">
        <v>0</v>
      </c>
      <c r="BR1158" s="179">
        <v>0</v>
      </c>
      <c r="BS1158" s="17">
        <v>0</v>
      </c>
      <c r="BT1158" s="179">
        <v>1</v>
      </c>
      <c r="BU1158" s="179">
        <v>0</v>
      </c>
      <c r="BV1158" s="179">
        <v>0</v>
      </c>
      <c r="BW1158" s="17">
        <v>0</v>
      </c>
      <c r="BX1158" s="179">
        <v>0</v>
      </c>
      <c r="BY1158" s="179">
        <v>0</v>
      </c>
      <c r="BZ1158" s="179">
        <v>0</v>
      </c>
      <c r="CA1158" s="179">
        <v>0</v>
      </c>
      <c r="CB1158" s="17">
        <v>0</v>
      </c>
      <c r="CC1158" s="179">
        <v>0</v>
      </c>
      <c r="CD1158" s="179">
        <v>0</v>
      </c>
      <c r="CE1158" s="179">
        <v>1</v>
      </c>
      <c r="CF1158" s="179">
        <v>1</v>
      </c>
      <c r="CG1158" s="179">
        <v>0</v>
      </c>
      <c r="CH1158" s="179">
        <v>0</v>
      </c>
      <c r="CI1158" s="179">
        <v>0</v>
      </c>
      <c r="CJ1158" s="179">
        <v>0</v>
      </c>
      <c r="CK1158" s="179">
        <v>0</v>
      </c>
      <c r="CL1158" s="179">
        <v>0</v>
      </c>
      <c r="CM1158" s="17">
        <v>0</v>
      </c>
      <c r="CX1158" s="33" t="s">
        <v>85</v>
      </c>
    </row>
    <row r="1159" spans="1:102" x14ac:dyDescent="0.25">
      <c r="A1159">
        <v>1158</v>
      </c>
      <c r="B1159">
        <v>78</v>
      </c>
      <c r="C1159" s="24" t="s">
        <v>4211</v>
      </c>
      <c r="D1159" s="12">
        <v>0.56000000000000005</v>
      </c>
      <c r="E1159" s="13">
        <v>0.13300000000000001</v>
      </c>
      <c r="F1159" s="7">
        <v>4.2105263157894735</v>
      </c>
      <c r="G1159" s="7">
        <f t="shared" si="287"/>
        <v>0.42700000000000005</v>
      </c>
      <c r="H1159" s="15">
        <f t="shared" si="288"/>
        <v>0.69300000000000006</v>
      </c>
      <c r="I1159" s="11">
        <f t="shared" si="275"/>
        <v>0.10141494299735573</v>
      </c>
      <c r="J1159" s="32">
        <f t="shared" si="276"/>
        <v>2.4086048961871987E-2</v>
      </c>
      <c r="K1159" s="32">
        <f t="shared" si="277"/>
        <v>41.517809815258268</v>
      </c>
      <c r="L1159" s="8">
        <v>1</v>
      </c>
      <c r="M1159" s="9">
        <v>0</v>
      </c>
      <c r="N1159" s="8">
        <v>0</v>
      </c>
      <c r="O1159" s="9">
        <v>0</v>
      </c>
      <c r="P1159" s="9">
        <v>0</v>
      </c>
      <c r="Q1159" s="9">
        <v>1</v>
      </c>
      <c r="R1159" s="9">
        <v>0</v>
      </c>
      <c r="S1159" s="8">
        <v>1710</v>
      </c>
      <c r="T1159" s="9">
        <v>3</v>
      </c>
      <c r="U1159" s="9">
        <f t="shared" ref="U1159:U1201" si="289">S1159-T1159-1</f>
        <v>1706</v>
      </c>
      <c r="V1159" s="9">
        <f t="shared" si="286"/>
        <v>16</v>
      </c>
      <c r="W1159" s="7">
        <v>11</v>
      </c>
      <c r="X1159" s="7">
        <v>8.0500000000000007</v>
      </c>
      <c r="Y1159" s="9">
        <v>0</v>
      </c>
      <c r="Z1159" s="9">
        <v>1</v>
      </c>
      <c r="AA1159" s="9">
        <v>1</v>
      </c>
      <c r="AB1159" s="9">
        <v>0</v>
      </c>
      <c r="AC1159" s="9">
        <v>0</v>
      </c>
      <c r="AD1159" s="29">
        <v>0</v>
      </c>
      <c r="AE1159" s="187">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V1159" s="17"/>
      <c r="AW1159">
        <v>0.27</v>
      </c>
      <c r="AX1159" s="17">
        <v>0.73</v>
      </c>
      <c r="AY1159" s="17" t="s">
        <v>233</v>
      </c>
      <c r="BE1159" s="17"/>
      <c r="BH1159" s="17"/>
      <c r="BK1159" s="24">
        <v>17</v>
      </c>
      <c r="BL1159">
        <v>1</v>
      </c>
      <c r="BM1159">
        <v>0</v>
      </c>
      <c r="BN1159">
        <v>0</v>
      </c>
      <c r="BO1159" s="179">
        <v>0</v>
      </c>
      <c r="BP1159" s="179">
        <v>0</v>
      </c>
      <c r="BQ1159" s="179">
        <v>0</v>
      </c>
      <c r="BR1159" s="179">
        <v>0</v>
      </c>
      <c r="BS1159" s="17">
        <v>0</v>
      </c>
      <c r="BT1159" s="179">
        <v>1</v>
      </c>
      <c r="BU1159" s="179">
        <v>0</v>
      </c>
      <c r="BV1159" s="179">
        <v>0</v>
      </c>
      <c r="BW1159" s="17">
        <v>0</v>
      </c>
      <c r="BX1159" s="179">
        <v>0</v>
      </c>
      <c r="BY1159" s="179">
        <v>0</v>
      </c>
      <c r="BZ1159" s="179">
        <v>0</v>
      </c>
      <c r="CA1159" s="179">
        <v>0</v>
      </c>
      <c r="CB1159" s="17">
        <v>0</v>
      </c>
      <c r="CC1159" s="179">
        <v>0</v>
      </c>
      <c r="CD1159" s="179">
        <v>0</v>
      </c>
      <c r="CE1159" s="179">
        <v>1</v>
      </c>
      <c r="CF1159" s="179">
        <v>1</v>
      </c>
      <c r="CG1159" s="179">
        <v>0</v>
      </c>
      <c r="CH1159" s="179">
        <v>0</v>
      </c>
      <c r="CI1159" s="179">
        <v>0</v>
      </c>
      <c r="CJ1159" s="179">
        <v>0</v>
      </c>
      <c r="CK1159" s="179">
        <v>0</v>
      </c>
      <c r="CL1159" s="179">
        <v>0</v>
      </c>
      <c r="CM1159" s="17">
        <v>0</v>
      </c>
      <c r="CX1159" s="33" t="s">
        <v>85</v>
      </c>
    </row>
    <row r="1160" spans="1:102" x14ac:dyDescent="0.25">
      <c r="A1160">
        <v>1159</v>
      </c>
      <c r="B1160">
        <v>78</v>
      </c>
      <c r="C1160" s="24" t="s">
        <v>4211</v>
      </c>
      <c r="D1160" s="12">
        <v>0.71</v>
      </c>
      <c r="E1160" s="13">
        <v>7.0436507936507936E-2</v>
      </c>
      <c r="F1160" s="7">
        <v>10.08</v>
      </c>
      <c r="G1160" s="7">
        <f t="shared" si="287"/>
        <v>0.63956349206349206</v>
      </c>
      <c r="H1160" s="15">
        <f t="shared" si="288"/>
        <v>0.78043650793650787</v>
      </c>
      <c r="I1160" s="11">
        <f t="shared" si="275"/>
        <v>0.23708746710324063</v>
      </c>
      <c r="J1160" s="32">
        <f t="shared" si="276"/>
        <v>2.352058205389292E-2</v>
      </c>
      <c r="K1160" s="32">
        <f t="shared" si="277"/>
        <v>42.515954652341982</v>
      </c>
      <c r="L1160" s="8">
        <v>1</v>
      </c>
      <c r="M1160" s="9">
        <v>0</v>
      </c>
      <c r="N1160" s="8">
        <v>0</v>
      </c>
      <c r="O1160" s="9">
        <v>0</v>
      </c>
      <c r="P1160" s="9">
        <v>0</v>
      </c>
      <c r="Q1160" s="9">
        <v>1</v>
      </c>
      <c r="R1160" s="9">
        <v>0</v>
      </c>
      <c r="S1160" s="8">
        <v>1710</v>
      </c>
      <c r="T1160" s="9">
        <v>3</v>
      </c>
      <c r="U1160" s="9">
        <f t="shared" si="289"/>
        <v>1706</v>
      </c>
      <c r="V1160" s="9">
        <f t="shared" si="286"/>
        <v>16</v>
      </c>
      <c r="W1160" s="7">
        <v>12</v>
      </c>
      <c r="X1160" s="7">
        <v>8.0500000000000007</v>
      </c>
      <c r="Y1160" s="9">
        <v>0</v>
      </c>
      <c r="Z1160" s="9">
        <v>1</v>
      </c>
      <c r="AA1160" s="9">
        <v>1</v>
      </c>
      <c r="AB1160" s="9">
        <v>0</v>
      </c>
      <c r="AC1160" s="9">
        <v>0</v>
      </c>
      <c r="AD1160" s="29">
        <v>0</v>
      </c>
      <c r="AE1160" s="187">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V1160" s="17"/>
      <c r="AW1160">
        <v>0.27</v>
      </c>
      <c r="AX1160" s="17">
        <v>0.73</v>
      </c>
      <c r="AY1160" s="17" t="s">
        <v>233</v>
      </c>
      <c r="BE1160" s="17"/>
      <c r="BH1160" s="17"/>
      <c r="BK1160" s="24">
        <v>17</v>
      </c>
      <c r="BL1160">
        <v>1</v>
      </c>
      <c r="BM1160">
        <v>0</v>
      </c>
      <c r="BN1160">
        <v>0</v>
      </c>
      <c r="BO1160" s="179">
        <v>0</v>
      </c>
      <c r="BP1160" s="179">
        <v>0</v>
      </c>
      <c r="BQ1160" s="179">
        <v>0</v>
      </c>
      <c r="BR1160" s="179">
        <v>0</v>
      </c>
      <c r="BS1160" s="17">
        <v>0</v>
      </c>
      <c r="BT1160" s="179">
        <v>1</v>
      </c>
      <c r="BU1160" s="179">
        <v>0</v>
      </c>
      <c r="BV1160" s="179">
        <v>0</v>
      </c>
      <c r="BW1160" s="17">
        <v>0</v>
      </c>
      <c r="BX1160" s="179">
        <v>0</v>
      </c>
      <c r="BY1160" s="179">
        <v>0</v>
      </c>
      <c r="BZ1160" s="179">
        <v>0</v>
      </c>
      <c r="CA1160" s="179">
        <v>0</v>
      </c>
      <c r="CB1160" s="17">
        <v>0</v>
      </c>
      <c r="CC1160" s="179">
        <v>0</v>
      </c>
      <c r="CD1160" s="179">
        <v>0</v>
      </c>
      <c r="CE1160" s="179">
        <v>1</v>
      </c>
      <c r="CF1160" s="179">
        <v>1</v>
      </c>
      <c r="CG1160" s="179">
        <v>0</v>
      </c>
      <c r="CH1160" s="179">
        <v>0</v>
      </c>
      <c r="CI1160" s="179">
        <v>0</v>
      </c>
      <c r="CJ1160" s="179">
        <v>0</v>
      </c>
      <c r="CK1160" s="179">
        <v>0</v>
      </c>
      <c r="CL1160" s="179">
        <v>0</v>
      </c>
      <c r="CM1160" s="17">
        <v>0</v>
      </c>
      <c r="CX1160" s="33" t="s">
        <v>85</v>
      </c>
    </row>
    <row r="1161" spans="1:102" x14ac:dyDescent="0.25">
      <c r="A1161">
        <v>1160</v>
      </c>
      <c r="B1161">
        <v>78</v>
      </c>
      <c r="C1161" s="24" t="s">
        <v>4211</v>
      </c>
      <c r="D1161" s="12">
        <v>1.47</v>
      </c>
      <c r="E1161" s="13">
        <v>0.1230396475770925</v>
      </c>
      <c r="F1161" s="7">
        <v>11.947368421052632</v>
      </c>
      <c r="G1161" s="7">
        <f t="shared" si="287"/>
        <v>1.3469603524229075</v>
      </c>
      <c r="H1161" s="15">
        <f t="shared" si="288"/>
        <v>1.5930396475770925</v>
      </c>
      <c r="I1161" s="11">
        <f t="shared" si="275"/>
        <v>0.2778653432954753</v>
      </c>
      <c r="J1161" s="32">
        <f t="shared" si="276"/>
        <v>2.3257451641471503E-2</v>
      </c>
      <c r="K1161" s="32">
        <f t="shared" si="277"/>
        <v>42.996972128143696</v>
      </c>
      <c r="L1161" s="8">
        <v>1</v>
      </c>
      <c r="M1161" s="9">
        <v>0</v>
      </c>
      <c r="N1161" s="8">
        <v>0</v>
      </c>
      <c r="O1161" s="9">
        <v>0</v>
      </c>
      <c r="P1161" s="9">
        <v>0</v>
      </c>
      <c r="Q1161" s="9">
        <v>1</v>
      </c>
      <c r="R1161" s="9">
        <v>0</v>
      </c>
      <c r="S1161" s="8">
        <v>1710</v>
      </c>
      <c r="T1161" s="9">
        <v>3</v>
      </c>
      <c r="U1161" s="9">
        <f t="shared" si="289"/>
        <v>1706</v>
      </c>
      <c r="V1161" s="9">
        <f t="shared" si="286"/>
        <v>16</v>
      </c>
      <c r="W1161" s="7">
        <v>13</v>
      </c>
      <c r="X1161" s="7">
        <v>8.0500000000000007</v>
      </c>
      <c r="Y1161" s="9">
        <v>0</v>
      </c>
      <c r="Z1161" s="9">
        <v>1</v>
      </c>
      <c r="AA1161" s="9">
        <v>1</v>
      </c>
      <c r="AB1161" s="9">
        <v>0</v>
      </c>
      <c r="AC1161" s="9">
        <v>0</v>
      </c>
      <c r="AD1161" s="29">
        <v>0</v>
      </c>
      <c r="AE1161" s="187">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V1161" s="17"/>
      <c r="AW1161">
        <v>0.27</v>
      </c>
      <c r="AX1161" s="17">
        <v>0.73</v>
      </c>
      <c r="AY1161" s="17" t="s">
        <v>233</v>
      </c>
      <c r="BE1161" s="17"/>
      <c r="BH1161" s="17"/>
      <c r="BK1161" s="24">
        <v>17</v>
      </c>
      <c r="BL1161">
        <v>1</v>
      </c>
      <c r="BM1161">
        <v>0</v>
      </c>
      <c r="BN1161">
        <v>0</v>
      </c>
      <c r="BO1161" s="179">
        <v>0</v>
      </c>
      <c r="BP1161" s="179">
        <v>0</v>
      </c>
      <c r="BQ1161" s="179">
        <v>0</v>
      </c>
      <c r="BR1161" s="179">
        <v>0</v>
      </c>
      <c r="BS1161" s="17">
        <v>0</v>
      </c>
      <c r="BT1161" s="179">
        <v>1</v>
      </c>
      <c r="BU1161" s="179">
        <v>0</v>
      </c>
      <c r="BV1161" s="179">
        <v>0</v>
      </c>
      <c r="BW1161" s="17">
        <v>0</v>
      </c>
      <c r="BX1161" s="179">
        <v>0</v>
      </c>
      <c r="BY1161" s="179">
        <v>0</v>
      </c>
      <c r="BZ1161" s="179">
        <v>0</v>
      </c>
      <c r="CA1161" s="179">
        <v>0</v>
      </c>
      <c r="CB1161" s="17">
        <v>0</v>
      </c>
      <c r="CC1161" s="179">
        <v>0</v>
      </c>
      <c r="CD1161" s="179">
        <v>0</v>
      </c>
      <c r="CE1161" s="179">
        <v>1</v>
      </c>
      <c r="CF1161" s="179">
        <v>1</v>
      </c>
      <c r="CG1161" s="179">
        <v>0</v>
      </c>
      <c r="CH1161" s="179">
        <v>0</v>
      </c>
      <c r="CI1161" s="179">
        <v>0</v>
      </c>
      <c r="CJ1161" s="179">
        <v>0</v>
      </c>
      <c r="CK1161" s="179">
        <v>0</v>
      </c>
      <c r="CL1161" s="179">
        <v>0</v>
      </c>
      <c r="CM1161" s="17">
        <v>0</v>
      </c>
      <c r="CX1161" s="33" t="s">
        <v>85</v>
      </c>
    </row>
    <row r="1162" spans="1:102" x14ac:dyDescent="0.25">
      <c r="A1162">
        <v>1161</v>
      </c>
      <c r="B1162">
        <v>78</v>
      </c>
      <c r="C1162" s="24" t="s">
        <v>4211</v>
      </c>
      <c r="D1162" s="12">
        <v>2.87</v>
      </c>
      <c r="E1162" s="13">
        <v>9.8522388059701482E-2</v>
      </c>
      <c r="F1162" s="7">
        <v>29.130434782608699</v>
      </c>
      <c r="G1162" s="7">
        <f t="shared" si="287"/>
        <v>2.7714776119402984</v>
      </c>
      <c r="H1162" s="15">
        <f t="shared" si="288"/>
        <v>2.9685223880597018</v>
      </c>
      <c r="I1162" s="11">
        <f t="shared" si="275"/>
        <v>0.57635096309102218</v>
      </c>
      <c r="J1162" s="32">
        <f t="shared" si="276"/>
        <v>1.9785182315064934E-2</v>
      </c>
      <c r="K1162" s="32">
        <f t="shared" si="277"/>
        <v>50.542875171717519</v>
      </c>
      <c r="L1162" s="8">
        <v>1</v>
      </c>
      <c r="M1162" s="9">
        <v>0</v>
      </c>
      <c r="N1162" s="8">
        <v>0</v>
      </c>
      <c r="O1162" s="9">
        <v>0</v>
      </c>
      <c r="P1162" s="9">
        <v>0</v>
      </c>
      <c r="Q1162" s="9">
        <v>1</v>
      </c>
      <c r="R1162" s="9">
        <v>0</v>
      </c>
      <c r="S1162" s="8">
        <v>1710</v>
      </c>
      <c r="T1162" s="9">
        <v>3</v>
      </c>
      <c r="U1162" s="9">
        <f t="shared" si="289"/>
        <v>1706</v>
      </c>
      <c r="V1162" s="9">
        <f t="shared" si="286"/>
        <v>16</v>
      </c>
      <c r="W1162" s="7">
        <v>14</v>
      </c>
      <c r="X1162" s="7">
        <v>8.0500000000000007</v>
      </c>
      <c r="Y1162" s="9">
        <v>0</v>
      </c>
      <c r="Z1162" s="9">
        <v>1</v>
      </c>
      <c r="AA1162" s="9">
        <v>1</v>
      </c>
      <c r="AB1162" s="9">
        <v>0</v>
      </c>
      <c r="AC1162" s="9">
        <v>0</v>
      </c>
      <c r="AD1162" s="29">
        <v>0</v>
      </c>
      <c r="AE1162" s="187">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V1162" s="17"/>
      <c r="AW1162">
        <v>0.27</v>
      </c>
      <c r="AX1162" s="17">
        <v>0.73</v>
      </c>
      <c r="AY1162" s="17" t="s">
        <v>233</v>
      </c>
      <c r="BE1162" s="17"/>
      <c r="BH1162" s="17"/>
      <c r="BK1162" s="24">
        <v>17</v>
      </c>
      <c r="BL1162">
        <v>1</v>
      </c>
      <c r="BM1162">
        <v>0</v>
      </c>
      <c r="BN1162">
        <v>0</v>
      </c>
      <c r="BO1162" s="179">
        <v>0</v>
      </c>
      <c r="BP1162" s="179">
        <v>0</v>
      </c>
      <c r="BQ1162" s="179">
        <v>0</v>
      </c>
      <c r="BR1162" s="179">
        <v>0</v>
      </c>
      <c r="BS1162" s="17">
        <v>0</v>
      </c>
      <c r="BT1162" s="179">
        <v>1</v>
      </c>
      <c r="BU1162" s="179">
        <v>0</v>
      </c>
      <c r="BV1162" s="179">
        <v>0</v>
      </c>
      <c r="BW1162" s="17">
        <v>0</v>
      </c>
      <c r="BX1162" s="179">
        <v>0</v>
      </c>
      <c r="BY1162" s="179">
        <v>0</v>
      </c>
      <c r="BZ1162" s="179">
        <v>0</v>
      </c>
      <c r="CA1162" s="179">
        <v>0</v>
      </c>
      <c r="CB1162" s="17">
        <v>0</v>
      </c>
      <c r="CC1162" s="179">
        <v>0</v>
      </c>
      <c r="CD1162" s="179">
        <v>0</v>
      </c>
      <c r="CE1162" s="179">
        <v>1</v>
      </c>
      <c r="CF1162" s="179">
        <v>1</v>
      </c>
      <c r="CG1162" s="179">
        <v>0</v>
      </c>
      <c r="CH1162" s="179">
        <v>0</v>
      </c>
      <c r="CI1162" s="179">
        <v>0</v>
      </c>
      <c r="CJ1162" s="179">
        <v>0</v>
      </c>
      <c r="CK1162" s="179">
        <v>0</v>
      </c>
      <c r="CL1162" s="179">
        <v>0</v>
      </c>
      <c r="CM1162" s="17">
        <v>0</v>
      </c>
      <c r="CX1162" s="33" t="s">
        <v>85</v>
      </c>
    </row>
    <row r="1163" spans="1:102" x14ac:dyDescent="0.25">
      <c r="A1163">
        <v>1162</v>
      </c>
      <c r="B1163">
        <v>78</v>
      </c>
      <c r="C1163" s="24" t="s">
        <v>4211</v>
      </c>
      <c r="D1163" s="12">
        <v>3.74</v>
      </c>
      <c r="E1163" s="13">
        <v>0.67128205128205132</v>
      </c>
      <c r="F1163" s="7">
        <v>5.5714285714285712</v>
      </c>
      <c r="G1163" s="7">
        <f t="shared" si="287"/>
        <v>3.068717948717949</v>
      </c>
      <c r="H1163" s="15">
        <f t="shared" si="288"/>
        <v>4.4112820512820514</v>
      </c>
      <c r="I1163" s="11">
        <f t="shared" si="275"/>
        <v>0.13367849740518223</v>
      </c>
      <c r="J1163" s="32">
        <f t="shared" si="276"/>
        <v>2.3993576457340401E-2</v>
      </c>
      <c r="K1163" s="32">
        <f t="shared" si="277"/>
        <v>41.677821636051597</v>
      </c>
      <c r="L1163" s="8">
        <v>1</v>
      </c>
      <c r="M1163" s="9">
        <v>0</v>
      </c>
      <c r="N1163" s="8">
        <v>0</v>
      </c>
      <c r="O1163" s="9">
        <v>0</v>
      </c>
      <c r="P1163" s="9">
        <v>0</v>
      </c>
      <c r="Q1163" s="9">
        <v>1</v>
      </c>
      <c r="R1163" s="9">
        <v>0</v>
      </c>
      <c r="S1163" s="8">
        <v>1710</v>
      </c>
      <c r="T1163" s="9">
        <v>3</v>
      </c>
      <c r="U1163" s="9">
        <f t="shared" si="289"/>
        <v>1706</v>
      </c>
      <c r="V1163" s="9">
        <f t="shared" si="286"/>
        <v>16</v>
      </c>
      <c r="W1163" s="7">
        <v>15</v>
      </c>
      <c r="X1163" s="7">
        <v>8.0500000000000007</v>
      </c>
      <c r="Y1163" s="9">
        <v>0</v>
      </c>
      <c r="Z1163" s="9">
        <v>1</v>
      </c>
      <c r="AA1163" s="9">
        <v>1</v>
      </c>
      <c r="AB1163" s="9">
        <v>0</v>
      </c>
      <c r="AC1163" s="9">
        <v>0</v>
      </c>
      <c r="AD1163" s="29">
        <v>0</v>
      </c>
      <c r="AE1163" s="187">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V1163" s="17"/>
      <c r="AW1163">
        <v>0.27</v>
      </c>
      <c r="AX1163" s="17">
        <v>0.73</v>
      </c>
      <c r="AY1163" s="17" t="s">
        <v>233</v>
      </c>
      <c r="BE1163" s="17"/>
      <c r="BH1163" s="17"/>
      <c r="BK1163" s="24">
        <v>17</v>
      </c>
      <c r="BL1163">
        <v>1</v>
      </c>
      <c r="BM1163">
        <v>0</v>
      </c>
      <c r="BN1163">
        <v>0</v>
      </c>
      <c r="BO1163" s="179">
        <v>0</v>
      </c>
      <c r="BP1163" s="179">
        <v>0</v>
      </c>
      <c r="BQ1163" s="179">
        <v>0</v>
      </c>
      <c r="BR1163" s="179">
        <v>0</v>
      </c>
      <c r="BS1163" s="17">
        <v>0</v>
      </c>
      <c r="BT1163" s="179">
        <v>1</v>
      </c>
      <c r="BU1163" s="179">
        <v>0</v>
      </c>
      <c r="BV1163" s="179">
        <v>0</v>
      </c>
      <c r="BW1163" s="17">
        <v>0</v>
      </c>
      <c r="BX1163" s="179">
        <v>0</v>
      </c>
      <c r="BY1163" s="179">
        <v>0</v>
      </c>
      <c r="BZ1163" s="179">
        <v>0</v>
      </c>
      <c r="CA1163" s="179">
        <v>0</v>
      </c>
      <c r="CB1163" s="17">
        <v>0</v>
      </c>
      <c r="CC1163" s="179">
        <v>0</v>
      </c>
      <c r="CD1163" s="179">
        <v>0</v>
      </c>
      <c r="CE1163" s="179">
        <v>1</v>
      </c>
      <c r="CF1163" s="179">
        <v>1</v>
      </c>
      <c r="CG1163" s="179">
        <v>0</v>
      </c>
      <c r="CH1163" s="179">
        <v>0</v>
      </c>
      <c r="CI1163" s="179">
        <v>0</v>
      </c>
      <c r="CJ1163" s="179">
        <v>0</v>
      </c>
      <c r="CK1163" s="179">
        <v>0</v>
      </c>
      <c r="CL1163" s="179">
        <v>0</v>
      </c>
      <c r="CM1163" s="17">
        <v>0</v>
      </c>
      <c r="CX1163" s="33" t="s">
        <v>85</v>
      </c>
    </row>
    <row r="1164" spans="1:102" x14ac:dyDescent="0.25">
      <c r="A1164">
        <v>1163</v>
      </c>
      <c r="B1164">
        <v>78</v>
      </c>
      <c r="C1164" s="24" t="s">
        <v>4211</v>
      </c>
      <c r="D1164" s="12">
        <v>4.59</v>
      </c>
      <c r="E1164" s="13">
        <v>1.0234459459459457</v>
      </c>
      <c r="F1164" s="7">
        <v>4.4848484848484853</v>
      </c>
      <c r="G1164" s="7">
        <f t="shared" si="287"/>
        <v>3.5665540540540541</v>
      </c>
      <c r="H1164" s="15">
        <f t="shared" si="288"/>
        <v>5.613445945945946</v>
      </c>
      <c r="I1164" s="11">
        <f t="shared" si="275"/>
        <v>0.1079476158522687</v>
      </c>
      <c r="J1164" s="32">
        <f t="shared" si="276"/>
        <v>2.4069400831924777E-2</v>
      </c>
      <c r="K1164" s="32">
        <f t="shared" si="277"/>
        <v>41.546526520661722</v>
      </c>
      <c r="L1164" s="8">
        <v>1</v>
      </c>
      <c r="M1164" s="9">
        <v>0</v>
      </c>
      <c r="N1164" s="8">
        <v>0</v>
      </c>
      <c r="O1164" s="9">
        <v>0</v>
      </c>
      <c r="P1164" s="9">
        <v>0</v>
      </c>
      <c r="Q1164" s="9">
        <v>1</v>
      </c>
      <c r="R1164" s="9">
        <v>0</v>
      </c>
      <c r="S1164" s="8">
        <v>1710</v>
      </c>
      <c r="T1164" s="9">
        <v>3</v>
      </c>
      <c r="U1164" s="9">
        <f t="shared" si="289"/>
        <v>1706</v>
      </c>
      <c r="V1164" s="9">
        <f t="shared" si="286"/>
        <v>16</v>
      </c>
      <c r="W1164" s="7">
        <v>16</v>
      </c>
      <c r="X1164" s="7">
        <v>8.0500000000000007</v>
      </c>
      <c r="Y1164" s="9">
        <v>0</v>
      </c>
      <c r="Z1164" s="9">
        <v>1</v>
      </c>
      <c r="AA1164" s="9">
        <v>1</v>
      </c>
      <c r="AB1164" s="9">
        <v>0</v>
      </c>
      <c r="AC1164" s="9">
        <v>0</v>
      </c>
      <c r="AD1164" s="29">
        <v>0</v>
      </c>
      <c r="AE1164" s="187">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V1164" s="17"/>
      <c r="AW1164">
        <v>0.27</v>
      </c>
      <c r="AX1164" s="17">
        <v>0.73</v>
      </c>
      <c r="AY1164" s="17" t="s">
        <v>233</v>
      </c>
      <c r="BE1164" s="17"/>
      <c r="BH1164" s="17"/>
      <c r="BK1164" s="24">
        <v>17</v>
      </c>
      <c r="BL1164">
        <v>1</v>
      </c>
      <c r="BM1164">
        <v>0</v>
      </c>
      <c r="BN1164">
        <v>0</v>
      </c>
      <c r="BO1164" s="179">
        <v>0</v>
      </c>
      <c r="BP1164" s="179">
        <v>0</v>
      </c>
      <c r="BQ1164" s="179">
        <v>0</v>
      </c>
      <c r="BR1164" s="179">
        <v>0</v>
      </c>
      <c r="BS1164" s="17">
        <v>0</v>
      </c>
      <c r="BT1164" s="179">
        <v>1</v>
      </c>
      <c r="BU1164" s="179">
        <v>0</v>
      </c>
      <c r="BV1164" s="179">
        <v>0</v>
      </c>
      <c r="BW1164" s="17">
        <v>0</v>
      </c>
      <c r="BX1164" s="179">
        <v>0</v>
      </c>
      <c r="BY1164" s="179">
        <v>0</v>
      </c>
      <c r="BZ1164" s="179">
        <v>0</v>
      </c>
      <c r="CA1164" s="179">
        <v>0</v>
      </c>
      <c r="CB1164" s="17">
        <v>0</v>
      </c>
      <c r="CC1164" s="179">
        <v>0</v>
      </c>
      <c r="CD1164" s="179">
        <v>0</v>
      </c>
      <c r="CE1164" s="179">
        <v>1</v>
      </c>
      <c r="CF1164" s="179">
        <v>1</v>
      </c>
      <c r="CG1164" s="179">
        <v>0</v>
      </c>
      <c r="CH1164" s="179">
        <v>0</v>
      </c>
      <c r="CI1164" s="179">
        <v>0</v>
      </c>
      <c r="CJ1164" s="179">
        <v>0</v>
      </c>
      <c r="CK1164" s="179">
        <v>0</v>
      </c>
      <c r="CL1164" s="179">
        <v>0</v>
      </c>
      <c r="CM1164" s="17">
        <v>0</v>
      </c>
      <c r="CX1164" s="33" t="s">
        <v>85</v>
      </c>
    </row>
    <row r="1165" spans="1:102" x14ac:dyDescent="0.25">
      <c r="A1165">
        <v>1164</v>
      </c>
      <c r="B1165">
        <v>78</v>
      </c>
      <c r="C1165" s="24" t="s">
        <v>4211</v>
      </c>
      <c r="D1165" s="12">
        <v>5.0599999999999996</v>
      </c>
      <c r="E1165" s="13">
        <v>0.39599999999999996</v>
      </c>
      <c r="F1165" s="7">
        <v>12.777777777777779</v>
      </c>
      <c r="G1165" s="7">
        <f t="shared" si="287"/>
        <v>4.6639999999999997</v>
      </c>
      <c r="H1165" s="15">
        <f t="shared" si="288"/>
        <v>5.4559999999999995</v>
      </c>
      <c r="I1165" s="11">
        <f t="shared" si="275"/>
        <v>0.29554194453777705</v>
      </c>
      <c r="J1165" s="32">
        <f t="shared" si="276"/>
        <v>2.312936957252168E-2</v>
      </c>
      <c r="K1165" s="32">
        <f t="shared" si="277"/>
        <v>43.235073782038022</v>
      </c>
      <c r="L1165" s="8">
        <v>1</v>
      </c>
      <c r="M1165" s="9">
        <v>0</v>
      </c>
      <c r="N1165" s="8">
        <v>0</v>
      </c>
      <c r="O1165" s="9">
        <v>0</v>
      </c>
      <c r="P1165" s="9">
        <v>0</v>
      </c>
      <c r="Q1165" s="9">
        <v>1</v>
      </c>
      <c r="R1165" s="9">
        <v>0</v>
      </c>
      <c r="S1165" s="8">
        <v>1710</v>
      </c>
      <c r="T1165" s="9">
        <v>3</v>
      </c>
      <c r="U1165" s="9">
        <f t="shared" si="289"/>
        <v>1706</v>
      </c>
      <c r="V1165" s="9">
        <f t="shared" si="286"/>
        <v>16</v>
      </c>
      <c r="W1165" s="7">
        <v>17</v>
      </c>
      <c r="X1165" s="7">
        <v>8.0500000000000007</v>
      </c>
      <c r="Y1165" s="9">
        <v>0</v>
      </c>
      <c r="Z1165" s="9">
        <v>1</v>
      </c>
      <c r="AA1165" s="9">
        <v>1</v>
      </c>
      <c r="AB1165" s="9">
        <v>0</v>
      </c>
      <c r="AC1165" s="9">
        <v>0</v>
      </c>
      <c r="AD1165" s="29">
        <v>0</v>
      </c>
      <c r="AE1165" s="187">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V1165" s="17"/>
      <c r="AW1165">
        <v>0.27</v>
      </c>
      <c r="AX1165" s="17">
        <v>0.73</v>
      </c>
      <c r="AY1165" s="17" t="s">
        <v>233</v>
      </c>
      <c r="BE1165" s="17"/>
      <c r="BH1165" s="17"/>
      <c r="BK1165" s="24">
        <v>17</v>
      </c>
      <c r="BL1165">
        <v>1</v>
      </c>
      <c r="BM1165">
        <v>0</v>
      </c>
      <c r="BN1165">
        <v>0</v>
      </c>
      <c r="BO1165" s="179">
        <v>0</v>
      </c>
      <c r="BP1165" s="179">
        <v>0</v>
      </c>
      <c r="BQ1165" s="179">
        <v>0</v>
      </c>
      <c r="BR1165" s="179">
        <v>0</v>
      </c>
      <c r="BS1165" s="17">
        <v>0</v>
      </c>
      <c r="BT1165" s="179">
        <v>1</v>
      </c>
      <c r="BU1165" s="179">
        <v>0</v>
      </c>
      <c r="BV1165" s="179">
        <v>0</v>
      </c>
      <c r="BW1165" s="17">
        <v>0</v>
      </c>
      <c r="BX1165" s="179">
        <v>0</v>
      </c>
      <c r="BY1165" s="179">
        <v>0</v>
      </c>
      <c r="BZ1165" s="179">
        <v>0</v>
      </c>
      <c r="CA1165" s="179">
        <v>0</v>
      </c>
      <c r="CB1165" s="17">
        <v>0</v>
      </c>
      <c r="CC1165" s="179">
        <v>0</v>
      </c>
      <c r="CD1165" s="179">
        <v>0</v>
      </c>
      <c r="CE1165" s="179">
        <v>1</v>
      </c>
      <c r="CF1165" s="179">
        <v>1</v>
      </c>
      <c r="CG1165" s="179">
        <v>0</v>
      </c>
      <c r="CH1165" s="179">
        <v>0</v>
      </c>
      <c r="CI1165" s="179">
        <v>0</v>
      </c>
      <c r="CJ1165" s="179">
        <v>0</v>
      </c>
      <c r="CK1165" s="179">
        <v>0</v>
      </c>
      <c r="CL1165" s="179">
        <v>0</v>
      </c>
      <c r="CM1165" s="17">
        <v>0</v>
      </c>
      <c r="CX1165" s="33" t="s">
        <v>85</v>
      </c>
    </row>
    <row r="1166" spans="1:102" x14ac:dyDescent="0.25">
      <c r="A1166">
        <v>1165</v>
      </c>
      <c r="B1166">
        <v>78</v>
      </c>
      <c r="C1166" s="24" t="s">
        <v>4211</v>
      </c>
      <c r="D1166" s="12">
        <v>0.4</v>
      </c>
      <c r="E1166" s="13">
        <v>0.12</v>
      </c>
      <c r="F1166" s="7">
        <v>3.3333333333333335</v>
      </c>
      <c r="G1166" s="7">
        <f t="shared" si="287"/>
        <v>0.28000000000000003</v>
      </c>
      <c r="H1166" s="15">
        <f t="shared" si="288"/>
        <v>0.52</v>
      </c>
      <c r="I1166" s="11">
        <f t="shared" si="275"/>
        <v>8.0441386220384548E-2</v>
      </c>
      <c r="J1166" s="32">
        <f t="shared" si="276"/>
        <v>2.4132415866115364E-2</v>
      </c>
      <c r="K1166" s="32">
        <f t="shared" si="277"/>
        <v>41.438039421660754</v>
      </c>
      <c r="L1166" s="8">
        <v>1</v>
      </c>
      <c r="M1166" s="9">
        <v>0</v>
      </c>
      <c r="N1166" s="8">
        <v>0</v>
      </c>
      <c r="O1166" s="9">
        <v>0</v>
      </c>
      <c r="P1166" s="9">
        <v>0</v>
      </c>
      <c r="Q1166" s="9">
        <v>1</v>
      </c>
      <c r="R1166" s="9">
        <v>0</v>
      </c>
      <c r="S1166" s="8">
        <v>1710</v>
      </c>
      <c r="T1166" s="9">
        <v>3</v>
      </c>
      <c r="U1166" s="9">
        <f t="shared" si="289"/>
        <v>1706</v>
      </c>
      <c r="V1166" s="9">
        <f t="shared" si="286"/>
        <v>16</v>
      </c>
      <c r="W1166" s="7">
        <v>10</v>
      </c>
      <c r="X1166" s="7">
        <v>8.0500000000000007</v>
      </c>
      <c r="Y1166" s="9">
        <v>0</v>
      </c>
      <c r="Z1166" s="9">
        <v>1</v>
      </c>
      <c r="AA1166" s="9">
        <v>1</v>
      </c>
      <c r="AB1166" s="9">
        <v>0</v>
      </c>
      <c r="AC1166" s="9">
        <v>0</v>
      </c>
      <c r="AD1166" s="29">
        <v>0</v>
      </c>
      <c r="AE1166" s="187">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V1166" s="17"/>
      <c r="AW1166">
        <v>0.27</v>
      </c>
      <c r="AX1166" s="17">
        <v>0.73</v>
      </c>
      <c r="AY1166" s="17" t="s">
        <v>233</v>
      </c>
      <c r="BE1166" s="17"/>
      <c r="BH1166" s="17"/>
      <c r="BK1166" s="24">
        <v>17</v>
      </c>
      <c r="BL1166">
        <v>1</v>
      </c>
      <c r="BM1166">
        <v>0</v>
      </c>
      <c r="BN1166">
        <v>0</v>
      </c>
      <c r="BO1166" s="179">
        <v>0</v>
      </c>
      <c r="BP1166" s="179">
        <v>0</v>
      </c>
      <c r="BQ1166" s="179">
        <v>0</v>
      </c>
      <c r="BR1166" s="179">
        <v>0</v>
      </c>
      <c r="BS1166" s="17">
        <v>0</v>
      </c>
      <c r="BT1166" s="179">
        <v>1</v>
      </c>
      <c r="BU1166" s="179">
        <v>0</v>
      </c>
      <c r="BV1166" s="179">
        <v>0</v>
      </c>
      <c r="BW1166" s="17">
        <v>0</v>
      </c>
      <c r="BX1166" s="179">
        <v>0</v>
      </c>
      <c r="BY1166" s="179">
        <v>0</v>
      </c>
      <c r="BZ1166" s="179">
        <v>0</v>
      </c>
      <c r="CA1166" s="179">
        <v>0</v>
      </c>
      <c r="CB1166" s="17">
        <v>0</v>
      </c>
      <c r="CC1166" s="179">
        <v>0</v>
      </c>
      <c r="CD1166" s="179">
        <v>0</v>
      </c>
      <c r="CE1166" s="179">
        <v>1</v>
      </c>
      <c r="CF1166" s="179">
        <v>1</v>
      </c>
      <c r="CG1166" s="179">
        <v>0</v>
      </c>
      <c r="CH1166" s="179">
        <v>0</v>
      </c>
      <c r="CI1166" s="179">
        <v>0</v>
      </c>
      <c r="CJ1166" s="179">
        <v>0</v>
      </c>
      <c r="CK1166" s="179">
        <v>0</v>
      </c>
      <c r="CL1166" s="179">
        <v>0</v>
      </c>
      <c r="CM1166" s="17">
        <v>0</v>
      </c>
      <c r="CX1166" s="33" t="s">
        <v>85</v>
      </c>
    </row>
    <row r="1167" spans="1:102" x14ac:dyDescent="0.25">
      <c r="A1167">
        <v>1166</v>
      </c>
      <c r="B1167">
        <v>78</v>
      </c>
      <c r="C1167" s="24" t="s">
        <v>4211</v>
      </c>
      <c r="D1167" s="12">
        <v>0.8</v>
      </c>
      <c r="E1167" s="13">
        <v>0.19000000000000003</v>
      </c>
      <c r="F1167" s="7">
        <v>4.2105263157894735</v>
      </c>
      <c r="G1167" s="7">
        <f t="shared" si="287"/>
        <v>0.61</v>
      </c>
      <c r="H1167" s="15">
        <f t="shared" si="288"/>
        <v>0.9900000000000001</v>
      </c>
      <c r="I1167" s="11">
        <f t="shared" si="275"/>
        <v>0.10141494299735573</v>
      </c>
      <c r="J1167" s="32">
        <f t="shared" si="276"/>
        <v>2.4086048961871987E-2</v>
      </c>
      <c r="K1167" s="32">
        <f t="shared" si="277"/>
        <v>41.517809815258268</v>
      </c>
      <c r="L1167" s="8">
        <v>1</v>
      </c>
      <c r="M1167" s="9">
        <v>0</v>
      </c>
      <c r="N1167" s="8">
        <v>0</v>
      </c>
      <c r="O1167" s="9">
        <v>0</v>
      </c>
      <c r="P1167" s="9">
        <v>0</v>
      </c>
      <c r="Q1167" s="9">
        <v>1</v>
      </c>
      <c r="R1167" s="9">
        <v>0</v>
      </c>
      <c r="S1167" s="8">
        <v>1710</v>
      </c>
      <c r="T1167" s="9">
        <v>3</v>
      </c>
      <c r="U1167" s="9">
        <f t="shared" si="289"/>
        <v>1706</v>
      </c>
      <c r="V1167" s="9">
        <f t="shared" si="286"/>
        <v>16</v>
      </c>
      <c r="W1167" s="7">
        <v>11</v>
      </c>
      <c r="X1167" s="7">
        <v>8.0500000000000007</v>
      </c>
      <c r="Y1167" s="9">
        <v>0</v>
      </c>
      <c r="Z1167" s="9">
        <v>1</v>
      </c>
      <c r="AA1167" s="9">
        <v>1</v>
      </c>
      <c r="AB1167" s="9">
        <v>0</v>
      </c>
      <c r="AC1167" s="9">
        <v>0</v>
      </c>
      <c r="AD1167" s="29">
        <v>0</v>
      </c>
      <c r="AE1167" s="187">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V1167" s="17"/>
      <c r="AW1167">
        <v>0.27</v>
      </c>
      <c r="AX1167" s="17">
        <v>0.73</v>
      </c>
      <c r="AY1167" s="17" t="s">
        <v>233</v>
      </c>
      <c r="BE1167" s="17"/>
      <c r="BH1167" s="17"/>
      <c r="BK1167" s="24">
        <v>17</v>
      </c>
      <c r="BL1167">
        <v>1</v>
      </c>
      <c r="BM1167">
        <v>0</v>
      </c>
      <c r="BN1167">
        <v>0</v>
      </c>
      <c r="BO1167" s="179">
        <v>0</v>
      </c>
      <c r="BP1167" s="179">
        <v>0</v>
      </c>
      <c r="BQ1167" s="179">
        <v>0</v>
      </c>
      <c r="BR1167" s="179">
        <v>0</v>
      </c>
      <c r="BS1167" s="17">
        <v>0</v>
      </c>
      <c r="BT1167" s="179">
        <v>1</v>
      </c>
      <c r="BU1167" s="179">
        <v>0</v>
      </c>
      <c r="BV1167" s="179">
        <v>0</v>
      </c>
      <c r="BW1167" s="17">
        <v>0</v>
      </c>
      <c r="BX1167" s="179">
        <v>0</v>
      </c>
      <c r="BY1167" s="179">
        <v>0</v>
      </c>
      <c r="BZ1167" s="179">
        <v>0</v>
      </c>
      <c r="CA1167" s="179">
        <v>0</v>
      </c>
      <c r="CB1167" s="17">
        <v>0</v>
      </c>
      <c r="CC1167" s="179">
        <v>0</v>
      </c>
      <c r="CD1167" s="179">
        <v>0</v>
      </c>
      <c r="CE1167" s="179">
        <v>1</v>
      </c>
      <c r="CF1167" s="179">
        <v>1</v>
      </c>
      <c r="CG1167" s="179">
        <v>0</v>
      </c>
      <c r="CH1167" s="179">
        <v>0</v>
      </c>
      <c r="CI1167" s="179">
        <v>0</v>
      </c>
      <c r="CJ1167" s="179">
        <v>0</v>
      </c>
      <c r="CK1167" s="179">
        <v>0</v>
      </c>
      <c r="CL1167" s="179">
        <v>0</v>
      </c>
      <c r="CM1167" s="17">
        <v>0</v>
      </c>
      <c r="CX1167" s="33" t="s">
        <v>85</v>
      </c>
    </row>
    <row r="1168" spans="1:102" x14ac:dyDescent="0.25">
      <c r="A1168">
        <v>1167</v>
      </c>
      <c r="B1168">
        <v>78</v>
      </c>
      <c r="C1168" s="24" t="s">
        <v>4211</v>
      </c>
      <c r="D1168" s="12">
        <v>1.77</v>
      </c>
      <c r="E1168" s="13">
        <v>0.17559523809523808</v>
      </c>
      <c r="F1168" s="7">
        <v>10.08</v>
      </c>
      <c r="G1168" s="7">
        <f t="shared" si="287"/>
        <v>1.5944047619047619</v>
      </c>
      <c r="H1168" s="15">
        <f t="shared" si="288"/>
        <v>1.9455952380952382</v>
      </c>
      <c r="I1168" s="11">
        <f t="shared" si="275"/>
        <v>0.23708746710324063</v>
      </c>
      <c r="J1168" s="32">
        <f t="shared" si="276"/>
        <v>2.352058205389292E-2</v>
      </c>
      <c r="K1168" s="32">
        <f t="shared" si="277"/>
        <v>42.515954652341982</v>
      </c>
      <c r="L1168" s="8">
        <v>1</v>
      </c>
      <c r="M1168" s="9">
        <v>0</v>
      </c>
      <c r="N1168" s="8">
        <v>0</v>
      </c>
      <c r="O1168" s="9">
        <v>0</v>
      </c>
      <c r="P1168" s="9">
        <v>0</v>
      </c>
      <c r="Q1168" s="9">
        <v>1</v>
      </c>
      <c r="R1168" s="9">
        <v>0</v>
      </c>
      <c r="S1168" s="8">
        <v>1710</v>
      </c>
      <c r="T1168" s="9">
        <v>3</v>
      </c>
      <c r="U1168" s="9">
        <f t="shared" si="289"/>
        <v>1706</v>
      </c>
      <c r="V1168" s="9">
        <f t="shared" si="286"/>
        <v>16</v>
      </c>
      <c r="W1168" s="7">
        <v>12</v>
      </c>
      <c r="X1168" s="7">
        <v>8.0500000000000007</v>
      </c>
      <c r="Y1168" s="9">
        <v>0</v>
      </c>
      <c r="Z1168" s="9">
        <v>1</v>
      </c>
      <c r="AA1168" s="9">
        <v>1</v>
      </c>
      <c r="AB1168" s="9">
        <v>0</v>
      </c>
      <c r="AC1168" s="9">
        <v>0</v>
      </c>
      <c r="AD1168" s="29">
        <v>0</v>
      </c>
      <c r="AE1168" s="187">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V1168" s="17"/>
      <c r="AW1168">
        <v>0.27</v>
      </c>
      <c r="AX1168" s="17">
        <v>0.73</v>
      </c>
      <c r="AY1168" s="17" t="s">
        <v>233</v>
      </c>
      <c r="BE1168" s="17"/>
      <c r="BH1168" s="17"/>
      <c r="BK1168" s="24">
        <v>17</v>
      </c>
      <c r="BL1168">
        <v>1</v>
      </c>
      <c r="BM1168">
        <v>0</v>
      </c>
      <c r="BN1168">
        <v>0</v>
      </c>
      <c r="BO1168" s="179">
        <v>0</v>
      </c>
      <c r="BP1168" s="179">
        <v>0</v>
      </c>
      <c r="BQ1168" s="179">
        <v>0</v>
      </c>
      <c r="BR1168" s="179">
        <v>0</v>
      </c>
      <c r="BS1168" s="17">
        <v>0</v>
      </c>
      <c r="BT1168" s="179">
        <v>1</v>
      </c>
      <c r="BU1168" s="179">
        <v>0</v>
      </c>
      <c r="BV1168" s="179">
        <v>0</v>
      </c>
      <c r="BW1168" s="17">
        <v>0</v>
      </c>
      <c r="BX1168" s="179">
        <v>0</v>
      </c>
      <c r="BY1168" s="179">
        <v>0</v>
      </c>
      <c r="BZ1168" s="179">
        <v>0</v>
      </c>
      <c r="CA1168" s="179">
        <v>0</v>
      </c>
      <c r="CB1168" s="17">
        <v>0</v>
      </c>
      <c r="CC1168" s="179">
        <v>0</v>
      </c>
      <c r="CD1168" s="179">
        <v>0</v>
      </c>
      <c r="CE1168" s="179">
        <v>1</v>
      </c>
      <c r="CF1168" s="179">
        <v>1</v>
      </c>
      <c r="CG1168" s="179">
        <v>0</v>
      </c>
      <c r="CH1168" s="179">
        <v>0</v>
      </c>
      <c r="CI1168" s="179">
        <v>0</v>
      </c>
      <c r="CJ1168" s="179">
        <v>0</v>
      </c>
      <c r="CK1168" s="179">
        <v>0</v>
      </c>
      <c r="CL1168" s="179">
        <v>0</v>
      </c>
      <c r="CM1168" s="17">
        <v>0</v>
      </c>
      <c r="CX1168" s="33" t="s">
        <v>85</v>
      </c>
    </row>
    <row r="1169" spans="1:102" x14ac:dyDescent="0.25">
      <c r="A1169">
        <v>1168</v>
      </c>
      <c r="B1169">
        <v>78</v>
      </c>
      <c r="C1169" s="24" t="s">
        <v>4211</v>
      </c>
      <c r="D1169" s="12">
        <v>2.8</v>
      </c>
      <c r="E1169" s="13">
        <v>0.23436123348017618</v>
      </c>
      <c r="F1169" s="7">
        <v>11.947368421052632</v>
      </c>
      <c r="G1169" s="7">
        <f t="shared" si="287"/>
        <v>2.5656387665198235</v>
      </c>
      <c r="H1169" s="15">
        <f t="shared" si="288"/>
        <v>3.0343612334801762</v>
      </c>
      <c r="I1169" s="11">
        <f t="shared" si="275"/>
        <v>0.2778653432954753</v>
      </c>
      <c r="J1169" s="32">
        <f t="shared" si="276"/>
        <v>2.3257451641471503E-2</v>
      </c>
      <c r="K1169" s="32">
        <f t="shared" si="277"/>
        <v>42.996972128143696</v>
      </c>
      <c r="L1169" s="8">
        <v>1</v>
      </c>
      <c r="M1169" s="9">
        <v>0</v>
      </c>
      <c r="N1169" s="8">
        <v>0</v>
      </c>
      <c r="O1169" s="9">
        <v>0</v>
      </c>
      <c r="P1169" s="9">
        <v>0</v>
      </c>
      <c r="Q1169" s="9">
        <v>1</v>
      </c>
      <c r="R1169" s="9">
        <v>0</v>
      </c>
      <c r="S1169" s="8">
        <v>1710</v>
      </c>
      <c r="T1169" s="9">
        <v>3</v>
      </c>
      <c r="U1169" s="9">
        <f t="shared" si="289"/>
        <v>1706</v>
      </c>
      <c r="V1169" s="9">
        <f t="shared" si="286"/>
        <v>16</v>
      </c>
      <c r="W1169" s="7">
        <v>13</v>
      </c>
      <c r="X1169" s="7">
        <v>8.0500000000000007</v>
      </c>
      <c r="Y1169" s="9">
        <v>0</v>
      </c>
      <c r="Z1169" s="9">
        <v>1</v>
      </c>
      <c r="AA1169" s="9">
        <v>1</v>
      </c>
      <c r="AB1169" s="9">
        <v>0</v>
      </c>
      <c r="AC1169" s="9">
        <v>0</v>
      </c>
      <c r="AD1169" s="29">
        <v>0</v>
      </c>
      <c r="AE1169" s="187">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V1169" s="17"/>
      <c r="AW1169">
        <v>0.27</v>
      </c>
      <c r="AX1169" s="17">
        <v>0.73</v>
      </c>
      <c r="AY1169" s="17" t="s">
        <v>233</v>
      </c>
      <c r="BE1169" s="17"/>
      <c r="BH1169" s="17"/>
      <c r="BK1169" s="24">
        <v>17</v>
      </c>
      <c r="BL1169">
        <v>1</v>
      </c>
      <c r="BM1169">
        <v>0</v>
      </c>
      <c r="BN1169">
        <v>0</v>
      </c>
      <c r="BO1169" s="179">
        <v>0</v>
      </c>
      <c r="BP1169" s="179">
        <v>0</v>
      </c>
      <c r="BQ1169" s="179">
        <v>0</v>
      </c>
      <c r="BR1169" s="179">
        <v>0</v>
      </c>
      <c r="BS1169" s="17">
        <v>0</v>
      </c>
      <c r="BT1169" s="179">
        <v>1</v>
      </c>
      <c r="BU1169" s="179">
        <v>0</v>
      </c>
      <c r="BV1169" s="179">
        <v>0</v>
      </c>
      <c r="BW1169" s="17">
        <v>0</v>
      </c>
      <c r="BX1169" s="179">
        <v>0</v>
      </c>
      <c r="BY1169" s="179">
        <v>0</v>
      </c>
      <c r="BZ1169" s="179">
        <v>0</v>
      </c>
      <c r="CA1169" s="179">
        <v>0</v>
      </c>
      <c r="CB1169" s="17">
        <v>0</v>
      </c>
      <c r="CC1169" s="179">
        <v>0</v>
      </c>
      <c r="CD1169" s="179">
        <v>0</v>
      </c>
      <c r="CE1169" s="179">
        <v>1</v>
      </c>
      <c r="CF1169" s="179">
        <v>1</v>
      </c>
      <c r="CG1169" s="179">
        <v>0</v>
      </c>
      <c r="CH1169" s="179">
        <v>0</v>
      </c>
      <c r="CI1169" s="179">
        <v>0</v>
      </c>
      <c r="CJ1169" s="179">
        <v>0</v>
      </c>
      <c r="CK1169" s="179">
        <v>0</v>
      </c>
      <c r="CL1169" s="179">
        <v>0</v>
      </c>
      <c r="CM1169" s="17">
        <v>0</v>
      </c>
      <c r="CX1169" s="33" t="s">
        <v>85</v>
      </c>
    </row>
    <row r="1170" spans="1:102" x14ac:dyDescent="0.25">
      <c r="A1170">
        <v>1169</v>
      </c>
      <c r="B1170">
        <v>78</v>
      </c>
      <c r="C1170" s="24" t="s">
        <v>4211</v>
      </c>
      <c r="D1170" s="12">
        <v>4.78</v>
      </c>
      <c r="E1170" s="13">
        <v>0.16408955223880595</v>
      </c>
      <c r="F1170" s="7">
        <v>29.130434782608699</v>
      </c>
      <c r="G1170" s="7">
        <f t="shared" si="287"/>
        <v>4.6159104477611947</v>
      </c>
      <c r="H1170" s="15">
        <f t="shared" si="288"/>
        <v>4.9440895522388058</v>
      </c>
      <c r="I1170" s="11">
        <f t="shared" si="275"/>
        <v>0.57635096309102218</v>
      </c>
      <c r="J1170" s="32">
        <f t="shared" si="276"/>
        <v>1.9785182315064934E-2</v>
      </c>
      <c r="K1170" s="32">
        <f t="shared" si="277"/>
        <v>50.542875171717519</v>
      </c>
      <c r="L1170" s="8">
        <v>1</v>
      </c>
      <c r="M1170" s="9">
        <v>0</v>
      </c>
      <c r="N1170" s="8">
        <v>0</v>
      </c>
      <c r="O1170" s="9">
        <v>0</v>
      </c>
      <c r="P1170" s="9">
        <v>0</v>
      </c>
      <c r="Q1170" s="9">
        <v>1</v>
      </c>
      <c r="R1170" s="9">
        <v>0</v>
      </c>
      <c r="S1170" s="8">
        <v>1710</v>
      </c>
      <c r="T1170" s="9">
        <v>3</v>
      </c>
      <c r="U1170" s="9">
        <f t="shared" si="289"/>
        <v>1706</v>
      </c>
      <c r="V1170" s="9">
        <f t="shared" si="286"/>
        <v>16</v>
      </c>
      <c r="W1170" s="7">
        <v>14</v>
      </c>
      <c r="X1170" s="7">
        <v>8.0500000000000007</v>
      </c>
      <c r="Y1170" s="9">
        <v>0</v>
      </c>
      <c r="Z1170" s="9">
        <v>1</v>
      </c>
      <c r="AA1170" s="9">
        <v>1</v>
      </c>
      <c r="AB1170" s="9">
        <v>0</v>
      </c>
      <c r="AC1170" s="9">
        <v>0</v>
      </c>
      <c r="AD1170" s="29">
        <v>0</v>
      </c>
      <c r="AE1170" s="187">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V1170" s="17"/>
      <c r="AW1170">
        <v>0.27</v>
      </c>
      <c r="AX1170" s="17">
        <v>0.73</v>
      </c>
      <c r="AY1170" s="17" t="s">
        <v>233</v>
      </c>
      <c r="BE1170" s="17"/>
      <c r="BH1170" s="17"/>
      <c r="BK1170" s="24">
        <v>17</v>
      </c>
      <c r="BL1170">
        <v>1</v>
      </c>
      <c r="BM1170">
        <v>0</v>
      </c>
      <c r="BN1170">
        <v>0</v>
      </c>
      <c r="BO1170" s="179">
        <v>0</v>
      </c>
      <c r="BP1170" s="179">
        <v>0</v>
      </c>
      <c r="BQ1170" s="179">
        <v>0</v>
      </c>
      <c r="BR1170" s="179">
        <v>0</v>
      </c>
      <c r="BS1170" s="17">
        <v>0</v>
      </c>
      <c r="BT1170" s="179">
        <v>1</v>
      </c>
      <c r="BU1170" s="179">
        <v>0</v>
      </c>
      <c r="BV1170" s="179">
        <v>0</v>
      </c>
      <c r="BW1170" s="17">
        <v>0</v>
      </c>
      <c r="BX1170" s="179">
        <v>0</v>
      </c>
      <c r="BY1170" s="179">
        <v>0</v>
      </c>
      <c r="BZ1170" s="179">
        <v>0</v>
      </c>
      <c r="CA1170" s="179">
        <v>0</v>
      </c>
      <c r="CB1170" s="17">
        <v>0</v>
      </c>
      <c r="CC1170" s="179">
        <v>0</v>
      </c>
      <c r="CD1170" s="179">
        <v>0</v>
      </c>
      <c r="CE1170" s="179">
        <v>1</v>
      </c>
      <c r="CF1170" s="179">
        <v>1</v>
      </c>
      <c r="CG1170" s="179">
        <v>0</v>
      </c>
      <c r="CH1170" s="179">
        <v>0</v>
      </c>
      <c r="CI1170" s="179">
        <v>0</v>
      </c>
      <c r="CJ1170" s="179">
        <v>0</v>
      </c>
      <c r="CK1170" s="179">
        <v>0</v>
      </c>
      <c r="CL1170" s="179">
        <v>0</v>
      </c>
      <c r="CM1170" s="17">
        <v>0</v>
      </c>
      <c r="CX1170" s="33" t="s">
        <v>85</v>
      </c>
    </row>
    <row r="1171" spans="1:102" x14ac:dyDescent="0.25">
      <c r="A1171">
        <v>1170</v>
      </c>
      <c r="B1171">
        <v>78</v>
      </c>
      <c r="C1171" s="24" t="s">
        <v>4211</v>
      </c>
      <c r="D1171" s="12">
        <v>5.77</v>
      </c>
      <c r="E1171" s="13">
        <v>1.0356410256410256</v>
      </c>
      <c r="F1171" s="7">
        <v>5.5714285714285712</v>
      </c>
      <c r="G1171" s="7">
        <f t="shared" si="287"/>
        <v>4.7343589743589742</v>
      </c>
      <c r="H1171" s="15">
        <f t="shared" si="288"/>
        <v>6.8056410256410249</v>
      </c>
      <c r="I1171" s="11">
        <f t="shared" si="275"/>
        <v>0.13367849740518223</v>
      </c>
      <c r="J1171" s="32">
        <f t="shared" si="276"/>
        <v>2.3993576457340401E-2</v>
      </c>
      <c r="K1171" s="32">
        <f t="shared" si="277"/>
        <v>41.677821636051597</v>
      </c>
      <c r="L1171" s="8">
        <v>1</v>
      </c>
      <c r="M1171" s="9">
        <v>0</v>
      </c>
      <c r="N1171" s="8">
        <v>0</v>
      </c>
      <c r="O1171" s="9">
        <v>0</v>
      </c>
      <c r="P1171" s="9">
        <v>0</v>
      </c>
      <c r="Q1171" s="9">
        <v>1</v>
      </c>
      <c r="R1171" s="9">
        <v>0</v>
      </c>
      <c r="S1171" s="8">
        <v>1710</v>
      </c>
      <c r="T1171" s="9">
        <v>3</v>
      </c>
      <c r="U1171" s="9">
        <f t="shared" si="289"/>
        <v>1706</v>
      </c>
      <c r="V1171" s="9">
        <f t="shared" si="286"/>
        <v>16</v>
      </c>
      <c r="W1171" s="7">
        <v>15</v>
      </c>
      <c r="X1171" s="7">
        <v>8.0500000000000007</v>
      </c>
      <c r="Y1171" s="9">
        <v>0</v>
      </c>
      <c r="Z1171" s="9">
        <v>1</v>
      </c>
      <c r="AA1171" s="9">
        <v>1</v>
      </c>
      <c r="AB1171" s="9">
        <v>0</v>
      </c>
      <c r="AC1171" s="9">
        <v>0</v>
      </c>
      <c r="AD1171" s="29">
        <v>0</v>
      </c>
      <c r="AE1171" s="187">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V1171" s="17"/>
      <c r="AW1171">
        <v>0.27</v>
      </c>
      <c r="AX1171" s="17">
        <v>0.73</v>
      </c>
      <c r="AY1171" s="17" t="s">
        <v>233</v>
      </c>
      <c r="BE1171" s="17"/>
      <c r="BH1171" s="17"/>
      <c r="BK1171" s="24">
        <v>17</v>
      </c>
      <c r="BL1171">
        <v>1</v>
      </c>
      <c r="BM1171">
        <v>0</v>
      </c>
      <c r="BN1171">
        <v>0</v>
      </c>
      <c r="BO1171" s="179">
        <v>0</v>
      </c>
      <c r="BP1171" s="179">
        <v>0</v>
      </c>
      <c r="BQ1171" s="179">
        <v>0</v>
      </c>
      <c r="BR1171" s="179">
        <v>0</v>
      </c>
      <c r="BS1171" s="17">
        <v>0</v>
      </c>
      <c r="BT1171" s="179">
        <v>1</v>
      </c>
      <c r="BU1171" s="179">
        <v>0</v>
      </c>
      <c r="BV1171" s="179">
        <v>0</v>
      </c>
      <c r="BW1171" s="17">
        <v>0</v>
      </c>
      <c r="BX1171" s="179">
        <v>0</v>
      </c>
      <c r="BY1171" s="179">
        <v>0</v>
      </c>
      <c r="BZ1171" s="179">
        <v>0</v>
      </c>
      <c r="CA1171" s="179">
        <v>0</v>
      </c>
      <c r="CB1171" s="17">
        <v>0</v>
      </c>
      <c r="CC1171" s="179">
        <v>0</v>
      </c>
      <c r="CD1171" s="179">
        <v>0</v>
      </c>
      <c r="CE1171" s="179">
        <v>1</v>
      </c>
      <c r="CF1171" s="179">
        <v>1</v>
      </c>
      <c r="CG1171" s="179">
        <v>0</v>
      </c>
      <c r="CH1171" s="179">
        <v>0</v>
      </c>
      <c r="CI1171" s="179">
        <v>0</v>
      </c>
      <c r="CJ1171" s="179">
        <v>0</v>
      </c>
      <c r="CK1171" s="179">
        <v>0</v>
      </c>
      <c r="CL1171" s="179">
        <v>0</v>
      </c>
      <c r="CM1171" s="17">
        <v>0</v>
      </c>
      <c r="CX1171" s="33" t="s">
        <v>85</v>
      </c>
    </row>
    <row r="1172" spans="1:102" x14ac:dyDescent="0.25">
      <c r="A1172">
        <v>1171</v>
      </c>
      <c r="B1172">
        <v>78</v>
      </c>
      <c r="C1172" s="24" t="s">
        <v>4211</v>
      </c>
      <c r="D1172" s="12">
        <v>6.69</v>
      </c>
      <c r="E1172" s="13">
        <v>1.491689189189189</v>
      </c>
      <c r="F1172" s="7">
        <v>4.4848484848484853</v>
      </c>
      <c r="G1172" s="7">
        <f t="shared" si="287"/>
        <v>5.1983108108108116</v>
      </c>
      <c r="H1172" s="15">
        <f t="shared" si="288"/>
        <v>8.1816891891891892</v>
      </c>
      <c r="I1172" s="11">
        <f t="shared" si="275"/>
        <v>0.1079476158522687</v>
      </c>
      <c r="J1172" s="32">
        <f t="shared" si="276"/>
        <v>2.4069400831924777E-2</v>
      </c>
      <c r="K1172" s="32">
        <f t="shared" si="277"/>
        <v>41.546526520661722</v>
      </c>
      <c r="L1172" s="8">
        <v>1</v>
      </c>
      <c r="M1172" s="9">
        <v>0</v>
      </c>
      <c r="N1172" s="8">
        <v>0</v>
      </c>
      <c r="O1172" s="9">
        <v>0</v>
      </c>
      <c r="P1172" s="9">
        <v>0</v>
      </c>
      <c r="Q1172" s="9">
        <v>1</v>
      </c>
      <c r="R1172" s="9">
        <v>0</v>
      </c>
      <c r="S1172" s="8">
        <v>1710</v>
      </c>
      <c r="T1172" s="9">
        <v>3</v>
      </c>
      <c r="U1172" s="9">
        <f t="shared" si="289"/>
        <v>1706</v>
      </c>
      <c r="V1172" s="9">
        <f t="shared" si="286"/>
        <v>16</v>
      </c>
      <c r="W1172" s="7">
        <v>16</v>
      </c>
      <c r="X1172" s="7">
        <v>8.0500000000000007</v>
      </c>
      <c r="Y1172" s="9">
        <v>0</v>
      </c>
      <c r="Z1172" s="9">
        <v>1</v>
      </c>
      <c r="AA1172" s="9">
        <v>1</v>
      </c>
      <c r="AB1172" s="9">
        <v>0</v>
      </c>
      <c r="AC1172" s="9">
        <v>0</v>
      </c>
      <c r="AD1172" s="29">
        <v>0</v>
      </c>
      <c r="AE1172" s="187">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V1172" s="17"/>
      <c r="AW1172">
        <v>0.27</v>
      </c>
      <c r="AX1172" s="17">
        <v>0.73</v>
      </c>
      <c r="AY1172" s="17" t="s">
        <v>233</v>
      </c>
      <c r="BE1172" s="17"/>
      <c r="BH1172" s="17"/>
      <c r="BK1172" s="24">
        <v>17</v>
      </c>
      <c r="BL1172">
        <v>1</v>
      </c>
      <c r="BM1172">
        <v>0</v>
      </c>
      <c r="BN1172">
        <v>0</v>
      </c>
      <c r="BO1172" s="179">
        <v>0</v>
      </c>
      <c r="BP1172" s="179">
        <v>0</v>
      </c>
      <c r="BQ1172" s="179">
        <v>0</v>
      </c>
      <c r="BR1172" s="179">
        <v>0</v>
      </c>
      <c r="BS1172" s="17">
        <v>0</v>
      </c>
      <c r="BT1172" s="179">
        <v>1</v>
      </c>
      <c r="BU1172" s="179">
        <v>0</v>
      </c>
      <c r="BV1172" s="179">
        <v>0</v>
      </c>
      <c r="BW1172" s="17">
        <v>0</v>
      </c>
      <c r="BX1172" s="179">
        <v>0</v>
      </c>
      <c r="BY1172" s="179">
        <v>0</v>
      </c>
      <c r="BZ1172" s="179">
        <v>0</v>
      </c>
      <c r="CA1172" s="179">
        <v>0</v>
      </c>
      <c r="CB1172" s="17">
        <v>0</v>
      </c>
      <c r="CC1172" s="179">
        <v>0</v>
      </c>
      <c r="CD1172" s="179">
        <v>0</v>
      </c>
      <c r="CE1172" s="179">
        <v>1</v>
      </c>
      <c r="CF1172" s="179">
        <v>1</v>
      </c>
      <c r="CG1172" s="179">
        <v>0</v>
      </c>
      <c r="CH1172" s="179">
        <v>0</v>
      </c>
      <c r="CI1172" s="179">
        <v>0</v>
      </c>
      <c r="CJ1172" s="179">
        <v>0</v>
      </c>
      <c r="CK1172" s="179">
        <v>0</v>
      </c>
      <c r="CL1172" s="179">
        <v>0</v>
      </c>
      <c r="CM1172" s="17">
        <v>0</v>
      </c>
      <c r="CX1172" s="33" t="s">
        <v>85</v>
      </c>
    </row>
    <row r="1173" spans="1:102" x14ac:dyDescent="0.25">
      <c r="A1173">
        <v>1172</v>
      </c>
      <c r="B1173">
        <v>78</v>
      </c>
      <c r="C1173" s="24" t="s">
        <v>4211</v>
      </c>
      <c r="D1173" s="12">
        <v>6.96</v>
      </c>
      <c r="E1173" s="13">
        <v>0.54469565217391303</v>
      </c>
      <c r="F1173" s="7">
        <v>12.777777777777779</v>
      </c>
      <c r="G1173" s="7">
        <f t="shared" si="287"/>
        <v>6.4153043478260869</v>
      </c>
      <c r="H1173" s="15">
        <f t="shared" si="288"/>
        <v>7.504695652173913</v>
      </c>
      <c r="I1173" s="11">
        <f t="shared" si="275"/>
        <v>0.29554194453777705</v>
      </c>
      <c r="J1173" s="32">
        <f t="shared" si="276"/>
        <v>2.312936957252168E-2</v>
      </c>
      <c r="K1173" s="32">
        <f t="shared" si="277"/>
        <v>43.235073782038022</v>
      </c>
      <c r="L1173" s="8">
        <v>1</v>
      </c>
      <c r="M1173" s="9">
        <v>0</v>
      </c>
      <c r="N1173" s="8">
        <v>0</v>
      </c>
      <c r="O1173" s="9">
        <v>0</v>
      </c>
      <c r="P1173" s="9">
        <v>0</v>
      </c>
      <c r="Q1173" s="9">
        <v>1</v>
      </c>
      <c r="R1173" s="9">
        <v>0</v>
      </c>
      <c r="S1173" s="8">
        <v>1710</v>
      </c>
      <c r="T1173" s="9">
        <v>3</v>
      </c>
      <c r="U1173" s="9">
        <f t="shared" si="289"/>
        <v>1706</v>
      </c>
      <c r="V1173" s="9">
        <f t="shared" si="286"/>
        <v>16</v>
      </c>
      <c r="W1173" s="7">
        <v>17</v>
      </c>
      <c r="X1173" s="7">
        <v>8.0500000000000007</v>
      </c>
      <c r="Y1173" s="9">
        <v>0</v>
      </c>
      <c r="Z1173" s="9">
        <v>1</v>
      </c>
      <c r="AA1173" s="9">
        <v>1</v>
      </c>
      <c r="AB1173" s="9">
        <v>0</v>
      </c>
      <c r="AC1173" s="9">
        <v>0</v>
      </c>
      <c r="AD1173" s="29">
        <v>0</v>
      </c>
      <c r="AE1173" s="187">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V1173" s="17"/>
      <c r="AW1173">
        <v>0.27</v>
      </c>
      <c r="AX1173" s="17">
        <v>0.73</v>
      </c>
      <c r="AY1173" s="17" t="s">
        <v>233</v>
      </c>
      <c r="BE1173" s="17"/>
      <c r="BH1173" s="17"/>
      <c r="BK1173" s="24">
        <v>17</v>
      </c>
      <c r="BL1173">
        <v>1</v>
      </c>
      <c r="BM1173">
        <v>0</v>
      </c>
      <c r="BN1173">
        <v>0</v>
      </c>
      <c r="BO1173" s="179">
        <v>0</v>
      </c>
      <c r="BP1173" s="179">
        <v>0</v>
      </c>
      <c r="BQ1173" s="179">
        <v>0</v>
      </c>
      <c r="BR1173" s="179">
        <v>0</v>
      </c>
      <c r="BS1173" s="17">
        <v>0</v>
      </c>
      <c r="BT1173" s="179">
        <v>1</v>
      </c>
      <c r="BU1173" s="179">
        <v>0</v>
      </c>
      <c r="BV1173" s="179">
        <v>0</v>
      </c>
      <c r="BW1173" s="17">
        <v>0</v>
      </c>
      <c r="BX1173" s="179">
        <v>0</v>
      </c>
      <c r="BY1173" s="179">
        <v>0</v>
      </c>
      <c r="BZ1173" s="179">
        <v>0</v>
      </c>
      <c r="CA1173" s="179">
        <v>0</v>
      </c>
      <c r="CB1173" s="17">
        <v>0</v>
      </c>
      <c r="CC1173" s="179">
        <v>0</v>
      </c>
      <c r="CD1173" s="179">
        <v>0</v>
      </c>
      <c r="CE1173" s="179">
        <v>1</v>
      </c>
      <c r="CF1173" s="179">
        <v>1</v>
      </c>
      <c r="CG1173" s="179">
        <v>0</v>
      </c>
      <c r="CH1173" s="179">
        <v>0</v>
      </c>
      <c r="CI1173" s="179">
        <v>0</v>
      </c>
      <c r="CJ1173" s="179">
        <v>0</v>
      </c>
      <c r="CK1173" s="179">
        <v>0</v>
      </c>
      <c r="CL1173" s="179">
        <v>0</v>
      </c>
      <c r="CM1173" s="17">
        <v>0</v>
      </c>
      <c r="CX1173" s="33" t="s">
        <v>85</v>
      </c>
    </row>
    <row r="1174" spans="1:102" x14ac:dyDescent="0.25">
      <c r="A1174">
        <v>1173</v>
      </c>
      <c r="B1174">
        <v>79</v>
      </c>
      <c r="C1174" s="24" t="s">
        <v>4225</v>
      </c>
      <c r="D1174" s="12">
        <v>3.1</v>
      </c>
      <c r="E1174" s="13">
        <f>D1174/F1174</f>
        <v>0.60665362035225046</v>
      </c>
      <c r="F1174" s="7">
        <v>5.1100000000000003</v>
      </c>
      <c r="G1174" s="7">
        <f t="shared" ref="G1174:G1179" si="290">D1174-E1174</f>
        <v>2.4933463796477495</v>
      </c>
      <c r="H1174" s="15">
        <f t="shared" ref="H1174:H1179" si="291">D1174+E1174</f>
        <v>3.7066536203522507</v>
      </c>
      <c r="I1174" s="11">
        <f t="shared" si="275"/>
        <v>0.16864483491355817</v>
      </c>
      <c r="J1174" s="32">
        <f t="shared" si="276"/>
        <v>3.3002903114199254E-2</v>
      </c>
      <c r="K1174" s="32">
        <f t="shared" si="277"/>
        <v>30.300364684274015</v>
      </c>
      <c r="L1174" s="8">
        <v>0</v>
      </c>
      <c r="M1174" s="9">
        <v>1</v>
      </c>
      <c r="N1174" s="8">
        <v>0</v>
      </c>
      <c r="O1174" s="9">
        <v>0</v>
      </c>
      <c r="P1174" s="9">
        <v>1</v>
      </c>
      <c r="Q1174" s="9">
        <v>0</v>
      </c>
      <c r="R1174" s="9">
        <v>0</v>
      </c>
      <c r="S1174" s="8">
        <v>900</v>
      </c>
      <c r="T1174" s="9">
        <v>7</v>
      </c>
      <c r="U1174" s="9">
        <f t="shared" si="289"/>
        <v>892</v>
      </c>
      <c r="V1174" s="9">
        <f t="shared" si="286"/>
        <v>6</v>
      </c>
      <c r="W1174" s="7">
        <v>10.900500000000001</v>
      </c>
      <c r="X1174" s="7">
        <f>BK1174-W1174-7</f>
        <v>20.099499999999999</v>
      </c>
      <c r="Y1174" s="9">
        <v>1</v>
      </c>
      <c r="Z1174" s="9">
        <v>0</v>
      </c>
      <c r="AA1174" s="9">
        <v>0</v>
      </c>
      <c r="AB1174" s="9">
        <v>0</v>
      </c>
      <c r="AC1174" s="9">
        <v>1</v>
      </c>
      <c r="AD1174" s="29">
        <v>0</v>
      </c>
      <c r="AE1174" s="187">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1-AT1174</f>
        <v>0.16200000000000003</v>
      </c>
      <c r="AT1174" s="39">
        <v>0.83799999999999997</v>
      </c>
      <c r="AV1174" s="17"/>
      <c r="AW1174" t="s">
        <v>98</v>
      </c>
      <c r="AX1174" s="17" t="s">
        <v>98</v>
      </c>
      <c r="AY1174" s="17" t="s">
        <v>547</v>
      </c>
      <c r="BE1174" s="17"/>
      <c r="BH1174" s="17"/>
      <c r="BK1174" s="24">
        <v>38</v>
      </c>
      <c r="BL1174">
        <v>1</v>
      </c>
      <c r="BM1174">
        <v>0</v>
      </c>
      <c r="BN1174">
        <v>0</v>
      </c>
      <c r="BO1174" s="179">
        <v>0</v>
      </c>
      <c r="BP1174" s="179">
        <v>0</v>
      </c>
      <c r="BQ1174" s="179">
        <v>0</v>
      </c>
      <c r="BR1174" s="179">
        <v>0</v>
      </c>
      <c r="BS1174" s="17">
        <v>0</v>
      </c>
      <c r="BT1174" s="179">
        <v>0</v>
      </c>
      <c r="BU1174" s="179">
        <v>0</v>
      </c>
      <c r="BV1174" s="179">
        <v>0</v>
      </c>
      <c r="BW1174" s="17">
        <v>1</v>
      </c>
      <c r="BX1174" s="179">
        <v>0</v>
      </c>
      <c r="BY1174" s="179">
        <v>0</v>
      </c>
      <c r="BZ1174" s="179">
        <v>0</v>
      </c>
      <c r="CA1174" s="179">
        <v>0</v>
      </c>
      <c r="CB1174" s="17">
        <v>0</v>
      </c>
      <c r="CC1174" s="179">
        <v>0</v>
      </c>
      <c r="CD1174" s="179">
        <v>0</v>
      </c>
      <c r="CE1174" s="179">
        <v>1</v>
      </c>
      <c r="CF1174" s="179">
        <v>1</v>
      </c>
      <c r="CG1174" s="179">
        <v>0</v>
      </c>
      <c r="CH1174" s="179">
        <v>0</v>
      </c>
      <c r="CI1174" s="179">
        <v>0</v>
      </c>
      <c r="CJ1174" s="179">
        <v>0</v>
      </c>
      <c r="CK1174" s="179">
        <v>0</v>
      </c>
      <c r="CL1174" s="179">
        <v>0</v>
      </c>
      <c r="CM1174" s="17">
        <v>0</v>
      </c>
      <c r="CX1174" s="33" t="s">
        <v>85</v>
      </c>
    </row>
    <row r="1175" spans="1:102" x14ac:dyDescent="0.25">
      <c r="A1175">
        <v>1174</v>
      </c>
      <c r="B1175">
        <v>79</v>
      </c>
      <c r="C1175" s="24" t="s">
        <v>4225</v>
      </c>
      <c r="D1175" s="12">
        <v>6.6</v>
      </c>
      <c r="E1175" s="13">
        <f t="shared" ref="E1175:E1179" si="292">D1175/F1175</f>
        <v>0.63461538461538458</v>
      </c>
      <c r="F1175" s="7">
        <v>10.4</v>
      </c>
      <c r="G1175" s="7">
        <f t="shared" si="290"/>
        <v>5.9653846153846146</v>
      </c>
      <c r="H1175" s="15">
        <f t="shared" si="291"/>
        <v>7.2346153846153847</v>
      </c>
      <c r="I1175" s="11">
        <f t="shared" si="275"/>
        <v>0.18911716850434102</v>
      </c>
      <c r="J1175" s="32">
        <f t="shared" si="276"/>
        <v>1.8184343125417404E-2</v>
      </c>
      <c r="K1175" s="32">
        <f t="shared" si="277"/>
        <v>54.992363106162294</v>
      </c>
      <c r="L1175" s="8">
        <v>0</v>
      </c>
      <c r="M1175" s="9">
        <v>1</v>
      </c>
      <c r="N1175" s="8">
        <v>0</v>
      </c>
      <c r="O1175" s="9">
        <v>0</v>
      </c>
      <c r="P1175" s="9">
        <v>1</v>
      </c>
      <c r="Q1175" s="9">
        <v>0</v>
      </c>
      <c r="R1175" s="9">
        <v>0</v>
      </c>
      <c r="S1175" s="8">
        <v>2984</v>
      </c>
      <c r="T1175" s="9">
        <v>67</v>
      </c>
      <c r="U1175" s="9">
        <f t="shared" si="289"/>
        <v>2916</v>
      </c>
      <c r="V1175" s="9">
        <f t="shared" si="286"/>
        <v>6</v>
      </c>
      <c r="W1175" s="7">
        <v>11.75</v>
      </c>
      <c r="X1175" s="7">
        <f t="shared" ref="X1175:X1179" si="293">BK1175-W1175-7</f>
        <v>19.25</v>
      </c>
      <c r="Y1175" s="9">
        <v>1</v>
      </c>
      <c r="Z1175" s="9">
        <v>0</v>
      </c>
      <c r="AA1175" s="9">
        <v>0</v>
      </c>
      <c r="AB1175" s="9">
        <v>0</v>
      </c>
      <c r="AC1175" s="9">
        <v>1</v>
      </c>
      <c r="AD1175" s="29">
        <v>0</v>
      </c>
      <c r="AE1175" s="187">
        <v>1</v>
      </c>
      <c r="AF1175" s="9">
        <v>0</v>
      </c>
      <c r="AG1175" s="29">
        <v>0</v>
      </c>
      <c r="AH1175" s="9">
        <v>1</v>
      </c>
      <c r="AI1175" s="29">
        <v>0</v>
      </c>
      <c r="AJ1175" s="20">
        <v>1993</v>
      </c>
      <c r="AK1175" s="32">
        <v>1.3000000000000043E-2</v>
      </c>
      <c r="AL1175" s="32">
        <v>7.2000000000000008E-2</v>
      </c>
      <c r="AM1175" s="32">
        <v>0.68599999999999994</v>
      </c>
      <c r="AN1175" s="42">
        <v>0.22899999999999998</v>
      </c>
      <c r="AO1175" s="41" t="s">
        <v>98</v>
      </c>
      <c r="AP1175" s="17" t="s">
        <v>98</v>
      </c>
      <c r="AQ1175">
        <v>1</v>
      </c>
      <c r="AR1175" s="39">
        <v>0</v>
      </c>
      <c r="AS1175" s="38">
        <f t="shared" ref="AS1175:AS1179" si="294">1-AT1175</f>
        <v>0.41400000000000003</v>
      </c>
      <c r="AT1175" s="39">
        <v>0.58599999999999997</v>
      </c>
      <c r="AV1175" s="17"/>
      <c r="AW1175" t="s">
        <v>98</v>
      </c>
      <c r="AX1175" s="17" t="s">
        <v>98</v>
      </c>
      <c r="AY1175" s="17" t="s">
        <v>547</v>
      </c>
      <c r="BE1175" s="17"/>
      <c r="BH1175" s="17"/>
      <c r="BK1175" s="24">
        <v>38</v>
      </c>
      <c r="BL1175">
        <v>1</v>
      </c>
      <c r="BM1175">
        <v>0</v>
      </c>
      <c r="BN1175">
        <v>0</v>
      </c>
      <c r="BO1175" s="179">
        <v>0</v>
      </c>
      <c r="BP1175" s="179">
        <v>0</v>
      </c>
      <c r="BQ1175" s="179">
        <v>0</v>
      </c>
      <c r="BR1175" s="179">
        <v>0</v>
      </c>
      <c r="BS1175" s="17">
        <v>0</v>
      </c>
      <c r="BT1175" s="179">
        <v>0</v>
      </c>
      <c r="BU1175" s="179">
        <v>0</v>
      </c>
      <c r="BV1175" s="179">
        <v>0</v>
      </c>
      <c r="BW1175" s="17">
        <v>1</v>
      </c>
      <c r="BX1175" s="179">
        <v>0</v>
      </c>
      <c r="BY1175" s="179">
        <v>0</v>
      </c>
      <c r="BZ1175" s="179">
        <v>0</v>
      </c>
      <c r="CA1175" s="179">
        <v>0</v>
      </c>
      <c r="CB1175" s="17">
        <v>0</v>
      </c>
      <c r="CC1175" s="179">
        <v>0</v>
      </c>
      <c r="CD1175" s="179">
        <v>0</v>
      </c>
      <c r="CE1175" s="179">
        <v>1</v>
      </c>
      <c r="CF1175" s="179">
        <v>1</v>
      </c>
      <c r="CG1175" s="179">
        <v>0</v>
      </c>
      <c r="CH1175" s="179">
        <v>0</v>
      </c>
      <c r="CI1175" s="179">
        <v>0</v>
      </c>
      <c r="CJ1175" s="179">
        <v>0</v>
      </c>
      <c r="CK1175" s="179">
        <v>0</v>
      </c>
      <c r="CL1175" s="179">
        <v>0</v>
      </c>
      <c r="CM1175" s="17">
        <v>0</v>
      </c>
      <c r="CX1175" s="33" t="s">
        <v>85</v>
      </c>
    </row>
    <row r="1176" spans="1:102" x14ac:dyDescent="0.25">
      <c r="A1176">
        <v>1175</v>
      </c>
      <c r="B1176">
        <v>79</v>
      </c>
      <c r="C1176" s="24" t="s">
        <v>4225</v>
      </c>
      <c r="D1176" s="12">
        <v>6.7</v>
      </c>
      <c r="E1176" s="13">
        <f t="shared" si="292"/>
        <v>0.72198275862068972</v>
      </c>
      <c r="F1176" s="7">
        <v>9.2799999999999994</v>
      </c>
      <c r="G1176" s="7">
        <f t="shared" si="290"/>
        <v>5.9780172413793107</v>
      </c>
      <c r="H1176" s="15">
        <f t="shared" si="291"/>
        <v>7.4219827586206897</v>
      </c>
      <c r="I1176" s="11">
        <f t="shared" si="275"/>
        <v>0.19712944373560221</v>
      </c>
      <c r="J1176" s="32">
        <f t="shared" si="276"/>
        <v>2.1242396954267481E-2</v>
      </c>
      <c r="K1176" s="32">
        <f t="shared" si="277"/>
        <v>47.075666750456122</v>
      </c>
      <c r="L1176" s="8">
        <v>0</v>
      </c>
      <c r="M1176" s="9">
        <v>1</v>
      </c>
      <c r="N1176" s="8">
        <v>0</v>
      </c>
      <c r="O1176" s="9">
        <v>0</v>
      </c>
      <c r="P1176" s="9">
        <v>1</v>
      </c>
      <c r="Q1176" s="9">
        <v>0</v>
      </c>
      <c r="R1176" s="9">
        <v>0</v>
      </c>
      <c r="S1176" s="8">
        <v>2198</v>
      </c>
      <c r="T1176" s="9">
        <v>67</v>
      </c>
      <c r="U1176" s="9">
        <f t="shared" si="289"/>
        <v>2130</v>
      </c>
      <c r="V1176" s="9">
        <f t="shared" si="286"/>
        <v>6</v>
      </c>
      <c r="W1176" s="7">
        <v>11.290999999999999</v>
      </c>
      <c r="X1176" s="7">
        <f t="shared" si="293"/>
        <v>19.709000000000003</v>
      </c>
      <c r="Y1176" s="9">
        <v>1</v>
      </c>
      <c r="Z1176" s="9">
        <v>0</v>
      </c>
      <c r="AA1176" s="9">
        <v>0</v>
      </c>
      <c r="AB1176" s="9">
        <v>0</v>
      </c>
      <c r="AC1176" s="9">
        <v>1</v>
      </c>
      <c r="AD1176" s="29">
        <v>0</v>
      </c>
      <c r="AE1176" s="187">
        <v>1</v>
      </c>
      <c r="AF1176" s="9">
        <v>0</v>
      </c>
      <c r="AG1176" s="29">
        <v>0</v>
      </c>
      <c r="AH1176" s="9">
        <v>1</v>
      </c>
      <c r="AI1176" s="29">
        <v>0</v>
      </c>
      <c r="AJ1176" s="20">
        <v>1994</v>
      </c>
      <c r="AK1176" s="32">
        <v>1.3500000000000033E-2</v>
      </c>
      <c r="AL1176" s="32">
        <v>0.1275</v>
      </c>
      <c r="AM1176" s="32">
        <v>0.72799999999999998</v>
      </c>
      <c r="AN1176" s="42">
        <v>0.13100000000000001</v>
      </c>
      <c r="AO1176" s="41" t="s">
        <v>98</v>
      </c>
      <c r="AP1176" s="17" t="s">
        <v>98</v>
      </c>
      <c r="AQ1176">
        <v>1</v>
      </c>
      <c r="AR1176" s="39">
        <v>0</v>
      </c>
      <c r="AS1176" s="38">
        <f t="shared" si="294"/>
        <v>0.504</v>
      </c>
      <c r="AT1176" s="39">
        <v>0.496</v>
      </c>
      <c r="AV1176" s="17"/>
      <c r="AW1176" t="s">
        <v>98</v>
      </c>
      <c r="AX1176" s="17" t="s">
        <v>98</v>
      </c>
      <c r="AY1176" s="17" t="s">
        <v>547</v>
      </c>
      <c r="BE1176" s="17"/>
      <c r="BH1176" s="17"/>
      <c r="BK1176" s="24">
        <v>38</v>
      </c>
      <c r="BL1176">
        <v>1</v>
      </c>
      <c r="BM1176">
        <v>0</v>
      </c>
      <c r="BN1176">
        <v>0</v>
      </c>
      <c r="BO1176" s="179">
        <v>0</v>
      </c>
      <c r="BP1176" s="179">
        <v>0</v>
      </c>
      <c r="BQ1176" s="179">
        <v>0</v>
      </c>
      <c r="BR1176" s="179">
        <v>0</v>
      </c>
      <c r="BS1176" s="17">
        <v>0</v>
      </c>
      <c r="BT1176" s="179">
        <v>0</v>
      </c>
      <c r="BU1176" s="179">
        <v>0</v>
      </c>
      <c r="BV1176" s="179">
        <v>0</v>
      </c>
      <c r="BW1176" s="17">
        <v>1</v>
      </c>
      <c r="BX1176" s="179">
        <v>0</v>
      </c>
      <c r="BY1176" s="179">
        <v>0</v>
      </c>
      <c r="BZ1176" s="179">
        <v>0</v>
      </c>
      <c r="CA1176" s="179">
        <v>0</v>
      </c>
      <c r="CB1176" s="17">
        <v>0</v>
      </c>
      <c r="CC1176" s="179">
        <v>0</v>
      </c>
      <c r="CD1176" s="179">
        <v>0</v>
      </c>
      <c r="CE1176" s="179">
        <v>1</v>
      </c>
      <c r="CF1176" s="179">
        <v>1</v>
      </c>
      <c r="CG1176" s="179">
        <v>0</v>
      </c>
      <c r="CH1176" s="179">
        <v>0</v>
      </c>
      <c r="CI1176" s="179">
        <v>0</v>
      </c>
      <c r="CJ1176" s="179">
        <v>0</v>
      </c>
      <c r="CK1176" s="179">
        <v>0</v>
      </c>
      <c r="CL1176" s="179">
        <v>0</v>
      </c>
      <c r="CM1176" s="17">
        <v>0</v>
      </c>
      <c r="CX1176" s="33" t="s">
        <v>85</v>
      </c>
    </row>
    <row r="1177" spans="1:102" x14ac:dyDescent="0.25">
      <c r="A1177">
        <v>1176</v>
      </c>
      <c r="B1177">
        <v>79</v>
      </c>
      <c r="C1177" s="24" t="s">
        <v>4225</v>
      </c>
      <c r="D1177" s="12">
        <v>5.4</v>
      </c>
      <c r="E1177" s="13">
        <f t="shared" si="292"/>
        <v>0.61784897025171626</v>
      </c>
      <c r="F1177" s="7">
        <v>8.74</v>
      </c>
      <c r="G1177" s="7">
        <f t="shared" si="290"/>
        <v>4.7821510297482845</v>
      </c>
      <c r="H1177" s="15">
        <f t="shared" si="291"/>
        <v>6.0178489702517162</v>
      </c>
      <c r="I1177" s="11">
        <f t="shared" si="275"/>
        <v>0.29339638246480187</v>
      </c>
      <c r="J1177" s="32">
        <f t="shared" si="276"/>
        <v>3.3569380144714174E-2</v>
      </c>
      <c r="K1177" s="32">
        <f t="shared" si="277"/>
        <v>29.789051680105562</v>
      </c>
      <c r="L1177" s="8">
        <v>0</v>
      </c>
      <c r="M1177" s="9">
        <v>1</v>
      </c>
      <c r="N1177" s="8">
        <v>0</v>
      </c>
      <c r="O1177" s="9">
        <v>0</v>
      </c>
      <c r="P1177" s="9">
        <v>1</v>
      </c>
      <c r="Q1177" s="9">
        <v>0</v>
      </c>
      <c r="R1177" s="9">
        <v>0</v>
      </c>
      <c r="S1177" s="8">
        <v>819</v>
      </c>
      <c r="T1177" s="9">
        <v>7</v>
      </c>
      <c r="U1177" s="9">
        <f t="shared" si="289"/>
        <v>811</v>
      </c>
      <c r="V1177" s="9">
        <f t="shared" si="286"/>
        <v>6</v>
      </c>
      <c r="W1177" s="7">
        <v>10.900500000000001</v>
      </c>
      <c r="X1177" s="7">
        <f t="shared" si="293"/>
        <v>17.599499999999999</v>
      </c>
      <c r="Y1177" s="9">
        <v>1</v>
      </c>
      <c r="Z1177" s="9">
        <v>0</v>
      </c>
      <c r="AA1177" s="9">
        <v>0</v>
      </c>
      <c r="AB1177" s="9">
        <v>0</v>
      </c>
      <c r="AC1177" s="9">
        <v>1</v>
      </c>
      <c r="AD1177" s="29">
        <v>0</v>
      </c>
      <c r="AE1177" s="187">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4"/>
        <v>9.8999999999999977E-2</v>
      </c>
      <c r="AT1177" s="39">
        <v>0.90100000000000002</v>
      </c>
      <c r="AV1177" s="17"/>
      <c r="AW1177" t="s">
        <v>98</v>
      </c>
      <c r="AX1177" s="17" t="s">
        <v>98</v>
      </c>
      <c r="AY1177" s="17" t="s">
        <v>547</v>
      </c>
      <c r="BE1177" s="17"/>
      <c r="BH1177" s="17"/>
      <c r="BK1177" s="24">
        <v>35.5</v>
      </c>
      <c r="BL1177">
        <v>1</v>
      </c>
      <c r="BM1177">
        <v>0</v>
      </c>
      <c r="BN1177">
        <v>0</v>
      </c>
      <c r="BO1177" s="179">
        <v>0</v>
      </c>
      <c r="BP1177" s="179">
        <v>0</v>
      </c>
      <c r="BQ1177" s="179">
        <v>0</v>
      </c>
      <c r="BR1177" s="179">
        <v>0</v>
      </c>
      <c r="BS1177" s="17">
        <v>0</v>
      </c>
      <c r="BT1177" s="179">
        <v>0</v>
      </c>
      <c r="BU1177" s="179">
        <v>0</v>
      </c>
      <c r="BV1177" s="179">
        <v>0</v>
      </c>
      <c r="BW1177" s="17">
        <v>1</v>
      </c>
      <c r="BX1177" s="179">
        <v>0</v>
      </c>
      <c r="BY1177" s="179">
        <v>0</v>
      </c>
      <c r="BZ1177" s="179">
        <v>0</v>
      </c>
      <c r="CA1177" s="179">
        <v>0</v>
      </c>
      <c r="CB1177" s="17">
        <v>0</v>
      </c>
      <c r="CC1177" s="179">
        <v>0</v>
      </c>
      <c r="CD1177" s="179">
        <v>0</v>
      </c>
      <c r="CE1177" s="179">
        <v>1</v>
      </c>
      <c r="CF1177" s="179">
        <v>1</v>
      </c>
      <c r="CG1177" s="179">
        <v>0</v>
      </c>
      <c r="CH1177" s="179">
        <v>0</v>
      </c>
      <c r="CI1177" s="179">
        <v>0</v>
      </c>
      <c r="CJ1177" s="179">
        <v>0</v>
      </c>
      <c r="CK1177" s="179">
        <v>0</v>
      </c>
      <c r="CL1177" s="179">
        <v>0</v>
      </c>
      <c r="CM1177" s="17">
        <v>0</v>
      </c>
      <c r="CX1177" s="33" t="s">
        <v>85</v>
      </c>
    </row>
    <row r="1178" spans="1:102" x14ac:dyDescent="0.25">
      <c r="A1178">
        <v>1177</v>
      </c>
      <c r="B1178">
        <v>79</v>
      </c>
      <c r="C1178" s="24" t="s">
        <v>4225</v>
      </c>
      <c r="D1178" s="12">
        <v>7.4</v>
      </c>
      <c r="E1178" s="13">
        <f t="shared" si="292"/>
        <v>0.56060606060606066</v>
      </c>
      <c r="F1178" s="7">
        <v>13.2</v>
      </c>
      <c r="G1178" s="7">
        <f t="shared" si="290"/>
        <v>6.8393939393939398</v>
      </c>
      <c r="H1178" s="15">
        <f t="shared" si="291"/>
        <v>7.9606060606060609</v>
      </c>
      <c r="I1178" s="11">
        <f t="shared" si="275"/>
        <v>0.21390048831681061</v>
      </c>
      <c r="J1178" s="32">
        <f t="shared" si="276"/>
        <v>1.6204582448243226E-2</v>
      </c>
      <c r="K1178" s="32">
        <f t="shared" si="277"/>
        <v>61.710939062697797</v>
      </c>
      <c r="L1178" s="8">
        <v>0</v>
      </c>
      <c r="M1178" s="9">
        <v>1</v>
      </c>
      <c r="N1178" s="8">
        <v>0</v>
      </c>
      <c r="O1178" s="9">
        <v>0</v>
      </c>
      <c r="P1178" s="9">
        <v>1</v>
      </c>
      <c r="Q1178" s="9">
        <v>0</v>
      </c>
      <c r="R1178" s="9">
        <v>0</v>
      </c>
      <c r="S1178" s="8">
        <v>3702</v>
      </c>
      <c r="T1178" s="9">
        <v>67</v>
      </c>
      <c r="U1178" s="9">
        <f t="shared" si="289"/>
        <v>3634</v>
      </c>
      <c r="V1178" s="9">
        <f t="shared" si="286"/>
        <v>6</v>
      </c>
      <c r="W1178" s="7">
        <v>11.75</v>
      </c>
      <c r="X1178" s="7">
        <f t="shared" si="293"/>
        <v>16.75</v>
      </c>
      <c r="Y1178" s="9">
        <v>1</v>
      </c>
      <c r="Z1178" s="9">
        <v>0</v>
      </c>
      <c r="AA1178" s="9">
        <v>0</v>
      </c>
      <c r="AB1178" s="9">
        <v>0</v>
      </c>
      <c r="AC1178" s="9">
        <v>1</v>
      </c>
      <c r="AD1178" s="29">
        <v>0</v>
      </c>
      <c r="AE1178" s="187">
        <v>1</v>
      </c>
      <c r="AF1178" s="9">
        <v>0</v>
      </c>
      <c r="AG1178" s="29">
        <v>0</v>
      </c>
      <c r="AH1178" s="9">
        <v>1</v>
      </c>
      <c r="AI1178" s="29">
        <v>0</v>
      </c>
      <c r="AJ1178" s="20">
        <v>1993</v>
      </c>
      <c r="AK1178" s="32">
        <v>1.3000000000000043E-2</v>
      </c>
      <c r="AL1178" s="32">
        <v>7.2000000000000008E-2</v>
      </c>
      <c r="AM1178" s="32">
        <v>0.68599999999999994</v>
      </c>
      <c r="AN1178" s="42">
        <v>0.22899999999999998</v>
      </c>
      <c r="AO1178" s="41" t="s">
        <v>98</v>
      </c>
      <c r="AP1178" s="17" t="s">
        <v>98</v>
      </c>
      <c r="AQ1178">
        <v>0</v>
      </c>
      <c r="AR1178" s="39">
        <v>1</v>
      </c>
      <c r="AS1178" s="38">
        <f t="shared" si="294"/>
        <v>0.30300000000000005</v>
      </c>
      <c r="AT1178" s="39">
        <v>0.69699999999999995</v>
      </c>
      <c r="AV1178" s="17"/>
      <c r="AW1178" t="s">
        <v>98</v>
      </c>
      <c r="AX1178" s="17" t="s">
        <v>98</v>
      </c>
      <c r="AY1178" s="17" t="s">
        <v>547</v>
      </c>
      <c r="BE1178" s="17"/>
      <c r="BH1178" s="17"/>
      <c r="BK1178" s="24">
        <v>35.5</v>
      </c>
      <c r="BL1178">
        <v>1</v>
      </c>
      <c r="BM1178">
        <v>0</v>
      </c>
      <c r="BN1178">
        <v>0</v>
      </c>
      <c r="BO1178" s="179">
        <v>0</v>
      </c>
      <c r="BP1178" s="179">
        <v>0</v>
      </c>
      <c r="BQ1178" s="179">
        <v>0</v>
      </c>
      <c r="BR1178" s="179">
        <v>0</v>
      </c>
      <c r="BS1178" s="17">
        <v>0</v>
      </c>
      <c r="BT1178" s="179">
        <v>0</v>
      </c>
      <c r="BU1178" s="179">
        <v>0</v>
      </c>
      <c r="BV1178" s="179">
        <v>0</v>
      </c>
      <c r="BW1178" s="17">
        <v>1</v>
      </c>
      <c r="BX1178" s="179">
        <v>0</v>
      </c>
      <c r="BY1178" s="179">
        <v>0</v>
      </c>
      <c r="BZ1178" s="179">
        <v>0</v>
      </c>
      <c r="CA1178" s="179">
        <v>0</v>
      </c>
      <c r="CB1178" s="17">
        <v>0</v>
      </c>
      <c r="CC1178" s="179">
        <v>0</v>
      </c>
      <c r="CD1178" s="179">
        <v>0</v>
      </c>
      <c r="CE1178" s="179">
        <v>1</v>
      </c>
      <c r="CF1178" s="179">
        <v>1</v>
      </c>
      <c r="CG1178" s="179">
        <v>0</v>
      </c>
      <c r="CH1178" s="179">
        <v>0</v>
      </c>
      <c r="CI1178" s="179">
        <v>0</v>
      </c>
      <c r="CJ1178" s="179">
        <v>0</v>
      </c>
      <c r="CK1178" s="179">
        <v>0</v>
      </c>
      <c r="CL1178" s="179">
        <v>0</v>
      </c>
      <c r="CM1178" s="17">
        <v>0</v>
      </c>
      <c r="CX1178" s="33" t="s">
        <v>85</v>
      </c>
    </row>
    <row r="1179" spans="1:102" x14ac:dyDescent="0.25">
      <c r="A1179">
        <v>1178</v>
      </c>
      <c r="B1179">
        <v>79</v>
      </c>
      <c r="C1179" s="24" t="s">
        <v>4225</v>
      </c>
      <c r="D1179" s="12">
        <v>9.6</v>
      </c>
      <c r="E1179" s="13">
        <f t="shared" si="292"/>
        <v>0.62745098039215685</v>
      </c>
      <c r="F1179" s="7">
        <v>15.3</v>
      </c>
      <c r="G1179" s="7">
        <f t="shared" si="290"/>
        <v>8.9725490196078432</v>
      </c>
      <c r="H1179" s="15">
        <f t="shared" si="291"/>
        <v>10.227450980392156</v>
      </c>
      <c r="I1179" s="11">
        <f t="shared" si="275"/>
        <v>0.2848964426437135</v>
      </c>
      <c r="J1179" s="32">
        <f t="shared" si="276"/>
        <v>1.8620682525732908E-2</v>
      </c>
      <c r="K1179" s="32">
        <f t="shared" si="277"/>
        <v>53.703724265641014</v>
      </c>
      <c r="L1179" s="8">
        <v>0</v>
      </c>
      <c r="M1179" s="9">
        <v>1</v>
      </c>
      <c r="N1179" s="8">
        <v>0</v>
      </c>
      <c r="O1179" s="9">
        <v>0</v>
      </c>
      <c r="P1179" s="9">
        <v>1</v>
      </c>
      <c r="Q1179" s="9">
        <v>0</v>
      </c>
      <c r="R1179" s="9">
        <v>0</v>
      </c>
      <c r="S1179" s="8">
        <v>2718</v>
      </c>
      <c r="T1179" s="9">
        <v>67</v>
      </c>
      <c r="U1179" s="9">
        <f t="shared" si="289"/>
        <v>2650</v>
      </c>
      <c r="V1179" s="9">
        <f t="shared" si="286"/>
        <v>6</v>
      </c>
      <c r="W1179" s="7">
        <v>11.290999999999999</v>
      </c>
      <c r="X1179" s="7">
        <f t="shared" si="293"/>
        <v>17.209000000000003</v>
      </c>
      <c r="Y1179" s="9">
        <v>1</v>
      </c>
      <c r="Z1179" s="9">
        <v>0</v>
      </c>
      <c r="AA1179" s="9">
        <v>0</v>
      </c>
      <c r="AB1179" s="9">
        <v>0</v>
      </c>
      <c r="AC1179" s="9">
        <v>1</v>
      </c>
      <c r="AD1179" s="29">
        <v>0</v>
      </c>
      <c r="AE1179" s="187">
        <v>1</v>
      </c>
      <c r="AF1179" s="9">
        <v>0</v>
      </c>
      <c r="AG1179" s="29">
        <v>0</v>
      </c>
      <c r="AH1179" s="9">
        <v>1</v>
      </c>
      <c r="AI1179" s="29">
        <v>0</v>
      </c>
      <c r="AJ1179" s="20">
        <v>1994</v>
      </c>
      <c r="AK1179" s="32">
        <v>1.3500000000000033E-2</v>
      </c>
      <c r="AL1179" s="32">
        <v>0.1275</v>
      </c>
      <c r="AM1179" s="32">
        <v>0.72799999999999998</v>
      </c>
      <c r="AN1179" s="42">
        <v>0.13100000000000001</v>
      </c>
      <c r="AO1179" s="41" t="s">
        <v>98</v>
      </c>
      <c r="AP1179" s="17" t="s">
        <v>98</v>
      </c>
      <c r="AQ1179">
        <v>0</v>
      </c>
      <c r="AR1179" s="39">
        <v>1</v>
      </c>
      <c r="AS1179" s="38">
        <f t="shared" si="294"/>
        <v>0.378</v>
      </c>
      <c r="AT1179" s="39">
        <v>0.622</v>
      </c>
      <c r="AV1179" s="17"/>
      <c r="AW1179" t="s">
        <v>98</v>
      </c>
      <c r="AX1179" s="17" t="s">
        <v>98</v>
      </c>
      <c r="AY1179" s="17" t="s">
        <v>547</v>
      </c>
      <c r="BE1179" s="17"/>
      <c r="BH1179" s="17"/>
      <c r="BK1179" s="24">
        <v>35.5</v>
      </c>
      <c r="BL1179">
        <v>1</v>
      </c>
      <c r="BM1179">
        <v>0</v>
      </c>
      <c r="BN1179">
        <v>0</v>
      </c>
      <c r="BO1179" s="179">
        <v>0</v>
      </c>
      <c r="BP1179" s="179">
        <v>0</v>
      </c>
      <c r="BQ1179" s="179">
        <v>0</v>
      </c>
      <c r="BR1179" s="179">
        <v>0</v>
      </c>
      <c r="BS1179" s="17">
        <v>0</v>
      </c>
      <c r="BT1179" s="179">
        <v>0</v>
      </c>
      <c r="BU1179" s="179">
        <v>0</v>
      </c>
      <c r="BV1179" s="179">
        <v>0</v>
      </c>
      <c r="BW1179" s="17">
        <v>1</v>
      </c>
      <c r="BX1179" s="179">
        <v>0</v>
      </c>
      <c r="BY1179" s="179">
        <v>0</v>
      </c>
      <c r="BZ1179" s="179">
        <v>0</v>
      </c>
      <c r="CA1179" s="179">
        <v>0</v>
      </c>
      <c r="CB1179" s="17">
        <v>0</v>
      </c>
      <c r="CC1179" s="179">
        <v>0</v>
      </c>
      <c r="CD1179" s="179">
        <v>0</v>
      </c>
      <c r="CE1179" s="179">
        <v>1</v>
      </c>
      <c r="CF1179" s="179">
        <v>1</v>
      </c>
      <c r="CG1179" s="179">
        <v>0</v>
      </c>
      <c r="CH1179" s="179">
        <v>0</v>
      </c>
      <c r="CI1179" s="179">
        <v>0</v>
      </c>
      <c r="CJ1179" s="179">
        <v>0</v>
      </c>
      <c r="CK1179" s="179">
        <v>0</v>
      </c>
      <c r="CL1179" s="179">
        <v>0</v>
      </c>
      <c r="CM1179" s="17">
        <v>0</v>
      </c>
      <c r="CX1179" s="33" t="s">
        <v>85</v>
      </c>
    </row>
    <row r="1180" spans="1:102" x14ac:dyDescent="0.25">
      <c r="A1180">
        <v>1179</v>
      </c>
      <c r="B1180">
        <v>80</v>
      </c>
      <c r="C1180" s="24" t="s">
        <v>4241</v>
      </c>
      <c r="D1180" s="12">
        <v>0.77294566448709023</v>
      </c>
      <c r="E1180" s="13">
        <v>3.1939903491202078E-2</v>
      </c>
      <c r="F1180" s="7">
        <v>24.2</v>
      </c>
      <c r="G1180" s="7">
        <f t="shared" ref="G1180:G1200" si="295">D1180-E1180</f>
        <v>0.74100576099588811</v>
      </c>
      <c r="H1180" s="15">
        <f t="shared" ref="H1180:H1200" si="296">D1180+E1180</f>
        <v>0.80488556797829236</v>
      </c>
      <c r="I1180" s="11">
        <f t="shared" si="275"/>
        <v>7.7177125758129017E-2</v>
      </c>
      <c r="J1180" s="32">
        <f t="shared" si="276"/>
        <v>3.1891374280218605E-3</v>
      </c>
      <c r="K1180" s="32">
        <f t="shared" si="277"/>
        <v>313.5644112459193</v>
      </c>
      <c r="L1180" s="8">
        <v>1</v>
      </c>
      <c r="M1180" s="9">
        <v>0</v>
      </c>
      <c r="N1180" s="8">
        <v>0</v>
      </c>
      <c r="O1180" s="9">
        <v>0</v>
      </c>
      <c r="P1180" s="9">
        <v>1</v>
      </c>
      <c r="Q1180" s="9">
        <v>0</v>
      </c>
      <c r="R1180" s="9">
        <v>0</v>
      </c>
      <c r="S1180" s="8">
        <v>97751</v>
      </c>
      <c r="T1180" s="9">
        <v>13</v>
      </c>
      <c r="U1180" s="9">
        <f t="shared" si="289"/>
        <v>97737</v>
      </c>
      <c r="V1180" s="9">
        <f t="shared" si="286"/>
        <v>21</v>
      </c>
      <c r="W1180" s="7">
        <f>AK1180*0+AL1180*5+AM1180*12+AN1180*15</f>
        <v>7.1149999999999993</v>
      </c>
      <c r="X1180" s="7">
        <v>11.32</v>
      </c>
      <c r="Y1180" s="9">
        <v>0</v>
      </c>
      <c r="Z1180" s="9">
        <v>1</v>
      </c>
      <c r="AA1180" s="9">
        <v>1</v>
      </c>
      <c r="AB1180" s="9">
        <v>0</v>
      </c>
      <c r="AC1180" s="9">
        <v>0</v>
      </c>
      <c r="AD1180" s="29">
        <v>0</v>
      </c>
      <c r="AE1180" s="187">
        <v>0</v>
      </c>
      <c r="AF1180" s="9">
        <v>1</v>
      </c>
      <c r="AG1180" s="29">
        <v>0</v>
      </c>
      <c r="AH1180" s="9">
        <v>1</v>
      </c>
      <c r="AI1180" s="29">
        <v>0</v>
      </c>
      <c r="AJ1180" s="20">
        <v>2002</v>
      </c>
      <c r="AK1180" s="32">
        <v>0.29499999999999998</v>
      </c>
      <c r="AL1180" s="32">
        <v>0.29499999999999998</v>
      </c>
      <c r="AM1180" s="32">
        <v>0.17</v>
      </c>
      <c r="AN1180" s="42">
        <v>0.24</v>
      </c>
      <c r="AO1180" s="41">
        <v>1</v>
      </c>
      <c r="AP1180" s="17">
        <v>0</v>
      </c>
      <c r="AQ1180" s="183">
        <v>0.65</v>
      </c>
      <c r="AR1180" s="39">
        <v>0.35</v>
      </c>
      <c r="AS1180">
        <v>1</v>
      </c>
      <c r="AT1180" s="39">
        <v>0</v>
      </c>
      <c r="AV1180" s="17"/>
      <c r="AW1180" t="s">
        <v>98</v>
      </c>
      <c r="AX1180" s="17" t="s">
        <v>98</v>
      </c>
      <c r="AY1180" s="17" t="s">
        <v>517</v>
      </c>
      <c r="BE1180" s="17"/>
      <c r="BH1180" s="17"/>
      <c r="BK1180" s="24">
        <v>39.15</v>
      </c>
      <c r="BL1180">
        <v>1</v>
      </c>
      <c r="BM1180">
        <v>0</v>
      </c>
      <c r="BN1180">
        <v>0</v>
      </c>
      <c r="BO1180" s="179">
        <v>0</v>
      </c>
      <c r="BP1180" s="179">
        <v>0</v>
      </c>
      <c r="BQ1180" s="179">
        <v>0</v>
      </c>
      <c r="BR1180" s="179">
        <v>0</v>
      </c>
      <c r="BS1180" s="17">
        <v>0</v>
      </c>
      <c r="BT1180" s="179">
        <v>0</v>
      </c>
      <c r="BU1180" s="179">
        <v>0</v>
      </c>
      <c r="BV1180" s="179">
        <v>0</v>
      </c>
      <c r="BW1180" s="17">
        <v>1</v>
      </c>
      <c r="BX1180" s="179">
        <v>0</v>
      </c>
      <c r="BY1180" s="179">
        <v>0</v>
      </c>
      <c r="BZ1180" s="179">
        <v>0</v>
      </c>
      <c r="CA1180" s="179">
        <v>0</v>
      </c>
      <c r="CB1180" s="17">
        <v>0</v>
      </c>
      <c r="CC1180" s="179">
        <v>1</v>
      </c>
      <c r="CD1180" s="179">
        <v>0</v>
      </c>
      <c r="CE1180" s="179">
        <v>0</v>
      </c>
      <c r="CF1180" s="179">
        <v>0</v>
      </c>
      <c r="CG1180" s="179">
        <v>0</v>
      </c>
      <c r="CH1180" s="179">
        <v>0</v>
      </c>
      <c r="CI1180" s="179">
        <v>1</v>
      </c>
      <c r="CJ1180" s="179">
        <v>1</v>
      </c>
      <c r="CK1180" s="179">
        <v>1</v>
      </c>
      <c r="CL1180" s="179">
        <v>0</v>
      </c>
      <c r="CM1180" s="17">
        <v>0</v>
      </c>
      <c r="CX1180" s="33" t="s">
        <v>85</v>
      </c>
    </row>
    <row r="1181" spans="1:102" x14ac:dyDescent="0.25">
      <c r="A1181">
        <v>1180</v>
      </c>
      <c r="B1181">
        <v>80</v>
      </c>
      <c r="C1181" s="24" t="s">
        <v>4241</v>
      </c>
      <c r="D1181" s="12">
        <v>1.9901956072249094</v>
      </c>
      <c r="E1181" s="13">
        <v>5.8107900940873279E-2</v>
      </c>
      <c r="F1181" s="7">
        <v>34.249999999999993</v>
      </c>
      <c r="G1181" s="7">
        <f t="shared" si="295"/>
        <v>1.932087706284036</v>
      </c>
      <c r="H1181" s="15">
        <f t="shared" si="296"/>
        <v>2.0483035081657825</v>
      </c>
      <c r="I1181" s="11">
        <f t="shared" si="275"/>
        <v>0.10890312388931077</v>
      </c>
      <c r="J1181" s="32">
        <f t="shared" si="276"/>
        <v>3.179653252242651E-3</v>
      </c>
      <c r="K1181" s="32">
        <f t="shared" si="277"/>
        <v>314.4997019076489</v>
      </c>
      <c r="L1181" s="8">
        <v>1</v>
      </c>
      <c r="M1181" s="9">
        <v>0</v>
      </c>
      <c r="N1181" s="8">
        <v>0</v>
      </c>
      <c r="O1181" s="9">
        <v>0</v>
      </c>
      <c r="P1181" s="9">
        <v>1</v>
      </c>
      <c r="Q1181" s="9">
        <v>0</v>
      </c>
      <c r="R1181" s="9">
        <v>0</v>
      </c>
      <c r="S1181" s="8">
        <v>97751</v>
      </c>
      <c r="T1181" s="9">
        <v>13</v>
      </c>
      <c r="U1181" s="9">
        <f t="shared" si="289"/>
        <v>97737</v>
      </c>
      <c r="V1181" s="9">
        <f t="shared" si="286"/>
        <v>21</v>
      </c>
      <c r="W1181" s="7">
        <f t="shared" ref="W1181:W1200" si="297">AK1181*0+AL1181*5+AM1181*12+AN1181*15</f>
        <v>7.1149999999999993</v>
      </c>
      <c r="X1181" s="7">
        <v>11.32</v>
      </c>
      <c r="Y1181" s="9">
        <v>0</v>
      </c>
      <c r="Z1181" s="9">
        <v>1</v>
      </c>
      <c r="AA1181" s="9">
        <v>1</v>
      </c>
      <c r="AB1181" s="9">
        <v>0</v>
      </c>
      <c r="AC1181" s="9">
        <v>0</v>
      </c>
      <c r="AD1181" s="29">
        <v>0</v>
      </c>
      <c r="AE1181" s="187">
        <v>0</v>
      </c>
      <c r="AF1181" s="9">
        <v>1</v>
      </c>
      <c r="AG1181" s="29">
        <v>0</v>
      </c>
      <c r="AH1181" s="9">
        <v>1</v>
      </c>
      <c r="AI1181" s="29">
        <v>0</v>
      </c>
      <c r="AJ1181" s="20">
        <v>2002</v>
      </c>
      <c r="AK1181" s="32">
        <v>0.29499999999999998</v>
      </c>
      <c r="AL1181" s="32">
        <v>0.29499999999999998</v>
      </c>
      <c r="AM1181" s="32">
        <v>0.17</v>
      </c>
      <c r="AN1181" s="42">
        <v>0.24</v>
      </c>
      <c r="AO1181" s="41">
        <v>1</v>
      </c>
      <c r="AP1181" s="17">
        <v>0</v>
      </c>
      <c r="AQ1181" s="183">
        <v>0.65</v>
      </c>
      <c r="AR1181" s="39">
        <v>0.35</v>
      </c>
      <c r="AS1181">
        <v>1</v>
      </c>
      <c r="AT1181" s="39">
        <v>0</v>
      </c>
      <c r="AV1181" s="17"/>
      <c r="AW1181" t="s">
        <v>98</v>
      </c>
      <c r="AX1181" s="17" t="s">
        <v>98</v>
      </c>
      <c r="AY1181" s="17" t="s">
        <v>517</v>
      </c>
      <c r="BE1181" s="17"/>
      <c r="BH1181" s="17"/>
      <c r="BK1181" s="24">
        <v>39.15</v>
      </c>
      <c r="BL1181">
        <v>1</v>
      </c>
      <c r="BM1181">
        <v>0</v>
      </c>
      <c r="BN1181">
        <v>0</v>
      </c>
      <c r="BO1181" s="179">
        <v>0</v>
      </c>
      <c r="BP1181" s="179">
        <v>0</v>
      </c>
      <c r="BQ1181" s="179">
        <v>0</v>
      </c>
      <c r="BR1181" s="179">
        <v>0</v>
      </c>
      <c r="BS1181" s="17">
        <v>0</v>
      </c>
      <c r="BT1181" s="179">
        <v>0</v>
      </c>
      <c r="BU1181" s="179">
        <v>0</v>
      </c>
      <c r="BV1181" s="179">
        <v>0</v>
      </c>
      <c r="BW1181" s="17">
        <v>1</v>
      </c>
      <c r="BX1181" s="179">
        <v>0</v>
      </c>
      <c r="BY1181" s="179">
        <v>0</v>
      </c>
      <c r="BZ1181" s="179">
        <v>0</v>
      </c>
      <c r="CA1181" s="179">
        <v>0</v>
      </c>
      <c r="CB1181" s="17">
        <v>0</v>
      </c>
      <c r="CC1181" s="179">
        <v>1</v>
      </c>
      <c r="CD1181" s="179">
        <v>0</v>
      </c>
      <c r="CE1181" s="179">
        <v>0</v>
      </c>
      <c r="CF1181" s="179">
        <v>0</v>
      </c>
      <c r="CG1181" s="179">
        <v>0</v>
      </c>
      <c r="CH1181" s="179">
        <v>0</v>
      </c>
      <c r="CI1181" s="179">
        <v>1</v>
      </c>
      <c r="CJ1181" s="179">
        <v>1</v>
      </c>
      <c r="CK1181" s="179">
        <v>1</v>
      </c>
      <c r="CL1181" s="179">
        <v>0</v>
      </c>
      <c r="CM1181" s="17">
        <v>0</v>
      </c>
      <c r="CX1181" s="33" t="s">
        <v>85</v>
      </c>
    </row>
    <row r="1182" spans="1:102" x14ac:dyDescent="0.25">
      <c r="A1182">
        <v>1181</v>
      </c>
      <c r="B1182">
        <v>80</v>
      </c>
      <c r="C1182" s="24" t="s">
        <v>4241</v>
      </c>
      <c r="D1182" s="12">
        <v>6.3954886261630817</v>
      </c>
      <c r="E1182" s="13">
        <v>0.11887525327440673</v>
      </c>
      <c r="F1182" s="7">
        <v>53.8</v>
      </c>
      <c r="G1182" s="7">
        <f t="shared" si="295"/>
        <v>6.2766133728886748</v>
      </c>
      <c r="H1182" s="15">
        <f t="shared" si="296"/>
        <v>6.5143638794374885</v>
      </c>
      <c r="I1182" s="11">
        <f t="shared" si="275"/>
        <v>0.16959593243964671</v>
      </c>
      <c r="J1182" s="32">
        <f t="shared" si="276"/>
        <v>3.152340751666296E-3</v>
      </c>
      <c r="K1182" s="32">
        <f t="shared" si="277"/>
        <v>317.22458921086178</v>
      </c>
      <c r="L1182" s="8">
        <v>1</v>
      </c>
      <c r="M1182" s="9">
        <v>0</v>
      </c>
      <c r="N1182" s="8">
        <v>0</v>
      </c>
      <c r="O1182" s="9">
        <v>0</v>
      </c>
      <c r="P1182" s="9">
        <v>1</v>
      </c>
      <c r="Q1182" s="9">
        <v>0</v>
      </c>
      <c r="R1182" s="9">
        <v>0</v>
      </c>
      <c r="S1182" s="8">
        <v>97751</v>
      </c>
      <c r="T1182" s="9">
        <v>13</v>
      </c>
      <c r="U1182" s="9">
        <f t="shared" si="289"/>
        <v>97737</v>
      </c>
      <c r="V1182" s="9">
        <f t="shared" si="286"/>
        <v>21</v>
      </c>
      <c r="W1182" s="7">
        <f t="shared" si="297"/>
        <v>7.1149999999999993</v>
      </c>
      <c r="X1182" s="7">
        <v>11.32</v>
      </c>
      <c r="Y1182" s="9">
        <v>0</v>
      </c>
      <c r="Z1182" s="9">
        <v>1</v>
      </c>
      <c r="AA1182" s="9">
        <v>1</v>
      </c>
      <c r="AB1182" s="9">
        <v>0</v>
      </c>
      <c r="AC1182" s="9">
        <v>0</v>
      </c>
      <c r="AD1182" s="29">
        <v>0</v>
      </c>
      <c r="AE1182" s="187">
        <v>0</v>
      </c>
      <c r="AF1182" s="9">
        <v>1</v>
      </c>
      <c r="AG1182" s="29">
        <v>0</v>
      </c>
      <c r="AH1182" s="9">
        <v>1</v>
      </c>
      <c r="AI1182" s="29">
        <v>0</v>
      </c>
      <c r="AJ1182" s="20">
        <v>2002</v>
      </c>
      <c r="AK1182" s="32">
        <v>0.29499999999999998</v>
      </c>
      <c r="AL1182" s="32">
        <v>0.29499999999999998</v>
      </c>
      <c r="AM1182" s="32">
        <v>0.17</v>
      </c>
      <c r="AN1182" s="42">
        <v>0.24</v>
      </c>
      <c r="AO1182" s="41">
        <v>1</v>
      </c>
      <c r="AP1182" s="17">
        <v>0</v>
      </c>
      <c r="AQ1182" s="183">
        <v>0.65</v>
      </c>
      <c r="AR1182" s="39">
        <v>0.35</v>
      </c>
      <c r="AS1182">
        <v>1</v>
      </c>
      <c r="AT1182" s="39">
        <v>0</v>
      </c>
      <c r="AV1182" s="17"/>
      <c r="AW1182" t="s">
        <v>98</v>
      </c>
      <c r="AX1182" s="17" t="s">
        <v>98</v>
      </c>
      <c r="AY1182" s="17" t="s">
        <v>517</v>
      </c>
      <c r="BE1182" s="17"/>
      <c r="BH1182" s="17"/>
      <c r="BK1182" s="24">
        <v>39.15</v>
      </c>
      <c r="BL1182">
        <v>1</v>
      </c>
      <c r="BM1182">
        <v>0</v>
      </c>
      <c r="BN1182">
        <v>0</v>
      </c>
      <c r="BO1182" s="179">
        <v>0</v>
      </c>
      <c r="BP1182" s="179">
        <v>0</v>
      </c>
      <c r="BQ1182" s="179">
        <v>0</v>
      </c>
      <c r="BR1182" s="179">
        <v>0</v>
      </c>
      <c r="BS1182" s="17">
        <v>0</v>
      </c>
      <c r="BT1182" s="179">
        <v>0</v>
      </c>
      <c r="BU1182" s="179">
        <v>0</v>
      </c>
      <c r="BV1182" s="179">
        <v>0</v>
      </c>
      <c r="BW1182" s="17">
        <v>1</v>
      </c>
      <c r="BX1182" s="179">
        <v>0</v>
      </c>
      <c r="BY1182" s="179">
        <v>0</v>
      </c>
      <c r="BZ1182" s="179">
        <v>0</v>
      </c>
      <c r="CA1182" s="179">
        <v>0</v>
      </c>
      <c r="CB1182" s="17">
        <v>0</v>
      </c>
      <c r="CC1182" s="179">
        <v>1</v>
      </c>
      <c r="CD1182" s="179">
        <v>0</v>
      </c>
      <c r="CE1182" s="179">
        <v>0</v>
      </c>
      <c r="CF1182" s="179">
        <v>0</v>
      </c>
      <c r="CG1182" s="179">
        <v>0</v>
      </c>
      <c r="CH1182" s="179">
        <v>0</v>
      </c>
      <c r="CI1182" s="179">
        <v>1</v>
      </c>
      <c r="CJ1182" s="179">
        <v>1</v>
      </c>
      <c r="CK1182" s="179">
        <v>1</v>
      </c>
      <c r="CL1182" s="179">
        <v>0</v>
      </c>
      <c r="CM1182" s="17">
        <v>0</v>
      </c>
      <c r="CX1182" s="33" t="s">
        <v>85</v>
      </c>
    </row>
    <row r="1183" spans="1:102" x14ac:dyDescent="0.25">
      <c r="A1183">
        <v>1182</v>
      </c>
      <c r="B1183">
        <v>80</v>
      </c>
      <c r="C1183" s="24" t="s">
        <v>4241</v>
      </c>
      <c r="D1183" s="12">
        <v>0.82029396024936307</v>
      </c>
      <c r="E1183" s="13">
        <v>3.1856076126188855E-2</v>
      </c>
      <c r="F1183" s="7">
        <v>25.75</v>
      </c>
      <c r="G1183" s="7">
        <f t="shared" si="295"/>
        <v>0.78843788412317417</v>
      </c>
      <c r="H1183" s="15">
        <f t="shared" si="296"/>
        <v>0.85215003637555198</v>
      </c>
      <c r="I1183" s="11">
        <f t="shared" si="275"/>
        <v>8.2093815948563936E-2</v>
      </c>
      <c r="J1183" s="32">
        <f t="shared" si="276"/>
        <v>3.1881093572257843E-3</v>
      </c>
      <c r="K1183" s="32">
        <f t="shared" si="277"/>
        <v>313.6655264768508</v>
      </c>
      <c r="L1183" s="8">
        <v>1</v>
      </c>
      <c r="M1183" s="9">
        <v>0</v>
      </c>
      <c r="N1183" s="8">
        <v>0</v>
      </c>
      <c r="O1183" s="9">
        <v>0</v>
      </c>
      <c r="P1183" s="9">
        <v>1</v>
      </c>
      <c r="Q1183" s="9">
        <v>0</v>
      </c>
      <c r="R1183" s="9">
        <v>0</v>
      </c>
      <c r="S1183" s="8">
        <v>97751</v>
      </c>
      <c r="T1183" s="9">
        <v>27</v>
      </c>
      <c r="U1183" s="9">
        <f t="shared" si="289"/>
        <v>97723</v>
      </c>
      <c r="V1183" s="9">
        <f t="shared" si="286"/>
        <v>21</v>
      </c>
      <c r="W1183" s="7">
        <f t="shared" si="297"/>
        <v>7.1149999999999993</v>
      </c>
      <c r="X1183" s="7">
        <v>11.32</v>
      </c>
      <c r="Y1183" s="9">
        <v>0</v>
      </c>
      <c r="Z1183" s="9">
        <v>1</v>
      </c>
      <c r="AA1183" s="9">
        <v>1</v>
      </c>
      <c r="AB1183" s="9">
        <v>0</v>
      </c>
      <c r="AC1183" s="9">
        <v>0</v>
      </c>
      <c r="AD1183" s="29">
        <v>0</v>
      </c>
      <c r="AE1183" s="187">
        <v>0</v>
      </c>
      <c r="AF1183" s="9">
        <v>1</v>
      </c>
      <c r="AG1183" s="29">
        <v>0</v>
      </c>
      <c r="AH1183" s="9">
        <v>1</v>
      </c>
      <c r="AI1183" s="29">
        <v>0</v>
      </c>
      <c r="AJ1183" s="20">
        <v>2002</v>
      </c>
      <c r="AK1183" s="32">
        <v>0.29499999999999998</v>
      </c>
      <c r="AL1183" s="32">
        <v>0.29499999999999998</v>
      </c>
      <c r="AM1183" s="32">
        <v>0.17</v>
      </c>
      <c r="AN1183" s="42">
        <v>0.24</v>
      </c>
      <c r="AO1183" s="41">
        <v>1</v>
      </c>
      <c r="AP1183" s="17">
        <v>0</v>
      </c>
      <c r="AQ1183" s="183">
        <v>0.65</v>
      </c>
      <c r="AR1183" s="39">
        <v>0.35</v>
      </c>
      <c r="AS1183">
        <v>1</v>
      </c>
      <c r="AT1183" s="39">
        <v>0</v>
      </c>
      <c r="AV1183" s="17"/>
      <c r="AW1183" t="s">
        <v>98</v>
      </c>
      <c r="AX1183" s="17" t="s">
        <v>98</v>
      </c>
      <c r="AY1183" s="17" t="s">
        <v>517</v>
      </c>
      <c r="BE1183" s="17"/>
      <c r="BH1183" s="17"/>
      <c r="BK1183" s="24">
        <v>39.15</v>
      </c>
      <c r="BL1183">
        <v>1</v>
      </c>
      <c r="BM1183">
        <v>0</v>
      </c>
      <c r="BN1183">
        <v>0</v>
      </c>
      <c r="BO1183" s="179">
        <v>0</v>
      </c>
      <c r="BP1183" s="179">
        <v>0</v>
      </c>
      <c r="BQ1183" s="179">
        <v>0</v>
      </c>
      <c r="BR1183" s="179">
        <v>0</v>
      </c>
      <c r="BS1183" s="17">
        <v>0</v>
      </c>
      <c r="BT1183" s="179">
        <v>0</v>
      </c>
      <c r="BU1183" s="179">
        <v>0</v>
      </c>
      <c r="BV1183" s="179">
        <v>0</v>
      </c>
      <c r="BW1183" s="17">
        <v>1</v>
      </c>
      <c r="BX1183" s="179">
        <v>0</v>
      </c>
      <c r="BY1183" s="179">
        <v>0</v>
      </c>
      <c r="BZ1183" s="179">
        <v>0</v>
      </c>
      <c r="CA1183" s="179">
        <v>0</v>
      </c>
      <c r="CB1183" s="17">
        <v>0</v>
      </c>
      <c r="CC1183" s="179">
        <v>1</v>
      </c>
      <c r="CD1183" s="179">
        <v>0</v>
      </c>
      <c r="CE1183" s="179">
        <v>0</v>
      </c>
      <c r="CF1183" s="179">
        <v>0</v>
      </c>
      <c r="CG1183" s="179">
        <v>0</v>
      </c>
      <c r="CH1183" s="179">
        <v>0</v>
      </c>
      <c r="CI1183" s="179">
        <v>1</v>
      </c>
      <c r="CJ1183" s="179">
        <v>1</v>
      </c>
      <c r="CK1183" s="179">
        <v>1</v>
      </c>
      <c r="CL1183" s="179">
        <v>0</v>
      </c>
      <c r="CM1183" s="17">
        <v>0</v>
      </c>
      <c r="CX1183" s="33" t="s">
        <v>85</v>
      </c>
    </row>
    <row r="1184" spans="1:102" x14ac:dyDescent="0.25">
      <c r="A1184">
        <v>1183</v>
      </c>
      <c r="B1184">
        <v>80</v>
      </c>
      <c r="C1184" s="24" t="s">
        <v>4241</v>
      </c>
      <c r="D1184" s="12">
        <v>2.0784012413987529</v>
      </c>
      <c r="E1184" s="13">
        <v>5.7335206659275946E-2</v>
      </c>
      <c r="F1184" s="7">
        <v>36.25</v>
      </c>
      <c r="G1184" s="7">
        <f t="shared" si="295"/>
        <v>2.0210660347394769</v>
      </c>
      <c r="H1184" s="15">
        <f t="shared" si="296"/>
        <v>2.135736448058029</v>
      </c>
      <c r="I1184" s="11">
        <f t="shared" si="275"/>
        <v>0.11518850340040405</v>
      </c>
      <c r="J1184" s="32">
        <f t="shared" si="276"/>
        <v>3.177613886907698E-3</v>
      </c>
      <c r="K1184" s="32">
        <f t="shared" si="277"/>
        <v>314.7015451185456</v>
      </c>
      <c r="L1184" s="8">
        <v>1</v>
      </c>
      <c r="M1184" s="9">
        <v>0</v>
      </c>
      <c r="N1184" s="8">
        <v>0</v>
      </c>
      <c r="O1184" s="9">
        <v>0</v>
      </c>
      <c r="P1184" s="9">
        <v>1</v>
      </c>
      <c r="Q1184" s="9">
        <v>0</v>
      </c>
      <c r="R1184" s="9">
        <v>0</v>
      </c>
      <c r="S1184" s="8">
        <v>97751</v>
      </c>
      <c r="T1184" s="9">
        <v>27</v>
      </c>
      <c r="U1184" s="9">
        <f t="shared" si="289"/>
        <v>97723</v>
      </c>
      <c r="V1184" s="9">
        <f t="shared" si="286"/>
        <v>21</v>
      </c>
      <c r="W1184" s="7">
        <f t="shared" si="297"/>
        <v>7.1149999999999993</v>
      </c>
      <c r="X1184" s="7">
        <v>11.32</v>
      </c>
      <c r="Y1184" s="9">
        <v>0</v>
      </c>
      <c r="Z1184" s="9">
        <v>1</v>
      </c>
      <c r="AA1184" s="9">
        <v>1</v>
      </c>
      <c r="AB1184" s="9">
        <v>0</v>
      </c>
      <c r="AC1184" s="9">
        <v>0</v>
      </c>
      <c r="AD1184" s="29">
        <v>0</v>
      </c>
      <c r="AE1184" s="187">
        <v>0</v>
      </c>
      <c r="AF1184" s="9">
        <v>1</v>
      </c>
      <c r="AG1184" s="29">
        <v>0</v>
      </c>
      <c r="AH1184" s="9">
        <v>1</v>
      </c>
      <c r="AI1184" s="29">
        <v>0</v>
      </c>
      <c r="AJ1184" s="20">
        <v>2002</v>
      </c>
      <c r="AK1184" s="32">
        <v>0.29499999999999998</v>
      </c>
      <c r="AL1184" s="32">
        <v>0.29499999999999998</v>
      </c>
      <c r="AM1184" s="32">
        <v>0.17</v>
      </c>
      <c r="AN1184" s="42">
        <v>0.24</v>
      </c>
      <c r="AO1184" s="41">
        <v>1</v>
      </c>
      <c r="AP1184" s="17">
        <v>0</v>
      </c>
      <c r="AQ1184" s="183">
        <v>0.65</v>
      </c>
      <c r="AR1184" s="39">
        <v>0.35</v>
      </c>
      <c r="AS1184">
        <v>1</v>
      </c>
      <c r="AT1184" s="39">
        <v>0</v>
      </c>
      <c r="AV1184" s="17"/>
      <c r="AW1184" t="s">
        <v>98</v>
      </c>
      <c r="AX1184" s="17" t="s">
        <v>98</v>
      </c>
      <c r="AY1184" s="17" t="s">
        <v>517</v>
      </c>
      <c r="BE1184" s="17"/>
      <c r="BH1184" s="17"/>
      <c r="BK1184" s="24">
        <v>39.15</v>
      </c>
      <c r="BL1184">
        <v>1</v>
      </c>
      <c r="BM1184">
        <v>0</v>
      </c>
      <c r="BN1184">
        <v>0</v>
      </c>
      <c r="BO1184" s="179">
        <v>0</v>
      </c>
      <c r="BP1184" s="179">
        <v>0</v>
      </c>
      <c r="BQ1184" s="179">
        <v>0</v>
      </c>
      <c r="BR1184" s="179">
        <v>0</v>
      </c>
      <c r="BS1184" s="17">
        <v>0</v>
      </c>
      <c r="BT1184" s="179">
        <v>0</v>
      </c>
      <c r="BU1184" s="179">
        <v>0</v>
      </c>
      <c r="BV1184" s="179">
        <v>0</v>
      </c>
      <c r="BW1184" s="17">
        <v>1</v>
      </c>
      <c r="BX1184" s="179">
        <v>0</v>
      </c>
      <c r="BY1184" s="179">
        <v>0</v>
      </c>
      <c r="BZ1184" s="179">
        <v>0</v>
      </c>
      <c r="CA1184" s="179">
        <v>0</v>
      </c>
      <c r="CB1184" s="17">
        <v>0</v>
      </c>
      <c r="CC1184" s="179">
        <v>1</v>
      </c>
      <c r="CD1184" s="179">
        <v>0</v>
      </c>
      <c r="CE1184" s="179">
        <v>0</v>
      </c>
      <c r="CF1184" s="179">
        <v>0</v>
      </c>
      <c r="CG1184" s="179">
        <v>0</v>
      </c>
      <c r="CH1184" s="179">
        <v>0</v>
      </c>
      <c r="CI1184" s="179">
        <v>1</v>
      </c>
      <c r="CJ1184" s="179">
        <v>1</v>
      </c>
      <c r="CK1184" s="179">
        <v>1</v>
      </c>
      <c r="CL1184" s="179">
        <v>0</v>
      </c>
      <c r="CM1184" s="17">
        <v>0</v>
      </c>
      <c r="CX1184" s="33" t="s">
        <v>85</v>
      </c>
    </row>
    <row r="1185" spans="1:102" x14ac:dyDescent="0.25">
      <c r="A1185">
        <v>1184</v>
      </c>
      <c r="B1185">
        <v>80</v>
      </c>
      <c r="C1185" s="24" t="s">
        <v>4241</v>
      </c>
      <c r="D1185" s="12">
        <v>6.7239429556460895</v>
      </c>
      <c r="E1185" s="13">
        <v>0.11837927738813539</v>
      </c>
      <c r="F1185" s="7">
        <v>56.8</v>
      </c>
      <c r="G1185" s="7">
        <f t="shared" si="295"/>
        <v>6.6055636782579539</v>
      </c>
      <c r="H1185" s="15">
        <f t="shared" si="296"/>
        <v>6.842322233034225</v>
      </c>
      <c r="I1185" s="11">
        <f t="shared" ref="I1185:I1248" si="298">IFERROR(F1185/SQRT(F1185^2+U1185), "X")</f>
        <v>0.17877089271983648</v>
      </c>
      <c r="J1185" s="32">
        <f t="shared" ref="J1185:J1248" si="299">IFERROR(SQRT((1-I1185^2)/U1185), "X")</f>
        <v>3.1473748718281072E-3</v>
      </c>
      <c r="K1185" s="32">
        <f t="shared" ref="K1185:K1248" si="300">IFERROR(1/J1185, "X")</f>
        <v>317.72510130614484</v>
      </c>
      <c r="L1185" s="8">
        <v>1</v>
      </c>
      <c r="M1185" s="9">
        <v>0</v>
      </c>
      <c r="N1185" s="8">
        <v>0</v>
      </c>
      <c r="O1185" s="9">
        <v>0</v>
      </c>
      <c r="P1185" s="9">
        <v>1</v>
      </c>
      <c r="Q1185" s="9">
        <v>0</v>
      </c>
      <c r="R1185" s="9">
        <v>0</v>
      </c>
      <c r="S1185" s="8">
        <v>97751</v>
      </c>
      <c r="T1185" s="9">
        <v>27</v>
      </c>
      <c r="U1185" s="9">
        <f t="shared" si="289"/>
        <v>97723</v>
      </c>
      <c r="V1185" s="9">
        <f t="shared" si="286"/>
        <v>21</v>
      </c>
      <c r="W1185" s="7">
        <f t="shared" si="297"/>
        <v>7.1149999999999993</v>
      </c>
      <c r="X1185" s="7">
        <v>11.32</v>
      </c>
      <c r="Y1185" s="9">
        <v>0</v>
      </c>
      <c r="Z1185" s="9">
        <v>1</v>
      </c>
      <c r="AA1185" s="9">
        <v>1</v>
      </c>
      <c r="AB1185" s="9">
        <v>0</v>
      </c>
      <c r="AC1185" s="9">
        <v>0</v>
      </c>
      <c r="AD1185" s="29">
        <v>0</v>
      </c>
      <c r="AE1185" s="187">
        <v>0</v>
      </c>
      <c r="AF1185" s="9">
        <v>1</v>
      </c>
      <c r="AG1185" s="29">
        <v>0</v>
      </c>
      <c r="AH1185" s="9">
        <v>1</v>
      </c>
      <c r="AI1185" s="29">
        <v>0</v>
      </c>
      <c r="AJ1185" s="20">
        <v>2002</v>
      </c>
      <c r="AK1185" s="32">
        <v>0.29499999999999998</v>
      </c>
      <c r="AL1185" s="32">
        <v>0.29499999999999998</v>
      </c>
      <c r="AM1185" s="32">
        <v>0.17</v>
      </c>
      <c r="AN1185" s="42">
        <v>0.24</v>
      </c>
      <c r="AO1185" s="41">
        <v>1</v>
      </c>
      <c r="AP1185" s="17">
        <v>0</v>
      </c>
      <c r="AQ1185" s="183">
        <v>0.65</v>
      </c>
      <c r="AR1185" s="39">
        <v>0.35</v>
      </c>
      <c r="AS1185">
        <v>1</v>
      </c>
      <c r="AT1185" s="39">
        <v>0</v>
      </c>
      <c r="AV1185" s="17"/>
      <c r="AW1185" t="s">
        <v>98</v>
      </c>
      <c r="AX1185" s="17" t="s">
        <v>98</v>
      </c>
      <c r="AY1185" s="17" t="s">
        <v>517</v>
      </c>
      <c r="BE1185" s="17"/>
      <c r="BH1185" s="17"/>
      <c r="BK1185" s="24">
        <v>39.15</v>
      </c>
      <c r="BL1185">
        <v>1</v>
      </c>
      <c r="BM1185">
        <v>0</v>
      </c>
      <c r="BN1185">
        <v>0</v>
      </c>
      <c r="BO1185" s="179">
        <v>0</v>
      </c>
      <c r="BP1185" s="179">
        <v>0</v>
      </c>
      <c r="BQ1185" s="179">
        <v>0</v>
      </c>
      <c r="BR1185" s="179">
        <v>0</v>
      </c>
      <c r="BS1185" s="17">
        <v>0</v>
      </c>
      <c r="BT1185" s="179">
        <v>0</v>
      </c>
      <c r="BU1185" s="179">
        <v>0</v>
      </c>
      <c r="BV1185" s="179">
        <v>0</v>
      </c>
      <c r="BW1185" s="17">
        <v>1</v>
      </c>
      <c r="BX1185" s="179">
        <v>0</v>
      </c>
      <c r="BY1185" s="179">
        <v>0</v>
      </c>
      <c r="BZ1185" s="179">
        <v>0</v>
      </c>
      <c r="CA1185" s="179">
        <v>0</v>
      </c>
      <c r="CB1185" s="17">
        <v>0</v>
      </c>
      <c r="CC1185" s="179">
        <v>1</v>
      </c>
      <c r="CD1185" s="179">
        <v>0</v>
      </c>
      <c r="CE1185" s="179">
        <v>0</v>
      </c>
      <c r="CF1185" s="179">
        <v>0</v>
      </c>
      <c r="CG1185" s="179">
        <v>0</v>
      </c>
      <c r="CH1185" s="179">
        <v>0</v>
      </c>
      <c r="CI1185" s="179">
        <v>1</v>
      </c>
      <c r="CJ1185" s="179">
        <v>1</v>
      </c>
      <c r="CK1185" s="179">
        <v>1</v>
      </c>
      <c r="CL1185" s="179">
        <v>0</v>
      </c>
      <c r="CM1185" s="17">
        <v>0</v>
      </c>
      <c r="CX1185" s="33" t="s">
        <v>85</v>
      </c>
    </row>
    <row r="1186" spans="1:102" x14ac:dyDescent="0.25">
      <c r="A1186">
        <v>1185</v>
      </c>
      <c r="B1186">
        <v>80</v>
      </c>
      <c r="C1186" s="24" t="s">
        <v>4241</v>
      </c>
      <c r="D1186" s="12">
        <v>0.79283119642756805</v>
      </c>
      <c r="E1186" s="13">
        <v>3.1904675912578194E-2</v>
      </c>
      <c r="F1186" s="7">
        <v>24.849999999999998</v>
      </c>
      <c r="G1186" s="7">
        <f t="shared" si="295"/>
        <v>0.76092652051498988</v>
      </c>
      <c r="H1186" s="15">
        <f t="shared" si="296"/>
        <v>0.82473587234014623</v>
      </c>
      <c r="I1186" s="11">
        <f t="shared" si="298"/>
        <v>7.9242859238310828E-2</v>
      </c>
      <c r="J1186" s="32">
        <f t="shared" si="299"/>
        <v>3.1888474542579809E-3</v>
      </c>
      <c r="K1186" s="32">
        <f t="shared" si="300"/>
        <v>313.59292482452469</v>
      </c>
      <c r="L1186" s="8">
        <v>1</v>
      </c>
      <c r="M1186" s="9">
        <v>0</v>
      </c>
      <c r="N1186" s="8">
        <v>0</v>
      </c>
      <c r="O1186" s="9">
        <v>0</v>
      </c>
      <c r="P1186" s="9">
        <v>1</v>
      </c>
      <c r="Q1186" s="9">
        <v>0</v>
      </c>
      <c r="R1186" s="9">
        <v>0</v>
      </c>
      <c r="S1186" s="8">
        <v>97751</v>
      </c>
      <c r="T1186" s="9">
        <v>27</v>
      </c>
      <c r="U1186" s="9">
        <f t="shared" si="289"/>
        <v>97723</v>
      </c>
      <c r="V1186" s="9">
        <f t="shared" si="286"/>
        <v>21</v>
      </c>
      <c r="W1186" s="7">
        <f t="shared" si="297"/>
        <v>7.1149999999999993</v>
      </c>
      <c r="X1186" s="7">
        <v>11.32</v>
      </c>
      <c r="Y1186" s="9">
        <v>0</v>
      </c>
      <c r="Z1186" s="9">
        <v>1</v>
      </c>
      <c r="AA1186" s="9">
        <v>1</v>
      </c>
      <c r="AB1186" s="9">
        <v>0</v>
      </c>
      <c r="AC1186" s="9">
        <v>0</v>
      </c>
      <c r="AD1186" s="29">
        <v>0</v>
      </c>
      <c r="AE1186" s="187">
        <v>0</v>
      </c>
      <c r="AF1186" s="9">
        <v>1</v>
      </c>
      <c r="AG1186" s="29">
        <v>0</v>
      </c>
      <c r="AH1186" s="9">
        <v>1</v>
      </c>
      <c r="AI1186" s="29">
        <v>0</v>
      </c>
      <c r="AJ1186" s="20">
        <v>2002</v>
      </c>
      <c r="AK1186" s="32">
        <v>0.29499999999999998</v>
      </c>
      <c r="AL1186" s="32">
        <v>0.29499999999999998</v>
      </c>
      <c r="AM1186" s="32">
        <v>0.17</v>
      </c>
      <c r="AN1186" s="42">
        <v>0.24</v>
      </c>
      <c r="AO1186" s="41">
        <v>1</v>
      </c>
      <c r="AP1186" s="17">
        <v>0</v>
      </c>
      <c r="AQ1186" s="183">
        <v>0.65</v>
      </c>
      <c r="AR1186" s="39">
        <v>0.35</v>
      </c>
      <c r="AS1186">
        <v>1</v>
      </c>
      <c r="AT1186" s="39">
        <v>0</v>
      </c>
      <c r="AV1186" s="17"/>
      <c r="AW1186" t="s">
        <v>98</v>
      </c>
      <c r="AX1186" s="17" t="s">
        <v>98</v>
      </c>
      <c r="AY1186" s="17" t="s">
        <v>517</v>
      </c>
      <c r="BE1186" s="17"/>
      <c r="BH1186" s="17"/>
      <c r="BK1186" s="24">
        <v>39.15</v>
      </c>
      <c r="BL1186">
        <v>1</v>
      </c>
      <c r="BM1186">
        <v>0</v>
      </c>
      <c r="BN1186">
        <v>0</v>
      </c>
      <c r="BO1186" s="179">
        <v>0</v>
      </c>
      <c r="BP1186" s="179">
        <v>0</v>
      </c>
      <c r="BQ1186" s="179">
        <v>0</v>
      </c>
      <c r="BR1186" s="179">
        <v>0</v>
      </c>
      <c r="BS1186" s="17">
        <v>0</v>
      </c>
      <c r="BT1186" s="179">
        <v>0</v>
      </c>
      <c r="BU1186" s="179">
        <v>0</v>
      </c>
      <c r="BV1186" s="179">
        <v>0</v>
      </c>
      <c r="BW1186" s="17">
        <v>1</v>
      </c>
      <c r="BX1186" s="179">
        <v>0</v>
      </c>
      <c r="BY1186" s="179">
        <v>0</v>
      </c>
      <c r="BZ1186" s="179">
        <v>0</v>
      </c>
      <c r="CA1186" s="179">
        <v>0</v>
      </c>
      <c r="CB1186" s="17">
        <v>0</v>
      </c>
      <c r="CC1186" s="179">
        <v>1</v>
      </c>
      <c r="CD1186" s="179">
        <v>0</v>
      </c>
      <c r="CE1186" s="179">
        <v>0</v>
      </c>
      <c r="CF1186" s="179">
        <v>0</v>
      </c>
      <c r="CG1186" s="179">
        <v>0</v>
      </c>
      <c r="CH1186" s="179">
        <v>0</v>
      </c>
      <c r="CI1186" s="179">
        <v>1</v>
      </c>
      <c r="CJ1186" s="179">
        <v>1</v>
      </c>
      <c r="CK1186" s="179">
        <v>1</v>
      </c>
      <c r="CL1186" s="179">
        <v>0</v>
      </c>
      <c r="CM1186" s="17">
        <v>0</v>
      </c>
      <c r="CX1186" s="33" t="s">
        <v>85</v>
      </c>
    </row>
    <row r="1187" spans="1:102" x14ac:dyDescent="0.25">
      <c r="A1187">
        <v>1186</v>
      </c>
      <c r="B1187">
        <v>80</v>
      </c>
      <c r="C1187" s="24" t="s">
        <v>4241</v>
      </c>
      <c r="D1187" s="12">
        <v>1.9607767722470859</v>
      </c>
      <c r="E1187" s="13">
        <v>5.6425230856031246E-2</v>
      </c>
      <c r="F1187" s="7">
        <v>34.75</v>
      </c>
      <c r="G1187" s="7">
        <f t="shared" si="295"/>
        <v>1.9043515413910546</v>
      </c>
      <c r="H1187" s="15">
        <f t="shared" si="296"/>
        <v>2.017202003103117</v>
      </c>
      <c r="I1187" s="11">
        <f t="shared" si="298"/>
        <v>0.11048150196615658</v>
      </c>
      <c r="J1187" s="32">
        <f t="shared" si="299"/>
        <v>3.1793237975872397E-3</v>
      </c>
      <c r="K1187" s="32">
        <f t="shared" si="300"/>
        <v>314.53229166494179</v>
      </c>
      <c r="L1187" s="8">
        <v>1</v>
      </c>
      <c r="M1187" s="9">
        <v>0</v>
      </c>
      <c r="N1187" s="8">
        <v>0</v>
      </c>
      <c r="O1187" s="9">
        <v>0</v>
      </c>
      <c r="P1187" s="9">
        <v>1</v>
      </c>
      <c r="Q1187" s="9">
        <v>0</v>
      </c>
      <c r="R1187" s="9">
        <v>0</v>
      </c>
      <c r="S1187" s="8">
        <v>97751</v>
      </c>
      <c r="T1187" s="9">
        <v>27</v>
      </c>
      <c r="U1187" s="9">
        <f t="shared" si="289"/>
        <v>97723</v>
      </c>
      <c r="V1187" s="9">
        <f t="shared" si="286"/>
        <v>21</v>
      </c>
      <c r="W1187" s="7">
        <f t="shared" si="297"/>
        <v>7.1149999999999993</v>
      </c>
      <c r="X1187" s="7">
        <v>11.32</v>
      </c>
      <c r="Y1187" s="9">
        <v>0</v>
      </c>
      <c r="Z1187" s="9">
        <v>1</v>
      </c>
      <c r="AA1187" s="9">
        <v>1</v>
      </c>
      <c r="AB1187" s="9">
        <v>0</v>
      </c>
      <c r="AC1187" s="9">
        <v>0</v>
      </c>
      <c r="AD1187" s="29">
        <v>0</v>
      </c>
      <c r="AE1187" s="187">
        <v>0</v>
      </c>
      <c r="AF1187" s="9">
        <v>1</v>
      </c>
      <c r="AG1187" s="29">
        <v>0</v>
      </c>
      <c r="AH1187" s="9">
        <v>1</v>
      </c>
      <c r="AI1187" s="29">
        <v>0</v>
      </c>
      <c r="AJ1187" s="20">
        <v>2002</v>
      </c>
      <c r="AK1187" s="32">
        <v>0.29499999999999998</v>
      </c>
      <c r="AL1187" s="32">
        <v>0.29499999999999998</v>
      </c>
      <c r="AM1187" s="32">
        <v>0.17</v>
      </c>
      <c r="AN1187" s="42">
        <v>0.24</v>
      </c>
      <c r="AO1187" s="41">
        <v>1</v>
      </c>
      <c r="AP1187" s="17">
        <v>0</v>
      </c>
      <c r="AQ1187" s="183">
        <v>0.65</v>
      </c>
      <c r="AR1187" s="39">
        <v>0.35</v>
      </c>
      <c r="AS1187">
        <v>1</v>
      </c>
      <c r="AT1187" s="39">
        <v>0</v>
      </c>
      <c r="AV1187" s="17"/>
      <c r="AW1187" t="s">
        <v>98</v>
      </c>
      <c r="AX1187" s="17" t="s">
        <v>98</v>
      </c>
      <c r="AY1187" s="17" t="s">
        <v>517</v>
      </c>
      <c r="BE1187" s="17"/>
      <c r="BH1187" s="17"/>
      <c r="BK1187" s="24">
        <v>39.15</v>
      </c>
      <c r="BL1187">
        <v>1</v>
      </c>
      <c r="BM1187">
        <v>0</v>
      </c>
      <c r="BN1187">
        <v>0</v>
      </c>
      <c r="BO1187" s="179">
        <v>0</v>
      </c>
      <c r="BP1187" s="179">
        <v>0</v>
      </c>
      <c r="BQ1187" s="179">
        <v>0</v>
      </c>
      <c r="BR1187" s="179">
        <v>0</v>
      </c>
      <c r="BS1187" s="17">
        <v>0</v>
      </c>
      <c r="BT1187" s="179">
        <v>0</v>
      </c>
      <c r="BU1187" s="179">
        <v>0</v>
      </c>
      <c r="BV1187" s="179">
        <v>0</v>
      </c>
      <c r="BW1187" s="17">
        <v>1</v>
      </c>
      <c r="BX1187" s="179">
        <v>0</v>
      </c>
      <c r="BY1187" s="179">
        <v>0</v>
      </c>
      <c r="BZ1187" s="179">
        <v>0</v>
      </c>
      <c r="CA1187" s="179">
        <v>0</v>
      </c>
      <c r="CB1187" s="17">
        <v>0</v>
      </c>
      <c r="CC1187" s="179">
        <v>1</v>
      </c>
      <c r="CD1187" s="179">
        <v>0</v>
      </c>
      <c r="CE1187" s="179">
        <v>0</v>
      </c>
      <c r="CF1187" s="179">
        <v>0</v>
      </c>
      <c r="CG1187" s="179">
        <v>0</v>
      </c>
      <c r="CH1187" s="179">
        <v>0</v>
      </c>
      <c r="CI1187" s="179">
        <v>1</v>
      </c>
      <c r="CJ1187" s="179">
        <v>1</v>
      </c>
      <c r="CK1187" s="179">
        <v>1</v>
      </c>
      <c r="CL1187" s="179">
        <v>0</v>
      </c>
      <c r="CM1187" s="17">
        <v>0</v>
      </c>
      <c r="CX1187" s="33" t="s">
        <v>85</v>
      </c>
    </row>
    <row r="1188" spans="1:102" x14ac:dyDescent="0.25">
      <c r="A1188">
        <v>1187</v>
      </c>
      <c r="B1188">
        <v>80</v>
      </c>
      <c r="C1188" s="24" t="s">
        <v>4241</v>
      </c>
      <c r="D1188" s="12">
        <v>6.6770828247566971</v>
      </c>
      <c r="E1188" s="13">
        <v>0.12052496073568046</v>
      </c>
      <c r="F1188" s="7">
        <v>55.4</v>
      </c>
      <c r="G1188" s="7">
        <f t="shared" si="295"/>
        <v>6.5565578640210163</v>
      </c>
      <c r="H1188" s="15">
        <f t="shared" si="296"/>
        <v>6.797607785492378</v>
      </c>
      <c r="I1188" s="11">
        <f t="shared" si="298"/>
        <v>0.17450038463061979</v>
      </c>
      <c r="J1188" s="32">
        <f t="shared" si="299"/>
        <v>3.1498264373758084E-3</v>
      </c>
      <c r="K1188" s="32">
        <f t="shared" si="300"/>
        <v>317.47781024821245</v>
      </c>
      <c r="L1188" s="8">
        <v>1</v>
      </c>
      <c r="M1188" s="9">
        <v>0</v>
      </c>
      <c r="N1188" s="8">
        <v>0</v>
      </c>
      <c r="O1188" s="9">
        <v>0</v>
      </c>
      <c r="P1188" s="9">
        <v>1</v>
      </c>
      <c r="Q1188" s="9">
        <v>0</v>
      </c>
      <c r="R1188" s="9">
        <v>0</v>
      </c>
      <c r="S1188" s="8">
        <v>97751</v>
      </c>
      <c r="T1188" s="9">
        <v>27</v>
      </c>
      <c r="U1188" s="9">
        <f t="shared" si="289"/>
        <v>97723</v>
      </c>
      <c r="V1188" s="9">
        <f t="shared" si="286"/>
        <v>21</v>
      </c>
      <c r="W1188" s="7">
        <f t="shared" si="297"/>
        <v>7.1149999999999993</v>
      </c>
      <c r="X1188" s="7">
        <v>11.32</v>
      </c>
      <c r="Y1188" s="9">
        <v>0</v>
      </c>
      <c r="Z1188" s="9">
        <v>1</v>
      </c>
      <c r="AA1188" s="9">
        <v>1</v>
      </c>
      <c r="AB1188" s="9">
        <v>0</v>
      </c>
      <c r="AC1188" s="9">
        <v>0</v>
      </c>
      <c r="AD1188" s="29">
        <v>0</v>
      </c>
      <c r="AE1188" s="187">
        <v>0</v>
      </c>
      <c r="AF1188" s="9">
        <v>1</v>
      </c>
      <c r="AG1188" s="29">
        <v>0</v>
      </c>
      <c r="AH1188" s="9">
        <v>1</v>
      </c>
      <c r="AI1188" s="29">
        <v>0</v>
      </c>
      <c r="AJ1188" s="20">
        <v>2002</v>
      </c>
      <c r="AK1188" s="32">
        <v>0.29499999999999998</v>
      </c>
      <c r="AL1188" s="32">
        <v>0.29499999999999998</v>
      </c>
      <c r="AM1188" s="32">
        <v>0.17</v>
      </c>
      <c r="AN1188" s="42">
        <v>0.24</v>
      </c>
      <c r="AO1188" s="41">
        <v>1</v>
      </c>
      <c r="AP1188" s="17">
        <v>0</v>
      </c>
      <c r="AQ1188" s="183">
        <v>0.65</v>
      </c>
      <c r="AR1188" s="39">
        <v>0.35</v>
      </c>
      <c r="AS1188">
        <v>1</v>
      </c>
      <c r="AT1188" s="39">
        <v>0</v>
      </c>
      <c r="AV1188" s="17"/>
      <c r="AW1188" t="s">
        <v>98</v>
      </c>
      <c r="AX1188" s="17" t="s">
        <v>98</v>
      </c>
      <c r="AY1188" s="17" t="s">
        <v>517</v>
      </c>
      <c r="BE1188" s="17"/>
      <c r="BH1188" s="17"/>
      <c r="BK1188" s="24">
        <v>39.15</v>
      </c>
      <c r="BL1188">
        <v>1</v>
      </c>
      <c r="BM1188">
        <v>0</v>
      </c>
      <c r="BN1188">
        <v>0</v>
      </c>
      <c r="BO1188" s="179">
        <v>0</v>
      </c>
      <c r="BP1188" s="179">
        <v>0</v>
      </c>
      <c r="BQ1188" s="179">
        <v>0</v>
      </c>
      <c r="BR1188" s="179">
        <v>0</v>
      </c>
      <c r="BS1188" s="17">
        <v>0</v>
      </c>
      <c r="BT1188" s="179">
        <v>0</v>
      </c>
      <c r="BU1188" s="179">
        <v>0</v>
      </c>
      <c r="BV1188" s="179">
        <v>0</v>
      </c>
      <c r="BW1188" s="17">
        <v>1</v>
      </c>
      <c r="BX1188" s="179">
        <v>0</v>
      </c>
      <c r="BY1188" s="179">
        <v>0</v>
      </c>
      <c r="BZ1188" s="179">
        <v>0</v>
      </c>
      <c r="CA1188" s="179">
        <v>0</v>
      </c>
      <c r="CB1188" s="17">
        <v>0</v>
      </c>
      <c r="CC1188" s="179">
        <v>1</v>
      </c>
      <c r="CD1188" s="179">
        <v>0</v>
      </c>
      <c r="CE1188" s="179">
        <v>0</v>
      </c>
      <c r="CF1188" s="179">
        <v>0</v>
      </c>
      <c r="CG1188" s="179">
        <v>0</v>
      </c>
      <c r="CH1188" s="179">
        <v>0</v>
      </c>
      <c r="CI1188" s="179">
        <v>1</v>
      </c>
      <c r="CJ1188" s="179">
        <v>1</v>
      </c>
      <c r="CK1188" s="179">
        <v>1</v>
      </c>
      <c r="CL1188" s="179">
        <v>0</v>
      </c>
      <c r="CM1188" s="17">
        <v>0</v>
      </c>
      <c r="CX1188" s="33" t="s">
        <v>85</v>
      </c>
    </row>
    <row r="1189" spans="1:102" x14ac:dyDescent="0.25">
      <c r="A1189">
        <v>1188</v>
      </c>
      <c r="B1189">
        <v>80</v>
      </c>
      <c r="C1189" s="24" t="s">
        <v>4241</v>
      </c>
      <c r="D1189" s="12">
        <v>0.4471698917043021</v>
      </c>
      <c r="E1189" s="13">
        <v>8.130361667350948E-2</v>
      </c>
      <c r="F1189" s="7">
        <v>5.5</v>
      </c>
      <c r="G1189" s="7">
        <f t="shared" si="295"/>
        <v>0.36586627503079261</v>
      </c>
      <c r="H1189" s="15">
        <f t="shared" si="296"/>
        <v>0.5284735083778116</v>
      </c>
      <c r="I1189" s="11">
        <f t="shared" si="298"/>
        <v>6.8402193382589183E-2</v>
      </c>
      <c r="J1189" s="32">
        <f t="shared" si="299"/>
        <v>1.2436762433198035E-2</v>
      </c>
      <c r="K1189" s="32">
        <f t="shared" si="300"/>
        <v>80.406778321233588</v>
      </c>
      <c r="L1189" s="8">
        <v>1</v>
      </c>
      <c r="M1189" s="9">
        <v>0</v>
      </c>
      <c r="N1189" s="8">
        <v>0</v>
      </c>
      <c r="O1189" s="9">
        <v>0</v>
      </c>
      <c r="P1189" s="9">
        <v>1</v>
      </c>
      <c r="Q1189" s="9">
        <v>0</v>
      </c>
      <c r="R1189" s="9">
        <v>0</v>
      </c>
      <c r="S1189" s="8">
        <v>6449</v>
      </c>
      <c r="T1189" s="9">
        <v>13</v>
      </c>
      <c r="U1189" s="9">
        <f t="shared" si="289"/>
        <v>6435</v>
      </c>
      <c r="V1189" s="9">
        <f t="shared" si="286"/>
        <v>21</v>
      </c>
      <c r="W1189" s="7">
        <f t="shared" si="297"/>
        <v>7.4849999999999994</v>
      </c>
      <c r="X1189" s="7">
        <v>11.77</v>
      </c>
      <c r="Y1189" s="9">
        <v>0</v>
      </c>
      <c r="Z1189" s="9">
        <v>1</v>
      </c>
      <c r="AA1189" s="9">
        <v>1</v>
      </c>
      <c r="AB1189" s="9">
        <v>0</v>
      </c>
      <c r="AC1189" s="9">
        <v>0</v>
      </c>
      <c r="AD1189" s="29">
        <v>0</v>
      </c>
      <c r="AE1189" s="187">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V1189" s="17"/>
      <c r="AW1189" t="s">
        <v>98</v>
      </c>
      <c r="AX1189" s="17" t="s">
        <v>98</v>
      </c>
      <c r="AY1189" s="17" t="s">
        <v>517</v>
      </c>
      <c r="BE1189" s="17"/>
      <c r="BH1189" s="17"/>
      <c r="BK1189" s="24">
        <v>39.950000000000003</v>
      </c>
      <c r="BL1189">
        <v>1</v>
      </c>
      <c r="BM1189">
        <v>0</v>
      </c>
      <c r="BN1189">
        <v>0</v>
      </c>
      <c r="BO1189" s="179">
        <v>0</v>
      </c>
      <c r="BP1189" s="179">
        <v>0</v>
      </c>
      <c r="BQ1189" s="179">
        <v>0</v>
      </c>
      <c r="BR1189" s="179">
        <v>0</v>
      </c>
      <c r="BS1189" s="17">
        <v>0</v>
      </c>
      <c r="BT1189" s="179">
        <v>0</v>
      </c>
      <c r="BU1189" s="179">
        <v>0</v>
      </c>
      <c r="BV1189" s="179">
        <v>0</v>
      </c>
      <c r="BW1189" s="17">
        <v>1</v>
      </c>
      <c r="BX1189" s="179">
        <v>0</v>
      </c>
      <c r="BY1189" s="179">
        <v>0</v>
      </c>
      <c r="BZ1189" s="179">
        <v>0</v>
      </c>
      <c r="CA1189" s="179">
        <v>0</v>
      </c>
      <c r="CB1189" s="17">
        <v>0</v>
      </c>
      <c r="CC1189" s="179">
        <v>1</v>
      </c>
      <c r="CD1189" s="179">
        <v>0</v>
      </c>
      <c r="CE1189" s="179">
        <v>0</v>
      </c>
      <c r="CF1189" s="179">
        <v>0</v>
      </c>
      <c r="CG1189" s="179">
        <v>0</v>
      </c>
      <c r="CH1189" s="179">
        <v>0</v>
      </c>
      <c r="CI1189" s="179">
        <v>1</v>
      </c>
      <c r="CJ1189" s="179">
        <v>1</v>
      </c>
      <c r="CK1189" s="179">
        <v>1</v>
      </c>
      <c r="CL1189" s="179">
        <v>0</v>
      </c>
      <c r="CM1189" s="17">
        <v>0</v>
      </c>
      <c r="CX1189" s="33" t="s">
        <v>85</v>
      </c>
    </row>
    <row r="1190" spans="1:102" x14ac:dyDescent="0.25">
      <c r="A1190">
        <v>1189</v>
      </c>
      <c r="B1190">
        <v>80</v>
      </c>
      <c r="C1190" s="24" t="s">
        <v>4241</v>
      </c>
      <c r="D1190" s="12">
        <v>2.7131929208706884</v>
      </c>
      <c r="E1190" s="13">
        <v>0.29598468227680236</v>
      </c>
      <c r="F1190" s="7">
        <v>9.1666666666666679</v>
      </c>
      <c r="G1190" s="7">
        <f t="shared" si="295"/>
        <v>2.417208238593886</v>
      </c>
      <c r="H1190" s="15">
        <f t="shared" si="296"/>
        <v>3.0091776031474908</v>
      </c>
      <c r="I1190" s="11">
        <f t="shared" si="298"/>
        <v>0.11353245350380597</v>
      </c>
      <c r="J1190" s="32">
        <f t="shared" si="299"/>
        <v>1.2385358564051558E-2</v>
      </c>
      <c r="K1190" s="32">
        <f t="shared" si="300"/>
        <v>80.740496516790003</v>
      </c>
      <c r="L1190" s="8">
        <v>1</v>
      </c>
      <c r="M1190" s="9">
        <v>0</v>
      </c>
      <c r="N1190" s="8">
        <v>0</v>
      </c>
      <c r="O1190" s="9">
        <v>0</v>
      </c>
      <c r="P1190" s="9">
        <v>1</v>
      </c>
      <c r="Q1190" s="9">
        <v>0</v>
      </c>
      <c r="R1190" s="9">
        <v>0</v>
      </c>
      <c r="S1190" s="8">
        <v>6449</v>
      </c>
      <c r="T1190" s="9">
        <v>13</v>
      </c>
      <c r="U1190" s="9">
        <f t="shared" si="289"/>
        <v>6435</v>
      </c>
      <c r="V1190" s="9">
        <f t="shared" si="286"/>
        <v>21</v>
      </c>
      <c r="W1190" s="7">
        <f t="shared" si="297"/>
        <v>7.4849999999999994</v>
      </c>
      <c r="X1190" s="7">
        <v>11.77</v>
      </c>
      <c r="Y1190" s="9">
        <v>0</v>
      </c>
      <c r="Z1190" s="9">
        <v>1</v>
      </c>
      <c r="AA1190" s="9">
        <v>1</v>
      </c>
      <c r="AB1190" s="9">
        <v>0</v>
      </c>
      <c r="AC1190" s="9">
        <v>0</v>
      </c>
      <c r="AD1190" s="29">
        <v>0</v>
      </c>
      <c r="AE1190" s="187">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V1190" s="17"/>
      <c r="AW1190" t="s">
        <v>98</v>
      </c>
      <c r="AX1190" s="17" t="s">
        <v>98</v>
      </c>
      <c r="AY1190" s="17" t="s">
        <v>517</v>
      </c>
      <c r="BE1190" s="17"/>
      <c r="BH1190" s="17"/>
      <c r="BK1190" s="24">
        <v>39.950000000000003</v>
      </c>
      <c r="BL1190">
        <v>1</v>
      </c>
      <c r="BM1190">
        <v>0</v>
      </c>
      <c r="BN1190">
        <v>0</v>
      </c>
      <c r="BO1190" s="179">
        <v>0</v>
      </c>
      <c r="BP1190" s="179">
        <v>0</v>
      </c>
      <c r="BQ1190" s="179">
        <v>0</v>
      </c>
      <c r="BR1190" s="179">
        <v>0</v>
      </c>
      <c r="BS1190" s="17">
        <v>0</v>
      </c>
      <c r="BT1190" s="179">
        <v>0</v>
      </c>
      <c r="BU1190" s="179">
        <v>0</v>
      </c>
      <c r="BV1190" s="179">
        <v>0</v>
      </c>
      <c r="BW1190" s="17">
        <v>1</v>
      </c>
      <c r="BX1190" s="179">
        <v>0</v>
      </c>
      <c r="BY1190" s="179">
        <v>0</v>
      </c>
      <c r="BZ1190" s="179">
        <v>0</v>
      </c>
      <c r="CA1190" s="179">
        <v>0</v>
      </c>
      <c r="CB1190" s="17">
        <v>0</v>
      </c>
      <c r="CC1190" s="179">
        <v>1</v>
      </c>
      <c r="CD1190" s="179">
        <v>0</v>
      </c>
      <c r="CE1190" s="179">
        <v>0</v>
      </c>
      <c r="CF1190" s="179">
        <v>0</v>
      </c>
      <c r="CG1190" s="179">
        <v>0</v>
      </c>
      <c r="CH1190" s="179">
        <v>0</v>
      </c>
      <c r="CI1190" s="179">
        <v>1</v>
      </c>
      <c r="CJ1190" s="179">
        <v>1</v>
      </c>
      <c r="CK1190" s="179">
        <v>1</v>
      </c>
      <c r="CL1190" s="179">
        <v>0</v>
      </c>
      <c r="CM1190" s="17">
        <v>0</v>
      </c>
      <c r="CX1190" s="33" t="s">
        <v>85</v>
      </c>
    </row>
    <row r="1191" spans="1:102" x14ac:dyDescent="0.25">
      <c r="A1191">
        <v>1190</v>
      </c>
      <c r="B1191">
        <v>80</v>
      </c>
      <c r="C1191" s="24" t="s">
        <v>4241</v>
      </c>
      <c r="D1191" s="12">
        <v>5.3090689352061293</v>
      </c>
      <c r="E1191" s="13">
        <v>0.41211950638586398</v>
      </c>
      <c r="F1191" s="7">
        <v>12.882352941176469</v>
      </c>
      <c r="G1191" s="7">
        <f t="shared" si="295"/>
        <v>4.8969494288202657</v>
      </c>
      <c r="H1191" s="15">
        <f t="shared" si="296"/>
        <v>5.7211884415919929</v>
      </c>
      <c r="I1191" s="11">
        <f t="shared" si="298"/>
        <v>0.15855933176486614</v>
      </c>
      <c r="J1191" s="32">
        <f t="shared" si="299"/>
        <v>1.2308258630149428E-2</v>
      </c>
      <c r="K1191" s="32">
        <f t="shared" si="300"/>
        <v>81.246261558923663</v>
      </c>
      <c r="L1191" s="8">
        <v>1</v>
      </c>
      <c r="M1191" s="9">
        <v>0</v>
      </c>
      <c r="N1191" s="8">
        <v>0</v>
      </c>
      <c r="O1191" s="9">
        <v>0</v>
      </c>
      <c r="P1191" s="9">
        <v>1</v>
      </c>
      <c r="Q1191" s="9">
        <v>0</v>
      </c>
      <c r="R1191" s="9">
        <v>0</v>
      </c>
      <c r="S1191" s="8">
        <v>6449</v>
      </c>
      <c r="T1191" s="9">
        <v>13</v>
      </c>
      <c r="U1191" s="9">
        <f t="shared" si="289"/>
        <v>6435</v>
      </c>
      <c r="V1191" s="9">
        <f t="shared" si="286"/>
        <v>21</v>
      </c>
      <c r="W1191" s="7">
        <f t="shared" si="297"/>
        <v>7.4849999999999994</v>
      </c>
      <c r="X1191" s="7">
        <v>11.77</v>
      </c>
      <c r="Y1191" s="9">
        <v>0</v>
      </c>
      <c r="Z1191" s="9">
        <v>1</v>
      </c>
      <c r="AA1191" s="9">
        <v>1</v>
      </c>
      <c r="AB1191" s="9">
        <v>0</v>
      </c>
      <c r="AC1191" s="9">
        <v>0</v>
      </c>
      <c r="AD1191" s="29">
        <v>0</v>
      </c>
      <c r="AE1191" s="187">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V1191" s="17"/>
      <c r="AW1191" t="s">
        <v>98</v>
      </c>
      <c r="AX1191" s="17" t="s">
        <v>98</v>
      </c>
      <c r="AY1191" s="17" t="s">
        <v>517</v>
      </c>
      <c r="BE1191" s="17"/>
      <c r="BH1191" s="17"/>
      <c r="BK1191" s="24">
        <v>39.950000000000003</v>
      </c>
      <c r="BL1191">
        <v>1</v>
      </c>
      <c r="BM1191">
        <v>0</v>
      </c>
      <c r="BN1191">
        <v>0</v>
      </c>
      <c r="BO1191" s="179">
        <v>0</v>
      </c>
      <c r="BP1191" s="179">
        <v>0</v>
      </c>
      <c r="BQ1191" s="179">
        <v>0</v>
      </c>
      <c r="BR1191" s="179">
        <v>0</v>
      </c>
      <c r="BS1191" s="17">
        <v>0</v>
      </c>
      <c r="BT1191" s="179">
        <v>0</v>
      </c>
      <c r="BU1191" s="179">
        <v>0</v>
      </c>
      <c r="BV1191" s="179">
        <v>0</v>
      </c>
      <c r="BW1191" s="17">
        <v>1</v>
      </c>
      <c r="BX1191" s="179">
        <v>0</v>
      </c>
      <c r="BY1191" s="179">
        <v>0</v>
      </c>
      <c r="BZ1191" s="179">
        <v>0</v>
      </c>
      <c r="CA1191" s="179">
        <v>0</v>
      </c>
      <c r="CB1191" s="17">
        <v>0</v>
      </c>
      <c r="CC1191" s="179">
        <v>1</v>
      </c>
      <c r="CD1191" s="179">
        <v>0</v>
      </c>
      <c r="CE1191" s="179">
        <v>0</v>
      </c>
      <c r="CF1191" s="179">
        <v>0</v>
      </c>
      <c r="CG1191" s="179">
        <v>0</v>
      </c>
      <c r="CH1191" s="179">
        <v>0</v>
      </c>
      <c r="CI1191" s="179">
        <v>1</v>
      </c>
      <c r="CJ1191" s="179">
        <v>1</v>
      </c>
      <c r="CK1191" s="179">
        <v>1</v>
      </c>
      <c r="CL1191" s="179">
        <v>0</v>
      </c>
      <c r="CM1191" s="17">
        <v>0</v>
      </c>
      <c r="CX1191" s="33" t="s">
        <v>85</v>
      </c>
    </row>
    <row r="1192" spans="1:102" x14ac:dyDescent="0.25">
      <c r="A1192">
        <v>1191</v>
      </c>
      <c r="B1192">
        <v>80</v>
      </c>
      <c r="C1192" s="24" t="s">
        <v>4241</v>
      </c>
      <c r="D1192" s="12">
        <v>0.4946515448805977</v>
      </c>
      <c r="E1192" s="13">
        <v>8.1090417193540612E-2</v>
      </c>
      <c r="F1192" s="7">
        <v>6.1</v>
      </c>
      <c r="G1192" s="7">
        <f t="shared" si="295"/>
        <v>0.41356112768705711</v>
      </c>
      <c r="H1192" s="15">
        <f t="shared" si="296"/>
        <v>0.5757419620741383</v>
      </c>
      <c r="I1192" s="11">
        <f t="shared" si="298"/>
        <v>7.6272587180817308E-2</v>
      </c>
      <c r="J1192" s="32">
        <f t="shared" si="299"/>
        <v>1.2503702816527429E-2</v>
      </c>
      <c r="K1192" s="32">
        <f t="shared" si="300"/>
        <v>79.976308992100897</v>
      </c>
      <c r="L1192" s="8">
        <v>1</v>
      </c>
      <c r="M1192" s="9">
        <v>0</v>
      </c>
      <c r="N1192" s="8">
        <v>0</v>
      </c>
      <c r="O1192" s="9">
        <v>0</v>
      </c>
      <c r="P1192" s="9">
        <v>1</v>
      </c>
      <c r="Q1192" s="9">
        <v>0</v>
      </c>
      <c r="R1192" s="9">
        <v>0</v>
      </c>
      <c r="S1192" s="8">
        <v>6387</v>
      </c>
      <c r="T1192" s="9">
        <v>27</v>
      </c>
      <c r="U1192" s="9">
        <f t="shared" si="289"/>
        <v>6359</v>
      </c>
      <c r="V1192" s="9">
        <f t="shared" si="286"/>
        <v>21</v>
      </c>
      <c r="W1192" s="7">
        <f t="shared" si="297"/>
        <v>7.4849999999999994</v>
      </c>
      <c r="X1192" s="7">
        <v>11.77</v>
      </c>
      <c r="Y1192" s="9">
        <v>0</v>
      </c>
      <c r="Z1192" s="9">
        <v>1</v>
      </c>
      <c r="AA1192" s="9">
        <v>1</v>
      </c>
      <c r="AB1192" s="9">
        <v>0</v>
      </c>
      <c r="AC1192" s="9">
        <v>0</v>
      </c>
      <c r="AD1192" s="29">
        <v>0</v>
      </c>
      <c r="AE1192" s="187">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V1192" s="17"/>
      <c r="AW1192" t="s">
        <v>98</v>
      </c>
      <c r="AX1192" s="17" t="s">
        <v>98</v>
      </c>
      <c r="AY1192" s="17" t="s">
        <v>517</v>
      </c>
      <c r="BE1192" s="17"/>
      <c r="BH1192" s="17"/>
      <c r="BK1192" s="24">
        <v>39.950000000000003</v>
      </c>
      <c r="BL1192">
        <v>1</v>
      </c>
      <c r="BM1192">
        <v>0</v>
      </c>
      <c r="BN1192">
        <v>0</v>
      </c>
      <c r="BO1192" s="179">
        <v>0</v>
      </c>
      <c r="BP1192" s="179">
        <v>0</v>
      </c>
      <c r="BQ1192" s="179">
        <v>0</v>
      </c>
      <c r="BR1192" s="179">
        <v>0</v>
      </c>
      <c r="BS1192" s="17">
        <v>0</v>
      </c>
      <c r="BT1192" s="179">
        <v>0</v>
      </c>
      <c r="BU1192" s="179">
        <v>0</v>
      </c>
      <c r="BV1192" s="179">
        <v>0</v>
      </c>
      <c r="BW1192" s="17">
        <v>1</v>
      </c>
      <c r="BX1192" s="179">
        <v>0</v>
      </c>
      <c r="BY1192" s="179">
        <v>0</v>
      </c>
      <c r="BZ1192" s="179">
        <v>0</v>
      </c>
      <c r="CA1192" s="179">
        <v>0</v>
      </c>
      <c r="CB1192" s="17">
        <v>0</v>
      </c>
      <c r="CC1192" s="179">
        <v>1</v>
      </c>
      <c r="CD1192" s="179">
        <v>0</v>
      </c>
      <c r="CE1192" s="179">
        <v>0</v>
      </c>
      <c r="CF1192" s="179">
        <v>0</v>
      </c>
      <c r="CG1192" s="179">
        <v>0</v>
      </c>
      <c r="CH1192" s="179">
        <v>0</v>
      </c>
      <c r="CI1192" s="179">
        <v>1</v>
      </c>
      <c r="CJ1192" s="179">
        <v>1</v>
      </c>
      <c r="CK1192" s="179">
        <v>1</v>
      </c>
      <c r="CL1192" s="179">
        <v>0</v>
      </c>
      <c r="CM1192" s="17">
        <v>0</v>
      </c>
      <c r="CX1192" s="33" t="s">
        <v>85</v>
      </c>
    </row>
    <row r="1193" spans="1:102" x14ac:dyDescent="0.25">
      <c r="A1193">
        <v>1192</v>
      </c>
      <c r="B1193">
        <v>80</v>
      </c>
      <c r="C1193" s="24" t="s">
        <v>4241</v>
      </c>
      <c r="D1193" s="12">
        <v>3.0048542545447088</v>
      </c>
      <c r="E1193" s="13">
        <v>0.29555943487325004</v>
      </c>
      <c r="F1193" s="7">
        <v>10.166666666666666</v>
      </c>
      <c r="G1193" s="7">
        <f t="shared" si="295"/>
        <v>2.7092948196714586</v>
      </c>
      <c r="H1193" s="15">
        <f t="shared" si="296"/>
        <v>3.300413689417959</v>
      </c>
      <c r="I1193" s="11">
        <f t="shared" si="298"/>
        <v>0.12646867643489623</v>
      </c>
      <c r="J1193" s="32">
        <f t="shared" si="299"/>
        <v>1.2439541944416023E-2</v>
      </c>
      <c r="K1193" s="32">
        <f t="shared" si="300"/>
        <v>80.388812101629611</v>
      </c>
      <c r="L1193" s="8">
        <v>1</v>
      </c>
      <c r="M1193" s="9">
        <v>0</v>
      </c>
      <c r="N1193" s="8">
        <v>0</v>
      </c>
      <c r="O1193" s="9">
        <v>0</v>
      </c>
      <c r="P1193" s="9">
        <v>1</v>
      </c>
      <c r="Q1193" s="9">
        <v>0</v>
      </c>
      <c r="R1193" s="9">
        <v>0</v>
      </c>
      <c r="S1193" s="8">
        <v>6387</v>
      </c>
      <c r="T1193" s="9">
        <v>27</v>
      </c>
      <c r="U1193" s="9">
        <f t="shared" si="289"/>
        <v>6359</v>
      </c>
      <c r="V1193" s="9">
        <f t="shared" si="286"/>
        <v>21</v>
      </c>
      <c r="W1193" s="7">
        <f t="shared" si="297"/>
        <v>7.4849999999999994</v>
      </c>
      <c r="X1193" s="7">
        <v>11.77</v>
      </c>
      <c r="Y1193" s="9">
        <v>0</v>
      </c>
      <c r="Z1193" s="9">
        <v>1</v>
      </c>
      <c r="AA1193" s="9">
        <v>1</v>
      </c>
      <c r="AB1193" s="9">
        <v>0</v>
      </c>
      <c r="AC1193" s="9">
        <v>0</v>
      </c>
      <c r="AD1193" s="29">
        <v>0</v>
      </c>
      <c r="AE1193" s="187">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V1193" s="17"/>
      <c r="AW1193" t="s">
        <v>98</v>
      </c>
      <c r="AX1193" s="17" t="s">
        <v>98</v>
      </c>
      <c r="AY1193" s="17" t="s">
        <v>517</v>
      </c>
      <c r="BE1193" s="17"/>
      <c r="BH1193" s="17"/>
      <c r="BK1193" s="24">
        <v>39.950000000000003</v>
      </c>
      <c r="BL1193">
        <v>1</v>
      </c>
      <c r="BM1193">
        <v>0</v>
      </c>
      <c r="BN1193">
        <v>0</v>
      </c>
      <c r="BO1193" s="179">
        <v>0</v>
      </c>
      <c r="BP1193" s="179">
        <v>0</v>
      </c>
      <c r="BQ1193" s="179">
        <v>0</v>
      </c>
      <c r="BR1193" s="179">
        <v>0</v>
      </c>
      <c r="BS1193" s="17">
        <v>0</v>
      </c>
      <c r="BT1193" s="179">
        <v>0</v>
      </c>
      <c r="BU1193" s="179">
        <v>0</v>
      </c>
      <c r="BV1193" s="179">
        <v>0</v>
      </c>
      <c r="BW1193" s="17">
        <v>1</v>
      </c>
      <c r="BX1193" s="179">
        <v>0</v>
      </c>
      <c r="BY1193" s="179">
        <v>0</v>
      </c>
      <c r="BZ1193" s="179">
        <v>0</v>
      </c>
      <c r="CA1193" s="179">
        <v>0</v>
      </c>
      <c r="CB1193" s="17">
        <v>0</v>
      </c>
      <c r="CC1193" s="179">
        <v>1</v>
      </c>
      <c r="CD1193" s="179">
        <v>0</v>
      </c>
      <c r="CE1193" s="179">
        <v>0</v>
      </c>
      <c r="CF1193" s="179">
        <v>0</v>
      </c>
      <c r="CG1193" s="179">
        <v>0</v>
      </c>
      <c r="CH1193" s="179">
        <v>0</v>
      </c>
      <c r="CI1193" s="179">
        <v>1</v>
      </c>
      <c r="CJ1193" s="179">
        <v>1</v>
      </c>
      <c r="CK1193" s="179">
        <v>1</v>
      </c>
      <c r="CL1193" s="179">
        <v>0</v>
      </c>
      <c r="CM1193" s="17">
        <v>0</v>
      </c>
      <c r="CX1193" s="33" t="s">
        <v>85</v>
      </c>
    </row>
    <row r="1194" spans="1:102" x14ac:dyDescent="0.25">
      <c r="A1194">
        <v>1193</v>
      </c>
      <c r="B1194">
        <v>80</v>
      </c>
      <c r="C1194" s="24" t="s">
        <v>4241</v>
      </c>
      <c r="D1194" s="12">
        <v>6.0188662455885833</v>
      </c>
      <c r="E1194" s="13">
        <v>0.41593791128051177</v>
      </c>
      <c r="F1194" s="7">
        <v>14.47058823529412</v>
      </c>
      <c r="G1194" s="7">
        <f t="shared" si="295"/>
        <v>5.6029283343080714</v>
      </c>
      <c r="H1194" s="15">
        <f t="shared" si="296"/>
        <v>6.4348041568690952</v>
      </c>
      <c r="I1194" s="11">
        <f t="shared" si="298"/>
        <v>0.1785486036637278</v>
      </c>
      <c r="J1194" s="32">
        <f t="shared" si="299"/>
        <v>1.2338724643428341E-2</v>
      </c>
      <c r="K1194" s="32">
        <f t="shared" si="300"/>
        <v>81.04565333116534</v>
      </c>
      <c r="L1194" s="8">
        <v>1</v>
      </c>
      <c r="M1194" s="9">
        <v>0</v>
      </c>
      <c r="N1194" s="8">
        <v>0</v>
      </c>
      <c r="O1194" s="9">
        <v>0</v>
      </c>
      <c r="P1194" s="9">
        <v>1</v>
      </c>
      <c r="Q1194" s="9">
        <v>0</v>
      </c>
      <c r="R1194" s="9">
        <v>0</v>
      </c>
      <c r="S1194" s="8">
        <v>6387</v>
      </c>
      <c r="T1194" s="9">
        <v>27</v>
      </c>
      <c r="U1194" s="9">
        <f t="shared" si="289"/>
        <v>6359</v>
      </c>
      <c r="V1194" s="9">
        <f t="shared" si="286"/>
        <v>21</v>
      </c>
      <c r="W1194" s="7">
        <f t="shared" si="297"/>
        <v>7.4849999999999994</v>
      </c>
      <c r="X1194" s="7">
        <v>11.77</v>
      </c>
      <c r="Y1194" s="9">
        <v>0</v>
      </c>
      <c r="Z1194" s="9">
        <v>1</v>
      </c>
      <c r="AA1194" s="9">
        <v>1</v>
      </c>
      <c r="AB1194" s="9">
        <v>0</v>
      </c>
      <c r="AC1194" s="9">
        <v>0</v>
      </c>
      <c r="AD1194" s="29">
        <v>0</v>
      </c>
      <c r="AE1194" s="187">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V1194" s="17"/>
      <c r="AW1194" t="s">
        <v>98</v>
      </c>
      <c r="AX1194" s="17" t="s">
        <v>98</v>
      </c>
      <c r="AY1194" s="17" t="s">
        <v>517</v>
      </c>
      <c r="BE1194" s="17"/>
      <c r="BH1194" s="17"/>
      <c r="BK1194" s="24">
        <v>39.950000000000003</v>
      </c>
      <c r="BL1194">
        <v>1</v>
      </c>
      <c r="BM1194">
        <v>0</v>
      </c>
      <c r="BN1194">
        <v>0</v>
      </c>
      <c r="BO1194" s="179">
        <v>0</v>
      </c>
      <c r="BP1194" s="179">
        <v>0</v>
      </c>
      <c r="BQ1194" s="179">
        <v>0</v>
      </c>
      <c r="BR1194" s="179">
        <v>0</v>
      </c>
      <c r="BS1194" s="17">
        <v>0</v>
      </c>
      <c r="BT1194" s="179">
        <v>0</v>
      </c>
      <c r="BU1194" s="179">
        <v>0</v>
      </c>
      <c r="BV1194" s="179">
        <v>0</v>
      </c>
      <c r="BW1194" s="17">
        <v>1</v>
      </c>
      <c r="BX1194" s="179">
        <v>0</v>
      </c>
      <c r="BY1194" s="179">
        <v>0</v>
      </c>
      <c r="BZ1194" s="179">
        <v>0</v>
      </c>
      <c r="CA1194" s="179">
        <v>0</v>
      </c>
      <c r="CB1194" s="17">
        <v>0</v>
      </c>
      <c r="CC1194" s="179">
        <v>1</v>
      </c>
      <c r="CD1194" s="179">
        <v>0</v>
      </c>
      <c r="CE1194" s="179">
        <v>0</v>
      </c>
      <c r="CF1194" s="179">
        <v>0</v>
      </c>
      <c r="CG1194" s="179">
        <v>0</v>
      </c>
      <c r="CH1194" s="179">
        <v>0</v>
      </c>
      <c r="CI1194" s="179">
        <v>1</v>
      </c>
      <c r="CJ1194" s="179">
        <v>1</v>
      </c>
      <c r="CK1194" s="179">
        <v>1</v>
      </c>
      <c r="CL1194" s="179">
        <v>0</v>
      </c>
      <c r="CM1194" s="17">
        <v>0</v>
      </c>
      <c r="CX1194" s="33" t="s">
        <v>85</v>
      </c>
    </row>
    <row r="1195" spans="1:102" x14ac:dyDescent="0.25">
      <c r="A1195">
        <v>1194</v>
      </c>
      <c r="B1195">
        <v>80</v>
      </c>
      <c r="C1195" s="24" t="s">
        <v>4241</v>
      </c>
      <c r="D1195" s="12">
        <v>0.3914607630530309</v>
      </c>
      <c r="E1195" s="13">
        <v>7.3398893072443294E-2</v>
      </c>
      <c r="F1195" s="7">
        <v>5.333333333333333</v>
      </c>
      <c r="G1195" s="7">
        <f t="shared" si="295"/>
        <v>0.31806186998058761</v>
      </c>
      <c r="H1195" s="15">
        <f t="shared" si="296"/>
        <v>0.4648596561254742</v>
      </c>
      <c r="I1195" s="11">
        <f t="shared" si="298"/>
        <v>6.6889421677383293E-2</v>
      </c>
      <c r="J1195" s="32">
        <f t="shared" si="299"/>
        <v>1.2541766564509369E-2</v>
      </c>
      <c r="K1195" s="32">
        <f t="shared" si="300"/>
        <v>79.733584169059185</v>
      </c>
      <c r="L1195" s="8">
        <v>1</v>
      </c>
      <c r="M1195" s="9">
        <v>0</v>
      </c>
      <c r="N1195" s="8">
        <v>0</v>
      </c>
      <c r="O1195" s="9">
        <v>0</v>
      </c>
      <c r="P1195" s="9">
        <v>1</v>
      </c>
      <c r="Q1195" s="9">
        <v>0</v>
      </c>
      <c r="R1195" s="9">
        <v>0</v>
      </c>
      <c r="S1195" s="8">
        <v>6357</v>
      </c>
      <c r="T1195" s="9">
        <v>27</v>
      </c>
      <c r="U1195" s="9">
        <f t="shared" si="289"/>
        <v>6329</v>
      </c>
      <c r="V1195" s="9">
        <f t="shared" si="286"/>
        <v>21</v>
      </c>
      <c r="W1195" s="7">
        <f t="shared" si="297"/>
        <v>7.4849999999999994</v>
      </c>
      <c r="X1195" s="7">
        <v>11.77</v>
      </c>
      <c r="Y1195" s="9">
        <v>0</v>
      </c>
      <c r="Z1195" s="9">
        <v>1</v>
      </c>
      <c r="AA1195" s="9">
        <v>1</v>
      </c>
      <c r="AB1195" s="9">
        <v>0</v>
      </c>
      <c r="AC1195" s="9">
        <v>0</v>
      </c>
      <c r="AD1195" s="29">
        <v>0</v>
      </c>
      <c r="AE1195" s="187">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V1195" s="17"/>
      <c r="AW1195" t="s">
        <v>98</v>
      </c>
      <c r="AX1195" s="17" t="s">
        <v>98</v>
      </c>
      <c r="AY1195" s="17" t="s">
        <v>517</v>
      </c>
      <c r="BE1195" s="17"/>
      <c r="BH1195" s="17"/>
      <c r="BK1195" s="24">
        <v>39.950000000000003</v>
      </c>
      <c r="BL1195">
        <v>1</v>
      </c>
      <c r="BM1195">
        <v>0</v>
      </c>
      <c r="BN1195">
        <v>0</v>
      </c>
      <c r="BO1195" s="179">
        <v>0</v>
      </c>
      <c r="BP1195" s="179">
        <v>0</v>
      </c>
      <c r="BQ1195" s="179">
        <v>0</v>
      </c>
      <c r="BR1195" s="179">
        <v>0</v>
      </c>
      <c r="BS1195" s="17">
        <v>0</v>
      </c>
      <c r="BT1195" s="179">
        <v>0</v>
      </c>
      <c r="BU1195" s="179">
        <v>0</v>
      </c>
      <c r="BV1195" s="179">
        <v>0</v>
      </c>
      <c r="BW1195" s="17">
        <v>1</v>
      </c>
      <c r="BX1195" s="179">
        <v>0</v>
      </c>
      <c r="BY1195" s="179">
        <v>0</v>
      </c>
      <c r="BZ1195" s="179">
        <v>0</v>
      </c>
      <c r="CA1195" s="179">
        <v>0</v>
      </c>
      <c r="CB1195" s="17">
        <v>0</v>
      </c>
      <c r="CC1195" s="179">
        <v>1</v>
      </c>
      <c r="CD1195" s="179">
        <v>0</v>
      </c>
      <c r="CE1195" s="179">
        <v>0</v>
      </c>
      <c r="CF1195" s="179">
        <v>0</v>
      </c>
      <c r="CG1195" s="179">
        <v>0</v>
      </c>
      <c r="CH1195" s="179">
        <v>0</v>
      </c>
      <c r="CI1195" s="179">
        <v>1</v>
      </c>
      <c r="CJ1195" s="179">
        <v>1</v>
      </c>
      <c r="CK1195" s="179">
        <v>1</v>
      </c>
      <c r="CL1195" s="179">
        <v>0</v>
      </c>
      <c r="CM1195" s="17">
        <v>0</v>
      </c>
      <c r="CX1195" s="33" t="s">
        <v>85</v>
      </c>
    </row>
    <row r="1196" spans="1:102" x14ac:dyDescent="0.25">
      <c r="A1196">
        <v>1195</v>
      </c>
      <c r="B1196">
        <v>80</v>
      </c>
      <c r="C1196" s="24" t="s">
        <v>4241</v>
      </c>
      <c r="D1196" s="12">
        <v>2.9563014098699991</v>
      </c>
      <c r="E1196" s="13">
        <v>0.3011047732274999</v>
      </c>
      <c r="F1196" s="7">
        <v>9.8181818181818183</v>
      </c>
      <c r="G1196" s="7">
        <f t="shared" si="295"/>
        <v>2.6551966366424993</v>
      </c>
      <c r="H1196" s="15">
        <f t="shared" si="296"/>
        <v>3.257406183097499</v>
      </c>
      <c r="I1196" s="11">
        <f t="shared" si="298"/>
        <v>0.12248448981753009</v>
      </c>
      <c r="J1196" s="32">
        <f t="shared" si="299"/>
        <v>1.2475272111044728E-2</v>
      </c>
      <c r="K1196" s="32">
        <f t="shared" si="300"/>
        <v>80.158572181737853</v>
      </c>
      <c r="L1196" s="8">
        <v>1</v>
      </c>
      <c r="M1196" s="9">
        <v>0</v>
      </c>
      <c r="N1196" s="8">
        <v>0</v>
      </c>
      <c r="O1196" s="9">
        <v>0</v>
      </c>
      <c r="P1196" s="9">
        <v>1</v>
      </c>
      <c r="Q1196" s="9">
        <v>0</v>
      </c>
      <c r="R1196" s="9">
        <v>0</v>
      </c>
      <c r="S1196" s="8">
        <v>6357</v>
      </c>
      <c r="T1196" s="9">
        <v>27</v>
      </c>
      <c r="U1196" s="9">
        <f t="shared" si="289"/>
        <v>6329</v>
      </c>
      <c r="V1196" s="9">
        <f t="shared" si="286"/>
        <v>21</v>
      </c>
      <c r="W1196" s="7">
        <f t="shared" si="297"/>
        <v>7.4849999999999994</v>
      </c>
      <c r="X1196" s="7">
        <v>11.77</v>
      </c>
      <c r="Y1196" s="9">
        <v>0</v>
      </c>
      <c r="Z1196" s="9">
        <v>1</v>
      </c>
      <c r="AA1196" s="9">
        <v>1</v>
      </c>
      <c r="AB1196" s="9">
        <v>0</v>
      </c>
      <c r="AC1196" s="9">
        <v>0</v>
      </c>
      <c r="AD1196" s="29">
        <v>0</v>
      </c>
      <c r="AE1196" s="187">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V1196" s="17"/>
      <c r="AW1196" t="s">
        <v>98</v>
      </c>
      <c r="AX1196" s="17" t="s">
        <v>98</v>
      </c>
      <c r="AY1196" s="17" t="s">
        <v>517</v>
      </c>
      <c r="BE1196" s="17"/>
      <c r="BH1196" s="17"/>
      <c r="BK1196" s="24">
        <v>39.950000000000003</v>
      </c>
      <c r="BL1196">
        <v>1</v>
      </c>
      <c r="BM1196">
        <v>0</v>
      </c>
      <c r="BN1196">
        <v>0</v>
      </c>
      <c r="BO1196" s="179">
        <v>0</v>
      </c>
      <c r="BP1196" s="179">
        <v>0</v>
      </c>
      <c r="BQ1196" s="179">
        <v>0</v>
      </c>
      <c r="BR1196" s="179">
        <v>0</v>
      </c>
      <c r="BS1196" s="17">
        <v>0</v>
      </c>
      <c r="BT1196" s="179">
        <v>0</v>
      </c>
      <c r="BU1196" s="179">
        <v>0</v>
      </c>
      <c r="BV1196" s="179">
        <v>0</v>
      </c>
      <c r="BW1196" s="17">
        <v>1</v>
      </c>
      <c r="BX1196" s="179">
        <v>0</v>
      </c>
      <c r="BY1196" s="179">
        <v>0</v>
      </c>
      <c r="BZ1196" s="179">
        <v>0</v>
      </c>
      <c r="CA1196" s="179">
        <v>0</v>
      </c>
      <c r="CB1196" s="17">
        <v>0</v>
      </c>
      <c r="CC1196" s="179">
        <v>1</v>
      </c>
      <c r="CD1196" s="179">
        <v>0</v>
      </c>
      <c r="CE1196" s="179">
        <v>0</v>
      </c>
      <c r="CF1196" s="179">
        <v>0</v>
      </c>
      <c r="CG1196" s="179">
        <v>0</v>
      </c>
      <c r="CH1196" s="179">
        <v>0</v>
      </c>
      <c r="CI1196" s="179">
        <v>1</v>
      </c>
      <c r="CJ1196" s="179">
        <v>1</v>
      </c>
      <c r="CK1196" s="179">
        <v>1</v>
      </c>
      <c r="CL1196" s="179">
        <v>0</v>
      </c>
      <c r="CM1196" s="17">
        <v>0</v>
      </c>
      <c r="CX1196" s="33" t="s">
        <v>85</v>
      </c>
    </row>
    <row r="1197" spans="1:102" x14ac:dyDescent="0.25">
      <c r="A1197">
        <v>1196</v>
      </c>
      <c r="B1197">
        <v>80</v>
      </c>
      <c r="C1197" s="24" t="s">
        <v>4241</v>
      </c>
      <c r="D1197" s="12">
        <v>5.6409011699540601</v>
      </c>
      <c r="E1197" s="13">
        <v>0.40292151213957578</v>
      </c>
      <c r="F1197" s="7">
        <v>13.999999999999998</v>
      </c>
      <c r="G1197" s="7">
        <f t="shared" si="295"/>
        <v>5.2379796578144839</v>
      </c>
      <c r="H1197" s="15">
        <f t="shared" si="296"/>
        <v>6.0438226820936363</v>
      </c>
      <c r="I1197" s="11">
        <f t="shared" si="298"/>
        <v>0.1733156489652484</v>
      </c>
      <c r="J1197" s="32">
        <f t="shared" si="299"/>
        <v>1.2379689211803458E-2</v>
      </c>
      <c r="K1197" s="32">
        <f t="shared" si="300"/>
        <v>80.777472107017559</v>
      </c>
      <c r="L1197" s="8">
        <v>1</v>
      </c>
      <c r="M1197" s="9">
        <v>0</v>
      </c>
      <c r="N1197" s="8">
        <v>0</v>
      </c>
      <c r="O1197" s="9">
        <v>0</v>
      </c>
      <c r="P1197" s="9">
        <v>1</v>
      </c>
      <c r="Q1197" s="9">
        <v>0</v>
      </c>
      <c r="R1197" s="9">
        <v>0</v>
      </c>
      <c r="S1197" s="8">
        <v>6357</v>
      </c>
      <c r="T1197" s="9">
        <v>27</v>
      </c>
      <c r="U1197" s="9">
        <f t="shared" si="289"/>
        <v>6329</v>
      </c>
      <c r="V1197" s="9">
        <f t="shared" si="286"/>
        <v>21</v>
      </c>
      <c r="W1197" s="7">
        <f t="shared" si="297"/>
        <v>7.4849999999999994</v>
      </c>
      <c r="X1197" s="7">
        <v>11.77</v>
      </c>
      <c r="Y1197" s="9">
        <v>0</v>
      </c>
      <c r="Z1197" s="9">
        <v>1</v>
      </c>
      <c r="AA1197" s="9">
        <v>1</v>
      </c>
      <c r="AB1197" s="9">
        <v>0</v>
      </c>
      <c r="AC1197" s="9">
        <v>0</v>
      </c>
      <c r="AD1197" s="29">
        <v>0</v>
      </c>
      <c r="AE1197" s="187">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V1197" s="17"/>
      <c r="AW1197" t="s">
        <v>98</v>
      </c>
      <c r="AX1197" s="17" t="s">
        <v>98</v>
      </c>
      <c r="AY1197" s="17" t="s">
        <v>517</v>
      </c>
      <c r="BE1197" s="17"/>
      <c r="BH1197" s="17"/>
      <c r="BK1197" s="24">
        <v>39.950000000000003</v>
      </c>
      <c r="BL1197">
        <v>1</v>
      </c>
      <c r="BM1197">
        <v>0</v>
      </c>
      <c r="BN1197">
        <v>0</v>
      </c>
      <c r="BO1197" s="179">
        <v>0</v>
      </c>
      <c r="BP1197" s="179">
        <v>0</v>
      </c>
      <c r="BQ1197" s="179">
        <v>0</v>
      </c>
      <c r="BR1197" s="179">
        <v>0</v>
      </c>
      <c r="BS1197" s="17">
        <v>0</v>
      </c>
      <c r="BT1197" s="179">
        <v>0</v>
      </c>
      <c r="BU1197" s="179">
        <v>0</v>
      </c>
      <c r="BV1197" s="179">
        <v>0</v>
      </c>
      <c r="BW1197" s="17">
        <v>1</v>
      </c>
      <c r="BX1197" s="179">
        <v>0</v>
      </c>
      <c r="BY1197" s="179">
        <v>0</v>
      </c>
      <c r="BZ1197" s="179">
        <v>0</v>
      </c>
      <c r="CA1197" s="179">
        <v>0</v>
      </c>
      <c r="CB1197" s="17">
        <v>0</v>
      </c>
      <c r="CC1197" s="179">
        <v>1</v>
      </c>
      <c r="CD1197" s="179">
        <v>0</v>
      </c>
      <c r="CE1197" s="179">
        <v>0</v>
      </c>
      <c r="CF1197" s="179">
        <v>0</v>
      </c>
      <c r="CG1197" s="179">
        <v>0</v>
      </c>
      <c r="CH1197" s="179">
        <v>0</v>
      </c>
      <c r="CI1197" s="179">
        <v>1</v>
      </c>
      <c r="CJ1197" s="179">
        <v>1</v>
      </c>
      <c r="CK1197" s="179">
        <v>1</v>
      </c>
      <c r="CL1197" s="179">
        <v>0</v>
      </c>
      <c r="CM1197" s="17">
        <v>0</v>
      </c>
      <c r="CX1197" s="33" t="s">
        <v>85</v>
      </c>
    </row>
    <row r="1198" spans="1:102" x14ac:dyDescent="0.25">
      <c r="A1198">
        <v>1197</v>
      </c>
      <c r="B1198">
        <v>80</v>
      </c>
      <c r="C1198" s="24" t="s">
        <v>4241</v>
      </c>
      <c r="D1198" s="12">
        <v>0.43128765598297036</v>
      </c>
      <c r="E1198" s="13">
        <v>8.9512532373824047E-2</v>
      </c>
      <c r="F1198" s="7">
        <v>4.8181818181818175</v>
      </c>
      <c r="G1198" s="7">
        <f t="shared" si="295"/>
        <v>0.3417751236091463</v>
      </c>
      <c r="H1198" s="15">
        <f t="shared" si="296"/>
        <v>0.52080018835679442</v>
      </c>
      <c r="I1198" s="11">
        <f t="shared" si="298"/>
        <v>6.843970375360664E-2</v>
      </c>
      <c r="J1198" s="32">
        <f t="shared" si="299"/>
        <v>1.4204466816786287E-2</v>
      </c>
      <c r="K1198" s="32">
        <f t="shared" si="300"/>
        <v>70.400389743474136</v>
      </c>
      <c r="L1198" s="8">
        <v>1</v>
      </c>
      <c r="M1198" s="9">
        <v>0</v>
      </c>
      <c r="N1198" s="8">
        <v>0</v>
      </c>
      <c r="O1198" s="9">
        <v>0</v>
      </c>
      <c r="P1198" s="9">
        <v>1</v>
      </c>
      <c r="Q1198" s="9">
        <v>0</v>
      </c>
      <c r="R1198" s="9">
        <v>0</v>
      </c>
      <c r="S1198" s="8">
        <v>4961</v>
      </c>
      <c r="T1198" s="9">
        <v>27</v>
      </c>
      <c r="U1198" s="9">
        <f t="shared" si="289"/>
        <v>4933</v>
      </c>
      <c r="V1198" s="9">
        <f t="shared" si="286"/>
        <v>21</v>
      </c>
      <c r="W1198" s="7">
        <f t="shared" si="297"/>
        <v>7.4849999999999994</v>
      </c>
      <c r="X1198" s="7">
        <v>11.77</v>
      </c>
      <c r="Y1198" s="9">
        <v>0</v>
      </c>
      <c r="Z1198" s="9">
        <v>1</v>
      </c>
      <c r="AA1198" s="9">
        <v>1</v>
      </c>
      <c r="AB1198" s="9">
        <v>0</v>
      </c>
      <c r="AC1198" s="9">
        <v>0</v>
      </c>
      <c r="AD1198" s="29">
        <v>0</v>
      </c>
      <c r="AE1198" s="187">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V1198" s="17"/>
      <c r="AW1198" t="s">
        <v>98</v>
      </c>
      <c r="AX1198" s="17" t="s">
        <v>98</v>
      </c>
      <c r="AY1198" s="17" t="s">
        <v>517</v>
      </c>
      <c r="BE1198" s="17"/>
      <c r="BH1198" s="17"/>
      <c r="BK1198" s="24">
        <v>39.950000000000003</v>
      </c>
      <c r="BL1198">
        <v>1</v>
      </c>
      <c r="BM1198">
        <v>0</v>
      </c>
      <c r="BN1198">
        <v>0</v>
      </c>
      <c r="BO1198" s="179">
        <v>0</v>
      </c>
      <c r="BP1198" s="179">
        <v>0</v>
      </c>
      <c r="BQ1198" s="179">
        <v>0</v>
      </c>
      <c r="BR1198" s="179">
        <v>0</v>
      </c>
      <c r="BS1198" s="17">
        <v>0</v>
      </c>
      <c r="BT1198" s="179">
        <v>0</v>
      </c>
      <c r="BU1198" s="179">
        <v>0</v>
      </c>
      <c r="BV1198" s="179">
        <v>0</v>
      </c>
      <c r="BW1198" s="17">
        <v>1</v>
      </c>
      <c r="BX1198" s="179">
        <v>0</v>
      </c>
      <c r="BY1198" s="179">
        <v>0</v>
      </c>
      <c r="BZ1198" s="179">
        <v>0</v>
      </c>
      <c r="CA1198" s="179">
        <v>0</v>
      </c>
      <c r="CB1198" s="17">
        <v>0</v>
      </c>
      <c r="CC1198" s="179">
        <v>1</v>
      </c>
      <c r="CD1198" s="179">
        <v>0</v>
      </c>
      <c r="CE1198" s="179">
        <v>0</v>
      </c>
      <c r="CF1198" s="179">
        <v>0</v>
      </c>
      <c r="CG1198" s="179">
        <v>0</v>
      </c>
      <c r="CH1198" s="179">
        <v>0</v>
      </c>
      <c r="CI1198" s="179">
        <v>1</v>
      </c>
      <c r="CJ1198" s="179">
        <v>1</v>
      </c>
      <c r="CK1198" s="179">
        <v>1</v>
      </c>
      <c r="CL1198" s="179">
        <v>0</v>
      </c>
      <c r="CM1198" s="17">
        <v>0</v>
      </c>
      <c r="CX1198" s="33" t="s">
        <v>85</v>
      </c>
    </row>
    <row r="1199" spans="1:102" x14ac:dyDescent="0.25">
      <c r="A1199">
        <v>1198</v>
      </c>
      <c r="B1199">
        <v>80</v>
      </c>
      <c r="C1199" s="24" t="s">
        <v>4241</v>
      </c>
      <c r="D1199" s="12">
        <v>3.2956920689338309</v>
      </c>
      <c r="E1199" s="13">
        <v>0.35703330746783174</v>
      </c>
      <c r="F1199" s="7">
        <v>9.2307692307692299</v>
      </c>
      <c r="G1199" s="7">
        <f t="shared" si="295"/>
        <v>2.9386587614659994</v>
      </c>
      <c r="H1199" s="15">
        <f t="shared" si="296"/>
        <v>3.6527253764016625</v>
      </c>
      <c r="I1199" s="11">
        <f t="shared" si="298"/>
        <v>0.13030575695891489</v>
      </c>
      <c r="J1199" s="32">
        <f t="shared" si="299"/>
        <v>1.4116457003882449E-2</v>
      </c>
      <c r="K1199" s="32">
        <f t="shared" si="300"/>
        <v>70.839304772080567</v>
      </c>
      <c r="L1199" s="8">
        <v>1</v>
      </c>
      <c r="M1199" s="9">
        <v>0</v>
      </c>
      <c r="N1199" s="8">
        <v>0</v>
      </c>
      <c r="O1199" s="9">
        <v>0</v>
      </c>
      <c r="P1199" s="9">
        <v>1</v>
      </c>
      <c r="Q1199" s="9">
        <v>0</v>
      </c>
      <c r="R1199" s="9">
        <v>0</v>
      </c>
      <c r="S1199" s="8">
        <v>4961</v>
      </c>
      <c r="T1199" s="9">
        <v>27</v>
      </c>
      <c r="U1199" s="9">
        <f t="shared" si="289"/>
        <v>4933</v>
      </c>
      <c r="V1199" s="9">
        <f t="shared" si="286"/>
        <v>21</v>
      </c>
      <c r="W1199" s="7">
        <f t="shared" si="297"/>
        <v>7.4849999999999994</v>
      </c>
      <c r="X1199" s="7">
        <v>11.77</v>
      </c>
      <c r="Y1199" s="9">
        <v>0</v>
      </c>
      <c r="Z1199" s="9">
        <v>1</v>
      </c>
      <c r="AA1199" s="9">
        <v>1</v>
      </c>
      <c r="AB1199" s="9">
        <v>0</v>
      </c>
      <c r="AC1199" s="9">
        <v>0</v>
      </c>
      <c r="AD1199" s="29">
        <v>0</v>
      </c>
      <c r="AE1199" s="187">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V1199" s="17"/>
      <c r="AW1199" t="s">
        <v>98</v>
      </c>
      <c r="AX1199" s="17" t="s">
        <v>98</v>
      </c>
      <c r="AY1199" s="17" t="s">
        <v>517</v>
      </c>
      <c r="BE1199" s="17"/>
      <c r="BH1199" s="17"/>
      <c r="BK1199" s="24">
        <v>39.950000000000003</v>
      </c>
      <c r="BL1199">
        <v>1</v>
      </c>
      <c r="BM1199">
        <v>0</v>
      </c>
      <c r="BN1199">
        <v>0</v>
      </c>
      <c r="BO1199" s="179">
        <v>0</v>
      </c>
      <c r="BP1199" s="179">
        <v>0</v>
      </c>
      <c r="BQ1199" s="179">
        <v>0</v>
      </c>
      <c r="BR1199" s="179">
        <v>0</v>
      </c>
      <c r="BS1199" s="17">
        <v>0</v>
      </c>
      <c r="BT1199" s="179">
        <v>0</v>
      </c>
      <c r="BU1199" s="179">
        <v>0</v>
      </c>
      <c r="BV1199" s="179">
        <v>0</v>
      </c>
      <c r="BW1199" s="17">
        <v>1</v>
      </c>
      <c r="BX1199" s="179">
        <v>0</v>
      </c>
      <c r="BY1199" s="179">
        <v>0</v>
      </c>
      <c r="BZ1199" s="179">
        <v>0</v>
      </c>
      <c r="CA1199" s="179">
        <v>0</v>
      </c>
      <c r="CB1199" s="17">
        <v>0</v>
      </c>
      <c r="CC1199" s="179">
        <v>1</v>
      </c>
      <c r="CD1199" s="179">
        <v>0</v>
      </c>
      <c r="CE1199" s="179">
        <v>0</v>
      </c>
      <c r="CF1199" s="179">
        <v>0</v>
      </c>
      <c r="CG1199" s="179">
        <v>0</v>
      </c>
      <c r="CH1199" s="179">
        <v>0</v>
      </c>
      <c r="CI1199" s="179">
        <v>1</v>
      </c>
      <c r="CJ1199" s="179">
        <v>1</v>
      </c>
      <c r="CK1199" s="179">
        <v>1</v>
      </c>
      <c r="CL1199" s="179">
        <v>0</v>
      </c>
      <c r="CM1199" s="17">
        <v>0</v>
      </c>
      <c r="CX1199" s="33" t="s">
        <v>85</v>
      </c>
    </row>
    <row r="1200" spans="1:102" x14ac:dyDescent="0.25">
      <c r="A1200">
        <v>1199</v>
      </c>
      <c r="B1200">
        <v>80</v>
      </c>
      <c r="C1200" s="24" t="s">
        <v>4241</v>
      </c>
      <c r="D1200" s="12">
        <v>5.1665346010792534</v>
      </c>
      <c r="E1200" s="13">
        <v>0.41149390628064852</v>
      </c>
      <c r="F1200" s="7">
        <v>12.555555555555555</v>
      </c>
      <c r="G1200" s="7">
        <f t="shared" si="295"/>
        <v>4.7550406947986046</v>
      </c>
      <c r="H1200" s="15">
        <f t="shared" si="296"/>
        <v>5.5780285073599023</v>
      </c>
      <c r="I1200" s="11">
        <f t="shared" si="298"/>
        <v>0.17597446638491532</v>
      </c>
      <c r="J1200" s="32">
        <f t="shared" si="299"/>
        <v>1.4015665464285293E-2</v>
      </c>
      <c r="K1200" s="32">
        <f t="shared" si="300"/>
        <v>71.348734924374384</v>
      </c>
      <c r="L1200" s="8">
        <v>1</v>
      </c>
      <c r="M1200" s="9">
        <v>0</v>
      </c>
      <c r="N1200" s="8">
        <v>0</v>
      </c>
      <c r="O1200" s="9">
        <v>0</v>
      </c>
      <c r="P1200" s="9">
        <v>1</v>
      </c>
      <c r="Q1200" s="9">
        <v>0</v>
      </c>
      <c r="R1200" s="9">
        <v>0</v>
      </c>
      <c r="S1200" s="8">
        <v>4961</v>
      </c>
      <c r="T1200" s="9">
        <v>27</v>
      </c>
      <c r="U1200" s="9">
        <f t="shared" si="289"/>
        <v>4933</v>
      </c>
      <c r="V1200" s="9">
        <f t="shared" si="286"/>
        <v>21</v>
      </c>
      <c r="W1200" s="7">
        <f t="shared" si="297"/>
        <v>7.4849999999999994</v>
      </c>
      <c r="X1200" s="7">
        <v>11.77</v>
      </c>
      <c r="Y1200" s="9">
        <v>0</v>
      </c>
      <c r="Z1200" s="9">
        <v>1</v>
      </c>
      <c r="AA1200" s="9">
        <v>1</v>
      </c>
      <c r="AB1200" s="9">
        <v>0</v>
      </c>
      <c r="AC1200" s="9">
        <v>0</v>
      </c>
      <c r="AD1200" s="29">
        <v>0</v>
      </c>
      <c r="AE1200" s="187">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V1200" s="17"/>
      <c r="AW1200" t="s">
        <v>98</v>
      </c>
      <c r="AX1200" s="17" t="s">
        <v>98</v>
      </c>
      <c r="AY1200" s="17" t="s">
        <v>517</v>
      </c>
      <c r="BE1200" s="17"/>
      <c r="BH1200" s="17"/>
      <c r="BK1200" s="24">
        <v>39.950000000000003</v>
      </c>
      <c r="BL1200">
        <v>1</v>
      </c>
      <c r="BM1200">
        <v>0</v>
      </c>
      <c r="BN1200">
        <v>0</v>
      </c>
      <c r="BO1200" s="179">
        <v>0</v>
      </c>
      <c r="BP1200" s="179">
        <v>0</v>
      </c>
      <c r="BQ1200" s="179">
        <v>0</v>
      </c>
      <c r="BR1200" s="179">
        <v>0</v>
      </c>
      <c r="BS1200" s="17">
        <v>0</v>
      </c>
      <c r="BT1200" s="179">
        <v>0</v>
      </c>
      <c r="BU1200" s="179">
        <v>0</v>
      </c>
      <c r="BV1200" s="179">
        <v>0</v>
      </c>
      <c r="BW1200" s="17">
        <v>1</v>
      </c>
      <c r="BX1200" s="179">
        <v>0</v>
      </c>
      <c r="BY1200" s="179">
        <v>0</v>
      </c>
      <c r="BZ1200" s="179">
        <v>0</v>
      </c>
      <c r="CA1200" s="179">
        <v>0</v>
      </c>
      <c r="CB1200" s="17">
        <v>0</v>
      </c>
      <c r="CC1200" s="179">
        <v>1</v>
      </c>
      <c r="CD1200" s="179">
        <v>0</v>
      </c>
      <c r="CE1200" s="179">
        <v>0</v>
      </c>
      <c r="CF1200" s="179">
        <v>0</v>
      </c>
      <c r="CG1200" s="179">
        <v>0</v>
      </c>
      <c r="CH1200" s="179">
        <v>0</v>
      </c>
      <c r="CI1200" s="179">
        <v>1</v>
      </c>
      <c r="CJ1200" s="179">
        <v>1</v>
      </c>
      <c r="CK1200" s="179">
        <v>1</v>
      </c>
      <c r="CL1200" s="179">
        <v>0</v>
      </c>
      <c r="CM1200" s="17">
        <v>0</v>
      </c>
      <c r="CX1200" s="33" t="s">
        <v>85</v>
      </c>
    </row>
    <row r="1201" spans="1:102" x14ac:dyDescent="0.25">
      <c r="A1201">
        <v>1200</v>
      </c>
      <c r="B1201">
        <v>81</v>
      </c>
      <c r="C1201" s="24" t="s">
        <v>4255</v>
      </c>
      <c r="D1201" s="12">
        <v>5.4462081991112576</v>
      </c>
      <c r="E1201" s="13">
        <v>0.17977327106672791</v>
      </c>
      <c r="F1201" s="7">
        <v>30.294871794871799</v>
      </c>
      <c r="G1201" s="7">
        <f t="shared" ref="G1201:G1303" si="301">D1201-E1201</f>
        <v>5.2664349280445295</v>
      </c>
      <c r="H1201" s="15">
        <f t="shared" ref="H1201:H1303" si="302">D1201+E1201</f>
        <v>5.6259814701779858</v>
      </c>
      <c r="I1201" s="11">
        <f t="shared" si="298"/>
        <v>8.6362492917744116E-2</v>
      </c>
      <c r="J1201" s="32">
        <f t="shared" si="299"/>
        <v>2.8507297704545237E-3</v>
      </c>
      <c r="K1201" s="32">
        <f t="shared" si="300"/>
        <v>350.78737043552144</v>
      </c>
      <c r="L1201" s="8">
        <v>1</v>
      </c>
      <c r="M1201" s="9">
        <v>0</v>
      </c>
      <c r="N1201" s="8">
        <v>0</v>
      </c>
      <c r="O1201" s="9">
        <v>0</v>
      </c>
      <c r="P1201" s="9">
        <v>0</v>
      </c>
      <c r="Q1201" s="9">
        <v>1</v>
      </c>
      <c r="R1201" s="9">
        <v>0</v>
      </c>
      <c r="S1201" s="8">
        <v>122141</v>
      </c>
      <c r="T1201" s="9">
        <v>6</v>
      </c>
      <c r="U1201" s="9">
        <f t="shared" si="289"/>
        <v>122134</v>
      </c>
      <c r="V1201" s="9">
        <f t="shared" si="286"/>
        <v>62</v>
      </c>
      <c r="W1201" s="7">
        <v>14</v>
      </c>
      <c r="X1201" s="7">
        <f>BK1201-W1201-6</f>
        <v>21</v>
      </c>
      <c r="Y1201" s="9">
        <v>0</v>
      </c>
      <c r="Z1201" s="9">
        <v>1</v>
      </c>
      <c r="AA1201" s="9">
        <v>1</v>
      </c>
      <c r="AB1201" s="9">
        <v>0</v>
      </c>
      <c r="AC1201" s="9">
        <v>0</v>
      </c>
      <c r="AD1201" s="29">
        <v>0</v>
      </c>
      <c r="AE1201" s="187">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V1201" s="17"/>
      <c r="AW1201" t="s">
        <v>98</v>
      </c>
      <c r="AX1201" s="17" t="s">
        <v>98</v>
      </c>
      <c r="AY1201" s="17" t="s">
        <v>233</v>
      </c>
      <c r="BE1201" s="17"/>
      <c r="BH1201" s="17"/>
      <c r="BK1201" s="24">
        <v>41</v>
      </c>
      <c r="BL1201">
        <v>1</v>
      </c>
      <c r="BM1201">
        <v>0</v>
      </c>
      <c r="BN1201">
        <v>0</v>
      </c>
      <c r="BO1201" s="179">
        <v>0</v>
      </c>
      <c r="BP1201" s="179">
        <v>0</v>
      </c>
      <c r="BQ1201" s="179">
        <v>0</v>
      </c>
      <c r="BR1201" s="179">
        <v>0</v>
      </c>
      <c r="BS1201" s="17">
        <v>0</v>
      </c>
      <c r="BT1201" s="179">
        <v>1</v>
      </c>
      <c r="BU1201" s="179">
        <v>0</v>
      </c>
      <c r="BV1201" s="179">
        <v>0</v>
      </c>
      <c r="BW1201" s="17">
        <v>0</v>
      </c>
      <c r="BX1201" s="179">
        <v>0</v>
      </c>
      <c r="BY1201" s="179">
        <v>0</v>
      </c>
      <c r="BZ1201" s="179">
        <v>0</v>
      </c>
      <c r="CA1201" s="179">
        <v>0</v>
      </c>
      <c r="CB1201" s="17">
        <v>0</v>
      </c>
      <c r="CC1201" s="179">
        <v>1</v>
      </c>
      <c r="CD1201" s="179">
        <v>1</v>
      </c>
      <c r="CE1201" s="179">
        <v>0</v>
      </c>
      <c r="CF1201" s="179">
        <v>0</v>
      </c>
      <c r="CG1201" s="179">
        <v>1</v>
      </c>
      <c r="CH1201" s="179">
        <v>0</v>
      </c>
      <c r="CI1201" s="179">
        <v>0</v>
      </c>
      <c r="CJ1201" s="179">
        <v>0</v>
      </c>
      <c r="CK1201" s="179">
        <v>0</v>
      </c>
      <c r="CL1201" s="179">
        <v>1</v>
      </c>
      <c r="CM1201" s="17">
        <v>0</v>
      </c>
      <c r="CX1201" s="33" t="s">
        <v>85</v>
      </c>
    </row>
    <row r="1202" spans="1:102" x14ac:dyDescent="0.25">
      <c r="A1202">
        <v>1201</v>
      </c>
      <c r="B1202">
        <v>81</v>
      </c>
      <c r="C1202" s="24" t="s">
        <v>4255</v>
      </c>
      <c r="D1202" s="12">
        <v>5.5909060847234127</v>
      </c>
      <c r="E1202" s="13">
        <v>0.20008590266184156</v>
      </c>
      <c r="F1202" s="7">
        <v>27.942528735632187</v>
      </c>
      <c r="G1202" s="7">
        <f t="shared" si="301"/>
        <v>5.3908201820615709</v>
      </c>
      <c r="H1202" s="15">
        <f t="shared" si="302"/>
        <v>5.7909919873852544</v>
      </c>
      <c r="I1202" s="11">
        <f t="shared" si="298"/>
        <v>7.9700976690969441E-2</v>
      </c>
      <c r="J1202" s="32">
        <f t="shared" si="299"/>
        <v>2.8523179646706459E-3</v>
      </c>
      <c r="K1202" s="32">
        <f t="shared" si="300"/>
        <v>350.59204912853005</v>
      </c>
      <c r="L1202" s="8">
        <v>1</v>
      </c>
      <c r="M1202" s="9">
        <v>0</v>
      </c>
      <c r="N1202" s="8">
        <v>0</v>
      </c>
      <c r="O1202" s="9">
        <v>0</v>
      </c>
      <c r="P1202" s="9">
        <v>0</v>
      </c>
      <c r="Q1202" s="9">
        <v>1</v>
      </c>
      <c r="R1202" s="9">
        <v>0</v>
      </c>
      <c r="S1202" s="8">
        <v>122141</v>
      </c>
      <c r="T1202" s="9">
        <v>6</v>
      </c>
      <c r="U1202" s="9">
        <f t="shared" ref="U1202:U1268" si="303">S1202-T1202-1</f>
        <v>122134</v>
      </c>
      <c r="V1202" s="9">
        <f t="shared" si="286"/>
        <v>62</v>
      </c>
      <c r="W1202" s="7">
        <v>14</v>
      </c>
      <c r="X1202" s="7">
        <f t="shared" ref="X1202:X1262" si="304">BK1202-W1202-6</f>
        <v>21</v>
      </c>
      <c r="Y1202" s="9">
        <v>0</v>
      </c>
      <c r="Z1202" s="9">
        <v>1</v>
      </c>
      <c r="AA1202" s="9">
        <v>1</v>
      </c>
      <c r="AB1202" s="9">
        <v>0</v>
      </c>
      <c r="AC1202" s="9">
        <v>0</v>
      </c>
      <c r="AD1202" s="29">
        <v>0</v>
      </c>
      <c r="AE1202" s="187">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V1202" s="17"/>
      <c r="AW1202" t="s">
        <v>98</v>
      </c>
      <c r="AX1202" s="17" t="s">
        <v>98</v>
      </c>
      <c r="AY1202" s="17" t="s">
        <v>233</v>
      </c>
      <c r="BE1202" s="17"/>
      <c r="BH1202" s="17"/>
      <c r="BK1202" s="24">
        <v>41</v>
      </c>
      <c r="BL1202">
        <v>1</v>
      </c>
      <c r="BM1202">
        <v>0</v>
      </c>
      <c r="BN1202">
        <v>0</v>
      </c>
      <c r="BO1202" s="179">
        <v>0</v>
      </c>
      <c r="BP1202" s="179">
        <v>0</v>
      </c>
      <c r="BQ1202" s="179">
        <v>0</v>
      </c>
      <c r="BR1202" s="179">
        <v>0</v>
      </c>
      <c r="BS1202" s="17">
        <v>0</v>
      </c>
      <c r="BT1202" s="179">
        <v>1</v>
      </c>
      <c r="BU1202" s="179">
        <v>0</v>
      </c>
      <c r="BV1202" s="179">
        <v>0</v>
      </c>
      <c r="BW1202" s="17">
        <v>0</v>
      </c>
      <c r="BX1202" s="179">
        <v>0</v>
      </c>
      <c r="BY1202" s="179">
        <v>0</v>
      </c>
      <c r="BZ1202" s="179">
        <v>0</v>
      </c>
      <c r="CA1202" s="179">
        <v>0</v>
      </c>
      <c r="CB1202" s="17">
        <v>0</v>
      </c>
      <c r="CC1202" s="179">
        <v>1</v>
      </c>
      <c r="CD1202" s="179">
        <v>1</v>
      </c>
      <c r="CE1202" s="179">
        <v>0</v>
      </c>
      <c r="CF1202" s="179">
        <v>0</v>
      </c>
      <c r="CG1202" s="179">
        <v>1</v>
      </c>
      <c r="CH1202" s="179">
        <v>0</v>
      </c>
      <c r="CI1202" s="179">
        <v>0</v>
      </c>
      <c r="CJ1202" s="179">
        <v>0</v>
      </c>
      <c r="CK1202" s="179">
        <v>0</v>
      </c>
      <c r="CL1202" s="179">
        <v>1</v>
      </c>
      <c r="CM1202" s="17">
        <v>0</v>
      </c>
      <c r="CX1202" s="33" t="s">
        <v>85</v>
      </c>
    </row>
    <row r="1203" spans="1:102" x14ac:dyDescent="0.25">
      <c r="A1203">
        <v>1202</v>
      </c>
      <c r="B1203">
        <v>81</v>
      </c>
      <c r="C1203" s="24" t="s">
        <v>4255</v>
      </c>
      <c r="D1203" s="12">
        <v>6.4385545770590191</v>
      </c>
      <c r="E1203" s="13">
        <v>0.19985636782405425</v>
      </c>
      <c r="F1203" s="7">
        <v>32.215909090909086</v>
      </c>
      <c r="G1203" s="7">
        <f t="shared" si="301"/>
        <v>6.2386982092349648</v>
      </c>
      <c r="H1203" s="15">
        <f t="shared" si="302"/>
        <v>6.6384109448830735</v>
      </c>
      <c r="I1203" s="11">
        <f t="shared" si="298"/>
        <v>9.1794071390307874E-2</v>
      </c>
      <c r="J1203" s="32">
        <f t="shared" si="299"/>
        <v>2.8493397821330139E-3</v>
      </c>
      <c r="K1203" s="32">
        <f t="shared" si="300"/>
        <v>350.95849441002809</v>
      </c>
      <c r="L1203" s="8">
        <v>1</v>
      </c>
      <c r="M1203" s="9">
        <v>0</v>
      </c>
      <c r="N1203" s="8">
        <v>0</v>
      </c>
      <c r="O1203" s="9">
        <v>0</v>
      </c>
      <c r="P1203" s="9">
        <v>0</v>
      </c>
      <c r="Q1203" s="9">
        <v>1</v>
      </c>
      <c r="R1203" s="9">
        <v>0</v>
      </c>
      <c r="S1203" s="8">
        <v>122141</v>
      </c>
      <c r="T1203" s="9">
        <v>6</v>
      </c>
      <c r="U1203" s="9">
        <f t="shared" si="303"/>
        <v>122134</v>
      </c>
      <c r="V1203" s="9">
        <f t="shared" si="286"/>
        <v>62</v>
      </c>
      <c r="W1203" s="7">
        <v>14</v>
      </c>
      <c r="X1203" s="7">
        <f t="shared" si="304"/>
        <v>21</v>
      </c>
      <c r="Y1203" s="9">
        <v>0</v>
      </c>
      <c r="Z1203" s="9">
        <v>1</v>
      </c>
      <c r="AA1203" s="9">
        <v>1</v>
      </c>
      <c r="AB1203" s="9">
        <v>0</v>
      </c>
      <c r="AC1203" s="9">
        <v>0</v>
      </c>
      <c r="AD1203" s="29">
        <v>0</v>
      </c>
      <c r="AE1203" s="187">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V1203" s="17"/>
      <c r="AW1203" t="s">
        <v>98</v>
      </c>
      <c r="AX1203" s="17" t="s">
        <v>98</v>
      </c>
      <c r="AY1203" s="17" t="s">
        <v>233</v>
      </c>
      <c r="BE1203" s="17"/>
      <c r="BH1203" s="17"/>
      <c r="BK1203" s="24">
        <v>41</v>
      </c>
      <c r="BL1203">
        <v>1</v>
      </c>
      <c r="BM1203">
        <v>0</v>
      </c>
      <c r="BN1203">
        <v>0</v>
      </c>
      <c r="BO1203" s="179">
        <v>0</v>
      </c>
      <c r="BP1203" s="179">
        <v>0</v>
      </c>
      <c r="BQ1203" s="179">
        <v>0</v>
      </c>
      <c r="BR1203" s="179">
        <v>0</v>
      </c>
      <c r="BS1203" s="17">
        <v>0</v>
      </c>
      <c r="BT1203" s="179">
        <v>1</v>
      </c>
      <c r="BU1203" s="179">
        <v>0</v>
      </c>
      <c r="BV1203" s="179">
        <v>0</v>
      </c>
      <c r="BW1203" s="17">
        <v>0</v>
      </c>
      <c r="BX1203" s="179">
        <v>0</v>
      </c>
      <c r="BY1203" s="179">
        <v>0</v>
      </c>
      <c r="BZ1203" s="179">
        <v>0</v>
      </c>
      <c r="CA1203" s="179">
        <v>0</v>
      </c>
      <c r="CB1203" s="17">
        <v>0</v>
      </c>
      <c r="CC1203" s="179">
        <v>1</v>
      </c>
      <c r="CD1203" s="179">
        <v>1</v>
      </c>
      <c r="CE1203" s="179">
        <v>0</v>
      </c>
      <c r="CF1203" s="179">
        <v>0</v>
      </c>
      <c r="CG1203" s="179">
        <v>1</v>
      </c>
      <c r="CH1203" s="179">
        <v>0</v>
      </c>
      <c r="CI1203" s="179">
        <v>0</v>
      </c>
      <c r="CJ1203" s="179">
        <v>0</v>
      </c>
      <c r="CK1203" s="179">
        <v>0</v>
      </c>
      <c r="CL1203" s="179">
        <v>1</v>
      </c>
      <c r="CM1203" s="17">
        <v>0</v>
      </c>
      <c r="CX1203" s="33" t="s">
        <v>85</v>
      </c>
    </row>
    <row r="1204" spans="1:102" x14ac:dyDescent="0.25">
      <c r="A1204">
        <v>1203</v>
      </c>
      <c r="B1204">
        <v>81</v>
      </c>
      <c r="C1204" s="24" t="s">
        <v>4255</v>
      </c>
      <c r="D1204" s="12">
        <v>6.8261951066597826</v>
      </c>
      <c r="E1204" s="13">
        <v>0.19419542810874671</v>
      </c>
      <c r="F1204" s="7">
        <v>35.151162790697676</v>
      </c>
      <c r="G1204" s="7">
        <f t="shared" si="301"/>
        <v>6.6319996785510362</v>
      </c>
      <c r="H1204" s="15">
        <f t="shared" si="302"/>
        <v>7.0203905347685289</v>
      </c>
      <c r="I1204" s="11">
        <f t="shared" si="298"/>
        <v>0.10007730695873268</v>
      </c>
      <c r="J1204" s="32">
        <f t="shared" si="299"/>
        <v>2.8470553749424445E-3</v>
      </c>
      <c r="K1204" s="32">
        <f t="shared" si="300"/>
        <v>351.24009487178159</v>
      </c>
      <c r="L1204" s="8">
        <v>1</v>
      </c>
      <c r="M1204" s="9">
        <v>0</v>
      </c>
      <c r="N1204" s="8">
        <v>0</v>
      </c>
      <c r="O1204" s="9">
        <v>0</v>
      </c>
      <c r="P1204" s="9">
        <v>0</v>
      </c>
      <c r="Q1204" s="9">
        <v>1</v>
      </c>
      <c r="R1204" s="9">
        <v>0</v>
      </c>
      <c r="S1204" s="8">
        <v>122141</v>
      </c>
      <c r="T1204" s="9">
        <v>6</v>
      </c>
      <c r="U1204" s="9">
        <f t="shared" si="303"/>
        <v>122134</v>
      </c>
      <c r="V1204" s="9">
        <f t="shared" si="286"/>
        <v>62</v>
      </c>
      <c r="W1204" s="7">
        <v>14</v>
      </c>
      <c r="X1204" s="7">
        <f t="shared" si="304"/>
        <v>21</v>
      </c>
      <c r="Y1204" s="9">
        <v>0</v>
      </c>
      <c r="Z1204" s="9">
        <v>1</v>
      </c>
      <c r="AA1204" s="9">
        <v>1</v>
      </c>
      <c r="AB1204" s="9">
        <v>0</v>
      </c>
      <c r="AC1204" s="9">
        <v>0</v>
      </c>
      <c r="AD1204" s="29">
        <v>0</v>
      </c>
      <c r="AE1204" s="187">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V1204" s="17"/>
      <c r="AW1204" t="s">
        <v>98</v>
      </c>
      <c r="AX1204" s="17" t="s">
        <v>98</v>
      </c>
      <c r="AY1204" s="17" t="s">
        <v>233</v>
      </c>
      <c r="BE1204" s="17"/>
      <c r="BH1204" s="17"/>
      <c r="BK1204" s="24">
        <v>41</v>
      </c>
      <c r="BL1204">
        <v>1</v>
      </c>
      <c r="BM1204">
        <v>0</v>
      </c>
      <c r="BN1204">
        <v>0</v>
      </c>
      <c r="BO1204" s="179">
        <v>0</v>
      </c>
      <c r="BP1204" s="179">
        <v>0</v>
      </c>
      <c r="BQ1204" s="179">
        <v>0</v>
      </c>
      <c r="BR1204" s="179">
        <v>0</v>
      </c>
      <c r="BS1204" s="17">
        <v>0</v>
      </c>
      <c r="BT1204" s="179">
        <v>1</v>
      </c>
      <c r="BU1204" s="179">
        <v>0</v>
      </c>
      <c r="BV1204" s="179">
        <v>0</v>
      </c>
      <c r="BW1204" s="17">
        <v>0</v>
      </c>
      <c r="BX1204" s="179">
        <v>0</v>
      </c>
      <c r="BY1204" s="179">
        <v>0</v>
      </c>
      <c r="BZ1204" s="179">
        <v>0</v>
      </c>
      <c r="CA1204" s="179">
        <v>0</v>
      </c>
      <c r="CB1204" s="17">
        <v>0</v>
      </c>
      <c r="CC1204" s="179">
        <v>1</v>
      </c>
      <c r="CD1204" s="179">
        <v>1</v>
      </c>
      <c r="CE1204" s="179">
        <v>0</v>
      </c>
      <c r="CF1204" s="179">
        <v>0</v>
      </c>
      <c r="CG1204" s="179">
        <v>1</v>
      </c>
      <c r="CH1204" s="179">
        <v>0</v>
      </c>
      <c r="CI1204" s="179">
        <v>0</v>
      </c>
      <c r="CJ1204" s="179">
        <v>0</v>
      </c>
      <c r="CK1204" s="179">
        <v>0</v>
      </c>
      <c r="CL1204" s="179">
        <v>1</v>
      </c>
      <c r="CM1204" s="17">
        <v>0</v>
      </c>
      <c r="CX1204" s="33" t="s">
        <v>85</v>
      </c>
    </row>
    <row r="1205" spans="1:102" x14ac:dyDescent="0.25">
      <c r="A1205">
        <v>1204</v>
      </c>
      <c r="B1205">
        <v>81</v>
      </c>
      <c r="C1205" s="24" t="s">
        <v>4255</v>
      </c>
      <c r="D1205" s="12">
        <v>6.9592432511565328</v>
      </c>
      <c r="E1205" s="13">
        <v>0.1893058397335326</v>
      </c>
      <c r="F1205" s="7">
        <v>36.761904761904766</v>
      </c>
      <c r="G1205" s="7">
        <f t="shared" si="301"/>
        <v>6.7699374114230002</v>
      </c>
      <c r="H1205" s="15">
        <f t="shared" si="302"/>
        <v>7.1485490908900653</v>
      </c>
      <c r="I1205" s="11">
        <f t="shared" si="298"/>
        <v>0.10461407827890272</v>
      </c>
      <c r="J1205" s="32">
        <f t="shared" si="299"/>
        <v>2.8457197459287008E-3</v>
      </c>
      <c r="K1205" s="32">
        <f t="shared" si="300"/>
        <v>351.40494823169945</v>
      </c>
      <c r="L1205" s="8">
        <v>1</v>
      </c>
      <c r="M1205" s="9">
        <v>0</v>
      </c>
      <c r="N1205" s="8">
        <v>0</v>
      </c>
      <c r="O1205" s="9">
        <v>0</v>
      </c>
      <c r="P1205" s="9">
        <v>0</v>
      </c>
      <c r="Q1205" s="9">
        <v>1</v>
      </c>
      <c r="R1205" s="9">
        <v>0</v>
      </c>
      <c r="S1205" s="8">
        <v>122141</v>
      </c>
      <c r="T1205" s="9">
        <v>6</v>
      </c>
      <c r="U1205" s="9">
        <f t="shared" si="303"/>
        <v>122134</v>
      </c>
      <c r="V1205" s="9">
        <f t="shared" si="286"/>
        <v>62</v>
      </c>
      <c r="W1205" s="7">
        <v>14</v>
      </c>
      <c r="X1205" s="7">
        <f t="shared" si="304"/>
        <v>21</v>
      </c>
      <c r="Y1205" s="9">
        <v>0</v>
      </c>
      <c r="Z1205" s="9">
        <v>1</v>
      </c>
      <c r="AA1205" s="9">
        <v>1</v>
      </c>
      <c r="AB1205" s="9">
        <v>0</v>
      </c>
      <c r="AC1205" s="9">
        <v>0</v>
      </c>
      <c r="AD1205" s="29">
        <v>0</v>
      </c>
      <c r="AE1205" s="187">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V1205" s="17"/>
      <c r="AW1205" t="s">
        <v>98</v>
      </c>
      <c r="AX1205" s="17" t="s">
        <v>98</v>
      </c>
      <c r="AY1205" s="17" t="s">
        <v>233</v>
      </c>
      <c r="BE1205" s="17"/>
      <c r="BH1205" s="17"/>
      <c r="BK1205" s="24">
        <v>41</v>
      </c>
      <c r="BL1205">
        <v>1</v>
      </c>
      <c r="BM1205">
        <v>0</v>
      </c>
      <c r="BN1205">
        <v>0</v>
      </c>
      <c r="BO1205" s="179">
        <v>0</v>
      </c>
      <c r="BP1205" s="179">
        <v>0</v>
      </c>
      <c r="BQ1205" s="179">
        <v>0</v>
      </c>
      <c r="BR1205" s="179">
        <v>0</v>
      </c>
      <c r="BS1205" s="17">
        <v>0</v>
      </c>
      <c r="BT1205" s="179">
        <v>1</v>
      </c>
      <c r="BU1205" s="179">
        <v>0</v>
      </c>
      <c r="BV1205" s="179">
        <v>0</v>
      </c>
      <c r="BW1205" s="17">
        <v>0</v>
      </c>
      <c r="BX1205" s="179">
        <v>0</v>
      </c>
      <c r="BY1205" s="179">
        <v>0</v>
      </c>
      <c r="BZ1205" s="179">
        <v>0</v>
      </c>
      <c r="CA1205" s="179">
        <v>0</v>
      </c>
      <c r="CB1205" s="17">
        <v>0</v>
      </c>
      <c r="CC1205" s="179">
        <v>1</v>
      </c>
      <c r="CD1205" s="179">
        <v>1</v>
      </c>
      <c r="CE1205" s="179">
        <v>0</v>
      </c>
      <c r="CF1205" s="179">
        <v>0</v>
      </c>
      <c r="CG1205" s="179">
        <v>1</v>
      </c>
      <c r="CH1205" s="179">
        <v>0</v>
      </c>
      <c r="CI1205" s="179">
        <v>0</v>
      </c>
      <c r="CJ1205" s="179">
        <v>0</v>
      </c>
      <c r="CK1205" s="179">
        <v>0</v>
      </c>
      <c r="CL1205" s="179">
        <v>1</v>
      </c>
      <c r="CM1205" s="17">
        <v>0</v>
      </c>
      <c r="CX1205" s="33" t="s">
        <v>85</v>
      </c>
    </row>
    <row r="1206" spans="1:102" x14ac:dyDescent="0.25">
      <c r="A1206">
        <v>1205</v>
      </c>
      <c r="B1206">
        <v>81</v>
      </c>
      <c r="C1206" s="24" t="s">
        <v>4255</v>
      </c>
      <c r="D1206" s="12">
        <v>7.4281024662567585</v>
      </c>
      <c r="E1206" s="13">
        <v>0.18799656738944495</v>
      </c>
      <c r="F1206" s="7">
        <v>39.511904761904759</v>
      </c>
      <c r="G1206" s="7">
        <f t="shared" si="301"/>
        <v>7.2401058988673137</v>
      </c>
      <c r="H1206" s="15">
        <f t="shared" si="302"/>
        <v>7.6160990336462033</v>
      </c>
      <c r="I1206" s="11">
        <f t="shared" si="298"/>
        <v>0.1123444336578643</v>
      </c>
      <c r="J1206" s="32">
        <f t="shared" si="299"/>
        <v>2.8433059437362467E-3</v>
      </c>
      <c r="K1206" s="32">
        <f t="shared" si="300"/>
        <v>351.7032706955024</v>
      </c>
      <c r="L1206" s="8">
        <v>1</v>
      </c>
      <c r="M1206" s="9">
        <v>0</v>
      </c>
      <c r="N1206" s="8">
        <v>0</v>
      </c>
      <c r="O1206" s="9">
        <v>0</v>
      </c>
      <c r="P1206" s="9">
        <v>0</v>
      </c>
      <c r="Q1206" s="9">
        <v>1</v>
      </c>
      <c r="R1206" s="9">
        <v>0</v>
      </c>
      <c r="S1206" s="8">
        <v>122141</v>
      </c>
      <c r="T1206" s="9">
        <v>6</v>
      </c>
      <c r="U1206" s="9">
        <f t="shared" si="303"/>
        <v>122134</v>
      </c>
      <c r="V1206" s="9">
        <f t="shared" si="286"/>
        <v>62</v>
      </c>
      <c r="W1206" s="7">
        <v>14</v>
      </c>
      <c r="X1206" s="7">
        <f t="shared" si="304"/>
        <v>21</v>
      </c>
      <c r="Y1206" s="9">
        <v>0</v>
      </c>
      <c r="Z1206" s="9">
        <v>1</v>
      </c>
      <c r="AA1206" s="9">
        <v>1</v>
      </c>
      <c r="AB1206" s="9">
        <v>0</v>
      </c>
      <c r="AC1206" s="9">
        <v>0</v>
      </c>
      <c r="AD1206" s="29">
        <v>0</v>
      </c>
      <c r="AE1206" s="187">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V1206" s="17"/>
      <c r="AW1206" t="s">
        <v>98</v>
      </c>
      <c r="AX1206" s="17" t="s">
        <v>98</v>
      </c>
      <c r="AY1206" s="17" t="s">
        <v>233</v>
      </c>
      <c r="BE1206" s="17"/>
      <c r="BH1206" s="17"/>
      <c r="BK1206" s="24">
        <v>41</v>
      </c>
      <c r="BL1206">
        <v>1</v>
      </c>
      <c r="BM1206">
        <v>0</v>
      </c>
      <c r="BN1206">
        <v>0</v>
      </c>
      <c r="BO1206" s="179">
        <v>0</v>
      </c>
      <c r="BP1206" s="179">
        <v>0</v>
      </c>
      <c r="BQ1206" s="179">
        <v>0</v>
      </c>
      <c r="BR1206" s="179">
        <v>0</v>
      </c>
      <c r="BS1206" s="17">
        <v>0</v>
      </c>
      <c r="BT1206" s="179">
        <v>1</v>
      </c>
      <c r="BU1206" s="179">
        <v>0</v>
      </c>
      <c r="BV1206" s="179">
        <v>0</v>
      </c>
      <c r="BW1206" s="17">
        <v>0</v>
      </c>
      <c r="BX1206" s="179">
        <v>0</v>
      </c>
      <c r="BY1206" s="179">
        <v>0</v>
      </c>
      <c r="BZ1206" s="179">
        <v>0</v>
      </c>
      <c r="CA1206" s="179">
        <v>0</v>
      </c>
      <c r="CB1206" s="17">
        <v>0</v>
      </c>
      <c r="CC1206" s="179">
        <v>1</v>
      </c>
      <c r="CD1206" s="179">
        <v>1</v>
      </c>
      <c r="CE1206" s="179">
        <v>0</v>
      </c>
      <c r="CF1206" s="179">
        <v>0</v>
      </c>
      <c r="CG1206" s="179">
        <v>1</v>
      </c>
      <c r="CH1206" s="179">
        <v>0</v>
      </c>
      <c r="CI1206" s="179">
        <v>0</v>
      </c>
      <c r="CJ1206" s="179">
        <v>0</v>
      </c>
      <c r="CK1206" s="179">
        <v>0</v>
      </c>
      <c r="CL1206" s="179">
        <v>1</v>
      </c>
      <c r="CM1206" s="17">
        <v>0</v>
      </c>
      <c r="CX1206" s="33" t="s">
        <v>85</v>
      </c>
    </row>
    <row r="1207" spans="1:102" x14ac:dyDescent="0.25">
      <c r="A1207">
        <v>1206</v>
      </c>
      <c r="B1207">
        <v>81</v>
      </c>
      <c r="C1207" s="24" t="s">
        <v>4255</v>
      </c>
      <c r="D1207" s="12">
        <v>7.524761275100178</v>
      </c>
      <c r="E1207" s="13">
        <v>0.19219764468625342</v>
      </c>
      <c r="F1207" s="7">
        <v>39.151162790697676</v>
      </c>
      <c r="G1207" s="7">
        <f t="shared" si="301"/>
        <v>7.332563630413925</v>
      </c>
      <c r="H1207" s="15">
        <f t="shared" si="302"/>
        <v>7.716958919786431</v>
      </c>
      <c r="I1207" s="11">
        <f t="shared" si="298"/>
        <v>0.11133150495012135</v>
      </c>
      <c r="J1207" s="32">
        <f t="shared" si="299"/>
        <v>2.8436321430681433E-3</v>
      </c>
      <c r="K1207" s="32">
        <f t="shared" si="300"/>
        <v>351.66292603552012</v>
      </c>
      <c r="L1207" s="8">
        <v>1</v>
      </c>
      <c r="M1207" s="9">
        <v>0</v>
      </c>
      <c r="N1207" s="8">
        <v>0</v>
      </c>
      <c r="O1207" s="9">
        <v>0</v>
      </c>
      <c r="P1207" s="9">
        <v>0</v>
      </c>
      <c r="Q1207" s="9">
        <v>1</v>
      </c>
      <c r="R1207" s="9">
        <v>0</v>
      </c>
      <c r="S1207" s="8">
        <v>122141</v>
      </c>
      <c r="T1207" s="9">
        <v>6</v>
      </c>
      <c r="U1207" s="9">
        <f t="shared" si="303"/>
        <v>122134</v>
      </c>
      <c r="V1207" s="9">
        <f t="shared" si="286"/>
        <v>62</v>
      </c>
      <c r="W1207" s="7">
        <v>14</v>
      </c>
      <c r="X1207" s="7">
        <f t="shared" si="304"/>
        <v>21</v>
      </c>
      <c r="Y1207" s="9">
        <v>0</v>
      </c>
      <c r="Z1207" s="9">
        <v>1</v>
      </c>
      <c r="AA1207" s="9">
        <v>1</v>
      </c>
      <c r="AB1207" s="9">
        <v>0</v>
      </c>
      <c r="AC1207" s="9">
        <v>0</v>
      </c>
      <c r="AD1207" s="29">
        <v>0</v>
      </c>
      <c r="AE1207" s="187">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V1207" s="17"/>
      <c r="AW1207" t="s">
        <v>98</v>
      </c>
      <c r="AX1207" s="17" t="s">
        <v>98</v>
      </c>
      <c r="AY1207" s="17" t="s">
        <v>233</v>
      </c>
      <c r="BE1207" s="17"/>
      <c r="BH1207" s="17"/>
      <c r="BK1207" s="24">
        <v>41</v>
      </c>
      <c r="BL1207">
        <v>1</v>
      </c>
      <c r="BM1207">
        <v>0</v>
      </c>
      <c r="BN1207">
        <v>0</v>
      </c>
      <c r="BO1207" s="179">
        <v>0</v>
      </c>
      <c r="BP1207" s="179">
        <v>0</v>
      </c>
      <c r="BQ1207" s="179">
        <v>0</v>
      </c>
      <c r="BR1207" s="179">
        <v>0</v>
      </c>
      <c r="BS1207" s="17">
        <v>0</v>
      </c>
      <c r="BT1207" s="179">
        <v>1</v>
      </c>
      <c r="BU1207" s="179">
        <v>0</v>
      </c>
      <c r="BV1207" s="179">
        <v>0</v>
      </c>
      <c r="BW1207" s="17">
        <v>0</v>
      </c>
      <c r="BX1207" s="179">
        <v>0</v>
      </c>
      <c r="BY1207" s="179">
        <v>0</v>
      </c>
      <c r="BZ1207" s="179">
        <v>0</v>
      </c>
      <c r="CA1207" s="179">
        <v>0</v>
      </c>
      <c r="CB1207" s="17">
        <v>0</v>
      </c>
      <c r="CC1207" s="179">
        <v>1</v>
      </c>
      <c r="CD1207" s="179">
        <v>1</v>
      </c>
      <c r="CE1207" s="179">
        <v>0</v>
      </c>
      <c r="CF1207" s="179">
        <v>0</v>
      </c>
      <c r="CG1207" s="179">
        <v>1</v>
      </c>
      <c r="CH1207" s="179">
        <v>0</v>
      </c>
      <c r="CI1207" s="179">
        <v>0</v>
      </c>
      <c r="CJ1207" s="179">
        <v>0</v>
      </c>
      <c r="CK1207" s="179">
        <v>0</v>
      </c>
      <c r="CL1207" s="179">
        <v>1</v>
      </c>
      <c r="CM1207" s="17">
        <v>0</v>
      </c>
      <c r="CX1207" s="33" t="s">
        <v>85</v>
      </c>
    </row>
    <row r="1208" spans="1:102" x14ac:dyDescent="0.25">
      <c r="A1208">
        <v>1207</v>
      </c>
      <c r="B1208">
        <v>81</v>
      </c>
      <c r="C1208" s="24" t="s">
        <v>4255</v>
      </c>
      <c r="D1208" s="12">
        <v>7.5790175050109099</v>
      </c>
      <c r="E1208" s="13">
        <v>0.18311120666201966</v>
      </c>
      <c r="F1208" s="7">
        <v>41.390243902439018</v>
      </c>
      <c r="G1208" s="7">
        <f t="shared" si="301"/>
        <v>7.3959062983488906</v>
      </c>
      <c r="H1208" s="15">
        <f t="shared" si="302"/>
        <v>7.7621287116729292</v>
      </c>
      <c r="I1208" s="11">
        <f t="shared" si="298"/>
        <v>0.11761290393614025</v>
      </c>
      <c r="J1208" s="32">
        <f t="shared" si="299"/>
        <v>2.8415610261530648E-3</v>
      </c>
      <c r="K1208" s="32">
        <f t="shared" si="300"/>
        <v>351.91924114816936</v>
      </c>
      <c r="L1208" s="8">
        <v>1</v>
      </c>
      <c r="M1208" s="9">
        <v>0</v>
      </c>
      <c r="N1208" s="8">
        <v>0</v>
      </c>
      <c r="O1208" s="9">
        <v>0</v>
      </c>
      <c r="P1208" s="9">
        <v>0</v>
      </c>
      <c r="Q1208" s="9">
        <v>1</v>
      </c>
      <c r="R1208" s="9">
        <v>0</v>
      </c>
      <c r="S1208" s="8">
        <v>122141</v>
      </c>
      <c r="T1208" s="9">
        <v>6</v>
      </c>
      <c r="U1208" s="9">
        <f t="shared" si="303"/>
        <v>122134</v>
      </c>
      <c r="V1208" s="9">
        <f t="shared" si="286"/>
        <v>62</v>
      </c>
      <c r="W1208" s="7">
        <v>14</v>
      </c>
      <c r="X1208" s="7">
        <f t="shared" si="304"/>
        <v>21</v>
      </c>
      <c r="Y1208" s="9">
        <v>0</v>
      </c>
      <c r="Z1208" s="9">
        <v>1</v>
      </c>
      <c r="AA1208" s="9">
        <v>1</v>
      </c>
      <c r="AB1208" s="9">
        <v>0</v>
      </c>
      <c r="AC1208" s="9">
        <v>0</v>
      </c>
      <c r="AD1208" s="29">
        <v>0</v>
      </c>
      <c r="AE1208" s="187">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V1208" s="17"/>
      <c r="AW1208" t="s">
        <v>98</v>
      </c>
      <c r="AX1208" s="17" t="s">
        <v>98</v>
      </c>
      <c r="AY1208" s="17" t="s">
        <v>233</v>
      </c>
      <c r="BE1208" s="17"/>
      <c r="BH1208" s="17"/>
      <c r="BK1208" s="24">
        <v>41</v>
      </c>
      <c r="BL1208">
        <v>1</v>
      </c>
      <c r="BM1208">
        <v>0</v>
      </c>
      <c r="BN1208">
        <v>0</v>
      </c>
      <c r="BO1208" s="179">
        <v>0</v>
      </c>
      <c r="BP1208" s="179">
        <v>0</v>
      </c>
      <c r="BQ1208" s="179">
        <v>0</v>
      </c>
      <c r="BR1208" s="179">
        <v>0</v>
      </c>
      <c r="BS1208" s="17">
        <v>0</v>
      </c>
      <c r="BT1208" s="179">
        <v>1</v>
      </c>
      <c r="BU1208" s="179">
        <v>0</v>
      </c>
      <c r="BV1208" s="179">
        <v>0</v>
      </c>
      <c r="BW1208" s="17">
        <v>0</v>
      </c>
      <c r="BX1208" s="179">
        <v>0</v>
      </c>
      <c r="BY1208" s="179">
        <v>0</v>
      </c>
      <c r="BZ1208" s="179">
        <v>0</v>
      </c>
      <c r="CA1208" s="179">
        <v>0</v>
      </c>
      <c r="CB1208" s="17">
        <v>0</v>
      </c>
      <c r="CC1208" s="179">
        <v>1</v>
      </c>
      <c r="CD1208" s="179">
        <v>1</v>
      </c>
      <c r="CE1208" s="179">
        <v>0</v>
      </c>
      <c r="CF1208" s="179">
        <v>0</v>
      </c>
      <c r="CG1208" s="179">
        <v>1</v>
      </c>
      <c r="CH1208" s="179">
        <v>0</v>
      </c>
      <c r="CI1208" s="179">
        <v>0</v>
      </c>
      <c r="CJ1208" s="179">
        <v>0</v>
      </c>
      <c r="CK1208" s="179">
        <v>0</v>
      </c>
      <c r="CL1208" s="179">
        <v>1</v>
      </c>
      <c r="CM1208" s="17">
        <v>0</v>
      </c>
      <c r="CX1208" s="33" t="s">
        <v>85</v>
      </c>
    </row>
    <row r="1209" spans="1:102" x14ac:dyDescent="0.25">
      <c r="A1209">
        <v>1208</v>
      </c>
      <c r="B1209">
        <v>81</v>
      </c>
      <c r="C1209" s="24" t="s">
        <v>4255</v>
      </c>
      <c r="D1209" s="12">
        <v>7.59507767079457</v>
      </c>
      <c r="E1209" s="13">
        <v>0.20316051382783831</v>
      </c>
      <c r="F1209" s="7">
        <v>37.38461538461538</v>
      </c>
      <c r="G1209" s="7">
        <f t="shared" si="301"/>
        <v>7.3919171569667315</v>
      </c>
      <c r="H1209" s="15">
        <f t="shared" si="302"/>
        <v>7.7982381846224085</v>
      </c>
      <c r="I1209" s="11">
        <f t="shared" si="298"/>
        <v>0.10636625461383749</v>
      </c>
      <c r="J1209" s="32">
        <f t="shared" si="299"/>
        <v>2.8451878806170527E-3</v>
      </c>
      <c r="K1209" s="32">
        <f t="shared" si="300"/>
        <v>351.47063812992349</v>
      </c>
      <c r="L1209" s="8">
        <v>1</v>
      </c>
      <c r="M1209" s="9">
        <v>0</v>
      </c>
      <c r="N1209" s="8">
        <v>0</v>
      </c>
      <c r="O1209" s="9">
        <v>0</v>
      </c>
      <c r="P1209" s="9">
        <v>0</v>
      </c>
      <c r="Q1209" s="9">
        <v>1</v>
      </c>
      <c r="R1209" s="9">
        <v>0</v>
      </c>
      <c r="S1209" s="8">
        <v>122141</v>
      </c>
      <c r="T1209" s="9">
        <v>6</v>
      </c>
      <c r="U1209" s="9">
        <f t="shared" si="303"/>
        <v>122134</v>
      </c>
      <c r="V1209" s="9">
        <f t="shared" si="286"/>
        <v>62</v>
      </c>
      <c r="W1209" s="7">
        <v>14</v>
      </c>
      <c r="X1209" s="7">
        <f t="shared" si="304"/>
        <v>21</v>
      </c>
      <c r="Y1209" s="9">
        <v>0</v>
      </c>
      <c r="Z1209" s="9">
        <v>1</v>
      </c>
      <c r="AA1209" s="9">
        <v>1</v>
      </c>
      <c r="AB1209" s="9">
        <v>0</v>
      </c>
      <c r="AC1209" s="9">
        <v>0</v>
      </c>
      <c r="AD1209" s="29">
        <v>0</v>
      </c>
      <c r="AE1209" s="187">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V1209" s="17"/>
      <c r="AW1209" t="s">
        <v>98</v>
      </c>
      <c r="AX1209" s="17" t="s">
        <v>98</v>
      </c>
      <c r="AY1209" s="17" t="s">
        <v>233</v>
      </c>
      <c r="BE1209" s="17"/>
      <c r="BH1209" s="17"/>
      <c r="BK1209" s="24">
        <v>41</v>
      </c>
      <c r="BL1209">
        <v>1</v>
      </c>
      <c r="BM1209">
        <v>0</v>
      </c>
      <c r="BN1209">
        <v>0</v>
      </c>
      <c r="BO1209" s="179">
        <v>0</v>
      </c>
      <c r="BP1209" s="179">
        <v>0</v>
      </c>
      <c r="BQ1209" s="179">
        <v>0</v>
      </c>
      <c r="BR1209" s="179">
        <v>0</v>
      </c>
      <c r="BS1209" s="17">
        <v>0</v>
      </c>
      <c r="BT1209" s="179">
        <v>1</v>
      </c>
      <c r="BU1209" s="179">
        <v>0</v>
      </c>
      <c r="BV1209" s="179">
        <v>0</v>
      </c>
      <c r="BW1209" s="17">
        <v>0</v>
      </c>
      <c r="BX1209" s="179">
        <v>0</v>
      </c>
      <c r="BY1209" s="179">
        <v>0</v>
      </c>
      <c r="BZ1209" s="179">
        <v>0</v>
      </c>
      <c r="CA1209" s="179">
        <v>0</v>
      </c>
      <c r="CB1209" s="17">
        <v>0</v>
      </c>
      <c r="CC1209" s="179">
        <v>1</v>
      </c>
      <c r="CD1209" s="179">
        <v>1</v>
      </c>
      <c r="CE1209" s="179">
        <v>0</v>
      </c>
      <c r="CF1209" s="179">
        <v>0</v>
      </c>
      <c r="CG1209" s="179">
        <v>1</v>
      </c>
      <c r="CH1209" s="179">
        <v>0</v>
      </c>
      <c r="CI1209" s="179">
        <v>0</v>
      </c>
      <c r="CJ1209" s="179">
        <v>0</v>
      </c>
      <c r="CK1209" s="179">
        <v>0</v>
      </c>
      <c r="CL1209" s="179">
        <v>1</v>
      </c>
      <c r="CM1209" s="17">
        <v>0</v>
      </c>
      <c r="CX1209" s="33" t="s">
        <v>85</v>
      </c>
    </row>
    <row r="1210" spans="1:102" x14ac:dyDescent="0.25">
      <c r="A1210">
        <v>1209</v>
      </c>
      <c r="B1210">
        <v>81</v>
      </c>
      <c r="C1210" s="24" t="s">
        <v>4255</v>
      </c>
      <c r="D1210" s="12">
        <v>8.1507313749599408</v>
      </c>
      <c r="E1210" s="13">
        <v>0.18599875998278595</v>
      </c>
      <c r="F1210" s="7">
        <v>43.821428571428569</v>
      </c>
      <c r="G1210" s="7">
        <f t="shared" si="301"/>
        <v>7.9647326149771551</v>
      </c>
      <c r="H1210" s="15">
        <f t="shared" si="302"/>
        <v>8.3367301349427265</v>
      </c>
      <c r="I1210" s="11">
        <f t="shared" si="298"/>
        <v>0.12441724754966747</v>
      </c>
      <c r="J1210" s="32">
        <f t="shared" si="299"/>
        <v>2.8391873931464459E-3</v>
      </c>
      <c r="K1210" s="32">
        <f t="shared" si="300"/>
        <v>352.21345460109956</v>
      </c>
      <c r="L1210" s="8">
        <v>1</v>
      </c>
      <c r="M1210" s="9">
        <v>0</v>
      </c>
      <c r="N1210" s="8">
        <v>0</v>
      </c>
      <c r="O1210" s="9">
        <v>0</v>
      </c>
      <c r="P1210" s="9">
        <v>0</v>
      </c>
      <c r="Q1210" s="9">
        <v>1</v>
      </c>
      <c r="R1210" s="9">
        <v>0</v>
      </c>
      <c r="S1210" s="8">
        <v>122141</v>
      </c>
      <c r="T1210" s="9">
        <v>6</v>
      </c>
      <c r="U1210" s="9">
        <f t="shared" si="303"/>
        <v>122134</v>
      </c>
      <c r="V1210" s="9">
        <f t="shared" si="286"/>
        <v>62</v>
      </c>
      <c r="W1210" s="7">
        <v>14</v>
      </c>
      <c r="X1210" s="7">
        <f t="shared" si="304"/>
        <v>21</v>
      </c>
      <c r="Y1210" s="9">
        <v>0</v>
      </c>
      <c r="Z1210" s="9">
        <v>1</v>
      </c>
      <c r="AA1210" s="9">
        <v>1</v>
      </c>
      <c r="AB1210" s="9">
        <v>0</v>
      </c>
      <c r="AC1210" s="9">
        <v>0</v>
      </c>
      <c r="AD1210" s="29">
        <v>0</v>
      </c>
      <c r="AE1210" s="187">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V1210" s="17"/>
      <c r="AW1210" t="s">
        <v>98</v>
      </c>
      <c r="AX1210" s="17" t="s">
        <v>98</v>
      </c>
      <c r="AY1210" s="17" t="s">
        <v>233</v>
      </c>
      <c r="BE1210" s="17"/>
      <c r="BH1210" s="17"/>
      <c r="BK1210" s="24">
        <v>41</v>
      </c>
      <c r="BL1210">
        <v>1</v>
      </c>
      <c r="BM1210">
        <v>0</v>
      </c>
      <c r="BN1210">
        <v>0</v>
      </c>
      <c r="BO1210" s="179">
        <v>0</v>
      </c>
      <c r="BP1210" s="179">
        <v>0</v>
      </c>
      <c r="BQ1210" s="179">
        <v>0</v>
      </c>
      <c r="BR1210" s="179">
        <v>0</v>
      </c>
      <c r="BS1210" s="17">
        <v>0</v>
      </c>
      <c r="BT1210" s="179">
        <v>1</v>
      </c>
      <c r="BU1210" s="179">
        <v>0</v>
      </c>
      <c r="BV1210" s="179">
        <v>0</v>
      </c>
      <c r="BW1210" s="17">
        <v>0</v>
      </c>
      <c r="BX1210" s="179">
        <v>0</v>
      </c>
      <c r="BY1210" s="179">
        <v>0</v>
      </c>
      <c r="BZ1210" s="179">
        <v>0</v>
      </c>
      <c r="CA1210" s="179">
        <v>0</v>
      </c>
      <c r="CB1210" s="17">
        <v>0</v>
      </c>
      <c r="CC1210" s="179">
        <v>1</v>
      </c>
      <c r="CD1210" s="179">
        <v>1</v>
      </c>
      <c r="CE1210" s="179">
        <v>0</v>
      </c>
      <c r="CF1210" s="179">
        <v>0</v>
      </c>
      <c r="CG1210" s="179">
        <v>1</v>
      </c>
      <c r="CH1210" s="179">
        <v>0</v>
      </c>
      <c r="CI1210" s="179">
        <v>0</v>
      </c>
      <c r="CJ1210" s="179">
        <v>0</v>
      </c>
      <c r="CK1210" s="179">
        <v>0</v>
      </c>
      <c r="CL1210" s="179">
        <v>1</v>
      </c>
      <c r="CM1210" s="17">
        <v>0</v>
      </c>
      <c r="CX1210" s="33" t="s">
        <v>85</v>
      </c>
    </row>
    <row r="1211" spans="1:102" x14ac:dyDescent="0.25">
      <c r="A1211">
        <v>1210</v>
      </c>
      <c r="B1211">
        <v>81</v>
      </c>
      <c r="C1211" s="24" t="s">
        <v>4255</v>
      </c>
      <c r="D1211" s="12">
        <v>8.3143919377751665</v>
      </c>
      <c r="E1211" s="13">
        <v>0.18996750973662707</v>
      </c>
      <c r="F1211" s="7">
        <v>43.767441860465119</v>
      </c>
      <c r="G1211" s="7">
        <f t="shared" si="301"/>
        <v>8.1244244280385391</v>
      </c>
      <c r="H1211" s="15">
        <f t="shared" si="302"/>
        <v>8.5043594475117938</v>
      </c>
      <c r="I1211" s="11">
        <f t="shared" si="298"/>
        <v>0.12426633754141818</v>
      </c>
      <c r="J1211" s="32">
        <f t="shared" si="299"/>
        <v>2.8392415059941452E-3</v>
      </c>
      <c r="K1211" s="32">
        <f t="shared" si="300"/>
        <v>352.20674179664593</v>
      </c>
      <c r="L1211" s="8">
        <v>1</v>
      </c>
      <c r="M1211" s="9">
        <v>0</v>
      </c>
      <c r="N1211" s="8">
        <v>0</v>
      </c>
      <c r="O1211" s="9">
        <v>0</v>
      </c>
      <c r="P1211" s="9">
        <v>0</v>
      </c>
      <c r="Q1211" s="9">
        <v>1</v>
      </c>
      <c r="R1211" s="9">
        <v>0</v>
      </c>
      <c r="S1211" s="8">
        <v>122141</v>
      </c>
      <c r="T1211" s="9">
        <v>6</v>
      </c>
      <c r="U1211" s="9">
        <f t="shared" si="303"/>
        <v>122134</v>
      </c>
      <c r="V1211" s="9">
        <f t="shared" si="286"/>
        <v>62</v>
      </c>
      <c r="W1211" s="7">
        <v>14</v>
      </c>
      <c r="X1211" s="7">
        <f t="shared" si="304"/>
        <v>21</v>
      </c>
      <c r="Y1211" s="9">
        <v>0</v>
      </c>
      <c r="Z1211" s="9">
        <v>1</v>
      </c>
      <c r="AA1211" s="9">
        <v>1</v>
      </c>
      <c r="AB1211" s="9">
        <v>0</v>
      </c>
      <c r="AC1211" s="9">
        <v>0</v>
      </c>
      <c r="AD1211" s="29">
        <v>0</v>
      </c>
      <c r="AE1211" s="187">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V1211" s="17"/>
      <c r="AW1211" t="s">
        <v>98</v>
      </c>
      <c r="AX1211" s="17" t="s">
        <v>98</v>
      </c>
      <c r="AY1211" s="17" t="s">
        <v>233</v>
      </c>
      <c r="BE1211" s="17"/>
      <c r="BH1211" s="17"/>
      <c r="BK1211" s="24">
        <v>41</v>
      </c>
      <c r="BL1211">
        <v>1</v>
      </c>
      <c r="BM1211">
        <v>0</v>
      </c>
      <c r="BN1211">
        <v>0</v>
      </c>
      <c r="BO1211" s="179">
        <v>0</v>
      </c>
      <c r="BP1211" s="179">
        <v>0</v>
      </c>
      <c r="BQ1211" s="179">
        <v>0</v>
      </c>
      <c r="BR1211" s="179">
        <v>0</v>
      </c>
      <c r="BS1211" s="17">
        <v>0</v>
      </c>
      <c r="BT1211" s="179">
        <v>1</v>
      </c>
      <c r="BU1211" s="179">
        <v>0</v>
      </c>
      <c r="BV1211" s="179">
        <v>0</v>
      </c>
      <c r="BW1211" s="17">
        <v>0</v>
      </c>
      <c r="BX1211" s="179">
        <v>0</v>
      </c>
      <c r="BY1211" s="179">
        <v>0</v>
      </c>
      <c r="BZ1211" s="179">
        <v>0</v>
      </c>
      <c r="CA1211" s="179">
        <v>0</v>
      </c>
      <c r="CB1211" s="17">
        <v>0</v>
      </c>
      <c r="CC1211" s="179">
        <v>1</v>
      </c>
      <c r="CD1211" s="179">
        <v>1</v>
      </c>
      <c r="CE1211" s="179">
        <v>0</v>
      </c>
      <c r="CF1211" s="179">
        <v>0</v>
      </c>
      <c r="CG1211" s="179">
        <v>1</v>
      </c>
      <c r="CH1211" s="179">
        <v>0</v>
      </c>
      <c r="CI1211" s="179">
        <v>0</v>
      </c>
      <c r="CJ1211" s="179">
        <v>0</v>
      </c>
      <c r="CK1211" s="179">
        <v>0</v>
      </c>
      <c r="CL1211" s="179">
        <v>1</v>
      </c>
      <c r="CM1211" s="17">
        <v>0</v>
      </c>
      <c r="CX1211" s="33" t="s">
        <v>85</v>
      </c>
    </row>
    <row r="1212" spans="1:102" x14ac:dyDescent="0.25">
      <c r="A1212">
        <v>1211</v>
      </c>
      <c r="B1212">
        <v>81</v>
      </c>
      <c r="C1212" s="24" t="s">
        <v>4255</v>
      </c>
      <c r="D1212" s="12">
        <v>8.6453539884810304</v>
      </c>
      <c r="E1212" s="13">
        <v>0.19123971446678098</v>
      </c>
      <c r="F1212" s="7">
        <v>45.206896551724142</v>
      </c>
      <c r="G1212" s="7">
        <f t="shared" si="301"/>
        <v>8.4541142740142501</v>
      </c>
      <c r="H1212" s="15">
        <f t="shared" si="302"/>
        <v>8.8365937029478108</v>
      </c>
      <c r="I1212" s="11">
        <f t="shared" si="298"/>
        <v>0.12828708937135103</v>
      </c>
      <c r="J1212" s="32">
        <f t="shared" si="299"/>
        <v>2.8377769578712274E-3</v>
      </c>
      <c r="K1212" s="32">
        <f t="shared" si="300"/>
        <v>352.38851215077699</v>
      </c>
      <c r="L1212" s="8">
        <v>1</v>
      </c>
      <c r="M1212" s="9">
        <v>0</v>
      </c>
      <c r="N1212" s="8">
        <v>0</v>
      </c>
      <c r="O1212" s="9">
        <v>0</v>
      </c>
      <c r="P1212" s="9">
        <v>0</v>
      </c>
      <c r="Q1212" s="9">
        <v>1</v>
      </c>
      <c r="R1212" s="9">
        <v>0</v>
      </c>
      <c r="S1212" s="8">
        <v>122141</v>
      </c>
      <c r="T1212" s="9">
        <v>6</v>
      </c>
      <c r="U1212" s="9">
        <f t="shared" si="303"/>
        <v>122134</v>
      </c>
      <c r="V1212" s="9">
        <f t="shared" si="286"/>
        <v>62</v>
      </c>
      <c r="W1212" s="7">
        <v>14</v>
      </c>
      <c r="X1212" s="7">
        <f t="shared" si="304"/>
        <v>21</v>
      </c>
      <c r="Y1212" s="9">
        <v>0</v>
      </c>
      <c r="Z1212" s="9">
        <v>1</v>
      </c>
      <c r="AA1212" s="9">
        <v>1</v>
      </c>
      <c r="AB1212" s="9">
        <v>0</v>
      </c>
      <c r="AC1212" s="9">
        <v>0</v>
      </c>
      <c r="AD1212" s="29">
        <v>0</v>
      </c>
      <c r="AE1212" s="187">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V1212" s="17"/>
      <c r="AW1212" t="s">
        <v>98</v>
      </c>
      <c r="AX1212" s="17" t="s">
        <v>98</v>
      </c>
      <c r="AY1212" s="17" t="s">
        <v>233</v>
      </c>
      <c r="BE1212" s="17"/>
      <c r="BH1212" s="17"/>
      <c r="BK1212" s="24">
        <v>41</v>
      </c>
      <c r="BL1212">
        <v>1</v>
      </c>
      <c r="BM1212">
        <v>0</v>
      </c>
      <c r="BN1212">
        <v>0</v>
      </c>
      <c r="BO1212" s="179">
        <v>0</v>
      </c>
      <c r="BP1212" s="179">
        <v>0</v>
      </c>
      <c r="BQ1212" s="179">
        <v>0</v>
      </c>
      <c r="BR1212" s="179">
        <v>0</v>
      </c>
      <c r="BS1212" s="17">
        <v>0</v>
      </c>
      <c r="BT1212" s="179">
        <v>1</v>
      </c>
      <c r="BU1212" s="179">
        <v>0</v>
      </c>
      <c r="BV1212" s="179">
        <v>0</v>
      </c>
      <c r="BW1212" s="17">
        <v>0</v>
      </c>
      <c r="BX1212" s="179">
        <v>0</v>
      </c>
      <c r="BY1212" s="179">
        <v>0</v>
      </c>
      <c r="BZ1212" s="179">
        <v>0</v>
      </c>
      <c r="CA1212" s="179">
        <v>0</v>
      </c>
      <c r="CB1212" s="17">
        <v>0</v>
      </c>
      <c r="CC1212" s="179">
        <v>1</v>
      </c>
      <c r="CD1212" s="179">
        <v>1</v>
      </c>
      <c r="CE1212" s="179">
        <v>0</v>
      </c>
      <c r="CF1212" s="179">
        <v>0</v>
      </c>
      <c r="CG1212" s="179">
        <v>1</v>
      </c>
      <c r="CH1212" s="179">
        <v>0</v>
      </c>
      <c r="CI1212" s="179">
        <v>0</v>
      </c>
      <c r="CJ1212" s="179">
        <v>0</v>
      </c>
      <c r="CK1212" s="179">
        <v>0</v>
      </c>
      <c r="CL1212" s="179">
        <v>1</v>
      </c>
      <c r="CM1212" s="17">
        <v>0</v>
      </c>
      <c r="CX1212" s="33" t="s">
        <v>85</v>
      </c>
    </row>
    <row r="1213" spans="1:102" x14ac:dyDescent="0.25">
      <c r="A1213">
        <v>1212</v>
      </c>
      <c r="B1213">
        <v>81</v>
      </c>
      <c r="C1213" s="24" t="s">
        <v>4255</v>
      </c>
      <c r="D1213" s="12">
        <v>8.7096279547539179</v>
      </c>
      <c r="E1213" s="13">
        <v>0.1910584044537546</v>
      </c>
      <c r="F1213" s="7">
        <v>45.58620689655173</v>
      </c>
      <c r="G1213" s="7">
        <f t="shared" si="301"/>
        <v>8.5185695503001639</v>
      </c>
      <c r="H1213" s="15">
        <f t="shared" si="302"/>
        <v>8.9006863592076719</v>
      </c>
      <c r="I1213" s="11">
        <f t="shared" si="298"/>
        <v>0.12934555277222426</v>
      </c>
      <c r="J1213" s="32">
        <f t="shared" si="299"/>
        <v>2.837383532824889E-3</v>
      </c>
      <c r="K1213" s="32">
        <f t="shared" si="300"/>
        <v>352.43737352785843</v>
      </c>
      <c r="L1213" s="8">
        <v>1</v>
      </c>
      <c r="M1213" s="9">
        <v>0</v>
      </c>
      <c r="N1213" s="8">
        <v>0</v>
      </c>
      <c r="O1213" s="9">
        <v>0</v>
      </c>
      <c r="P1213" s="9">
        <v>0</v>
      </c>
      <c r="Q1213" s="9">
        <v>1</v>
      </c>
      <c r="R1213" s="9">
        <v>0</v>
      </c>
      <c r="S1213" s="8">
        <v>122141</v>
      </c>
      <c r="T1213" s="9">
        <v>6</v>
      </c>
      <c r="U1213" s="9">
        <f t="shared" si="303"/>
        <v>122134</v>
      </c>
      <c r="V1213" s="9">
        <f t="shared" si="286"/>
        <v>62</v>
      </c>
      <c r="W1213" s="7">
        <v>14</v>
      </c>
      <c r="X1213" s="7">
        <f t="shared" si="304"/>
        <v>21</v>
      </c>
      <c r="Y1213" s="9">
        <v>0</v>
      </c>
      <c r="Z1213" s="9">
        <v>1</v>
      </c>
      <c r="AA1213" s="9">
        <v>1</v>
      </c>
      <c r="AB1213" s="9">
        <v>0</v>
      </c>
      <c r="AC1213" s="9">
        <v>0</v>
      </c>
      <c r="AD1213" s="29">
        <v>0</v>
      </c>
      <c r="AE1213" s="187">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V1213" s="17"/>
      <c r="AW1213" t="s">
        <v>98</v>
      </c>
      <c r="AX1213" s="17" t="s">
        <v>98</v>
      </c>
      <c r="AY1213" s="17" t="s">
        <v>233</v>
      </c>
      <c r="BE1213" s="17"/>
      <c r="BH1213" s="17"/>
      <c r="BK1213" s="24">
        <v>41</v>
      </c>
      <c r="BL1213">
        <v>1</v>
      </c>
      <c r="BM1213">
        <v>0</v>
      </c>
      <c r="BN1213">
        <v>0</v>
      </c>
      <c r="BO1213" s="179">
        <v>0</v>
      </c>
      <c r="BP1213" s="179">
        <v>0</v>
      </c>
      <c r="BQ1213" s="179">
        <v>0</v>
      </c>
      <c r="BR1213" s="179">
        <v>0</v>
      </c>
      <c r="BS1213" s="17">
        <v>0</v>
      </c>
      <c r="BT1213" s="179">
        <v>1</v>
      </c>
      <c r="BU1213" s="179">
        <v>0</v>
      </c>
      <c r="BV1213" s="179">
        <v>0</v>
      </c>
      <c r="BW1213" s="17">
        <v>0</v>
      </c>
      <c r="BX1213" s="179">
        <v>0</v>
      </c>
      <c r="BY1213" s="179">
        <v>0</v>
      </c>
      <c r="BZ1213" s="179">
        <v>0</v>
      </c>
      <c r="CA1213" s="179">
        <v>0</v>
      </c>
      <c r="CB1213" s="17">
        <v>0</v>
      </c>
      <c r="CC1213" s="179">
        <v>1</v>
      </c>
      <c r="CD1213" s="179">
        <v>1</v>
      </c>
      <c r="CE1213" s="179">
        <v>0</v>
      </c>
      <c r="CF1213" s="179">
        <v>0</v>
      </c>
      <c r="CG1213" s="179">
        <v>1</v>
      </c>
      <c r="CH1213" s="179">
        <v>0</v>
      </c>
      <c r="CI1213" s="179">
        <v>0</v>
      </c>
      <c r="CJ1213" s="179">
        <v>0</v>
      </c>
      <c r="CK1213" s="179">
        <v>0</v>
      </c>
      <c r="CL1213" s="179">
        <v>1</v>
      </c>
      <c r="CM1213" s="17">
        <v>0</v>
      </c>
      <c r="CX1213" s="33" t="s">
        <v>85</v>
      </c>
    </row>
    <row r="1214" spans="1:102" x14ac:dyDescent="0.25">
      <c r="A1214">
        <v>1213</v>
      </c>
      <c r="B1214">
        <v>81</v>
      </c>
      <c r="C1214" s="24" t="s">
        <v>4255</v>
      </c>
      <c r="D1214" s="12">
        <v>8.7018432414701188</v>
      </c>
      <c r="E1214" s="13">
        <v>0.20206198339607542</v>
      </c>
      <c r="F1214" s="7">
        <v>43.065217391304351</v>
      </c>
      <c r="G1214" s="7">
        <f t="shared" si="301"/>
        <v>8.4997812580740426</v>
      </c>
      <c r="H1214" s="15">
        <f t="shared" si="302"/>
        <v>8.903905224866195</v>
      </c>
      <c r="I1214" s="11">
        <f t="shared" si="298"/>
        <v>0.12230261502718832</v>
      </c>
      <c r="J1214" s="32">
        <f t="shared" si="299"/>
        <v>2.8399395715551046E-3</v>
      </c>
      <c r="K1214" s="32">
        <f t="shared" si="300"/>
        <v>352.12016833598199</v>
      </c>
      <c r="L1214" s="8">
        <v>1</v>
      </c>
      <c r="M1214" s="9">
        <v>0</v>
      </c>
      <c r="N1214" s="8">
        <v>0</v>
      </c>
      <c r="O1214" s="9">
        <v>0</v>
      </c>
      <c r="P1214" s="9">
        <v>0</v>
      </c>
      <c r="Q1214" s="9">
        <v>1</v>
      </c>
      <c r="R1214" s="9">
        <v>0</v>
      </c>
      <c r="S1214" s="8">
        <v>122141</v>
      </c>
      <c r="T1214" s="9">
        <v>6</v>
      </c>
      <c r="U1214" s="9">
        <f t="shared" si="303"/>
        <v>122134</v>
      </c>
      <c r="V1214" s="9">
        <f t="shared" si="286"/>
        <v>62</v>
      </c>
      <c r="W1214" s="7">
        <v>14</v>
      </c>
      <c r="X1214" s="7">
        <f t="shared" si="304"/>
        <v>21</v>
      </c>
      <c r="Y1214" s="9">
        <v>0</v>
      </c>
      <c r="Z1214" s="9">
        <v>1</v>
      </c>
      <c r="AA1214" s="9">
        <v>1</v>
      </c>
      <c r="AB1214" s="9">
        <v>0</v>
      </c>
      <c r="AC1214" s="9">
        <v>0</v>
      </c>
      <c r="AD1214" s="29">
        <v>0</v>
      </c>
      <c r="AE1214" s="187">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V1214" s="17"/>
      <c r="AW1214" t="s">
        <v>98</v>
      </c>
      <c r="AX1214" s="17" t="s">
        <v>98</v>
      </c>
      <c r="AY1214" s="17" t="s">
        <v>233</v>
      </c>
      <c r="BE1214" s="17"/>
      <c r="BH1214" s="17"/>
      <c r="BK1214" s="24">
        <v>41</v>
      </c>
      <c r="BL1214">
        <v>1</v>
      </c>
      <c r="BM1214">
        <v>0</v>
      </c>
      <c r="BN1214">
        <v>0</v>
      </c>
      <c r="BO1214" s="179">
        <v>0</v>
      </c>
      <c r="BP1214" s="179">
        <v>0</v>
      </c>
      <c r="BQ1214" s="179">
        <v>0</v>
      </c>
      <c r="BR1214" s="179">
        <v>0</v>
      </c>
      <c r="BS1214" s="17">
        <v>0</v>
      </c>
      <c r="BT1214" s="179">
        <v>1</v>
      </c>
      <c r="BU1214" s="179">
        <v>0</v>
      </c>
      <c r="BV1214" s="179">
        <v>0</v>
      </c>
      <c r="BW1214" s="17">
        <v>0</v>
      </c>
      <c r="BX1214" s="179">
        <v>0</v>
      </c>
      <c r="BY1214" s="179">
        <v>0</v>
      </c>
      <c r="BZ1214" s="179">
        <v>0</v>
      </c>
      <c r="CA1214" s="179">
        <v>0</v>
      </c>
      <c r="CB1214" s="17">
        <v>0</v>
      </c>
      <c r="CC1214" s="179">
        <v>1</v>
      </c>
      <c r="CD1214" s="179">
        <v>1</v>
      </c>
      <c r="CE1214" s="179">
        <v>0</v>
      </c>
      <c r="CF1214" s="179">
        <v>0</v>
      </c>
      <c r="CG1214" s="179">
        <v>1</v>
      </c>
      <c r="CH1214" s="179">
        <v>0</v>
      </c>
      <c r="CI1214" s="179">
        <v>0</v>
      </c>
      <c r="CJ1214" s="179">
        <v>0</v>
      </c>
      <c r="CK1214" s="179">
        <v>0</v>
      </c>
      <c r="CL1214" s="179">
        <v>1</v>
      </c>
      <c r="CM1214" s="17">
        <v>0</v>
      </c>
      <c r="CX1214" s="33" t="s">
        <v>85</v>
      </c>
    </row>
    <row r="1215" spans="1:102" x14ac:dyDescent="0.25">
      <c r="A1215">
        <v>1214</v>
      </c>
      <c r="B1215">
        <v>81</v>
      </c>
      <c r="C1215" s="24" t="s">
        <v>4255</v>
      </c>
      <c r="D1215" s="12">
        <v>8.692109997289732</v>
      </c>
      <c r="E1215" s="13">
        <v>0.19989436688232642</v>
      </c>
      <c r="F1215" s="7">
        <v>43.483516483516482</v>
      </c>
      <c r="G1215" s="7">
        <f t="shared" si="301"/>
        <v>8.4922156304074061</v>
      </c>
      <c r="H1215" s="15">
        <f t="shared" si="302"/>
        <v>8.8920043641720579</v>
      </c>
      <c r="I1215" s="11">
        <f t="shared" si="298"/>
        <v>0.12347253420372163</v>
      </c>
      <c r="J1215" s="32">
        <f t="shared" si="299"/>
        <v>2.8395250473941544E-3</v>
      </c>
      <c r="K1215" s="32">
        <f t="shared" si="300"/>
        <v>352.17157211474671</v>
      </c>
      <c r="L1215" s="8">
        <v>1</v>
      </c>
      <c r="M1215" s="9">
        <v>0</v>
      </c>
      <c r="N1215" s="8">
        <v>0</v>
      </c>
      <c r="O1215" s="9">
        <v>0</v>
      </c>
      <c r="P1215" s="9">
        <v>0</v>
      </c>
      <c r="Q1215" s="9">
        <v>1</v>
      </c>
      <c r="R1215" s="9">
        <v>0</v>
      </c>
      <c r="S1215" s="8">
        <v>122141</v>
      </c>
      <c r="T1215" s="9">
        <v>6</v>
      </c>
      <c r="U1215" s="9">
        <f t="shared" si="303"/>
        <v>122134</v>
      </c>
      <c r="V1215" s="9">
        <f t="shared" si="286"/>
        <v>62</v>
      </c>
      <c r="W1215" s="7">
        <v>14</v>
      </c>
      <c r="X1215" s="7">
        <f t="shared" si="304"/>
        <v>21</v>
      </c>
      <c r="Y1215" s="9">
        <v>0</v>
      </c>
      <c r="Z1215" s="9">
        <v>1</v>
      </c>
      <c r="AA1215" s="9">
        <v>1</v>
      </c>
      <c r="AB1215" s="9">
        <v>0</v>
      </c>
      <c r="AC1215" s="9">
        <v>0</v>
      </c>
      <c r="AD1215" s="29">
        <v>0</v>
      </c>
      <c r="AE1215" s="187">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V1215" s="17"/>
      <c r="AW1215" t="s">
        <v>98</v>
      </c>
      <c r="AX1215" s="17" t="s">
        <v>98</v>
      </c>
      <c r="AY1215" s="17" t="s">
        <v>233</v>
      </c>
      <c r="BE1215" s="17"/>
      <c r="BH1215" s="17"/>
      <c r="BK1215" s="24">
        <v>41</v>
      </c>
      <c r="BL1215">
        <v>1</v>
      </c>
      <c r="BM1215">
        <v>0</v>
      </c>
      <c r="BN1215">
        <v>0</v>
      </c>
      <c r="BO1215" s="179">
        <v>0</v>
      </c>
      <c r="BP1215" s="179">
        <v>0</v>
      </c>
      <c r="BQ1215" s="179">
        <v>0</v>
      </c>
      <c r="BR1215" s="179">
        <v>0</v>
      </c>
      <c r="BS1215" s="17">
        <v>0</v>
      </c>
      <c r="BT1215" s="179">
        <v>1</v>
      </c>
      <c r="BU1215" s="179">
        <v>0</v>
      </c>
      <c r="BV1215" s="179">
        <v>0</v>
      </c>
      <c r="BW1215" s="17">
        <v>0</v>
      </c>
      <c r="BX1215" s="179">
        <v>0</v>
      </c>
      <c r="BY1215" s="179">
        <v>0</v>
      </c>
      <c r="BZ1215" s="179">
        <v>0</v>
      </c>
      <c r="CA1215" s="179">
        <v>0</v>
      </c>
      <c r="CB1215" s="17">
        <v>0</v>
      </c>
      <c r="CC1215" s="179">
        <v>1</v>
      </c>
      <c r="CD1215" s="179">
        <v>1</v>
      </c>
      <c r="CE1215" s="179">
        <v>0</v>
      </c>
      <c r="CF1215" s="179">
        <v>0</v>
      </c>
      <c r="CG1215" s="179">
        <v>1</v>
      </c>
      <c r="CH1215" s="179">
        <v>0</v>
      </c>
      <c r="CI1215" s="179">
        <v>0</v>
      </c>
      <c r="CJ1215" s="179">
        <v>0</v>
      </c>
      <c r="CK1215" s="179">
        <v>0</v>
      </c>
      <c r="CL1215" s="179">
        <v>1</v>
      </c>
      <c r="CM1215" s="17">
        <v>0</v>
      </c>
      <c r="CX1215" s="33" t="s">
        <v>85</v>
      </c>
    </row>
    <row r="1216" spans="1:102" x14ac:dyDescent="0.25">
      <c r="A1216">
        <v>1215</v>
      </c>
      <c r="B1216">
        <v>81</v>
      </c>
      <c r="C1216" s="24" t="s">
        <v>4255</v>
      </c>
      <c r="D1216" s="12">
        <v>9.6432722136610352</v>
      </c>
      <c r="E1216" s="13">
        <v>0.21877144959114209</v>
      </c>
      <c r="F1216" s="7">
        <v>44.079207920792079</v>
      </c>
      <c r="G1216" s="7">
        <f t="shared" si="301"/>
        <v>9.4245007640698937</v>
      </c>
      <c r="H1216" s="15">
        <f t="shared" si="302"/>
        <v>9.8620436632521766</v>
      </c>
      <c r="I1216" s="11">
        <f t="shared" si="298"/>
        <v>0.12513770352379069</v>
      </c>
      <c r="J1216" s="32">
        <f t="shared" si="299"/>
        <v>2.8389281347490701E-3</v>
      </c>
      <c r="K1216" s="32">
        <f t="shared" si="300"/>
        <v>352.24561966179851</v>
      </c>
      <c r="L1216" s="8">
        <v>1</v>
      </c>
      <c r="M1216" s="9">
        <v>0</v>
      </c>
      <c r="N1216" s="8">
        <v>0</v>
      </c>
      <c r="O1216" s="9">
        <v>0</v>
      </c>
      <c r="P1216" s="9">
        <v>0</v>
      </c>
      <c r="Q1216" s="9">
        <v>1</v>
      </c>
      <c r="R1216" s="9">
        <v>0</v>
      </c>
      <c r="S1216" s="8">
        <v>122141</v>
      </c>
      <c r="T1216" s="9">
        <v>6</v>
      </c>
      <c r="U1216" s="9">
        <f t="shared" si="303"/>
        <v>122134</v>
      </c>
      <c r="V1216" s="9">
        <f t="shared" si="286"/>
        <v>62</v>
      </c>
      <c r="W1216" s="7">
        <v>14</v>
      </c>
      <c r="X1216" s="7">
        <f t="shared" si="304"/>
        <v>21</v>
      </c>
      <c r="Y1216" s="9">
        <v>0</v>
      </c>
      <c r="Z1216" s="9">
        <v>1</v>
      </c>
      <c r="AA1216" s="9">
        <v>1</v>
      </c>
      <c r="AB1216" s="9">
        <v>0</v>
      </c>
      <c r="AC1216" s="9">
        <v>0</v>
      </c>
      <c r="AD1216" s="29">
        <v>0</v>
      </c>
      <c r="AE1216" s="187">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V1216" s="17"/>
      <c r="AW1216" t="s">
        <v>98</v>
      </c>
      <c r="AX1216" s="17" t="s">
        <v>98</v>
      </c>
      <c r="AY1216" s="17" t="s">
        <v>233</v>
      </c>
      <c r="BE1216" s="17"/>
      <c r="BH1216" s="17"/>
      <c r="BK1216" s="24">
        <v>41</v>
      </c>
      <c r="BL1216">
        <v>1</v>
      </c>
      <c r="BM1216">
        <v>0</v>
      </c>
      <c r="BN1216">
        <v>0</v>
      </c>
      <c r="BO1216" s="179">
        <v>0</v>
      </c>
      <c r="BP1216" s="179">
        <v>0</v>
      </c>
      <c r="BQ1216" s="179">
        <v>0</v>
      </c>
      <c r="BR1216" s="179">
        <v>0</v>
      </c>
      <c r="BS1216" s="17">
        <v>0</v>
      </c>
      <c r="BT1216" s="179">
        <v>1</v>
      </c>
      <c r="BU1216" s="179">
        <v>0</v>
      </c>
      <c r="BV1216" s="179">
        <v>0</v>
      </c>
      <c r="BW1216" s="17">
        <v>0</v>
      </c>
      <c r="BX1216" s="179">
        <v>0</v>
      </c>
      <c r="BY1216" s="179">
        <v>0</v>
      </c>
      <c r="BZ1216" s="179">
        <v>0</v>
      </c>
      <c r="CA1216" s="179">
        <v>0</v>
      </c>
      <c r="CB1216" s="17">
        <v>0</v>
      </c>
      <c r="CC1216" s="179">
        <v>1</v>
      </c>
      <c r="CD1216" s="179">
        <v>1</v>
      </c>
      <c r="CE1216" s="179">
        <v>0</v>
      </c>
      <c r="CF1216" s="179">
        <v>0</v>
      </c>
      <c r="CG1216" s="179">
        <v>1</v>
      </c>
      <c r="CH1216" s="179">
        <v>0</v>
      </c>
      <c r="CI1216" s="179">
        <v>0</v>
      </c>
      <c r="CJ1216" s="179">
        <v>0</v>
      </c>
      <c r="CK1216" s="179">
        <v>0</v>
      </c>
      <c r="CL1216" s="179">
        <v>1</v>
      </c>
      <c r="CM1216" s="17">
        <v>0</v>
      </c>
      <c r="CX1216" s="33" t="s">
        <v>85</v>
      </c>
    </row>
    <row r="1217" spans="1:102" x14ac:dyDescent="0.25">
      <c r="A1217">
        <v>1216</v>
      </c>
      <c r="B1217">
        <v>81</v>
      </c>
      <c r="C1217" s="24" t="s">
        <v>4255</v>
      </c>
      <c r="D1217" s="12">
        <v>9.4778872397561109</v>
      </c>
      <c r="E1217" s="13">
        <v>0.22364774013628394</v>
      </c>
      <c r="F1217" s="7">
        <v>42.378640776699029</v>
      </c>
      <c r="G1217" s="7">
        <f t="shared" si="301"/>
        <v>9.2542394996198265</v>
      </c>
      <c r="H1217" s="15">
        <f t="shared" si="302"/>
        <v>9.7015349798923953</v>
      </c>
      <c r="I1217" s="11">
        <f t="shared" si="298"/>
        <v>0.12038126078913181</v>
      </c>
      <c r="J1217" s="32">
        <f t="shared" si="299"/>
        <v>2.8406116520688605E-3</v>
      </c>
      <c r="K1217" s="32">
        <f t="shared" si="300"/>
        <v>352.03685772100698</v>
      </c>
      <c r="L1217" s="8">
        <v>1</v>
      </c>
      <c r="M1217" s="9">
        <v>0</v>
      </c>
      <c r="N1217" s="8">
        <v>0</v>
      </c>
      <c r="O1217" s="9">
        <v>0</v>
      </c>
      <c r="P1217" s="9">
        <v>0</v>
      </c>
      <c r="Q1217" s="9">
        <v>1</v>
      </c>
      <c r="R1217" s="9">
        <v>0</v>
      </c>
      <c r="S1217" s="8">
        <v>122141</v>
      </c>
      <c r="T1217" s="9">
        <v>6</v>
      </c>
      <c r="U1217" s="9">
        <f t="shared" si="303"/>
        <v>122134</v>
      </c>
      <c r="V1217" s="9">
        <f t="shared" si="286"/>
        <v>62</v>
      </c>
      <c r="W1217" s="7">
        <v>14</v>
      </c>
      <c r="X1217" s="7">
        <f t="shared" si="304"/>
        <v>21</v>
      </c>
      <c r="Y1217" s="9">
        <v>0</v>
      </c>
      <c r="Z1217" s="9">
        <v>1</v>
      </c>
      <c r="AA1217" s="9">
        <v>1</v>
      </c>
      <c r="AB1217" s="9">
        <v>0</v>
      </c>
      <c r="AC1217" s="9">
        <v>0</v>
      </c>
      <c r="AD1217" s="29">
        <v>0</v>
      </c>
      <c r="AE1217" s="187">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V1217" s="17"/>
      <c r="AW1217" t="s">
        <v>98</v>
      </c>
      <c r="AX1217" s="17" t="s">
        <v>98</v>
      </c>
      <c r="AY1217" s="17" t="s">
        <v>233</v>
      </c>
      <c r="BE1217" s="17"/>
      <c r="BH1217" s="17"/>
      <c r="BK1217" s="24">
        <v>41</v>
      </c>
      <c r="BL1217">
        <v>1</v>
      </c>
      <c r="BM1217">
        <v>0</v>
      </c>
      <c r="BN1217">
        <v>0</v>
      </c>
      <c r="BO1217" s="179">
        <v>0</v>
      </c>
      <c r="BP1217" s="179">
        <v>0</v>
      </c>
      <c r="BQ1217" s="179">
        <v>0</v>
      </c>
      <c r="BR1217" s="179">
        <v>0</v>
      </c>
      <c r="BS1217" s="17">
        <v>0</v>
      </c>
      <c r="BT1217" s="179">
        <v>1</v>
      </c>
      <c r="BU1217" s="179">
        <v>0</v>
      </c>
      <c r="BV1217" s="179">
        <v>0</v>
      </c>
      <c r="BW1217" s="17">
        <v>0</v>
      </c>
      <c r="BX1217" s="179">
        <v>0</v>
      </c>
      <c r="BY1217" s="179">
        <v>0</v>
      </c>
      <c r="BZ1217" s="179">
        <v>0</v>
      </c>
      <c r="CA1217" s="179">
        <v>0</v>
      </c>
      <c r="CB1217" s="17">
        <v>0</v>
      </c>
      <c r="CC1217" s="179">
        <v>1</v>
      </c>
      <c r="CD1217" s="179">
        <v>1</v>
      </c>
      <c r="CE1217" s="179">
        <v>0</v>
      </c>
      <c r="CF1217" s="179">
        <v>0</v>
      </c>
      <c r="CG1217" s="179">
        <v>1</v>
      </c>
      <c r="CH1217" s="179">
        <v>0</v>
      </c>
      <c r="CI1217" s="179">
        <v>0</v>
      </c>
      <c r="CJ1217" s="179">
        <v>0</v>
      </c>
      <c r="CK1217" s="179">
        <v>0</v>
      </c>
      <c r="CL1217" s="179">
        <v>1</v>
      </c>
      <c r="CM1217" s="17">
        <v>0</v>
      </c>
      <c r="CX1217" s="33" t="s">
        <v>85</v>
      </c>
    </row>
    <row r="1218" spans="1:102" x14ac:dyDescent="0.25">
      <c r="A1218">
        <v>1217</v>
      </c>
      <c r="B1218">
        <v>81</v>
      </c>
      <c r="C1218" s="24" t="s">
        <v>4255</v>
      </c>
      <c r="D1218" s="12">
        <v>9.7133820954460539</v>
      </c>
      <c r="E1218" s="13">
        <v>0.2142180502225795</v>
      </c>
      <c r="F1218" s="7">
        <v>45.343434343434339</v>
      </c>
      <c r="G1218" s="7">
        <f t="shared" si="301"/>
        <v>9.4991640452234751</v>
      </c>
      <c r="H1218" s="15">
        <f t="shared" si="302"/>
        <v>9.9276001456686327</v>
      </c>
      <c r="I1218" s="11">
        <f t="shared" si="298"/>
        <v>0.12866814801505541</v>
      </c>
      <c r="J1218" s="32">
        <f t="shared" si="299"/>
        <v>2.8376356991513673E-3</v>
      </c>
      <c r="K1218" s="32">
        <f t="shared" si="300"/>
        <v>352.40605420176496</v>
      </c>
      <c r="L1218" s="8">
        <v>1</v>
      </c>
      <c r="M1218" s="9">
        <v>0</v>
      </c>
      <c r="N1218" s="8">
        <v>0</v>
      </c>
      <c r="O1218" s="9">
        <v>0</v>
      </c>
      <c r="P1218" s="9">
        <v>0</v>
      </c>
      <c r="Q1218" s="9">
        <v>1</v>
      </c>
      <c r="R1218" s="9">
        <v>0</v>
      </c>
      <c r="S1218" s="8">
        <v>122141</v>
      </c>
      <c r="T1218" s="9">
        <v>6</v>
      </c>
      <c r="U1218" s="9">
        <f t="shared" si="303"/>
        <v>122134</v>
      </c>
      <c r="V1218" s="9">
        <f t="shared" ref="V1218:V1281" si="305">COUNTIF(B:B,B1218)</f>
        <v>62</v>
      </c>
      <c r="W1218" s="7">
        <v>14</v>
      </c>
      <c r="X1218" s="7">
        <f t="shared" si="304"/>
        <v>21</v>
      </c>
      <c r="Y1218" s="9">
        <v>0</v>
      </c>
      <c r="Z1218" s="9">
        <v>1</v>
      </c>
      <c r="AA1218" s="9">
        <v>1</v>
      </c>
      <c r="AB1218" s="9">
        <v>0</v>
      </c>
      <c r="AC1218" s="9">
        <v>0</v>
      </c>
      <c r="AD1218" s="29">
        <v>0</v>
      </c>
      <c r="AE1218" s="187">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V1218" s="17"/>
      <c r="AW1218" t="s">
        <v>98</v>
      </c>
      <c r="AX1218" s="17" t="s">
        <v>98</v>
      </c>
      <c r="AY1218" s="17" t="s">
        <v>233</v>
      </c>
      <c r="BE1218" s="17"/>
      <c r="BH1218" s="17"/>
      <c r="BK1218" s="24">
        <v>41</v>
      </c>
      <c r="BL1218">
        <v>1</v>
      </c>
      <c r="BM1218">
        <v>0</v>
      </c>
      <c r="BN1218">
        <v>0</v>
      </c>
      <c r="BO1218" s="179">
        <v>0</v>
      </c>
      <c r="BP1218" s="179">
        <v>0</v>
      </c>
      <c r="BQ1218" s="179">
        <v>0</v>
      </c>
      <c r="BR1218" s="179">
        <v>0</v>
      </c>
      <c r="BS1218" s="17">
        <v>0</v>
      </c>
      <c r="BT1218" s="179">
        <v>1</v>
      </c>
      <c r="BU1218" s="179">
        <v>0</v>
      </c>
      <c r="BV1218" s="179">
        <v>0</v>
      </c>
      <c r="BW1218" s="17">
        <v>0</v>
      </c>
      <c r="BX1218" s="179">
        <v>0</v>
      </c>
      <c r="BY1218" s="179">
        <v>0</v>
      </c>
      <c r="BZ1218" s="179">
        <v>0</v>
      </c>
      <c r="CA1218" s="179">
        <v>0</v>
      </c>
      <c r="CB1218" s="17">
        <v>0</v>
      </c>
      <c r="CC1218" s="179">
        <v>1</v>
      </c>
      <c r="CD1218" s="179">
        <v>1</v>
      </c>
      <c r="CE1218" s="179">
        <v>0</v>
      </c>
      <c r="CF1218" s="179">
        <v>0</v>
      </c>
      <c r="CG1218" s="179">
        <v>1</v>
      </c>
      <c r="CH1218" s="179">
        <v>0</v>
      </c>
      <c r="CI1218" s="179">
        <v>0</v>
      </c>
      <c r="CJ1218" s="179">
        <v>0</v>
      </c>
      <c r="CK1218" s="179">
        <v>0</v>
      </c>
      <c r="CL1218" s="179">
        <v>1</v>
      </c>
      <c r="CM1218" s="17">
        <v>0</v>
      </c>
      <c r="CX1218" s="33" t="s">
        <v>85</v>
      </c>
    </row>
    <row r="1219" spans="1:102" x14ac:dyDescent="0.25">
      <c r="A1219">
        <v>1218</v>
      </c>
      <c r="B1219">
        <v>81</v>
      </c>
      <c r="C1219" s="24" t="s">
        <v>4255</v>
      </c>
      <c r="D1219" s="12">
        <v>10.189218197194027</v>
      </c>
      <c r="E1219" s="13">
        <v>0.21487174603951975</v>
      </c>
      <c r="F1219" s="7">
        <v>47.42</v>
      </c>
      <c r="G1219" s="7">
        <f t="shared" si="301"/>
        <v>9.9743464511545064</v>
      </c>
      <c r="H1219" s="15">
        <f t="shared" si="302"/>
        <v>10.404089943233547</v>
      </c>
      <c r="I1219" s="11">
        <f t="shared" si="298"/>
        <v>0.13445644852775007</v>
      </c>
      <c r="J1219" s="32">
        <f t="shared" si="299"/>
        <v>2.8354375480335314E-3</v>
      </c>
      <c r="K1219" s="32">
        <f t="shared" si="300"/>
        <v>352.67925428071328</v>
      </c>
      <c r="L1219" s="8">
        <v>1</v>
      </c>
      <c r="M1219" s="9">
        <v>0</v>
      </c>
      <c r="N1219" s="8">
        <v>0</v>
      </c>
      <c r="O1219" s="9">
        <v>0</v>
      </c>
      <c r="P1219" s="9">
        <v>0</v>
      </c>
      <c r="Q1219" s="9">
        <v>1</v>
      </c>
      <c r="R1219" s="9">
        <v>0</v>
      </c>
      <c r="S1219" s="8">
        <v>122141</v>
      </c>
      <c r="T1219" s="9">
        <v>6</v>
      </c>
      <c r="U1219" s="9">
        <f t="shared" si="303"/>
        <v>122134</v>
      </c>
      <c r="V1219" s="9">
        <f t="shared" si="305"/>
        <v>62</v>
      </c>
      <c r="W1219" s="7">
        <v>14</v>
      </c>
      <c r="X1219" s="7">
        <f t="shared" si="304"/>
        <v>21</v>
      </c>
      <c r="Y1219" s="9">
        <v>0</v>
      </c>
      <c r="Z1219" s="9">
        <v>1</v>
      </c>
      <c r="AA1219" s="9">
        <v>1</v>
      </c>
      <c r="AB1219" s="9">
        <v>0</v>
      </c>
      <c r="AC1219" s="9">
        <v>0</v>
      </c>
      <c r="AD1219" s="29">
        <v>0</v>
      </c>
      <c r="AE1219" s="187">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V1219" s="17"/>
      <c r="AW1219" t="s">
        <v>98</v>
      </c>
      <c r="AX1219" s="17" t="s">
        <v>98</v>
      </c>
      <c r="AY1219" s="17" t="s">
        <v>233</v>
      </c>
      <c r="BE1219" s="17"/>
      <c r="BH1219" s="17"/>
      <c r="BK1219" s="24">
        <v>41</v>
      </c>
      <c r="BL1219">
        <v>1</v>
      </c>
      <c r="BM1219">
        <v>0</v>
      </c>
      <c r="BN1219">
        <v>0</v>
      </c>
      <c r="BO1219" s="179">
        <v>0</v>
      </c>
      <c r="BP1219" s="179">
        <v>0</v>
      </c>
      <c r="BQ1219" s="179">
        <v>0</v>
      </c>
      <c r="BR1219" s="179">
        <v>0</v>
      </c>
      <c r="BS1219" s="17">
        <v>0</v>
      </c>
      <c r="BT1219" s="179">
        <v>1</v>
      </c>
      <c r="BU1219" s="179">
        <v>0</v>
      </c>
      <c r="BV1219" s="179">
        <v>0</v>
      </c>
      <c r="BW1219" s="17">
        <v>0</v>
      </c>
      <c r="BX1219" s="179">
        <v>0</v>
      </c>
      <c r="BY1219" s="179">
        <v>0</v>
      </c>
      <c r="BZ1219" s="179">
        <v>0</v>
      </c>
      <c r="CA1219" s="179">
        <v>0</v>
      </c>
      <c r="CB1219" s="17">
        <v>0</v>
      </c>
      <c r="CC1219" s="179">
        <v>1</v>
      </c>
      <c r="CD1219" s="179">
        <v>1</v>
      </c>
      <c r="CE1219" s="179">
        <v>0</v>
      </c>
      <c r="CF1219" s="179">
        <v>0</v>
      </c>
      <c r="CG1219" s="179">
        <v>1</v>
      </c>
      <c r="CH1219" s="179">
        <v>0</v>
      </c>
      <c r="CI1219" s="179">
        <v>0</v>
      </c>
      <c r="CJ1219" s="179">
        <v>0</v>
      </c>
      <c r="CK1219" s="179">
        <v>0</v>
      </c>
      <c r="CL1219" s="179">
        <v>1</v>
      </c>
      <c r="CM1219" s="17">
        <v>0</v>
      </c>
      <c r="CX1219" s="33" t="s">
        <v>85</v>
      </c>
    </row>
    <row r="1220" spans="1:102" x14ac:dyDescent="0.25">
      <c r="A1220">
        <v>1219</v>
      </c>
      <c r="B1220">
        <v>81</v>
      </c>
      <c r="C1220" s="24" t="s">
        <v>4255</v>
      </c>
      <c r="D1220" s="12">
        <v>10.284394807490372</v>
      </c>
      <c r="E1220" s="13">
        <v>0.20813400716181224</v>
      </c>
      <c r="F1220" s="7">
        <v>49.412371134020617</v>
      </c>
      <c r="G1220" s="7">
        <f t="shared" si="301"/>
        <v>10.07626080032856</v>
      </c>
      <c r="H1220" s="15">
        <f t="shared" si="302"/>
        <v>10.492528814652184</v>
      </c>
      <c r="I1220" s="11">
        <f t="shared" si="298"/>
        <v>0.13999716192460987</v>
      </c>
      <c r="J1220" s="32">
        <f t="shared" si="299"/>
        <v>2.8332411238654611E-3</v>
      </c>
      <c r="K1220" s="32">
        <f t="shared" si="300"/>
        <v>352.95266314491272</v>
      </c>
      <c r="L1220" s="8">
        <v>1</v>
      </c>
      <c r="M1220" s="9">
        <v>0</v>
      </c>
      <c r="N1220" s="8">
        <v>0</v>
      </c>
      <c r="O1220" s="9">
        <v>0</v>
      </c>
      <c r="P1220" s="9">
        <v>0</v>
      </c>
      <c r="Q1220" s="9">
        <v>1</v>
      </c>
      <c r="R1220" s="9">
        <v>0</v>
      </c>
      <c r="S1220" s="8">
        <v>122141</v>
      </c>
      <c r="T1220" s="9">
        <v>6</v>
      </c>
      <c r="U1220" s="9">
        <f t="shared" si="303"/>
        <v>122134</v>
      </c>
      <c r="V1220" s="9">
        <f t="shared" si="305"/>
        <v>62</v>
      </c>
      <c r="W1220" s="7">
        <v>14</v>
      </c>
      <c r="X1220" s="7">
        <f t="shared" si="304"/>
        <v>21</v>
      </c>
      <c r="Y1220" s="9">
        <v>0</v>
      </c>
      <c r="Z1220" s="9">
        <v>1</v>
      </c>
      <c r="AA1220" s="9">
        <v>1</v>
      </c>
      <c r="AB1220" s="9">
        <v>0</v>
      </c>
      <c r="AC1220" s="9">
        <v>0</v>
      </c>
      <c r="AD1220" s="29">
        <v>0</v>
      </c>
      <c r="AE1220" s="187">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V1220" s="17"/>
      <c r="AW1220" t="s">
        <v>98</v>
      </c>
      <c r="AX1220" s="17" t="s">
        <v>98</v>
      </c>
      <c r="AY1220" s="17" t="s">
        <v>233</v>
      </c>
      <c r="BE1220" s="17"/>
      <c r="BH1220" s="17"/>
      <c r="BK1220" s="24">
        <v>41</v>
      </c>
      <c r="BL1220">
        <v>1</v>
      </c>
      <c r="BM1220">
        <v>0</v>
      </c>
      <c r="BN1220">
        <v>0</v>
      </c>
      <c r="BO1220" s="179">
        <v>0</v>
      </c>
      <c r="BP1220" s="179">
        <v>0</v>
      </c>
      <c r="BQ1220" s="179">
        <v>0</v>
      </c>
      <c r="BR1220" s="179">
        <v>0</v>
      </c>
      <c r="BS1220" s="17">
        <v>0</v>
      </c>
      <c r="BT1220" s="179">
        <v>1</v>
      </c>
      <c r="BU1220" s="179">
        <v>0</v>
      </c>
      <c r="BV1220" s="179">
        <v>0</v>
      </c>
      <c r="BW1220" s="17">
        <v>0</v>
      </c>
      <c r="BX1220" s="179">
        <v>0</v>
      </c>
      <c r="BY1220" s="179">
        <v>0</v>
      </c>
      <c r="BZ1220" s="179">
        <v>0</v>
      </c>
      <c r="CA1220" s="179">
        <v>0</v>
      </c>
      <c r="CB1220" s="17">
        <v>0</v>
      </c>
      <c r="CC1220" s="179">
        <v>1</v>
      </c>
      <c r="CD1220" s="179">
        <v>1</v>
      </c>
      <c r="CE1220" s="179">
        <v>0</v>
      </c>
      <c r="CF1220" s="179">
        <v>0</v>
      </c>
      <c r="CG1220" s="179">
        <v>1</v>
      </c>
      <c r="CH1220" s="179">
        <v>0</v>
      </c>
      <c r="CI1220" s="179">
        <v>0</v>
      </c>
      <c r="CJ1220" s="179">
        <v>0</v>
      </c>
      <c r="CK1220" s="179">
        <v>0</v>
      </c>
      <c r="CL1220" s="179">
        <v>1</v>
      </c>
      <c r="CM1220" s="17">
        <v>0</v>
      </c>
      <c r="CX1220" s="33" t="s">
        <v>85</v>
      </c>
    </row>
    <row r="1221" spans="1:102" x14ac:dyDescent="0.25">
      <c r="A1221">
        <v>1220</v>
      </c>
      <c r="B1221">
        <v>81</v>
      </c>
      <c r="C1221" s="24" t="s">
        <v>4255</v>
      </c>
      <c r="D1221" s="12">
        <v>10.793403262313973</v>
      </c>
      <c r="E1221" s="13">
        <v>0.18741505270000583</v>
      </c>
      <c r="F1221" s="7">
        <v>57.590909090909093</v>
      </c>
      <c r="G1221" s="7">
        <f t="shared" si="301"/>
        <v>10.605988209613967</v>
      </c>
      <c r="H1221" s="15">
        <f t="shared" si="302"/>
        <v>10.980818315013979</v>
      </c>
      <c r="I1221" s="11">
        <f t="shared" si="298"/>
        <v>0.16259881171216184</v>
      </c>
      <c r="J1221" s="32">
        <f t="shared" si="299"/>
        <v>2.8233416398323287E-3</v>
      </c>
      <c r="K1221" s="32">
        <f t="shared" si="300"/>
        <v>354.19022122288663</v>
      </c>
      <c r="L1221" s="8">
        <v>1</v>
      </c>
      <c r="M1221" s="9">
        <v>0</v>
      </c>
      <c r="N1221" s="8">
        <v>0</v>
      </c>
      <c r="O1221" s="9">
        <v>0</v>
      </c>
      <c r="P1221" s="9">
        <v>0</v>
      </c>
      <c r="Q1221" s="9">
        <v>1</v>
      </c>
      <c r="R1221" s="9">
        <v>0</v>
      </c>
      <c r="S1221" s="8">
        <v>122141</v>
      </c>
      <c r="T1221" s="9">
        <v>6</v>
      </c>
      <c r="U1221" s="9">
        <f t="shared" si="303"/>
        <v>122134</v>
      </c>
      <c r="V1221" s="9">
        <f t="shared" si="305"/>
        <v>62</v>
      </c>
      <c r="W1221" s="7">
        <v>14</v>
      </c>
      <c r="X1221" s="7">
        <f t="shared" si="304"/>
        <v>21</v>
      </c>
      <c r="Y1221" s="9">
        <v>0</v>
      </c>
      <c r="Z1221" s="9">
        <v>1</v>
      </c>
      <c r="AA1221" s="9">
        <v>1</v>
      </c>
      <c r="AB1221" s="9">
        <v>0</v>
      </c>
      <c r="AC1221" s="9">
        <v>0</v>
      </c>
      <c r="AD1221" s="29">
        <v>0</v>
      </c>
      <c r="AE1221" s="187">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V1221" s="17"/>
      <c r="AW1221" t="s">
        <v>98</v>
      </c>
      <c r="AX1221" s="17" t="s">
        <v>98</v>
      </c>
      <c r="AY1221" s="17" t="s">
        <v>233</v>
      </c>
      <c r="BE1221" s="17"/>
      <c r="BH1221" s="17"/>
      <c r="BK1221" s="24">
        <v>41</v>
      </c>
      <c r="BL1221">
        <v>1</v>
      </c>
      <c r="BM1221">
        <v>0</v>
      </c>
      <c r="BN1221">
        <v>0</v>
      </c>
      <c r="BO1221" s="179">
        <v>0</v>
      </c>
      <c r="BP1221" s="179">
        <v>0</v>
      </c>
      <c r="BQ1221" s="179">
        <v>0</v>
      </c>
      <c r="BR1221" s="179">
        <v>0</v>
      </c>
      <c r="BS1221" s="17">
        <v>0</v>
      </c>
      <c r="BT1221" s="179">
        <v>1</v>
      </c>
      <c r="BU1221" s="179">
        <v>0</v>
      </c>
      <c r="BV1221" s="179">
        <v>0</v>
      </c>
      <c r="BW1221" s="17">
        <v>0</v>
      </c>
      <c r="BX1221" s="179">
        <v>0</v>
      </c>
      <c r="BY1221" s="179">
        <v>0</v>
      </c>
      <c r="BZ1221" s="179">
        <v>0</v>
      </c>
      <c r="CA1221" s="179">
        <v>0</v>
      </c>
      <c r="CB1221" s="17">
        <v>0</v>
      </c>
      <c r="CC1221" s="179">
        <v>1</v>
      </c>
      <c r="CD1221" s="179">
        <v>1</v>
      </c>
      <c r="CE1221" s="179">
        <v>0</v>
      </c>
      <c r="CF1221" s="179">
        <v>0</v>
      </c>
      <c r="CG1221" s="179">
        <v>1</v>
      </c>
      <c r="CH1221" s="179">
        <v>0</v>
      </c>
      <c r="CI1221" s="179">
        <v>0</v>
      </c>
      <c r="CJ1221" s="179">
        <v>0</v>
      </c>
      <c r="CK1221" s="179">
        <v>0</v>
      </c>
      <c r="CL1221" s="179">
        <v>1</v>
      </c>
      <c r="CM1221" s="17">
        <v>0</v>
      </c>
      <c r="CX1221" s="33" t="s">
        <v>85</v>
      </c>
    </row>
    <row r="1222" spans="1:102" x14ac:dyDescent="0.25">
      <c r="A1222">
        <v>1221</v>
      </c>
      <c r="B1222">
        <v>81</v>
      </c>
      <c r="C1222" s="24" t="s">
        <v>4255</v>
      </c>
      <c r="D1222" s="12">
        <v>11.164692063472724</v>
      </c>
      <c r="E1222" s="13">
        <v>0.18639592137841013</v>
      </c>
      <c r="F1222" s="7">
        <v>59.897727272727273</v>
      </c>
      <c r="G1222" s="7">
        <f t="shared" si="301"/>
        <v>10.978296142094313</v>
      </c>
      <c r="H1222" s="15">
        <f t="shared" si="302"/>
        <v>11.351087984851135</v>
      </c>
      <c r="I1222" s="11">
        <f t="shared" si="298"/>
        <v>0.16892936767842548</v>
      </c>
      <c r="J1222" s="32">
        <f t="shared" si="299"/>
        <v>2.8202967853730686E-3</v>
      </c>
      <c r="K1222" s="32">
        <f t="shared" si="300"/>
        <v>354.57261277831088</v>
      </c>
      <c r="L1222" s="8">
        <v>1</v>
      </c>
      <c r="M1222" s="9">
        <v>0</v>
      </c>
      <c r="N1222" s="8">
        <v>0</v>
      </c>
      <c r="O1222" s="9">
        <v>0</v>
      </c>
      <c r="P1222" s="9">
        <v>0</v>
      </c>
      <c r="Q1222" s="9">
        <v>1</v>
      </c>
      <c r="R1222" s="9">
        <v>0</v>
      </c>
      <c r="S1222" s="8">
        <v>122141</v>
      </c>
      <c r="T1222" s="9">
        <v>6</v>
      </c>
      <c r="U1222" s="9">
        <f t="shared" si="303"/>
        <v>122134</v>
      </c>
      <c r="V1222" s="9">
        <f t="shared" si="305"/>
        <v>62</v>
      </c>
      <c r="W1222" s="7">
        <v>14</v>
      </c>
      <c r="X1222" s="7">
        <f t="shared" si="304"/>
        <v>21</v>
      </c>
      <c r="Y1222" s="9">
        <v>0</v>
      </c>
      <c r="Z1222" s="9">
        <v>1</v>
      </c>
      <c r="AA1222" s="9">
        <v>1</v>
      </c>
      <c r="AB1222" s="9">
        <v>0</v>
      </c>
      <c r="AC1222" s="9">
        <v>0</v>
      </c>
      <c r="AD1222" s="29">
        <v>0</v>
      </c>
      <c r="AE1222" s="187">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V1222" s="17"/>
      <c r="AW1222" t="s">
        <v>98</v>
      </c>
      <c r="AX1222" s="17" t="s">
        <v>98</v>
      </c>
      <c r="AY1222" s="17" t="s">
        <v>233</v>
      </c>
      <c r="BE1222" s="17"/>
      <c r="BH1222" s="17"/>
      <c r="BK1222" s="24">
        <v>41</v>
      </c>
      <c r="BL1222">
        <v>1</v>
      </c>
      <c r="BM1222">
        <v>0</v>
      </c>
      <c r="BN1222">
        <v>0</v>
      </c>
      <c r="BO1222" s="179">
        <v>0</v>
      </c>
      <c r="BP1222" s="179">
        <v>0</v>
      </c>
      <c r="BQ1222" s="179">
        <v>0</v>
      </c>
      <c r="BR1222" s="179">
        <v>0</v>
      </c>
      <c r="BS1222" s="17">
        <v>0</v>
      </c>
      <c r="BT1222" s="179">
        <v>1</v>
      </c>
      <c r="BU1222" s="179">
        <v>0</v>
      </c>
      <c r="BV1222" s="179">
        <v>0</v>
      </c>
      <c r="BW1222" s="17">
        <v>0</v>
      </c>
      <c r="BX1222" s="179">
        <v>0</v>
      </c>
      <c r="BY1222" s="179">
        <v>0</v>
      </c>
      <c r="BZ1222" s="179">
        <v>0</v>
      </c>
      <c r="CA1222" s="179">
        <v>0</v>
      </c>
      <c r="CB1222" s="17">
        <v>0</v>
      </c>
      <c r="CC1222" s="179">
        <v>1</v>
      </c>
      <c r="CD1222" s="179">
        <v>1</v>
      </c>
      <c r="CE1222" s="179">
        <v>0</v>
      </c>
      <c r="CF1222" s="179">
        <v>0</v>
      </c>
      <c r="CG1222" s="179">
        <v>1</v>
      </c>
      <c r="CH1222" s="179">
        <v>0</v>
      </c>
      <c r="CI1222" s="179">
        <v>0</v>
      </c>
      <c r="CJ1222" s="179">
        <v>0</v>
      </c>
      <c r="CK1222" s="179">
        <v>0</v>
      </c>
      <c r="CL1222" s="179">
        <v>1</v>
      </c>
      <c r="CM1222" s="17">
        <v>0</v>
      </c>
      <c r="CX1222" s="33" t="s">
        <v>85</v>
      </c>
    </row>
    <row r="1223" spans="1:102" x14ac:dyDescent="0.25">
      <c r="A1223">
        <v>1222</v>
      </c>
      <c r="B1223">
        <v>81</v>
      </c>
      <c r="C1223" s="24" t="s">
        <v>4255</v>
      </c>
      <c r="D1223" s="12">
        <v>10.705062936989584</v>
      </c>
      <c r="E1223" s="13">
        <v>0.18765847379583336</v>
      </c>
      <c r="F1223" s="7">
        <v>57.04545454545454</v>
      </c>
      <c r="G1223" s="7">
        <f t="shared" si="301"/>
        <v>10.517404463193751</v>
      </c>
      <c r="H1223" s="15">
        <f t="shared" si="302"/>
        <v>10.892721410785418</v>
      </c>
      <c r="I1223" s="11">
        <f t="shared" si="298"/>
        <v>0.16109896080123817</v>
      </c>
      <c r="J1223" s="32">
        <f t="shared" si="299"/>
        <v>2.8240455279898331E-3</v>
      </c>
      <c r="K1223" s="32">
        <f t="shared" si="300"/>
        <v>354.10193996121728</v>
      </c>
      <c r="L1223" s="8">
        <v>1</v>
      </c>
      <c r="M1223" s="9">
        <v>0</v>
      </c>
      <c r="N1223" s="8">
        <v>0</v>
      </c>
      <c r="O1223" s="9">
        <v>0</v>
      </c>
      <c r="P1223" s="9">
        <v>0</v>
      </c>
      <c r="Q1223" s="9">
        <v>1</v>
      </c>
      <c r="R1223" s="9">
        <v>0</v>
      </c>
      <c r="S1223" s="8">
        <v>122141</v>
      </c>
      <c r="T1223" s="9">
        <v>6</v>
      </c>
      <c r="U1223" s="9">
        <f t="shared" si="303"/>
        <v>122134</v>
      </c>
      <c r="V1223" s="9">
        <f t="shared" si="305"/>
        <v>62</v>
      </c>
      <c r="W1223" s="7">
        <v>14</v>
      </c>
      <c r="X1223" s="7">
        <f t="shared" si="304"/>
        <v>21</v>
      </c>
      <c r="Y1223" s="9">
        <v>0</v>
      </c>
      <c r="Z1223" s="9">
        <v>1</v>
      </c>
      <c r="AA1223" s="9">
        <v>1</v>
      </c>
      <c r="AB1223" s="9">
        <v>0</v>
      </c>
      <c r="AC1223" s="9">
        <v>0</v>
      </c>
      <c r="AD1223" s="29">
        <v>0</v>
      </c>
      <c r="AE1223" s="187">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V1223" s="17"/>
      <c r="AW1223" t="s">
        <v>98</v>
      </c>
      <c r="AX1223" s="17" t="s">
        <v>98</v>
      </c>
      <c r="AY1223" s="17" t="s">
        <v>233</v>
      </c>
      <c r="BE1223" s="17"/>
      <c r="BH1223" s="17"/>
      <c r="BK1223" s="24">
        <v>41</v>
      </c>
      <c r="BL1223">
        <v>1</v>
      </c>
      <c r="BM1223">
        <v>0</v>
      </c>
      <c r="BN1223">
        <v>0</v>
      </c>
      <c r="BO1223" s="179">
        <v>0</v>
      </c>
      <c r="BP1223" s="179">
        <v>0</v>
      </c>
      <c r="BQ1223" s="179">
        <v>0</v>
      </c>
      <c r="BR1223" s="179">
        <v>0</v>
      </c>
      <c r="BS1223" s="17">
        <v>0</v>
      </c>
      <c r="BT1223" s="179">
        <v>1</v>
      </c>
      <c r="BU1223" s="179">
        <v>0</v>
      </c>
      <c r="BV1223" s="179">
        <v>0</v>
      </c>
      <c r="BW1223" s="17">
        <v>0</v>
      </c>
      <c r="BX1223" s="179">
        <v>0</v>
      </c>
      <c r="BY1223" s="179">
        <v>0</v>
      </c>
      <c r="BZ1223" s="179">
        <v>0</v>
      </c>
      <c r="CA1223" s="179">
        <v>0</v>
      </c>
      <c r="CB1223" s="17">
        <v>0</v>
      </c>
      <c r="CC1223" s="179">
        <v>1</v>
      </c>
      <c r="CD1223" s="179">
        <v>1</v>
      </c>
      <c r="CE1223" s="179">
        <v>0</v>
      </c>
      <c r="CF1223" s="179">
        <v>0</v>
      </c>
      <c r="CG1223" s="179">
        <v>1</v>
      </c>
      <c r="CH1223" s="179">
        <v>0</v>
      </c>
      <c r="CI1223" s="179">
        <v>0</v>
      </c>
      <c r="CJ1223" s="179">
        <v>0</v>
      </c>
      <c r="CK1223" s="179">
        <v>0</v>
      </c>
      <c r="CL1223" s="179">
        <v>1</v>
      </c>
      <c r="CM1223" s="17">
        <v>0</v>
      </c>
      <c r="CX1223" s="33" t="s">
        <v>85</v>
      </c>
    </row>
    <row r="1224" spans="1:102" x14ac:dyDescent="0.25">
      <c r="A1224">
        <v>1223</v>
      </c>
      <c r="B1224">
        <v>81</v>
      </c>
      <c r="C1224" s="24" t="s">
        <v>4255</v>
      </c>
      <c r="D1224" s="12">
        <v>10.442477044561516</v>
      </c>
      <c r="E1224" s="13">
        <v>0.19266562812844124</v>
      </c>
      <c r="F1224" s="7">
        <v>54.2</v>
      </c>
      <c r="G1224" s="7">
        <f t="shared" si="301"/>
        <v>10.249811416433074</v>
      </c>
      <c r="H1224" s="15">
        <f t="shared" si="302"/>
        <v>10.635142672689957</v>
      </c>
      <c r="I1224" s="11">
        <f t="shared" si="298"/>
        <v>0.15325683917207569</v>
      </c>
      <c r="J1224" s="32">
        <f t="shared" si="299"/>
        <v>2.8276169588943851E-3</v>
      </c>
      <c r="K1224" s="32">
        <f t="shared" si="300"/>
        <v>353.6546903407334</v>
      </c>
      <c r="L1224" s="8">
        <v>1</v>
      </c>
      <c r="M1224" s="9">
        <v>0</v>
      </c>
      <c r="N1224" s="8">
        <v>0</v>
      </c>
      <c r="O1224" s="9">
        <v>0</v>
      </c>
      <c r="P1224" s="9">
        <v>0</v>
      </c>
      <c r="Q1224" s="9">
        <v>1</v>
      </c>
      <c r="R1224" s="9">
        <v>0</v>
      </c>
      <c r="S1224" s="8">
        <v>122141</v>
      </c>
      <c r="T1224" s="9">
        <v>6</v>
      </c>
      <c r="U1224" s="9">
        <f t="shared" si="303"/>
        <v>122134</v>
      </c>
      <c r="V1224" s="9">
        <f t="shared" si="305"/>
        <v>62</v>
      </c>
      <c r="W1224" s="7">
        <v>14</v>
      </c>
      <c r="X1224" s="7">
        <f t="shared" si="304"/>
        <v>21</v>
      </c>
      <c r="Y1224" s="9">
        <v>0</v>
      </c>
      <c r="Z1224" s="9">
        <v>1</v>
      </c>
      <c r="AA1224" s="9">
        <v>1</v>
      </c>
      <c r="AB1224" s="9">
        <v>0</v>
      </c>
      <c r="AC1224" s="9">
        <v>0</v>
      </c>
      <c r="AD1224" s="29">
        <v>0</v>
      </c>
      <c r="AE1224" s="187">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V1224" s="17"/>
      <c r="AW1224" t="s">
        <v>98</v>
      </c>
      <c r="AX1224" s="17" t="s">
        <v>98</v>
      </c>
      <c r="AY1224" s="17" t="s">
        <v>233</v>
      </c>
      <c r="BE1224" s="17"/>
      <c r="BH1224" s="17"/>
      <c r="BK1224" s="24">
        <v>41</v>
      </c>
      <c r="BL1224">
        <v>1</v>
      </c>
      <c r="BM1224">
        <v>0</v>
      </c>
      <c r="BN1224">
        <v>0</v>
      </c>
      <c r="BO1224" s="179">
        <v>0</v>
      </c>
      <c r="BP1224" s="179">
        <v>0</v>
      </c>
      <c r="BQ1224" s="179">
        <v>0</v>
      </c>
      <c r="BR1224" s="179">
        <v>0</v>
      </c>
      <c r="BS1224" s="17">
        <v>0</v>
      </c>
      <c r="BT1224" s="179">
        <v>1</v>
      </c>
      <c r="BU1224" s="179">
        <v>0</v>
      </c>
      <c r="BV1224" s="179">
        <v>0</v>
      </c>
      <c r="BW1224" s="17">
        <v>0</v>
      </c>
      <c r="BX1224" s="179">
        <v>0</v>
      </c>
      <c r="BY1224" s="179">
        <v>0</v>
      </c>
      <c r="BZ1224" s="179">
        <v>0</v>
      </c>
      <c r="CA1224" s="179">
        <v>0</v>
      </c>
      <c r="CB1224" s="17">
        <v>0</v>
      </c>
      <c r="CC1224" s="179">
        <v>1</v>
      </c>
      <c r="CD1224" s="179">
        <v>1</v>
      </c>
      <c r="CE1224" s="179">
        <v>0</v>
      </c>
      <c r="CF1224" s="179">
        <v>0</v>
      </c>
      <c r="CG1224" s="179">
        <v>1</v>
      </c>
      <c r="CH1224" s="179">
        <v>0</v>
      </c>
      <c r="CI1224" s="179">
        <v>0</v>
      </c>
      <c r="CJ1224" s="179">
        <v>0</v>
      </c>
      <c r="CK1224" s="179">
        <v>0</v>
      </c>
      <c r="CL1224" s="179">
        <v>1</v>
      </c>
      <c r="CM1224" s="17">
        <v>0</v>
      </c>
      <c r="CX1224" s="33" t="s">
        <v>85</v>
      </c>
    </row>
    <row r="1225" spans="1:102" x14ac:dyDescent="0.25">
      <c r="A1225">
        <v>1224</v>
      </c>
      <c r="B1225">
        <v>81</v>
      </c>
      <c r="C1225" s="24" t="s">
        <v>4255</v>
      </c>
      <c r="D1225" s="12">
        <v>11.031603033322845</v>
      </c>
      <c r="E1225" s="13">
        <v>0.19524961120925388</v>
      </c>
      <c r="F1225" s="7">
        <v>56.500000000000007</v>
      </c>
      <c r="G1225" s="7">
        <f t="shared" si="301"/>
        <v>10.836353422113591</v>
      </c>
      <c r="H1225" s="15">
        <f t="shared" si="302"/>
        <v>11.2268526445321</v>
      </c>
      <c r="I1225" s="11">
        <f t="shared" si="298"/>
        <v>0.15959799289006382</v>
      </c>
      <c r="J1225" s="32">
        <f t="shared" si="299"/>
        <v>2.8247432369922802E-3</v>
      </c>
      <c r="K1225" s="32">
        <f t="shared" si="300"/>
        <v>354.01447710510365</v>
      </c>
      <c r="L1225" s="8">
        <v>1</v>
      </c>
      <c r="M1225" s="9">
        <v>0</v>
      </c>
      <c r="N1225" s="8">
        <v>0</v>
      </c>
      <c r="O1225" s="9">
        <v>0</v>
      </c>
      <c r="P1225" s="9">
        <v>0</v>
      </c>
      <c r="Q1225" s="9">
        <v>1</v>
      </c>
      <c r="R1225" s="9">
        <v>0</v>
      </c>
      <c r="S1225" s="8">
        <v>122141</v>
      </c>
      <c r="T1225" s="9">
        <v>6</v>
      </c>
      <c r="U1225" s="9">
        <f t="shared" si="303"/>
        <v>122134</v>
      </c>
      <c r="V1225" s="9">
        <f t="shared" si="305"/>
        <v>62</v>
      </c>
      <c r="W1225" s="7">
        <v>14</v>
      </c>
      <c r="X1225" s="7">
        <f t="shared" si="304"/>
        <v>21</v>
      </c>
      <c r="Y1225" s="9">
        <v>0</v>
      </c>
      <c r="Z1225" s="9">
        <v>1</v>
      </c>
      <c r="AA1225" s="9">
        <v>1</v>
      </c>
      <c r="AB1225" s="9">
        <v>0</v>
      </c>
      <c r="AC1225" s="9">
        <v>0</v>
      </c>
      <c r="AD1225" s="29">
        <v>0</v>
      </c>
      <c r="AE1225" s="187">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V1225" s="17"/>
      <c r="AW1225" t="s">
        <v>98</v>
      </c>
      <c r="AX1225" s="17" t="s">
        <v>98</v>
      </c>
      <c r="AY1225" s="17" t="s">
        <v>233</v>
      </c>
      <c r="BE1225" s="17"/>
      <c r="BH1225" s="17"/>
      <c r="BK1225" s="24">
        <v>41</v>
      </c>
      <c r="BL1225">
        <v>1</v>
      </c>
      <c r="BM1225">
        <v>0</v>
      </c>
      <c r="BN1225">
        <v>0</v>
      </c>
      <c r="BO1225" s="179">
        <v>0</v>
      </c>
      <c r="BP1225" s="179">
        <v>0</v>
      </c>
      <c r="BQ1225" s="179">
        <v>0</v>
      </c>
      <c r="BR1225" s="179">
        <v>0</v>
      </c>
      <c r="BS1225" s="17">
        <v>0</v>
      </c>
      <c r="BT1225" s="179">
        <v>1</v>
      </c>
      <c r="BU1225" s="179">
        <v>0</v>
      </c>
      <c r="BV1225" s="179">
        <v>0</v>
      </c>
      <c r="BW1225" s="17">
        <v>0</v>
      </c>
      <c r="BX1225" s="179">
        <v>0</v>
      </c>
      <c r="BY1225" s="179">
        <v>0</v>
      </c>
      <c r="BZ1225" s="179">
        <v>0</v>
      </c>
      <c r="CA1225" s="179">
        <v>0</v>
      </c>
      <c r="CB1225" s="17">
        <v>0</v>
      </c>
      <c r="CC1225" s="179">
        <v>1</v>
      </c>
      <c r="CD1225" s="179">
        <v>1</v>
      </c>
      <c r="CE1225" s="179">
        <v>0</v>
      </c>
      <c r="CF1225" s="179">
        <v>0</v>
      </c>
      <c r="CG1225" s="179">
        <v>1</v>
      </c>
      <c r="CH1225" s="179">
        <v>0</v>
      </c>
      <c r="CI1225" s="179">
        <v>0</v>
      </c>
      <c r="CJ1225" s="179">
        <v>0</v>
      </c>
      <c r="CK1225" s="179">
        <v>0</v>
      </c>
      <c r="CL1225" s="179">
        <v>1</v>
      </c>
      <c r="CM1225" s="17">
        <v>0</v>
      </c>
      <c r="CX1225" s="33" t="s">
        <v>85</v>
      </c>
    </row>
    <row r="1226" spans="1:102" x14ac:dyDescent="0.25">
      <c r="A1226">
        <v>1225</v>
      </c>
      <c r="B1226">
        <v>81</v>
      </c>
      <c r="C1226" s="24" t="s">
        <v>4255</v>
      </c>
      <c r="D1226" s="12">
        <v>11.465566105639846</v>
      </c>
      <c r="E1226" s="13">
        <v>0.18768353566340745</v>
      </c>
      <c r="F1226" s="7">
        <v>61.089887640449433</v>
      </c>
      <c r="G1226" s="7">
        <f t="shared" si="301"/>
        <v>11.277882569976439</v>
      </c>
      <c r="H1226" s="15">
        <f t="shared" si="302"/>
        <v>11.653249641303253</v>
      </c>
      <c r="I1226" s="11">
        <f t="shared" si="298"/>
        <v>0.17219286628555006</v>
      </c>
      <c r="J1226" s="32">
        <f t="shared" si="299"/>
        <v>2.8186803567066317E-3</v>
      </c>
      <c r="K1226" s="32">
        <f t="shared" si="300"/>
        <v>354.77594953987898</v>
      </c>
      <c r="L1226" s="8">
        <v>1</v>
      </c>
      <c r="M1226" s="9">
        <v>0</v>
      </c>
      <c r="N1226" s="8">
        <v>0</v>
      </c>
      <c r="O1226" s="9">
        <v>0</v>
      </c>
      <c r="P1226" s="9">
        <v>0</v>
      </c>
      <c r="Q1226" s="9">
        <v>1</v>
      </c>
      <c r="R1226" s="9">
        <v>0</v>
      </c>
      <c r="S1226" s="8">
        <v>122141</v>
      </c>
      <c r="T1226" s="9">
        <v>6</v>
      </c>
      <c r="U1226" s="9">
        <f t="shared" si="303"/>
        <v>122134</v>
      </c>
      <c r="V1226" s="9">
        <f t="shared" si="305"/>
        <v>62</v>
      </c>
      <c r="W1226" s="7">
        <v>14</v>
      </c>
      <c r="X1226" s="7">
        <f t="shared" si="304"/>
        <v>21</v>
      </c>
      <c r="Y1226" s="9">
        <v>0</v>
      </c>
      <c r="Z1226" s="9">
        <v>1</v>
      </c>
      <c r="AA1226" s="9">
        <v>1</v>
      </c>
      <c r="AB1226" s="9">
        <v>0</v>
      </c>
      <c r="AC1226" s="9">
        <v>0</v>
      </c>
      <c r="AD1226" s="29">
        <v>0</v>
      </c>
      <c r="AE1226" s="187">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V1226" s="17"/>
      <c r="AW1226" t="s">
        <v>98</v>
      </c>
      <c r="AX1226" s="17" t="s">
        <v>98</v>
      </c>
      <c r="AY1226" s="17" t="s">
        <v>233</v>
      </c>
      <c r="BE1226" s="17"/>
      <c r="BH1226" s="17"/>
      <c r="BK1226" s="24">
        <v>41</v>
      </c>
      <c r="BL1226">
        <v>1</v>
      </c>
      <c r="BM1226">
        <v>0</v>
      </c>
      <c r="BN1226">
        <v>0</v>
      </c>
      <c r="BO1226" s="179">
        <v>0</v>
      </c>
      <c r="BP1226" s="179">
        <v>0</v>
      </c>
      <c r="BQ1226" s="179">
        <v>0</v>
      </c>
      <c r="BR1226" s="179">
        <v>0</v>
      </c>
      <c r="BS1226" s="17">
        <v>0</v>
      </c>
      <c r="BT1226" s="179">
        <v>1</v>
      </c>
      <c r="BU1226" s="179">
        <v>0</v>
      </c>
      <c r="BV1226" s="179">
        <v>0</v>
      </c>
      <c r="BW1226" s="17">
        <v>0</v>
      </c>
      <c r="BX1226" s="179">
        <v>0</v>
      </c>
      <c r="BY1226" s="179">
        <v>0</v>
      </c>
      <c r="BZ1226" s="179">
        <v>0</v>
      </c>
      <c r="CA1226" s="179">
        <v>0</v>
      </c>
      <c r="CB1226" s="17">
        <v>0</v>
      </c>
      <c r="CC1226" s="179">
        <v>1</v>
      </c>
      <c r="CD1226" s="179">
        <v>1</v>
      </c>
      <c r="CE1226" s="179">
        <v>0</v>
      </c>
      <c r="CF1226" s="179">
        <v>0</v>
      </c>
      <c r="CG1226" s="179">
        <v>1</v>
      </c>
      <c r="CH1226" s="179">
        <v>0</v>
      </c>
      <c r="CI1226" s="179">
        <v>0</v>
      </c>
      <c r="CJ1226" s="179">
        <v>0</v>
      </c>
      <c r="CK1226" s="179">
        <v>0</v>
      </c>
      <c r="CL1226" s="179">
        <v>1</v>
      </c>
      <c r="CM1226" s="17">
        <v>0</v>
      </c>
      <c r="CX1226" s="33" t="s">
        <v>85</v>
      </c>
    </row>
    <row r="1227" spans="1:102" x14ac:dyDescent="0.25">
      <c r="A1227">
        <v>1226</v>
      </c>
      <c r="B1227">
        <v>81</v>
      </c>
      <c r="C1227" s="24" t="s">
        <v>4255</v>
      </c>
      <c r="D1227" s="12">
        <v>11.377007348772693</v>
      </c>
      <c r="E1227" s="13">
        <v>0.19426218932574013</v>
      </c>
      <c r="F1227" s="7">
        <v>58.565217391304344</v>
      </c>
      <c r="G1227" s="7">
        <f t="shared" si="301"/>
        <v>11.182745159446952</v>
      </c>
      <c r="H1227" s="15">
        <f t="shared" si="302"/>
        <v>11.571269538098434</v>
      </c>
      <c r="I1227" s="11">
        <f t="shared" si="298"/>
        <v>0.16527508454741194</v>
      </c>
      <c r="J1227" s="32">
        <f t="shared" si="299"/>
        <v>2.8220690011807534E-3</v>
      </c>
      <c r="K1227" s="32">
        <f t="shared" si="300"/>
        <v>354.34994664609553</v>
      </c>
      <c r="L1227" s="8">
        <v>1</v>
      </c>
      <c r="M1227" s="9">
        <v>0</v>
      </c>
      <c r="N1227" s="8">
        <v>0</v>
      </c>
      <c r="O1227" s="9">
        <v>0</v>
      </c>
      <c r="P1227" s="9">
        <v>0</v>
      </c>
      <c r="Q1227" s="9">
        <v>1</v>
      </c>
      <c r="R1227" s="9">
        <v>0</v>
      </c>
      <c r="S1227" s="8">
        <v>122141</v>
      </c>
      <c r="T1227" s="9">
        <v>6</v>
      </c>
      <c r="U1227" s="9">
        <f t="shared" si="303"/>
        <v>122134</v>
      </c>
      <c r="V1227" s="9">
        <f t="shared" si="305"/>
        <v>62</v>
      </c>
      <c r="W1227" s="7">
        <v>14</v>
      </c>
      <c r="X1227" s="7">
        <f t="shared" si="304"/>
        <v>21</v>
      </c>
      <c r="Y1227" s="9">
        <v>0</v>
      </c>
      <c r="Z1227" s="9">
        <v>1</v>
      </c>
      <c r="AA1227" s="9">
        <v>1</v>
      </c>
      <c r="AB1227" s="9">
        <v>0</v>
      </c>
      <c r="AC1227" s="9">
        <v>0</v>
      </c>
      <c r="AD1227" s="29">
        <v>0</v>
      </c>
      <c r="AE1227" s="187">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V1227" s="17"/>
      <c r="AW1227" t="s">
        <v>98</v>
      </c>
      <c r="AX1227" s="17" t="s">
        <v>98</v>
      </c>
      <c r="AY1227" s="17" t="s">
        <v>233</v>
      </c>
      <c r="BE1227" s="17"/>
      <c r="BH1227" s="17"/>
      <c r="BK1227" s="24">
        <v>41</v>
      </c>
      <c r="BL1227">
        <v>1</v>
      </c>
      <c r="BM1227">
        <v>0</v>
      </c>
      <c r="BN1227">
        <v>0</v>
      </c>
      <c r="BO1227" s="179">
        <v>0</v>
      </c>
      <c r="BP1227" s="179">
        <v>0</v>
      </c>
      <c r="BQ1227" s="179">
        <v>0</v>
      </c>
      <c r="BR1227" s="179">
        <v>0</v>
      </c>
      <c r="BS1227" s="17">
        <v>0</v>
      </c>
      <c r="BT1227" s="179">
        <v>1</v>
      </c>
      <c r="BU1227" s="179">
        <v>0</v>
      </c>
      <c r="BV1227" s="179">
        <v>0</v>
      </c>
      <c r="BW1227" s="17">
        <v>0</v>
      </c>
      <c r="BX1227" s="179">
        <v>0</v>
      </c>
      <c r="BY1227" s="179">
        <v>0</v>
      </c>
      <c r="BZ1227" s="179">
        <v>0</v>
      </c>
      <c r="CA1227" s="179">
        <v>0</v>
      </c>
      <c r="CB1227" s="17">
        <v>0</v>
      </c>
      <c r="CC1227" s="179">
        <v>1</v>
      </c>
      <c r="CD1227" s="179">
        <v>1</v>
      </c>
      <c r="CE1227" s="179">
        <v>0</v>
      </c>
      <c r="CF1227" s="179">
        <v>0</v>
      </c>
      <c r="CG1227" s="179">
        <v>1</v>
      </c>
      <c r="CH1227" s="179">
        <v>0</v>
      </c>
      <c r="CI1227" s="179">
        <v>0</v>
      </c>
      <c r="CJ1227" s="179">
        <v>0</v>
      </c>
      <c r="CK1227" s="179">
        <v>0</v>
      </c>
      <c r="CL1227" s="179">
        <v>1</v>
      </c>
      <c r="CM1227" s="17">
        <v>0</v>
      </c>
      <c r="CX1227" s="33" t="s">
        <v>85</v>
      </c>
    </row>
    <row r="1228" spans="1:102" x14ac:dyDescent="0.25">
      <c r="A1228">
        <v>1227</v>
      </c>
      <c r="B1228">
        <v>81</v>
      </c>
      <c r="C1228" s="24" t="s">
        <v>4255</v>
      </c>
      <c r="D1228" s="12">
        <v>11.366148891238392</v>
      </c>
      <c r="E1228" s="13">
        <v>0.18373373347040878</v>
      </c>
      <c r="F1228" s="7">
        <v>61.862068965517246</v>
      </c>
      <c r="G1228" s="7">
        <f t="shared" si="301"/>
        <v>11.182415157767984</v>
      </c>
      <c r="H1228" s="15">
        <f t="shared" si="302"/>
        <v>11.5498826247088</v>
      </c>
      <c r="I1228" s="11">
        <f t="shared" si="298"/>
        <v>0.17430367203412758</v>
      </c>
      <c r="J1228" s="32">
        <f t="shared" si="299"/>
        <v>2.8176178868392979E-3</v>
      </c>
      <c r="K1228" s="32">
        <f t="shared" si="300"/>
        <v>354.90972877154888</v>
      </c>
      <c r="L1228" s="8">
        <v>1</v>
      </c>
      <c r="M1228" s="9">
        <v>0</v>
      </c>
      <c r="N1228" s="8">
        <v>0</v>
      </c>
      <c r="O1228" s="9">
        <v>0</v>
      </c>
      <c r="P1228" s="9">
        <v>0</v>
      </c>
      <c r="Q1228" s="9">
        <v>1</v>
      </c>
      <c r="R1228" s="9">
        <v>0</v>
      </c>
      <c r="S1228" s="8">
        <v>122141</v>
      </c>
      <c r="T1228" s="9">
        <v>6</v>
      </c>
      <c r="U1228" s="9">
        <f t="shared" si="303"/>
        <v>122134</v>
      </c>
      <c r="V1228" s="9">
        <f t="shared" si="305"/>
        <v>62</v>
      </c>
      <c r="W1228" s="7">
        <v>14</v>
      </c>
      <c r="X1228" s="7">
        <f t="shared" si="304"/>
        <v>21</v>
      </c>
      <c r="Y1228" s="9">
        <v>0</v>
      </c>
      <c r="Z1228" s="9">
        <v>1</v>
      </c>
      <c r="AA1228" s="9">
        <v>1</v>
      </c>
      <c r="AB1228" s="9">
        <v>0</v>
      </c>
      <c r="AC1228" s="9">
        <v>0</v>
      </c>
      <c r="AD1228" s="29">
        <v>0</v>
      </c>
      <c r="AE1228" s="187">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V1228" s="17"/>
      <c r="AW1228" t="s">
        <v>98</v>
      </c>
      <c r="AX1228" s="17" t="s">
        <v>98</v>
      </c>
      <c r="AY1228" s="17" t="s">
        <v>233</v>
      </c>
      <c r="BE1228" s="17"/>
      <c r="BH1228" s="17"/>
      <c r="BK1228" s="24">
        <v>41</v>
      </c>
      <c r="BL1228">
        <v>1</v>
      </c>
      <c r="BM1228">
        <v>0</v>
      </c>
      <c r="BN1228">
        <v>0</v>
      </c>
      <c r="BO1228" s="179">
        <v>0</v>
      </c>
      <c r="BP1228" s="179">
        <v>0</v>
      </c>
      <c r="BQ1228" s="179">
        <v>0</v>
      </c>
      <c r="BR1228" s="179">
        <v>0</v>
      </c>
      <c r="BS1228" s="17">
        <v>0</v>
      </c>
      <c r="BT1228" s="179">
        <v>1</v>
      </c>
      <c r="BU1228" s="179">
        <v>0</v>
      </c>
      <c r="BV1228" s="179">
        <v>0</v>
      </c>
      <c r="BW1228" s="17">
        <v>0</v>
      </c>
      <c r="BX1228" s="179">
        <v>0</v>
      </c>
      <c r="BY1228" s="179">
        <v>0</v>
      </c>
      <c r="BZ1228" s="179">
        <v>0</v>
      </c>
      <c r="CA1228" s="179">
        <v>0</v>
      </c>
      <c r="CB1228" s="17">
        <v>0</v>
      </c>
      <c r="CC1228" s="179">
        <v>1</v>
      </c>
      <c r="CD1228" s="179">
        <v>1</v>
      </c>
      <c r="CE1228" s="179">
        <v>0</v>
      </c>
      <c r="CF1228" s="179">
        <v>0</v>
      </c>
      <c r="CG1228" s="179">
        <v>1</v>
      </c>
      <c r="CH1228" s="179">
        <v>0</v>
      </c>
      <c r="CI1228" s="179">
        <v>0</v>
      </c>
      <c r="CJ1228" s="179">
        <v>0</v>
      </c>
      <c r="CK1228" s="179">
        <v>0</v>
      </c>
      <c r="CL1228" s="179">
        <v>1</v>
      </c>
      <c r="CM1228" s="17">
        <v>0</v>
      </c>
      <c r="CX1228" s="33" t="s">
        <v>85</v>
      </c>
    </row>
    <row r="1229" spans="1:102" x14ac:dyDescent="0.25">
      <c r="A1229">
        <v>1228</v>
      </c>
      <c r="B1229">
        <v>81</v>
      </c>
      <c r="C1229" s="24" t="s">
        <v>4255</v>
      </c>
      <c r="D1229" s="12">
        <v>11.523286658922505</v>
      </c>
      <c r="E1229" s="13">
        <v>0.18541766794389841</v>
      </c>
      <c r="F1229" s="7">
        <v>62.147727272727273</v>
      </c>
      <c r="G1229" s="7">
        <f t="shared" si="301"/>
        <v>11.337868990978606</v>
      </c>
      <c r="H1229" s="15">
        <f t="shared" si="302"/>
        <v>11.708704326866403</v>
      </c>
      <c r="I1229" s="11">
        <f t="shared" si="298"/>
        <v>0.17508392998803726</v>
      </c>
      <c r="J1229" s="32">
        <f t="shared" si="299"/>
        <v>2.8172217661267653E-3</v>
      </c>
      <c r="K1229" s="32">
        <f t="shared" si="300"/>
        <v>354.95963151486012</v>
      </c>
      <c r="L1229" s="8">
        <v>1</v>
      </c>
      <c r="M1229" s="9">
        <v>0</v>
      </c>
      <c r="N1229" s="8">
        <v>0</v>
      </c>
      <c r="O1229" s="9">
        <v>0</v>
      </c>
      <c r="P1229" s="9">
        <v>0</v>
      </c>
      <c r="Q1229" s="9">
        <v>1</v>
      </c>
      <c r="R1229" s="9">
        <v>0</v>
      </c>
      <c r="S1229" s="8">
        <v>122141</v>
      </c>
      <c r="T1229" s="9">
        <v>6</v>
      </c>
      <c r="U1229" s="9">
        <f t="shared" si="303"/>
        <v>122134</v>
      </c>
      <c r="V1229" s="9">
        <f t="shared" si="305"/>
        <v>62</v>
      </c>
      <c r="W1229" s="7">
        <v>14</v>
      </c>
      <c r="X1229" s="7">
        <f t="shared" si="304"/>
        <v>21</v>
      </c>
      <c r="Y1229" s="9">
        <v>0</v>
      </c>
      <c r="Z1229" s="9">
        <v>1</v>
      </c>
      <c r="AA1229" s="9">
        <v>1</v>
      </c>
      <c r="AB1229" s="9">
        <v>0</v>
      </c>
      <c r="AC1229" s="9">
        <v>0</v>
      </c>
      <c r="AD1229" s="29">
        <v>0</v>
      </c>
      <c r="AE1229" s="187">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V1229" s="17"/>
      <c r="AW1229" t="s">
        <v>98</v>
      </c>
      <c r="AX1229" s="17" t="s">
        <v>98</v>
      </c>
      <c r="AY1229" s="17" t="s">
        <v>233</v>
      </c>
      <c r="BE1229" s="17"/>
      <c r="BH1229" s="17"/>
      <c r="BK1229" s="24">
        <v>41</v>
      </c>
      <c r="BL1229">
        <v>1</v>
      </c>
      <c r="BM1229">
        <v>0</v>
      </c>
      <c r="BN1229">
        <v>0</v>
      </c>
      <c r="BO1229" s="179">
        <v>0</v>
      </c>
      <c r="BP1229" s="179">
        <v>0</v>
      </c>
      <c r="BQ1229" s="179">
        <v>0</v>
      </c>
      <c r="BR1229" s="179">
        <v>0</v>
      </c>
      <c r="BS1229" s="17">
        <v>0</v>
      </c>
      <c r="BT1229" s="179">
        <v>1</v>
      </c>
      <c r="BU1229" s="179">
        <v>0</v>
      </c>
      <c r="BV1229" s="179">
        <v>0</v>
      </c>
      <c r="BW1229" s="17">
        <v>0</v>
      </c>
      <c r="BX1229" s="179">
        <v>0</v>
      </c>
      <c r="BY1229" s="179">
        <v>0</v>
      </c>
      <c r="BZ1229" s="179">
        <v>0</v>
      </c>
      <c r="CA1229" s="179">
        <v>0</v>
      </c>
      <c r="CB1229" s="17">
        <v>0</v>
      </c>
      <c r="CC1229" s="179">
        <v>1</v>
      </c>
      <c r="CD1229" s="179">
        <v>1</v>
      </c>
      <c r="CE1229" s="179">
        <v>0</v>
      </c>
      <c r="CF1229" s="179">
        <v>0</v>
      </c>
      <c r="CG1229" s="179">
        <v>1</v>
      </c>
      <c r="CH1229" s="179">
        <v>0</v>
      </c>
      <c r="CI1229" s="179">
        <v>0</v>
      </c>
      <c r="CJ1229" s="179">
        <v>0</v>
      </c>
      <c r="CK1229" s="179">
        <v>0</v>
      </c>
      <c r="CL1229" s="179">
        <v>1</v>
      </c>
      <c r="CM1229" s="17">
        <v>0</v>
      </c>
      <c r="CX1229" s="33" t="s">
        <v>85</v>
      </c>
    </row>
    <row r="1230" spans="1:102" x14ac:dyDescent="0.25">
      <c r="A1230">
        <v>1229</v>
      </c>
      <c r="B1230">
        <v>81</v>
      </c>
      <c r="C1230" s="24" t="s">
        <v>4255</v>
      </c>
      <c r="D1230" s="12">
        <v>11.573718727537074</v>
      </c>
      <c r="E1230" s="13">
        <v>0.19370240548179202</v>
      </c>
      <c r="F1230" s="7">
        <v>59.75</v>
      </c>
      <c r="G1230" s="7">
        <f t="shared" si="301"/>
        <v>11.380016322055281</v>
      </c>
      <c r="H1230" s="15">
        <f t="shared" si="302"/>
        <v>11.767421133018866</v>
      </c>
      <c r="I1230" s="11">
        <f t="shared" si="298"/>
        <v>0.1685245797867137</v>
      </c>
      <c r="J1230" s="32">
        <f t="shared" si="299"/>
        <v>2.8204950591918612E-3</v>
      </c>
      <c r="K1230" s="32">
        <f t="shared" si="300"/>
        <v>354.54768720159495</v>
      </c>
      <c r="L1230" s="8">
        <v>1</v>
      </c>
      <c r="M1230" s="9">
        <v>0</v>
      </c>
      <c r="N1230" s="8">
        <v>0</v>
      </c>
      <c r="O1230" s="9">
        <v>0</v>
      </c>
      <c r="P1230" s="9">
        <v>0</v>
      </c>
      <c r="Q1230" s="9">
        <v>1</v>
      </c>
      <c r="R1230" s="9">
        <v>0</v>
      </c>
      <c r="S1230" s="8">
        <v>122141</v>
      </c>
      <c r="T1230" s="9">
        <v>6</v>
      </c>
      <c r="U1230" s="9">
        <f t="shared" si="303"/>
        <v>122134</v>
      </c>
      <c r="V1230" s="9">
        <f t="shared" si="305"/>
        <v>62</v>
      </c>
      <c r="W1230" s="7">
        <v>14</v>
      </c>
      <c r="X1230" s="7">
        <f t="shared" si="304"/>
        <v>21</v>
      </c>
      <c r="Y1230" s="9">
        <v>0</v>
      </c>
      <c r="Z1230" s="9">
        <v>1</v>
      </c>
      <c r="AA1230" s="9">
        <v>1</v>
      </c>
      <c r="AB1230" s="9">
        <v>0</v>
      </c>
      <c r="AC1230" s="9">
        <v>0</v>
      </c>
      <c r="AD1230" s="29">
        <v>0</v>
      </c>
      <c r="AE1230" s="187">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V1230" s="17"/>
      <c r="AW1230" t="s">
        <v>98</v>
      </c>
      <c r="AX1230" s="17" t="s">
        <v>98</v>
      </c>
      <c r="AY1230" s="17" t="s">
        <v>233</v>
      </c>
      <c r="BE1230" s="17"/>
      <c r="BH1230" s="17"/>
      <c r="BK1230" s="24">
        <v>41</v>
      </c>
      <c r="BL1230">
        <v>1</v>
      </c>
      <c r="BM1230">
        <v>0</v>
      </c>
      <c r="BN1230">
        <v>0</v>
      </c>
      <c r="BO1230" s="179">
        <v>0</v>
      </c>
      <c r="BP1230" s="179">
        <v>0</v>
      </c>
      <c r="BQ1230" s="179">
        <v>0</v>
      </c>
      <c r="BR1230" s="179">
        <v>0</v>
      </c>
      <c r="BS1230" s="17">
        <v>0</v>
      </c>
      <c r="BT1230" s="179">
        <v>1</v>
      </c>
      <c r="BU1230" s="179">
        <v>0</v>
      </c>
      <c r="BV1230" s="179">
        <v>0</v>
      </c>
      <c r="BW1230" s="17">
        <v>0</v>
      </c>
      <c r="BX1230" s="179">
        <v>0</v>
      </c>
      <c r="BY1230" s="179">
        <v>0</v>
      </c>
      <c r="BZ1230" s="179">
        <v>0</v>
      </c>
      <c r="CA1230" s="179">
        <v>0</v>
      </c>
      <c r="CB1230" s="17">
        <v>0</v>
      </c>
      <c r="CC1230" s="179">
        <v>1</v>
      </c>
      <c r="CD1230" s="179">
        <v>1</v>
      </c>
      <c r="CE1230" s="179">
        <v>0</v>
      </c>
      <c r="CF1230" s="179">
        <v>0</v>
      </c>
      <c r="CG1230" s="179">
        <v>1</v>
      </c>
      <c r="CH1230" s="179">
        <v>0</v>
      </c>
      <c r="CI1230" s="179">
        <v>0</v>
      </c>
      <c r="CJ1230" s="179">
        <v>0</v>
      </c>
      <c r="CK1230" s="179">
        <v>0</v>
      </c>
      <c r="CL1230" s="179">
        <v>1</v>
      </c>
      <c r="CM1230" s="17">
        <v>0</v>
      </c>
      <c r="CX1230" s="33" t="s">
        <v>85</v>
      </c>
    </row>
    <row r="1231" spans="1:102" x14ac:dyDescent="0.25">
      <c r="A1231">
        <v>1230</v>
      </c>
      <c r="B1231">
        <v>81</v>
      </c>
      <c r="C1231" s="24" t="s">
        <v>4255</v>
      </c>
      <c r="D1231" s="12">
        <v>11.584516706797409</v>
      </c>
      <c r="E1231" s="13">
        <v>0.18525122118811049</v>
      </c>
      <c r="F1231" s="7">
        <v>62.534090909090907</v>
      </c>
      <c r="G1231" s="7">
        <f t="shared" si="301"/>
        <v>11.399265485609298</v>
      </c>
      <c r="H1231" s="15">
        <f t="shared" si="302"/>
        <v>11.769767927985519</v>
      </c>
      <c r="I1231" s="11">
        <f t="shared" si="298"/>
        <v>0.17613873345325715</v>
      </c>
      <c r="J1231" s="32">
        <f t="shared" si="299"/>
        <v>2.8166833625089278E-3</v>
      </c>
      <c r="K1231" s="32">
        <f t="shared" si="300"/>
        <v>355.02748136704355</v>
      </c>
      <c r="L1231" s="8">
        <v>1</v>
      </c>
      <c r="M1231" s="9">
        <v>0</v>
      </c>
      <c r="N1231" s="8">
        <v>0</v>
      </c>
      <c r="O1231" s="9">
        <v>0</v>
      </c>
      <c r="P1231" s="9">
        <v>0</v>
      </c>
      <c r="Q1231" s="9">
        <v>1</v>
      </c>
      <c r="R1231" s="9">
        <v>0</v>
      </c>
      <c r="S1231" s="8">
        <v>122141</v>
      </c>
      <c r="T1231" s="9">
        <v>6</v>
      </c>
      <c r="U1231" s="9">
        <f t="shared" si="303"/>
        <v>122134</v>
      </c>
      <c r="V1231" s="9">
        <f t="shared" si="305"/>
        <v>62</v>
      </c>
      <c r="W1231" s="7">
        <v>14</v>
      </c>
      <c r="X1231" s="7">
        <f t="shared" si="304"/>
        <v>21</v>
      </c>
      <c r="Y1231" s="9">
        <v>0</v>
      </c>
      <c r="Z1231" s="9">
        <v>1</v>
      </c>
      <c r="AA1231" s="9">
        <v>1</v>
      </c>
      <c r="AB1231" s="9">
        <v>0</v>
      </c>
      <c r="AC1231" s="9">
        <v>0</v>
      </c>
      <c r="AD1231" s="29">
        <v>0</v>
      </c>
      <c r="AE1231" s="187">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V1231" s="17"/>
      <c r="AW1231" t="s">
        <v>98</v>
      </c>
      <c r="AX1231" s="17" t="s">
        <v>98</v>
      </c>
      <c r="AY1231" s="17" t="s">
        <v>233</v>
      </c>
      <c r="BE1231" s="17"/>
      <c r="BH1231" s="17"/>
      <c r="BK1231" s="24">
        <v>41</v>
      </c>
      <c r="BL1231">
        <v>1</v>
      </c>
      <c r="BM1231">
        <v>0</v>
      </c>
      <c r="BN1231">
        <v>0</v>
      </c>
      <c r="BO1231" s="179">
        <v>0</v>
      </c>
      <c r="BP1231" s="179">
        <v>0</v>
      </c>
      <c r="BQ1231" s="179">
        <v>0</v>
      </c>
      <c r="BR1231" s="179">
        <v>0</v>
      </c>
      <c r="BS1231" s="17">
        <v>0</v>
      </c>
      <c r="BT1231" s="179">
        <v>1</v>
      </c>
      <c r="BU1231" s="179">
        <v>0</v>
      </c>
      <c r="BV1231" s="179">
        <v>0</v>
      </c>
      <c r="BW1231" s="17">
        <v>0</v>
      </c>
      <c r="BX1231" s="179">
        <v>0</v>
      </c>
      <c r="BY1231" s="179">
        <v>0</v>
      </c>
      <c r="BZ1231" s="179">
        <v>0</v>
      </c>
      <c r="CA1231" s="179">
        <v>0</v>
      </c>
      <c r="CB1231" s="17">
        <v>0</v>
      </c>
      <c r="CC1231" s="179">
        <v>1</v>
      </c>
      <c r="CD1231" s="179">
        <v>1</v>
      </c>
      <c r="CE1231" s="179">
        <v>0</v>
      </c>
      <c r="CF1231" s="179">
        <v>0</v>
      </c>
      <c r="CG1231" s="179">
        <v>1</v>
      </c>
      <c r="CH1231" s="179">
        <v>0</v>
      </c>
      <c r="CI1231" s="179">
        <v>0</v>
      </c>
      <c r="CJ1231" s="179">
        <v>0</v>
      </c>
      <c r="CK1231" s="179">
        <v>0</v>
      </c>
      <c r="CL1231" s="179">
        <v>1</v>
      </c>
      <c r="CM1231" s="17">
        <v>0</v>
      </c>
      <c r="CX1231" s="33" t="s">
        <v>85</v>
      </c>
    </row>
    <row r="1232" spans="1:102" x14ac:dyDescent="0.25">
      <c r="A1232">
        <v>1231</v>
      </c>
      <c r="B1232">
        <v>81</v>
      </c>
      <c r="C1232" s="24" t="s">
        <v>4255</v>
      </c>
      <c r="D1232" s="12">
        <v>3.6412479372035289</v>
      </c>
      <c r="E1232" s="13">
        <v>0.24858974863873251</v>
      </c>
      <c r="F1232" s="7">
        <v>14.647619047619045</v>
      </c>
      <c r="G1232" s="7">
        <f t="shared" si="301"/>
        <v>3.3926581885647966</v>
      </c>
      <c r="H1232" s="15">
        <f t="shared" si="302"/>
        <v>3.8898376858422612</v>
      </c>
      <c r="I1232" s="11">
        <f t="shared" si="298"/>
        <v>4.1876234022297613E-2</v>
      </c>
      <c r="J1232" s="32">
        <f t="shared" si="299"/>
        <v>2.8589106452153769E-3</v>
      </c>
      <c r="K1232" s="32">
        <f t="shared" si="300"/>
        <v>349.78357986584246</v>
      </c>
      <c r="L1232" s="8">
        <v>1</v>
      </c>
      <c r="M1232" s="9">
        <v>0</v>
      </c>
      <c r="N1232" s="8">
        <v>0</v>
      </c>
      <c r="O1232" s="9">
        <v>0</v>
      </c>
      <c r="P1232" s="9">
        <v>0</v>
      </c>
      <c r="Q1232" s="9">
        <v>1</v>
      </c>
      <c r="R1232" s="9">
        <v>0</v>
      </c>
      <c r="S1232" s="8">
        <v>122141</v>
      </c>
      <c r="T1232" s="9">
        <v>6</v>
      </c>
      <c r="U1232" s="9">
        <f t="shared" si="303"/>
        <v>122134</v>
      </c>
      <c r="V1232" s="9">
        <f t="shared" si="305"/>
        <v>62</v>
      </c>
      <c r="W1232" s="7">
        <v>14</v>
      </c>
      <c r="X1232" s="7">
        <f t="shared" si="304"/>
        <v>21</v>
      </c>
      <c r="Y1232" s="9">
        <v>0</v>
      </c>
      <c r="Z1232" s="9">
        <v>1</v>
      </c>
      <c r="AA1232" s="9">
        <v>1</v>
      </c>
      <c r="AB1232" s="9">
        <v>0</v>
      </c>
      <c r="AC1232" s="9">
        <v>0</v>
      </c>
      <c r="AD1232" s="29">
        <v>0</v>
      </c>
      <c r="AE1232" s="187">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V1232" s="17"/>
      <c r="AW1232" t="s">
        <v>98</v>
      </c>
      <c r="AX1232" s="17" t="s">
        <v>98</v>
      </c>
      <c r="AY1232" s="17" t="s">
        <v>233</v>
      </c>
      <c r="BE1232" s="17"/>
      <c r="BH1232" s="17"/>
      <c r="BK1232" s="24">
        <v>41</v>
      </c>
      <c r="BL1232">
        <v>1</v>
      </c>
      <c r="BM1232">
        <v>0</v>
      </c>
      <c r="BN1232">
        <v>0</v>
      </c>
      <c r="BO1232" s="179">
        <v>0</v>
      </c>
      <c r="BP1232" s="179">
        <v>0</v>
      </c>
      <c r="BQ1232" s="179">
        <v>0</v>
      </c>
      <c r="BR1232" s="179">
        <v>0</v>
      </c>
      <c r="BS1232" s="17">
        <v>0</v>
      </c>
      <c r="BT1232" s="179">
        <v>1</v>
      </c>
      <c r="BU1232" s="179">
        <v>0</v>
      </c>
      <c r="BV1232" s="179">
        <v>0</v>
      </c>
      <c r="BW1232" s="17">
        <v>0</v>
      </c>
      <c r="BX1232" s="179">
        <v>0</v>
      </c>
      <c r="BY1232" s="179">
        <v>0</v>
      </c>
      <c r="BZ1232" s="179">
        <v>0</v>
      </c>
      <c r="CA1232" s="179">
        <v>0</v>
      </c>
      <c r="CB1232" s="17">
        <v>0</v>
      </c>
      <c r="CC1232" s="179">
        <v>1</v>
      </c>
      <c r="CD1232" s="179">
        <v>1</v>
      </c>
      <c r="CE1232" s="179">
        <v>0</v>
      </c>
      <c r="CF1232" s="179">
        <v>0</v>
      </c>
      <c r="CG1232" s="179">
        <v>1</v>
      </c>
      <c r="CH1232" s="179">
        <v>0</v>
      </c>
      <c r="CI1232" s="179">
        <v>0</v>
      </c>
      <c r="CJ1232" s="179">
        <v>0</v>
      </c>
      <c r="CK1232" s="179">
        <v>0</v>
      </c>
      <c r="CL1232" s="179">
        <v>1</v>
      </c>
      <c r="CM1232" s="17">
        <v>0</v>
      </c>
      <c r="CX1232" s="33" t="s">
        <v>85</v>
      </c>
    </row>
    <row r="1233" spans="1:102" x14ac:dyDescent="0.25">
      <c r="A1233">
        <v>1232</v>
      </c>
      <c r="B1233">
        <v>81</v>
      </c>
      <c r="C1233" s="24" t="s">
        <v>4255</v>
      </c>
      <c r="D1233" s="12">
        <v>3.3933383343153878</v>
      </c>
      <c r="E1233" s="13">
        <v>0.27327304513044087</v>
      </c>
      <c r="F1233" s="7">
        <v>12.417391304347827</v>
      </c>
      <c r="G1233" s="7">
        <f t="shared" si="301"/>
        <v>3.120065289184947</v>
      </c>
      <c r="H1233" s="15">
        <f t="shared" si="302"/>
        <v>3.6666113794458286</v>
      </c>
      <c r="I1233" s="11">
        <f t="shared" si="298"/>
        <v>3.5508972511649362E-2</v>
      </c>
      <c r="J1233" s="32">
        <f t="shared" si="299"/>
        <v>2.8596161336412297E-3</v>
      </c>
      <c r="K1233" s="32">
        <f t="shared" si="300"/>
        <v>349.69728567263041</v>
      </c>
      <c r="L1233" s="8">
        <v>1</v>
      </c>
      <c r="M1233" s="9">
        <v>0</v>
      </c>
      <c r="N1233" s="8">
        <v>0</v>
      </c>
      <c r="O1233" s="9">
        <v>0</v>
      </c>
      <c r="P1233" s="9">
        <v>0</v>
      </c>
      <c r="Q1233" s="9">
        <v>1</v>
      </c>
      <c r="R1233" s="9">
        <v>0</v>
      </c>
      <c r="S1233" s="8">
        <v>122141</v>
      </c>
      <c r="T1233" s="9">
        <v>6</v>
      </c>
      <c r="U1233" s="9">
        <f t="shared" si="303"/>
        <v>122134</v>
      </c>
      <c r="V1233" s="9">
        <f t="shared" si="305"/>
        <v>62</v>
      </c>
      <c r="W1233" s="7">
        <v>14</v>
      </c>
      <c r="X1233" s="7">
        <f t="shared" si="304"/>
        <v>21</v>
      </c>
      <c r="Y1233" s="9">
        <v>0</v>
      </c>
      <c r="Z1233" s="9">
        <v>1</v>
      </c>
      <c r="AA1233" s="9">
        <v>1</v>
      </c>
      <c r="AB1233" s="9">
        <v>0</v>
      </c>
      <c r="AC1233" s="9">
        <v>0</v>
      </c>
      <c r="AD1233" s="29">
        <v>0</v>
      </c>
      <c r="AE1233" s="187">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V1233" s="17"/>
      <c r="AW1233" t="s">
        <v>98</v>
      </c>
      <c r="AX1233" s="17" t="s">
        <v>98</v>
      </c>
      <c r="AY1233" s="17" t="s">
        <v>233</v>
      </c>
      <c r="BE1233" s="17"/>
      <c r="BH1233" s="17"/>
      <c r="BK1233" s="24">
        <v>41</v>
      </c>
      <c r="BL1233">
        <v>1</v>
      </c>
      <c r="BM1233">
        <v>0</v>
      </c>
      <c r="BN1233">
        <v>0</v>
      </c>
      <c r="BO1233" s="179">
        <v>0</v>
      </c>
      <c r="BP1233" s="179">
        <v>0</v>
      </c>
      <c r="BQ1233" s="179">
        <v>0</v>
      </c>
      <c r="BR1233" s="179">
        <v>0</v>
      </c>
      <c r="BS1233" s="17">
        <v>0</v>
      </c>
      <c r="BT1233" s="179">
        <v>1</v>
      </c>
      <c r="BU1233" s="179">
        <v>0</v>
      </c>
      <c r="BV1233" s="179">
        <v>0</v>
      </c>
      <c r="BW1233" s="17">
        <v>0</v>
      </c>
      <c r="BX1233" s="179">
        <v>0</v>
      </c>
      <c r="BY1233" s="179">
        <v>0</v>
      </c>
      <c r="BZ1233" s="179">
        <v>0</v>
      </c>
      <c r="CA1233" s="179">
        <v>0</v>
      </c>
      <c r="CB1233" s="17">
        <v>0</v>
      </c>
      <c r="CC1233" s="179">
        <v>1</v>
      </c>
      <c r="CD1233" s="179">
        <v>1</v>
      </c>
      <c r="CE1233" s="179">
        <v>0</v>
      </c>
      <c r="CF1233" s="179">
        <v>0</v>
      </c>
      <c r="CG1233" s="179">
        <v>1</v>
      </c>
      <c r="CH1233" s="179">
        <v>0</v>
      </c>
      <c r="CI1233" s="179">
        <v>0</v>
      </c>
      <c r="CJ1233" s="179">
        <v>0</v>
      </c>
      <c r="CK1233" s="179">
        <v>0</v>
      </c>
      <c r="CL1233" s="179">
        <v>1</v>
      </c>
      <c r="CM1233" s="17">
        <v>0</v>
      </c>
      <c r="CX1233" s="33" t="s">
        <v>85</v>
      </c>
    </row>
    <row r="1234" spans="1:102" x14ac:dyDescent="0.25">
      <c r="A1234">
        <v>1233</v>
      </c>
      <c r="B1234">
        <v>81</v>
      </c>
      <c r="C1234" s="24" t="s">
        <v>4255</v>
      </c>
      <c r="D1234" s="12">
        <v>4.4360022384464237</v>
      </c>
      <c r="E1234" s="13">
        <v>0.27140098083322001</v>
      </c>
      <c r="F1234" s="7">
        <v>16.344827586206897</v>
      </c>
      <c r="G1234" s="7">
        <f t="shared" si="301"/>
        <v>4.1646012576132039</v>
      </c>
      <c r="H1234" s="15">
        <f t="shared" si="302"/>
        <v>4.7074032192796436</v>
      </c>
      <c r="I1234" s="11">
        <f t="shared" si="298"/>
        <v>4.6718359974911215E-2</v>
      </c>
      <c r="J1234" s="32">
        <f t="shared" si="299"/>
        <v>2.8582962853848631E-3</v>
      </c>
      <c r="K1234" s="32">
        <f t="shared" si="300"/>
        <v>349.85876205809512</v>
      </c>
      <c r="L1234" s="8">
        <v>1</v>
      </c>
      <c r="M1234" s="9">
        <v>0</v>
      </c>
      <c r="N1234" s="8">
        <v>0</v>
      </c>
      <c r="O1234" s="9">
        <v>0</v>
      </c>
      <c r="P1234" s="9">
        <v>0</v>
      </c>
      <c r="Q1234" s="9">
        <v>1</v>
      </c>
      <c r="R1234" s="9">
        <v>0</v>
      </c>
      <c r="S1234" s="8">
        <v>122141</v>
      </c>
      <c r="T1234" s="9">
        <v>6</v>
      </c>
      <c r="U1234" s="9">
        <f t="shared" si="303"/>
        <v>122134</v>
      </c>
      <c r="V1234" s="9">
        <f t="shared" si="305"/>
        <v>62</v>
      </c>
      <c r="W1234" s="7">
        <v>14</v>
      </c>
      <c r="X1234" s="7">
        <f t="shared" si="304"/>
        <v>21</v>
      </c>
      <c r="Y1234" s="9">
        <v>0</v>
      </c>
      <c r="Z1234" s="9">
        <v>1</v>
      </c>
      <c r="AA1234" s="9">
        <v>1</v>
      </c>
      <c r="AB1234" s="9">
        <v>0</v>
      </c>
      <c r="AC1234" s="9">
        <v>0</v>
      </c>
      <c r="AD1234" s="29">
        <v>0</v>
      </c>
      <c r="AE1234" s="187">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V1234" s="17"/>
      <c r="AW1234" t="s">
        <v>98</v>
      </c>
      <c r="AX1234" s="17" t="s">
        <v>98</v>
      </c>
      <c r="AY1234" s="17" t="s">
        <v>233</v>
      </c>
      <c r="BE1234" s="17"/>
      <c r="BH1234" s="17"/>
      <c r="BK1234" s="24">
        <v>41</v>
      </c>
      <c r="BL1234">
        <v>1</v>
      </c>
      <c r="BM1234">
        <v>0</v>
      </c>
      <c r="BN1234">
        <v>0</v>
      </c>
      <c r="BO1234" s="179">
        <v>0</v>
      </c>
      <c r="BP1234" s="179">
        <v>0</v>
      </c>
      <c r="BQ1234" s="179">
        <v>0</v>
      </c>
      <c r="BR1234" s="179">
        <v>0</v>
      </c>
      <c r="BS1234" s="17">
        <v>0</v>
      </c>
      <c r="BT1234" s="179">
        <v>1</v>
      </c>
      <c r="BU1234" s="179">
        <v>0</v>
      </c>
      <c r="BV1234" s="179">
        <v>0</v>
      </c>
      <c r="BW1234" s="17">
        <v>0</v>
      </c>
      <c r="BX1234" s="179">
        <v>0</v>
      </c>
      <c r="BY1234" s="179">
        <v>0</v>
      </c>
      <c r="BZ1234" s="179">
        <v>0</v>
      </c>
      <c r="CA1234" s="179">
        <v>0</v>
      </c>
      <c r="CB1234" s="17">
        <v>0</v>
      </c>
      <c r="CC1234" s="179">
        <v>1</v>
      </c>
      <c r="CD1234" s="179">
        <v>1</v>
      </c>
      <c r="CE1234" s="179">
        <v>0</v>
      </c>
      <c r="CF1234" s="179">
        <v>0</v>
      </c>
      <c r="CG1234" s="179">
        <v>1</v>
      </c>
      <c r="CH1234" s="179">
        <v>0</v>
      </c>
      <c r="CI1234" s="179">
        <v>0</v>
      </c>
      <c r="CJ1234" s="179">
        <v>0</v>
      </c>
      <c r="CK1234" s="179">
        <v>0</v>
      </c>
      <c r="CL1234" s="179">
        <v>1</v>
      </c>
      <c r="CM1234" s="17">
        <v>0</v>
      </c>
      <c r="CX1234" s="33" t="s">
        <v>85</v>
      </c>
    </row>
    <row r="1235" spans="1:102" x14ac:dyDescent="0.25">
      <c r="A1235">
        <v>1234</v>
      </c>
      <c r="B1235">
        <v>81</v>
      </c>
      <c r="C1235" s="24" t="s">
        <v>4255</v>
      </c>
      <c r="D1235" s="12">
        <v>4.4623295382741901</v>
      </c>
      <c r="E1235" s="13">
        <v>0.2642784265330102</v>
      </c>
      <c r="F1235" s="7">
        <v>16.884955752212392</v>
      </c>
      <c r="G1235" s="7">
        <f t="shared" si="301"/>
        <v>4.1980511117411803</v>
      </c>
      <c r="H1235" s="15">
        <f t="shared" si="302"/>
        <v>4.7266079648071999</v>
      </c>
      <c r="I1235" s="11">
        <f t="shared" si="298"/>
        <v>4.8258668220605629E-2</v>
      </c>
      <c r="J1235" s="32">
        <f t="shared" si="299"/>
        <v>2.8580867447214023E-3</v>
      </c>
      <c r="K1235" s="32">
        <f t="shared" si="300"/>
        <v>349.88441195736942</v>
      </c>
      <c r="L1235" s="8">
        <v>1</v>
      </c>
      <c r="M1235" s="9">
        <v>0</v>
      </c>
      <c r="N1235" s="8">
        <v>0</v>
      </c>
      <c r="O1235" s="9">
        <v>0</v>
      </c>
      <c r="P1235" s="9">
        <v>0</v>
      </c>
      <c r="Q1235" s="9">
        <v>1</v>
      </c>
      <c r="R1235" s="9">
        <v>0</v>
      </c>
      <c r="S1235" s="8">
        <v>122141</v>
      </c>
      <c r="T1235" s="9">
        <v>6</v>
      </c>
      <c r="U1235" s="9">
        <f t="shared" si="303"/>
        <v>122134</v>
      </c>
      <c r="V1235" s="9">
        <f t="shared" si="305"/>
        <v>62</v>
      </c>
      <c r="W1235" s="7">
        <v>14</v>
      </c>
      <c r="X1235" s="7">
        <f t="shared" si="304"/>
        <v>21</v>
      </c>
      <c r="Y1235" s="9">
        <v>0</v>
      </c>
      <c r="Z1235" s="9">
        <v>1</v>
      </c>
      <c r="AA1235" s="9">
        <v>1</v>
      </c>
      <c r="AB1235" s="9">
        <v>0</v>
      </c>
      <c r="AC1235" s="9">
        <v>0</v>
      </c>
      <c r="AD1235" s="29">
        <v>0</v>
      </c>
      <c r="AE1235" s="187">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V1235" s="17"/>
      <c r="AW1235" t="s">
        <v>98</v>
      </c>
      <c r="AX1235" s="17" t="s">
        <v>98</v>
      </c>
      <c r="AY1235" s="17" t="s">
        <v>233</v>
      </c>
      <c r="BE1235" s="17"/>
      <c r="BH1235" s="17"/>
      <c r="BK1235" s="24">
        <v>41</v>
      </c>
      <c r="BL1235">
        <v>1</v>
      </c>
      <c r="BM1235">
        <v>0</v>
      </c>
      <c r="BN1235">
        <v>0</v>
      </c>
      <c r="BO1235" s="179">
        <v>0</v>
      </c>
      <c r="BP1235" s="179">
        <v>0</v>
      </c>
      <c r="BQ1235" s="179">
        <v>0</v>
      </c>
      <c r="BR1235" s="179">
        <v>0</v>
      </c>
      <c r="BS1235" s="17">
        <v>0</v>
      </c>
      <c r="BT1235" s="179">
        <v>1</v>
      </c>
      <c r="BU1235" s="179">
        <v>0</v>
      </c>
      <c r="BV1235" s="179">
        <v>0</v>
      </c>
      <c r="BW1235" s="17">
        <v>0</v>
      </c>
      <c r="BX1235" s="179">
        <v>0</v>
      </c>
      <c r="BY1235" s="179">
        <v>0</v>
      </c>
      <c r="BZ1235" s="179">
        <v>0</v>
      </c>
      <c r="CA1235" s="179">
        <v>0</v>
      </c>
      <c r="CB1235" s="17">
        <v>0</v>
      </c>
      <c r="CC1235" s="179">
        <v>1</v>
      </c>
      <c r="CD1235" s="179">
        <v>1</v>
      </c>
      <c r="CE1235" s="179">
        <v>0</v>
      </c>
      <c r="CF1235" s="179">
        <v>0</v>
      </c>
      <c r="CG1235" s="179">
        <v>1</v>
      </c>
      <c r="CH1235" s="179">
        <v>0</v>
      </c>
      <c r="CI1235" s="179">
        <v>0</v>
      </c>
      <c r="CJ1235" s="179">
        <v>0</v>
      </c>
      <c r="CK1235" s="179">
        <v>0</v>
      </c>
      <c r="CL1235" s="179">
        <v>1</v>
      </c>
      <c r="CM1235" s="17">
        <v>0</v>
      </c>
      <c r="CX1235" s="33" t="s">
        <v>85</v>
      </c>
    </row>
    <row r="1236" spans="1:102" x14ac:dyDescent="0.25">
      <c r="A1236">
        <v>1235</v>
      </c>
      <c r="B1236">
        <v>81</v>
      </c>
      <c r="C1236" s="24" t="s">
        <v>4255</v>
      </c>
      <c r="D1236" s="12">
        <v>4.2643875231113793</v>
      </c>
      <c r="E1236" s="13">
        <v>0.25802124727296571</v>
      </c>
      <c r="F1236" s="7">
        <v>16.527272727272727</v>
      </c>
      <c r="G1236" s="7">
        <f t="shared" si="301"/>
        <v>4.0063662758384133</v>
      </c>
      <c r="H1236" s="15">
        <f t="shared" si="302"/>
        <v>4.5224087703843452</v>
      </c>
      <c r="I1236" s="11">
        <f t="shared" si="298"/>
        <v>4.7238684968486835E-2</v>
      </c>
      <c r="J1236" s="32">
        <f t="shared" si="299"/>
        <v>2.8582262632197756E-3</v>
      </c>
      <c r="K1236" s="32">
        <f t="shared" si="300"/>
        <v>349.86733306183595</v>
      </c>
      <c r="L1236" s="8">
        <v>1</v>
      </c>
      <c r="M1236" s="9">
        <v>0</v>
      </c>
      <c r="N1236" s="8">
        <v>0</v>
      </c>
      <c r="O1236" s="9">
        <v>0</v>
      </c>
      <c r="P1236" s="9">
        <v>0</v>
      </c>
      <c r="Q1236" s="9">
        <v>1</v>
      </c>
      <c r="R1236" s="9">
        <v>0</v>
      </c>
      <c r="S1236" s="8">
        <v>122141</v>
      </c>
      <c r="T1236" s="9">
        <v>6</v>
      </c>
      <c r="U1236" s="9">
        <f t="shared" si="303"/>
        <v>122134</v>
      </c>
      <c r="V1236" s="9">
        <f t="shared" si="305"/>
        <v>62</v>
      </c>
      <c r="W1236" s="7">
        <v>14</v>
      </c>
      <c r="X1236" s="7">
        <f t="shared" si="304"/>
        <v>21</v>
      </c>
      <c r="Y1236" s="9">
        <v>0</v>
      </c>
      <c r="Z1236" s="9">
        <v>1</v>
      </c>
      <c r="AA1236" s="9">
        <v>1</v>
      </c>
      <c r="AB1236" s="9">
        <v>0</v>
      </c>
      <c r="AC1236" s="9">
        <v>0</v>
      </c>
      <c r="AD1236" s="29">
        <v>0</v>
      </c>
      <c r="AE1236" s="187">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V1236" s="17"/>
      <c r="AW1236" t="s">
        <v>98</v>
      </c>
      <c r="AX1236" s="17" t="s">
        <v>98</v>
      </c>
      <c r="AY1236" s="17" t="s">
        <v>233</v>
      </c>
      <c r="BE1236" s="17"/>
      <c r="BH1236" s="17"/>
      <c r="BK1236" s="24">
        <v>41</v>
      </c>
      <c r="BL1236">
        <v>1</v>
      </c>
      <c r="BM1236">
        <v>0</v>
      </c>
      <c r="BN1236">
        <v>0</v>
      </c>
      <c r="BO1236" s="179">
        <v>0</v>
      </c>
      <c r="BP1236" s="179">
        <v>0</v>
      </c>
      <c r="BQ1236" s="179">
        <v>0</v>
      </c>
      <c r="BR1236" s="179">
        <v>0</v>
      </c>
      <c r="BS1236" s="17">
        <v>0</v>
      </c>
      <c r="BT1236" s="179">
        <v>1</v>
      </c>
      <c r="BU1236" s="179">
        <v>0</v>
      </c>
      <c r="BV1236" s="179">
        <v>0</v>
      </c>
      <c r="BW1236" s="17">
        <v>0</v>
      </c>
      <c r="BX1236" s="179">
        <v>0</v>
      </c>
      <c r="BY1236" s="179">
        <v>0</v>
      </c>
      <c r="BZ1236" s="179">
        <v>0</v>
      </c>
      <c r="CA1236" s="179">
        <v>0</v>
      </c>
      <c r="CB1236" s="17">
        <v>0</v>
      </c>
      <c r="CC1236" s="179">
        <v>1</v>
      </c>
      <c r="CD1236" s="179">
        <v>1</v>
      </c>
      <c r="CE1236" s="179">
        <v>0</v>
      </c>
      <c r="CF1236" s="179">
        <v>0</v>
      </c>
      <c r="CG1236" s="179">
        <v>1</v>
      </c>
      <c r="CH1236" s="179">
        <v>0</v>
      </c>
      <c r="CI1236" s="179">
        <v>0</v>
      </c>
      <c r="CJ1236" s="179">
        <v>0</v>
      </c>
      <c r="CK1236" s="179">
        <v>0</v>
      </c>
      <c r="CL1236" s="179">
        <v>1</v>
      </c>
      <c r="CM1236" s="17">
        <v>0</v>
      </c>
      <c r="CX1236" s="33" t="s">
        <v>85</v>
      </c>
    </row>
    <row r="1237" spans="1:102" x14ac:dyDescent="0.25">
      <c r="A1237">
        <v>1236</v>
      </c>
      <c r="B1237">
        <v>81</v>
      </c>
      <c r="C1237" s="24" t="s">
        <v>4255</v>
      </c>
      <c r="D1237" s="12">
        <v>4.9609705774644963</v>
      </c>
      <c r="E1237" s="13">
        <v>0.27161139801747597</v>
      </c>
      <c r="F1237" s="7">
        <v>18.264957264957264</v>
      </c>
      <c r="G1237" s="7">
        <f t="shared" si="301"/>
        <v>4.6893591794470204</v>
      </c>
      <c r="H1237" s="15">
        <f t="shared" si="302"/>
        <v>5.2325819754819722</v>
      </c>
      <c r="I1237" s="11">
        <f t="shared" si="298"/>
        <v>5.219249298703383E-2</v>
      </c>
      <c r="J1237" s="32">
        <f t="shared" si="299"/>
        <v>2.8575206735998869E-3</v>
      </c>
      <c r="K1237" s="32">
        <f t="shared" si="300"/>
        <v>349.95372360340832</v>
      </c>
      <c r="L1237" s="8">
        <v>1</v>
      </c>
      <c r="M1237" s="9">
        <v>0</v>
      </c>
      <c r="N1237" s="8">
        <v>0</v>
      </c>
      <c r="O1237" s="9">
        <v>0</v>
      </c>
      <c r="P1237" s="9">
        <v>0</v>
      </c>
      <c r="Q1237" s="9">
        <v>1</v>
      </c>
      <c r="R1237" s="9">
        <v>0</v>
      </c>
      <c r="S1237" s="8">
        <v>122141</v>
      </c>
      <c r="T1237" s="9">
        <v>6</v>
      </c>
      <c r="U1237" s="9">
        <f t="shared" si="303"/>
        <v>122134</v>
      </c>
      <c r="V1237" s="9">
        <f t="shared" si="305"/>
        <v>62</v>
      </c>
      <c r="W1237" s="7">
        <v>14</v>
      </c>
      <c r="X1237" s="7">
        <f t="shared" si="304"/>
        <v>21</v>
      </c>
      <c r="Y1237" s="9">
        <v>0</v>
      </c>
      <c r="Z1237" s="9">
        <v>1</v>
      </c>
      <c r="AA1237" s="9">
        <v>1</v>
      </c>
      <c r="AB1237" s="9">
        <v>0</v>
      </c>
      <c r="AC1237" s="9">
        <v>0</v>
      </c>
      <c r="AD1237" s="29">
        <v>0</v>
      </c>
      <c r="AE1237" s="187">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V1237" s="17"/>
      <c r="AW1237" t="s">
        <v>98</v>
      </c>
      <c r="AX1237" s="17" t="s">
        <v>98</v>
      </c>
      <c r="AY1237" s="17" t="s">
        <v>233</v>
      </c>
      <c r="BE1237" s="17"/>
      <c r="BH1237" s="17"/>
      <c r="BK1237" s="24">
        <v>41</v>
      </c>
      <c r="BL1237">
        <v>1</v>
      </c>
      <c r="BM1237">
        <v>0</v>
      </c>
      <c r="BN1237">
        <v>0</v>
      </c>
      <c r="BO1237" s="179">
        <v>0</v>
      </c>
      <c r="BP1237" s="179">
        <v>0</v>
      </c>
      <c r="BQ1237" s="179">
        <v>0</v>
      </c>
      <c r="BR1237" s="179">
        <v>0</v>
      </c>
      <c r="BS1237" s="17">
        <v>0</v>
      </c>
      <c r="BT1237" s="179">
        <v>1</v>
      </c>
      <c r="BU1237" s="179">
        <v>0</v>
      </c>
      <c r="BV1237" s="179">
        <v>0</v>
      </c>
      <c r="BW1237" s="17">
        <v>0</v>
      </c>
      <c r="BX1237" s="179">
        <v>0</v>
      </c>
      <c r="BY1237" s="179">
        <v>0</v>
      </c>
      <c r="BZ1237" s="179">
        <v>0</v>
      </c>
      <c r="CA1237" s="179">
        <v>0</v>
      </c>
      <c r="CB1237" s="17">
        <v>0</v>
      </c>
      <c r="CC1237" s="179">
        <v>1</v>
      </c>
      <c r="CD1237" s="179">
        <v>1</v>
      </c>
      <c r="CE1237" s="179">
        <v>0</v>
      </c>
      <c r="CF1237" s="179">
        <v>0</v>
      </c>
      <c r="CG1237" s="179">
        <v>1</v>
      </c>
      <c r="CH1237" s="179">
        <v>0</v>
      </c>
      <c r="CI1237" s="179">
        <v>0</v>
      </c>
      <c r="CJ1237" s="179">
        <v>0</v>
      </c>
      <c r="CK1237" s="179">
        <v>0</v>
      </c>
      <c r="CL1237" s="179">
        <v>1</v>
      </c>
      <c r="CM1237" s="17">
        <v>0</v>
      </c>
      <c r="CX1237" s="33" t="s">
        <v>85</v>
      </c>
    </row>
    <row r="1238" spans="1:102" x14ac:dyDescent="0.25">
      <c r="A1238">
        <v>1237</v>
      </c>
      <c r="B1238">
        <v>81</v>
      </c>
      <c r="C1238" s="24" t="s">
        <v>4255</v>
      </c>
      <c r="D1238" s="12">
        <v>4.6700547956584071</v>
      </c>
      <c r="E1238" s="13">
        <v>0.26579443170497175</v>
      </c>
      <c r="F1238" s="7">
        <v>17.57017543859649</v>
      </c>
      <c r="G1238" s="7">
        <f t="shared" si="301"/>
        <v>4.4042603639534352</v>
      </c>
      <c r="H1238" s="15">
        <f t="shared" si="302"/>
        <v>4.9358492273633789</v>
      </c>
      <c r="I1238" s="11">
        <f t="shared" si="298"/>
        <v>5.0212243875087569E-2</v>
      </c>
      <c r="J1238" s="32">
        <f t="shared" si="299"/>
        <v>2.8578111841038359E-3</v>
      </c>
      <c r="K1238" s="32">
        <f t="shared" si="300"/>
        <v>349.91814909338876</v>
      </c>
      <c r="L1238" s="8">
        <v>1</v>
      </c>
      <c r="M1238" s="9">
        <v>0</v>
      </c>
      <c r="N1238" s="8">
        <v>0</v>
      </c>
      <c r="O1238" s="9">
        <v>0</v>
      </c>
      <c r="P1238" s="9">
        <v>0</v>
      </c>
      <c r="Q1238" s="9">
        <v>1</v>
      </c>
      <c r="R1238" s="9">
        <v>0</v>
      </c>
      <c r="S1238" s="8">
        <v>122141</v>
      </c>
      <c r="T1238" s="9">
        <v>6</v>
      </c>
      <c r="U1238" s="9">
        <f t="shared" si="303"/>
        <v>122134</v>
      </c>
      <c r="V1238" s="9">
        <f t="shared" si="305"/>
        <v>62</v>
      </c>
      <c r="W1238" s="7">
        <v>14</v>
      </c>
      <c r="X1238" s="7">
        <f t="shared" si="304"/>
        <v>21</v>
      </c>
      <c r="Y1238" s="9">
        <v>0</v>
      </c>
      <c r="Z1238" s="9">
        <v>1</v>
      </c>
      <c r="AA1238" s="9">
        <v>1</v>
      </c>
      <c r="AB1238" s="9">
        <v>0</v>
      </c>
      <c r="AC1238" s="9">
        <v>0</v>
      </c>
      <c r="AD1238" s="29">
        <v>0</v>
      </c>
      <c r="AE1238" s="187">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V1238" s="17"/>
      <c r="AW1238" t="s">
        <v>98</v>
      </c>
      <c r="AX1238" s="17" t="s">
        <v>98</v>
      </c>
      <c r="AY1238" s="17" t="s">
        <v>233</v>
      </c>
      <c r="BE1238" s="17"/>
      <c r="BH1238" s="17"/>
      <c r="BK1238" s="24">
        <v>41</v>
      </c>
      <c r="BL1238">
        <v>1</v>
      </c>
      <c r="BM1238">
        <v>0</v>
      </c>
      <c r="BN1238">
        <v>0</v>
      </c>
      <c r="BO1238" s="179">
        <v>0</v>
      </c>
      <c r="BP1238" s="179">
        <v>0</v>
      </c>
      <c r="BQ1238" s="179">
        <v>0</v>
      </c>
      <c r="BR1238" s="179">
        <v>0</v>
      </c>
      <c r="BS1238" s="17">
        <v>0</v>
      </c>
      <c r="BT1238" s="179">
        <v>1</v>
      </c>
      <c r="BU1238" s="179">
        <v>0</v>
      </c>
      <c r="BV1238" s="179">
        <v>0</v>
      </c>
      <c r="BW1238" s="17">
        <v>0</v>
      </c>
      <c r="BX1238" s="179">
        <v>0</v>
      </c>
      <c r="BY1238" s="179">
        <v>0</v>
      </c>
      <c r="BZ1238" s="179">
        <v>0</v>
      </c>
      <c r="CA1238" s="179">
        <v>0</v>
      </c>
      <c r="CB1238" s="17">
        <v>0</v>
      </c>
      <c r="CC1238" s="179">
        <v>1</v>
      </c>
      <c r="CD1238" s="179">
        <v>1</v>
      </c>
      <c r="CE1238" s="179">
        <v>0</v>
      </c>
      <c r="CF1238" s="179">
        <v>0</v>
      </c>
      <c r="CG1238" s="179">
        <v>1</v>
      </c>
      <c r="CH1238" s="179">
        <v>0</v>
      </c>
      <c r="CI1238" s="179">
        <v>0</v>
      </c>
      <c r="CJ1238" s="179">
        <v>0</v>
      </c>
      <c r="CK1238" s="179">
        <v>0</v>
      </c>
      <c r="CL1238" s="179">
        <v>1</v>
      </c>
      <c r="CM1238" s="17">
        <v>0</v>
      </c>
      <c r="CX1238" s="33" t="s">
        <v>85</v>
      </c>
    </row>
    <row r="1239" spans="1:102" x14ac:dyDescent="0.25">
      <c r="A1239">
        <v>1238</v>
      </c>
      <c r="B1239">
        <v>81</v>
      </c>
      <c r="C1239" s="24" t="s">
        <v>4255</v>
      </c>
      <c r="D1239" s="12">
        <v>4.7984431666746152</v>
      </c>
      <c r="E1239" s="13">
        <v>0.25132486033019324</v>
      </c>
      <c r="F1239" s="7">
        <v>19.092592592592592</v>
      </c>
      <c r="G1239" s="7">
        <f t="shared" si="301"/>
        <v>4.547118306344422</v>
      </c>
      <c r="H1239" s="15">
        <f t="shared" si="302"/>
        <v>5.0497680270048084</v>
      </c>
      <c r="I1239" s="11">
        <f t="shared" si="298"/>
        <v>5.4550592502308273E-2</v>
      </c>
      <c r="J1239" s="32">
        <f t="shared" si="299"/>
        <v>2.8571600340685228E-3</v>
      </c>
      <c r="K1239" s="32">
        <f t="shared" si="300"/>
        <v>349.99789583925599</v>
      </c>
      <c r="L1239" s="8">
        <v>1</v>
      </c>
      <c r="M1239" s="9">
        <v>0</v>
      </c>
      <c r="N1239" s="8">
        <v>0</v>
      </c>
      <c r="O1239" s="9">
        <v>0</v>
      </c>
      <c r="P1239" s="9">
        <v>0</v>
      </c>
      <c r="Q1239" s="9">
        <v>1</v>
      </c>
      <c r="R1239" s="9">
        <v>0</v>
      </c>
      <c r="S1239" s="8">
        <v>122141</v>
      </c>
      <c r="T1239" s="9">
        <v>6</v>
      </c>
      <c r="U1239" s="9">
        <f t="shared" si="303"/>
        <v>122134</v>
      </c>
      <c r="V1239" s="9">
        <f t="shared" si="305"/>
        <v>62</v>
      </c>
      <c r="W1239" s="7">
        <v>14</v>
      </c>
      <c r="X1239" s="7">
        <f t="shared" si="304"/>
        <v>21</v>
      </c>
      <c r="Y1239" s="9">
        <v>0</v>
      </c>
      <c r="Z1239" s="9">
        <v>1</v>
      </c>
      <c r="AA1239" s="9">
        <v>1</v>
      </c>
      <c r="AB1239" s="9">
        <v>0</v>
      </c>
      <c r="AC1239" s="9">
        <v>0</v>
      </c>
      <c r="AD1239" s="29">
        <v>0</v>
      </c>
      <c r="AE1239" s="187">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V1239" s="17"/>
      <c r="AW1239" t="s">
        <v>98</v>
      </c>
      <c r="AX1239" s="17" t="s">
        <v>98</v>
      </c>
      <c r="AY1239" s="17" t="s">
        <v>233</v>
      </c>
      <c r="BE1239" s="17"/>
      <c r="BH1239" s="17"/>
      <c r="BK1239" s="24">
        <v>41</v>
      </c>
      <c r="BL1239">
        <v>1</v>
      </c>
      <c r="BM1239">
        <v>0</v>
      </c>
      <c r="BN1239">
        <v>0</v>
      </c>
      <c r="BO1239" s="179">
        <v>0</v>
      </c>
      <c r="BP1239" s="179">
        <v>0</v>
      </c>
      <c r="BQ1239" s="179">
        <v>0</v>
      </c>
      <c r="BR1239" s="179">
        <v>0</v>
      </c>
      <c r="BS1239" s="17">
        <v>0</v>
      </c>
      <c r="BT1239" s="179">
        <v>1</v>
      </c>
      <c r="BU1239" s="179">
        <v>0</v>
      </c>
      <c r="BV1239" s="179">
        <v>0</v>
      </c>
      <c r="BW1239" s="17">
        <v>0</v>
      </c>
      <c r="BX1239" s="179">
        <v>0</v>
      </c>
      <c r="BY1239" s="179">
        <v>0</v>
      </c>
      <c r="BZ1239" s="179">
        <v>0</v>
      </c>
      <c r="CA1239" s="179">
        <v>0</v>
      </c>
      <c r="CB1239" s="17">
        <v>0</v>
      </c>
      <c r="CC1239" s="179">
        <v>1</v>
      </c>
      <c r="CD1239" s="179">
        <v>1</v>
      </c>
      <c r="CE1239" s="179">
        <v>0</v>
      </c>
      <c r="CF1239" s="179">
        <v>0</v>
      </c>
      <c r="CG1239" s="179">
        <v>1</v>
      </c>
      <c r="CH1239" s="179">
        <v>0</v>
      </c>
      <c r="CI1239" s="179">
        <v>0</v>
      </c>
      <c r="CJ1239" s="179">
        <v>0</v>
      </c>
      <c r="CK1239" s="179">
        <v>0</v>
      </c>
      <c r="CL1239" s="179">
        <v>1</v>
      </c>
      <c r="CM1239" s="17">
        <v>0</v>
      </c>
      <c r="CX1239" s="33" t="s">
        <v>85</v>
      </c>
    </row>
    <row r="1240" spans="1:102" x14ac:dyDescent="0.25">
      <c r="A1240">
        <v>1239</v>
      </c>
      <c r="B1240">
        <v>81</v>
      </c>
      <c r="C1240" s="24" t="s">
        <v>4255</v>
      </c>
      <c r="D1240" s="12">
        <v>4.3634993163400804</v>
      </c>
      <c r="E1240" s="13">
        <v>0.28574713719457318</v>
      </c>
      <c r="F1240" s="7">
        <v>15.270491803278688</v>
      </c>
      <c r="G1240" s="7">
        <f t="shared" si="301"/>
        <v>4.0777521791455076</v>
      </c>
      <c r="H1240" s="15">
        <f t="shared" si="302"/>
        <v>4.6492464535346532</v>
      </c>
      <c r="I1240" s="11">
        <f t="shared" si="298"/>
        <v>4.3653647209319503E-2</v>
      </c>
      <c r="J1240" s="32">
        <f t="shared" si="299"/>
        <v>2.8586929466113682E-3</v>
      </c>
      <c r="K1240" s="32">
        <f t="shared" si="300"/>
        <v>349.81021700332593</v>
      </c>
      <c r="L1240" s="8">
        <v>1</v>
      </c>
      <c r="M1240" s="9">
        <v>0</v>
      </c>
      <c r="N1240" s="8">
        <v>0</v>
      </c>
      <c r="O1240" s="9">
        <v>0</v>
      </c>
      <c r="P1240" s="9">
        <v>0</v>
      </c>
      <c r="Q1240" s="9">
        <v>1</v>
      </c>
      <c r="R1240" s="9">
        <v>0</v>
      </c>
      <c r="S1240" s="8">
        <v>122141</v>
      </c>
      <c r="T1240" s="9">
        <v>6</v>
      </c>
      <c r="U1240" s="9">
        <f t="shared" si="303"/>
        <v>122134</v>
      </c>
      <c r="V1240" s="9">
        <f t="shared" si="305"/>
        <v>62</v>
      </c>
      <c r="W1240" s="7">
        <v>14</v>
      </c>
      <c r="X1240" s="7">
        <f t="shared" si="304"/>
        <v>21</v>
      </c>
      <c r="Y1240" s="9">
        <v>0</v>
      </c>
      <c r="Z1240" s="9">
        <v>1</v>
      </c>
      <c r="AA1240" s="9">
        <v>1</v>
      </c>
      <c r="AB1240" s="9">
        <v>0</v>
      </c>
      <c r="AC1240" s="9">
        <v>0</v>
      </c>
      <c r="AD1240" s="29">
        <v>0</v>
      </c>
      <c r="AE1240" s="187">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V1240" s="17"/>
      <c r="AW1240" t="s">
        <v>98</v>
      </c>
      <c r="AX1240" s="17" t="s">
        <v>98</v>
      </c>
      <c r="AY1240" s="17" t="s">
        <v>233</v>
      </c>
      <c r="BE1240" s="17"/>
      <c r="BH1240" s="17"/>
      <c r="BK1240" s="24">
        <v>41</v>
      </c>
      <c r="BL1240">
        <v>1</v>
      </c>
      <c r="BM1240">
        <v>0</v>
      </c>
      <c r="BN1240">
        <v>0</v>
      </c>
      <c r="BO1240" s="179">
        <v>0</v>
      </c>
      <c r="BP1240" s="179">
        <v>0</v>
      </c>
      <c r="BQ1240" s="179">
        <v>0</v>
      </c>
      <c r="BR1240" s="179">
        <v>0</v>
      </c>
      <c r="BS1240" s="17">
        <v>0</v>
      </c>
      <c r="BT1240" s="179">
        <v>1</v>
      </c>
      <c r="BU1240" s="179">
        <v>0</v>
      </c>
      <c r="BV1240" s="179">
        <v>0</v>
      </c>
      <c r="BW1240" s="17">
        <v>0</v>
      </c>
      <c r="BX1240" s="179">
        <v>0</v>
      </c>
      <c r="BY1240" s="179">
        <v>0</v>
      </c>
      <c r="BZ1240" s="179">
        <v>0</v>
      </c>
      <c r="CA1240" s="179">
        <v>0</v>
      </c>
      <c r="CB1240" s="17">
        <v>0</v>
      </c>
      <c r="CC1240" s="179">
        <v>1</v>
      </c>
      <c r="CD1240" s="179">
        <v>1</v>
      </c>
      <c r="CE1240" s="179">
        <v>0</v>
      </c>
      <c r="CF1240" s="179">
        <v>0</v>
      </c>
      <c r="CG1240" s="179">
        <v>1</v>
      </c>
      <c r="CH1240" s="179">
        <v>0</v>
      </c>
      <c r="CI1240" s="179">
        <v>0</v>
      </c>
      <c r="CJ1240" s="179">
        <v>0</v>
      </c>
      <c r="CK1240" s="179">
        <v>0</v>
      </c>
      <c r="CL1240" s="179">
        <v>1</v>
      </c>
      <c r="CM1240" s="17">
        <v>0</v>
      </c>
      <c r="CX1240" s="33" t="s">
        <v>85</v>
      </c>
    </row>
    <row r="1241" spans="1:102" x14ac:dyDescent="0.25">
      <c r="A1241">
        <v>1240</v>
      </c>
      <c r="B1241">
        <v>81</v>
      </c>
      <c r="C1241" s="24" t="s">
        <v>4255</v>
      </c>
      <c r="D1241" s="12">
        <v>5.0581257796572965</v>
      </c>
      <c r="E1241" s="13">
        <v>0.26194693542679853</v>
      </c>
      <c r="F1241" s="7">
        <v>19.309734513274339</v>
      </c>
      <c r="G1241" s="7">
        <f t="shared" si="301"/>
        <v>4.7961788442304982</v>
      </c>
      <c r="H1241" s="15">
        <f t="shared" si="302"/>
        <v>5.3200727150840947</v>
      </c>
      <c r="I1241" s="11">
        <f t="shared" si="298"/>
        <v>5.516912400749506E-2</v>
      </c>
      <c r="J1241" s="32">
        <f t="shared" si="299"/>
        <v>2.8570627923221546E-3</v>
      </c>
      <c r="K1241" s="32">
        <f t="shared" si="300"/>
        <v>350.0098082153886</v>
      </c>
      <c r="L1241" s="8">
        <v>1</v>
      </c>
      <c r="M1241" s="9">
        <v>0</v>
      </c>
      <c r="N1241" s="8">
        <v>0</v>
      </c>
      <c r="O1241" s="9">
        <v>0</v>
      </c>
      <c r="P1241" s="9">
        <v>0</v>
      </c>
      <c r="Q1241" s="9">
        <v>1</v>
      </c>
      <c r="R1241" s="9">
        <v>0</v>
      </c>
      <c r="S1241" s="8">
        <v>122141</v>
      </c>
      <c r="T1241" s="9">
        <v>6</v>
      </c>
      <c r="U1241" s="9">
        <f t="shared" si="303"/>
        <v>122134</v>
      </c>
      <c r="V1241" s="9">
        <f t="shared" si="305"/>
        <v>62</v>
      </c>
      <c r="W1241" s="7">
        <v>14</v>
      </c>
      <c r="X1241" s="7">
        <f t="shared" si="304"/>
        <v>21</v>
      </c>
      <c r="Y1241" s="9">
        <v>0</v>
      </c>
      <c r="Z1241" s="9">
        <v>1</v>
      </c>
      <c r="AA1241" s="9">
        <v>1</v>
      </c>
      <c r="AB1241" s="9">
        <v>0</v>
      </c>
      <c r="AC1241" s="9">
        <v>0</v>
      </c>
      <c r="AD1241" s="29">
        <v>0</v>
      </c>
      <c r="AE1241" s="187">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V1241" s="17"/>
      <c r="AW1241" t="s">
        <v>98</v>
      </c>
      <c r="AX1241" s="17" t="s">
        <v>98</v>
      </c>
      <c r="AY1241" s="17" t="s">
        <v>233</v>
      </c>
      <c r="BE1241" s="17"/>
      <c r="BH1241" s="17"/>
      <c r="BK1241" s="24">
        <v>41</v>
      </c>
      <c r="BL1241">
        <v>1</v>
      </c>
      <c r="BM1241">
        <v>0</v>
      </c>
      <c r="BN1241">
        <v>0</v>
      </c>
      <c r="BO1241" s="179">
        <v>0</v>
      </c>
      <c r="BP1241" s="179">
        <v>0</v>
      </c>
      <c r="BQ1241" s="179">
        <v>0</v>
      </c>
      <c r="BR1241" s="179">
        <v>0</v>
      </c>
      <c r="BS1241" s="17">
        <v>0</v>
      </c>
      <c r="BT1241" s="179">
        <v>1</v>
      </c>
      <c r="BU1241" s="179">
        <v>0</v>
      </c>
      <c r="BV1241" s="179">
        <v>0</v>
      </c>
      <c r="BW1241" s="17">
        <v>0</v>
      </c>
      <c r="BX1241" s="179">
        <v>0</v>
      </c>
      <c r="BY1241" s="179">
        <v>0</v>
      </c>
      <c r="BZ1241" s="179">
        <v>0</v>
      </c>
      <c r="CA1241" s="179">
        <v>0</v>
      </c>
      <c r="CB1241" s="17">
        <v>0</v>
      </c>
      <c r="CC1241" s="179">
        <v>1</v>
      </c>
      <c r="CD1241" s="179">
        <v>1</v>
      </c>
      <c r="CE1241" s="179">
        <v>0</v>
      </c>
      <c r="CF1241" s="179">
        <v>0</v>
      </c>
      <c r="CG1241" s="179">
        <v>1</v>
      </c>
      <c r="CH1241" s="179">
        <v>0</v>
      </c>
      <c r="CI1241" s="179">
        <v>0</v>
      </c>
      <c r="CJ1241" s="179">
        <v>0</v>
      </c>
      <c r="CK1241" s="179">
        <v>0</v>
      </c>
      <c r="CL1241" s="179">
        <v>1</v>
      </c>
      <c r="CM1241" s="17">
        <v>0</v>
      </c>
      <c r="CX1241" s="33" t="s">
        <v>85</v>
      </c>
    </row>
    <row r="1242" spans="1:102" x14ac:dyDescent="0.25">
      <c r="A1242">
        <v>1241</v>
      </c>
      <c r="B1242">
        <v>81</v>
      </c>
      <c r="C1242" s="24" t="s">
        <v>4255</v>
      </c>
      <c r="D1242" s="12">
        <v>5.030086407540324</v>
      </c>
      <c r="E1242" s="13">
        <v>0.27133246181752785</v>
      </c>
      <c r="F1242" s="7">
        <v>18.53846153846154</v>
      </c>
      <c r="G1242" s="7">
        <f t="shared" si="301"/>
        <v>4.7587539457227965</v>
      </c>
      <c r="H1242" s="15">
        <f t="shared" si="302"/>
        <v>5.3014188693578514</v>
      </c>
      <c r="I1242" s="11">
        <f t="shared" si="298"/>
        <v>5.2971860208563537E-2</v>
      </c>
      <c r="J1242" s="32">
        <f t="shared" si="299"/>
        <v>2.8574032477648378E-3</v>
      </c>
      <c r="K1242" s="32">
        <f t="shared" si="300"/>
        <v>349.96810505560791</v>
      </c>
      <c r="L1242" s="8">
        <v>1</v>
      </c>
      <c r="M1242" s="9">
        <v>0</v>
      </c>
      <c r="N1242" s="8">
        <v>0</v>
      </c>
      <c r="O1242" s="9">
        <v>0</v>
      </c>
      <c r="P1242" s="9">
        <v>0</v>
      </c>
      <c r="Q1242" s="9">
        <v>1</v>
      </c>
      <c r="R1242" s="9">
        <v>0</v>
      </c>
      <c r="S1242" s="8">
        <v>122141</v>
      </c>
      <c r="T1242" s="9">
        <v>6</v>
      </c>
      <c r="U1242" s="9">
        <f t="shared" si="303"/>
        <v>122134</v>
      </c>
      <c r="V1242" s="9">
        <f t="shared" si="305"/>
        <v>62</v>
      </c>
      <c r="W1242" s="7">
        <v>14</v>
      </c>
      <c r="X1242" s="7">
        <f t="shared" si="304"/>
        <v>21</v>
      </c>
      <c r="Y1242" s="9">
        <v>0</v>
      </c>
      <c r="Z1242" s="9">
        <v>1</v>
      </c>
      <c r="AA1242" s="9">
        <v>1</v>
      </c>
      <c r="AB1242" s="9">
        <v>0</v>
      </c>
      <c r="AC1242" s="9">
        <v>0</v>
      </c>
      <c r="AD1242" s="29">
        <v>0</v>
      </c>
      <c r="AE1242" s="187">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V1242" s="17"/>
      <c r="AW1242" t="s">
        <v>98</v>
      </c>
      <c r="AX1242" s="17" t="s">
        <v>98</v>
      </c>
      <c r="AY1242" s="17" t="s">
        <v>233</v>
      </c>
      <c r="BE1242" s="17"/>
      <c r="BH1242" s="17"/>
      <c r="BK1242" s="24">
        <v>41</v>
      </c>
      <c r="BL1242">
        <v>1</v>
      </c>
      <c r="BM1242">
        <v>0</v>
      </c>
      <c r="BN1242">
        <v>0</v>
      </c>
      <c r="BO1242" s="179">
        <v>0</v>
      </c>
      <c r="BP1242" s="179">
        <v>0</v>
      </c>
      <c r="BQ1242" s="179">
        <v>0</v>
      </c>
      <c r="BR1242" s="179">
        <v>0</v>
      </c>
      <c r="BS1242" s="17">
        <v>0</v>
      </c>
      <c r="BT1242" s="179">
        <v>1</v>
      </c>
      <c r="BU1242" s="179">
        <v>0</v>
      </c>
      <c r="BV1242" s="179">
        <v>0</v>
      </c>
      <c r="BW1242" s="17">
        <v>0</v>
      </c>
      <c r="BX1242" s="179">
        <v>0</v>
      </c>
      <c r="BY1242" s="179">
        <v>0</v>
      </c>
      <c r="BZ1242" s="179">
        <v>0</v>
      </c>
      <c r="CA1242" s="179">
        <v>0</v>
      </c>
      <c r="CB1242" s="17">
        <v>0</v>
      </c>
      <c r="CC1242" s="179">
        <v>1</v>
      </c>
      <c r="CD1242" s="179">
        <v>1</v>
      </c>
      <c r="CE1242" s="179">
        <v>0</v>
      </c>
      <c r="CF1242" s="179">
        <v>0</v>
      </c>
      <c r="CG1242" s="179">
        <v>1</v>
      </c>
      <c r="CH1242" s="179">
        <v>0</v>
      </c>
      <c r="CI1242" s="179">
        <v>0</v>
      </c>
      <c r="CJ1242" s="179">
        <v>0</v>
      </c>
      <c r="CK1242" s="179">
        <v>0</v>
      </c>
      <c r="CL1242" s="179">
        <v>1</v>
      </c>
      <c r="CM1242" s="17">
        <v>0</v>
      </c>
      <c r="CX1242" s="33" t="s">
        <v>85</v>
      </c>
    </row>
    <row r="1243" spans="1:102" x14ac:dyDescent="0.25">
      <c r="A1243">
        <v>1242</v>
      </c>
      <c r="B1243">
        <v>81</v>
      </c>
      <c r="C1243" s="24" t="s">
        <v>4255</v>
      </c>
      <c r="D1243" s="12">
        <v>5.0624375371012498</v>
      </c>
      <c r="E1243" s="13">
        <v>0.27583794272667067</v>
      </c>
      <c r="F1243" s="7">
        <v>18.352941176470587</v>
      </c>
      <c r="G1243" s="7">
        <f t="shared" si="301"/>
        <v>4.7865995943745787</v>
      </c>
      <c r="H1243" s="15">
        <f t="shared" si="302"/>
        <v>5.3382754798279208</v>
      </c>
      <c r="I1243" s="11">
        <f t="shared" si="298"/>
        <v>5.2443219019240532E-2</v>
      </c>
      <c r="J1243" s="32">
        <f t="shared" si="299"/>
        <v>2.8574830875868237E-3</v>
      </c>
      <c r="K1243" s="32">
        <f t="shared" si="300"/>
        <v>349.95832673309405</v>
      </c>
      <c r="L1243" s="8">
        <v>1</v>
      </c>
      <c r="M1243" s="9">
        <v>0</v>
      </c>
      <c r="N1243" s="8">
        <v>0</v>
      </c>
      <c r="O1243" s="9">
        <v>0</v>
      </c>
      <c r="P1243" s="9">
        <v>0</v>
      </c>
      <c r="Q1243" s="9">
        <v>1</v>
      </c>
      <c r="R1243" s="9">
        <v>0</v>
      </c>
      <c r="S1243" s="8">
        <v>122141</v>
      </c>
      <c r="T1243" s="9">
        <v>6</v>
      </c>
      <c r="U1243" s="9">
        <f t="shared" si="303"/>
        <v>122134</v>
      </c>
      <c r="V1243" s="9">
        <f t="shared" si="305"/>
        <v>62</v>
      </c>
      <c r="W1243" s="7">
        <v>14</v>
      </c>
      <c r="X1243" s="7">
        <f t="shared" si="304"/>
        <v>21</v>
      </c>
      <c r="Y1243" s="9">
        <v>0</v>
      </c>
      <c r="Z1243" s="9">
        <v>1</v>
      </c>
      <c r="AA1243" s="9">
        <v>1</v>
      </c>
      <c r="AB1243" s="9">
        <v>0</v>
      </c>
      <c r="AC1243" s="9">
        <v>0</v>
      </c>
      <c r="AD1243" s="29">
        <v>0</v>
      </c>
      <c r="AE1243" s="187">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V1243" s="17"/>
      <c r="AW1243" t="s">
        <v>98</v>
      </c>
      <c r="AX1243" s="17" t="s">
        <v>98</v>
      </c>
      <c r="AY1243" s="17" t="s">
        <v>233</v>
      </c>
      <c r="BE1243" s="17"/>
      <c r="BH1243" s="17"/>
      <c r="BK1243" s="24">
        <v>41</v>
      </c>
      <c r="BL1243">
        <v>1</v>
      </c>
      <c r="BM1243">
        <v>0</v>
      </c>
      <c r="BN1243">
        <v>0</v>
      </c>
      <c r="BO1243" s="179">
        <v>0</v>
      </c>
      <c r="BP1243" s="179">
        <v>0</v>
      </c>
      <c r="BQ1243" s="179">
        <v>0</v>
      </c>
      <c r="BR1243" s="179">
        <v>0</v>
      </c>
      <c r="BS1243" s="17">
        <v>0</v>
      </c>
      <c r="BT1243" s="179">
        <v>1</v>
      </c>
      <c r="BU1243" s="179">
        <v>0</v>
      </c>
      <c r="BV1243" s="179">
        <v>0</v>
      </c>
      <c r="BW1243" s="17">
        <v>0</v>
      </c>
      <c r="BX1243" s="179">
        <v>0</v>
      </c>
      <c r="BY1243" s="179">
        <v>0</v>
      </c>
      <c r="BZ1243" s="179">
        <v>0</v>
      </c>
      <c r="CA1243" s="179">
        <v>0</v>
      </c>
      <c r="CB1243" s="17">
        <v>0</v>
      </c>
      <c r="CC1243" s="179">
        <v>1</v>
      </c>
      <c r="CD1243" s="179">
        <v>1</v>
      </c>
      <c r="CE1243" s="179">
        <v>0</v>
      </c>
      <c r="CF1243" s="179">
        <v>0</v>
      </c>
      <c r="CG1243" s="179">
        <v>1</v>
      </c>
      <c r="CH1243" s="179">
        <v>0</v>
      </c>
      <c r="CI1243" s="179">
        <v>0</v>
      </c>
      <c r="CJ1243" s="179">
        <v>0</v>
      </c>
      <c r="CK1243" s="179">
        <v>0</v>
      </c>
      <c r="CL1243" s="179">
        <v>1</v>
      </c>
      <c r="CM1243" s="17">
        <v>0</v>
      </c>
      <c r="CX1243" s="33" t="s">
        <v>85</v>
      </c>
    </row>
    <row r="1244" spans="1:102" x14ac:dyDescent="0.25">
      <c r="A1244">
        <v>1243</v>
      </c>
      <c r="B1244">
        <v>81</v>
      </c>
      <c r="C1244" s="24" t="s">
        <v>4255</v>
      </c>
      <c r="D1244" s="12">
        <v>4.7223375566132431</v>
      </c>
      <c r="E1244" s="13">
        <v>0.27956611089964933</v>
      </c>
      <c r="F1244" s="7">
        <v>16.891666666666666</v>
      </c>
      <c r="G1244" s="7">
        <f t="shared" si="301"/>
        <v>4.4427714457135936</v>
      </c>
      <c r="H1244" s="15">
        <f t="shared" si="302"/>
        <v>5.0019036675128925</v>
      </c>
      <c r="I1244" s="11">
        <f t="shared" si="298"/>
        <v>4.827780390052152E-2</v>
      </c>
      <c r="J1244" s="32">
        <f t="shared" si="299"/>
        <v>2.8580840986988567E-3</v>
      </c>
      <c r="K1244" s="32">
        <f t="shared" si="300"/>
        <v>349.88473588137248</v>
      </c>
      <c r="L1244" s="8">
        <v>1</v>
      </c>
      <c r="M1244" s="9">
        <v>0</v>
      </c>
      <c r="N1244" s="8">
        <v>0</v>
      </c>
      <c r="O1244" s="9">
        <v>0</v>
      </c>
      <c r="P1244" s="9">
        <v>0</v>
      </c>
      <c r="Q1244" s="9">
        <v>1</v>
      </c>
      <c r="R1244" s="9">
        <v>0</v>
      </c>
      <c r="S1244" s="8">
        <v>122141</v>
      </c>
      <c r="T1244" s="9">
        <v>6</v>
      </c>
      <c r="U1244" s="9">
        <f t="shared" si="303"/>
        <v>122134</v>
      </c>
      <c r="V1244" s="9">
        <f t="shared" si="305"/>
        <v>62</v>
      </c>
      <c r="W1244" s="7">
        <v>14</v>
      </c>
      <c r="X1244" s="7">
        <f t="shared" si="304"/>
        <v>21</v>
      </c>
      <c r="Y1244" s="9">
        <v>0</v>
      </c>
      <c r="Z1244" s="9">
        <v>1</v>
      </c>
      <c r="AA1244" s="9">
        <v>1</v>
      </c>
      <c r="AB1244" s="9">
        <v>0</v>
      </c>
      <c r="AC1244" s="9">
        <v>0</v>
      </c>
      <c r="AD1244" s="29">
        <v>0</v>
      </c>
      <c r="AE1244" s="187">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V1244" s="17"/>
      <c r="AW1244" t="s">
        <v>98</v>
      </c>
      <c r="AX1244" s="17" t="s">
        <v>98</v>
      </c>
      <c r="AY1244" s="17" t="s">
        <v>233</v>
      </c>
      <c r="BE1244" s="17"/>
      <c r="BH1244" s="17"/>
      <c r="BK1244" s="24">
        <v>41</v>
      </c>
      <c r="BL1244">
        <v>1</v>
      </c>
      <c r="BM1244">
        <v>0</v>
      </c>
      <c r="BN1244">
        <v>0</v>
      </c>
      <c r="BO1244" s="179">
        <v>0</v>
      </c>
      <c r="BP1244" s="179">
        <v>0</v>
      </c>
      <c r="BQ1244" s="179">
        <v>0</v>
      </c>
      <c r="BR1244" s="179">
        <v>0</v>
      </c>
      <c r="BS1244" s="17">
        <v>0</v>
      </c>
      <c r="BT1244" s="179">
        <v>1</v>
      </c>
      <c r="BU1244" s="179">
        <v>0</v>
      </c>
      <c r="BV1244" s="179">
        <v>0</v>
      </c>
      <c r="BW1244" s="17">
        <v>0</v>
      </c>
      <c r="BX1244" s="179">
        <v>0</v>
      </c>
      <c r="BY1244" s="179">
        <v>0</v>
      </c>
      <c r="BZ1244" s="179">
        <v>0</v>
      </c>
      <c r="CA1244" s="179">
        <v>0</v>
      </c>
      <c r="CB1244" s="17">
        <v>0</v>
      </c>
      <c r="CC1244" s="179">
        <v>1</v>
      </c>
      <c r="CD1244" s="179">
        <v>1</v>
      </c>
      <c r="CE1244" s="179">
        <v>0</v>
      </c>
      <c r="CF1244" s="179">
        <v>0</v>
      </c>
      <c r="CG1244" s="179">
        <v>1</v>
      </c>
      <c r="CH1244" s="179">
        <v>0</v>
      </c>
      <c r="CI1244" s="179">
        <v>0</v>
      </c>
      <c r="CJ1244" s="179">
        <v>0</v>
      </c>
      <c r="CK1244" s="179">
        <v>0</v>
      </c>
      <c r="CL1244" s="179">
        <v>1</v>
      </c>
      <c r="CM1244" s="17">
        <v>0</v>
      </c>
      <c r="CX1244" s="33" t="s">
        <v>85</v>
      </c>
    </row>
    <row r="1245" spans="1:102" x14ac:dyDescent="0.25">
      <c r="A1245">
        <v>1244</v>
      </c>
      <c r="B1245">
        <v>81</v>
      </c>
      <c r="C1245" s="24" t="s">
        <v>4255</v>
      </c>
      <c r="D1245" s="12">
        <v>4.954483964154055</v>
      </c>
      <c r="E1245" s="13">
        <v>0.28556772614383724</v>
      </c>
      <c r="F1245" s="7">
        <v>17.349593495934961</v>
      </c>
      <c r="G1245" s="7">
        <f t="shared" si="301"/>
        <v>4.668916238010218</v>
      </c>
      <c r="H1245" s="15">
        <f t="shared" si="302"/>
        <v>5.240051690297892</v>
      </c>
      <c r="I1245" s="11">
        <f t="shared" si="298"/>
        <v>4.9583421962811534E-2</v>
      </c>
      <c r="J1245" s="32">
        <f t="shared" si="299"/>
        <v>2.8579010784563347E-3</v>
      </c>
      <c r="K1245" s="32">
        <f t="shared" si="300"/>
        <v>349.90714253137816</v>
      </c>
      <c r="L1245" s="8">
        <v>1</v>
      </c>
      <c r="M1245" s="9">
        <v>0</v>
      </c>
      <c r="N1245" s="8">
        <v>0</v>
      </c>
      <c r="O1245" s="9">
        <v>0</v>
      </c>
      <c r="P1245" s="9">
        <v>0</v>
      </c>
      <c r="Q1245" s="9">
        <v>1</v>
      </c>
      <c r="R1245" s="9">
        <v>0</v>
      </c>
      <c r="S1245" s="8">
        <v>122141</v>
      </c>
      <c r="T1245" s="9">
        <v>6</v>
      </c>
      <c r="U1245" s="9">
        <f t="shared" si="303"/>
        <v>122134</v>
      </c>
      <c r="V1245" s="9">
        <f t="shared" si="305"/>
        <v>62</v>
      </c>
      <c r="W1245" s="7">
        <v>14</v>
      </c>
      <c r="X1245" s="7">
        <f t="shared" si="304"/>
        <v>21</v>
      </c>
      <c r="Y1245" s="9">
        <v>0</v>
      </c>
      <c r="Z1245" s="9">
        <v>1</v>
      </c>
      <c r="AA1245" s="9">
        <v>1</v>
      </c>
      <c r="AB1245" s="9">
        <v>0</v>
      </c>
      <c r="AC1245" s="9">
        <v>0</v>
      </c>
      <c r="AD1245" s="29">
        <v>0</v>
      </c>
      <c r="AE1245" s="187">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V1245" s="17"/>
      <c r="AW1245" t="s">
        <v>98</v>
      </c>
      <c r="AX1245" s="17" t="s">
        <v>98</v>
      </c>
      <c r="AY1245" s="17" t="s">
        <v>233</v>
      </c>
      <c r="BE1245" s="17"/>
      <c r="BH1245" s="17"/>
      <c r="BK1245" s="24">
        <v>41</v>
      </c>
      <c r="BL1245">
        <v>1</v>
      </c>
      <c r="BM1245">
        <v>0</v>
      </c>
      <c r="BN1245">
        <v>0</v>
      </c>
      <c r="BO1245" s="179">
        <v>0</v>
      </c>
      <c r="BP1245" s="179">
        <v>0</v>
      </c>
      <c r="BQ1245" s="179">
        <v>0</v>
      </c>
      <c r="BR1245" s="179">
        <v>0</v>
      </c>
      <c r="BS1245" s="17">
        <v>0</v>
      </c>
      <c r="BT1245" s="179">
        <v>1</v>
      </c>
      <c r="BU1245" s="179">
        <v>0</v>
      </c>
      <c r="BV1245" s="179">
        <v>0</v>
      </c>
      <c r="BW1245" s="17">
        <v>0</v>
      </c>
      <c r="BX1245" s="179">
        <v>0</v>
      </c>
      <c r="BY1245" s="179">
        <v>0</v>
      </c>
      <c r="BZ1245" s="179">
        <v>0</v>
      </c>
      <c r="CA1245" s="179">
        <v>0</v>
      </c>
      <c r="CB1245" s="17">
        <v>0</v>
      </c>
      <c r="CC1245" s="179">
        <v>1</v>
      </c>
      <c r="CD1245" s="179">
        <v>1</v>
      </c>
      <c r="CE1245" s="179">
        <v>0</v>
      </c>
      <c r="CF1245" s="179">
        <v>0</v>
      </c>
      <c r="CG1245" s="179">
        <v>1</v>
      </c>
      <c r="CH1245" s="179">
        <v>0</v>
      </c>
      <c r="CI1245" s="179">
        <v>0</v>
      </c>
      <c r="CJ1245" s="179">
        <v>0</v>
      </c>
      <c r="CK1245" s="179">
        <v>0</v>
      </c>
      <c r="CL1245" s="179">
        <v>1</v>
      </c>
      <c r="CM1245" s="17">
        <v>0</v>
      </c>
      <c r="CX1245" s="33" t="s">
        <v>85</v>
      </c>
    </row>
    <row r="1246" spans="1:102" x14ac:dyDescent="0.25">
      <c r="A1246">
        <v>1245</v>
      </c>
      <c r="B1246">
        <v>81</v>
      </c>
      <c r="C1246" s="24" t="s">
        <v>4255</v>
      </c>
      <c r="D1246" s="12">
        <v>4.922032843381019</v>
      </c>
      <c r="E1246" s="13">
        <v>0.27873711241421528</v>
      </c>
      <c r="F1246" s="7">
        <v>17.658333333333335</v>
      </c>
      <c r="G1246" s="7">
        <f t="shared" si="301"/>
        <v>4.6432957309668037</v>
      </c>
      <c r="H1246" s="15">
        <f t="shared" si="302"/>
        <v>5.2007699557952343</v>
      </c>
      <c r="I1246" s="11">
        <f t="shared" si="298"/>
        <v>5.0463542510988807E-2</v>
      </c>
      <c r="J1246" s="32">
        <f t="shared" si="299"/>
        <v>2.8577749416322114E-3</v>
      </c>
      <c r="K1246" s="32">
        <f t="shared" si="300"/>
        <v>349.92258677614842</v>
      </c>
      <c r="L1246" s="8">
        <v>1</v>
      </c>
      <c r="M1246" s="9">
        <v>0</v>
      </c>
      <c r="N1246" s="8">
        <v>0</v>
      </c>
      <c r="O1246" s="9">
        <v>0</v>
      </c>
      <c r="P1246" s="9">
        <v>0</v>
      </c>
      <c r="Q1246" s="9">
        <v>1</v>
      </c>
      <c r="R1246" s="9">
        <v>0</v>
      </c>
      <c r="S1246" s="8">
        <v>122141</v>
      </c>
      <c r="T1246" s="9">
        <v>6</v>
      </c>
      <c r="U1246" s="9">
        <f t="shared" si="303"/>
        <v>122134</v>
      </c>
      <c r="V1246" s="9">
        <f t="shared" si="305"/>
        <v>62</v>
      </c>
      <c r="W1246" s="7">
        <v>14</v>
      </c>
      <c r="X1246" s="7">
        <f t="shared" si="304"/>
        <v>21</v>
      </c>
      <c r="Y1246" s="9">
        <v>0</v>
      </c>
      <c r="Z1246" s="9">
        <v>1</v>
      </c>
      <c r="AA1246" s="9">
        <v>1</v>
      </c>
      <c r="AB1246" s="9">
        <v>0</v>
      </c>
      <c r="AC1246" s="9">
        <v>0</v>
      </c>
      <c r="AD1246" s="29">
        <v>0</v>
      </c>
      <c r="AE1246" s="187">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V1246" s="17"/>
      <c r="AW1246" t="s">
        <v>98</v>
      </c>
      <c r="AX1246" s="17" t="s">
        <v>98</v>
      </c>
      <c r="AY1246" s="17" t="s">
        <v>233</v>
      </c>
      <c r="BE1246" s="17"/>
      <c r="BH1246" s="17"/>
      <c r="BK1246" s="24">
        <v>41</v>
      </c>
      <c r="BL1246">
        <v>1</v>
      </c>
      <c r="BM1246">
        <v>0</v>
      </c>
      <c r="BN1246">
        <v>0</v>
      </c>
      <c r="BO1246" s="179">
        <v>0</v>
      </c>
      <c r="BP1246" s="179">
        <v>0</v>
      </c>
      <c r="BQ1246" s="179">
        <v>0</v>
      </c>
      <c r="BR1246" s="179">
        <v>0</v>
      </c>
      <c r="BS1246" s="17">
        <v>0</v>
      </c>
      <c r="BT1246" s="179">
        <v>1</v>
      </c>
      <c r="BU1246" s="179">
        <v>0</v>
      </c>
      <c r="BV1246" s="179">
        <v>0</v>
      </c>
      <c r="BW1246" s="17">
        <v>0</v>
      </c>
      <c r="BX1246" s="179">
        <v>0</v>
      </c>
      <c r="BY1246" s="179">
        <v>0</v>
      </c>
      <c r="BZ1246" s="179">
        <v>0</v>
      </c>
      <c r="CA1246" s="179">
        <v>0</v>
      </c>
      <c r="CB1246" s="17">
        <v>0</v>
      </c>
      <c r="CC1246" s="179">
        <v>1</v>
      </c>
      <c r="CD1246" s="179">
        <v>1</v>
      </c>
      <c r="CE1246" s="179">
        <v>0</v>
      </c>
      <c r="CF1246" s="179">
        <v>0</v>
      </c>
      <c r="CG1246" s="179">
        <v>1</v>
      </c>
      <c r="CH1246" s="179">
        <v>0</v>
      </c>
      <c r="CI1246" s="179">
        <v>0</v>
      </c>
      <c r="CJ1246" s="179">
        <v>0</v>
      </c>
      <c r="CK1246" s="179">
        <v>0</v>
      </c>
      <c r="CL1246" s="179">
        <v>1</v>
      </c>
      <c r="CM1246" s="17">
        <v>0</v>
      </c>
      <c r="CX1246" s="33" t="s">
        <v>85</v>
      </c>
    </row>
    <row r="1247" spans="1:102" x14ac:dyDescent="0.25">
      <c r="A1247">
        <v>1246</v>
      </c>
      <c r="B1247">
        <v>81</v>
      </c>
      <c r="C1247" s="24" t="s">
        <v>4255</v>
      </c>
      <c r="D1247" s="12">
        <v>5.5484096354667223</v>
      </c>
      <c r="E1247" s="13">
        <v>0.31527669848981371</v>
      </c>
      <c r="F1247" s="7">
        <v>17.598540145985403</v>
      </c>
      <c r="G1247" s="7">
        <f t="shared" si="301"/>
        <v>5.2331329369769088</v>
      </c>
      <c r="H1247" s="15">
        <f t="shared" si="302"/>
        <v>5.8636863339565357</v>
      </c>
      <c r="I1247" s="11">
        <f t="shared" si="298"/>
        <v>5.0293099982608606E-2</v>
      </c>
      <c r="J1247" s="32">
        <f t="shared" si="299"/>
        <v>2.8577995427695475E-3</v>
      </c>
      <c r="K1247" s="32">
        <f t="shared" si="300"/>
        <v>349.9195744957259</v>
      </c>
      <c r="L1247" s="8">
        <v>1</v>
      </c>
      <c r="M1247" s="9">
        <v>0</v>
      </c>
      <c r="N1247" s="8">
        <v>0</v>
      </c>
      <c r="O1247" s="9">
        <v>0</v>
      </c>
      <c r="P1247" s="9">
        <v>0</v>
      </c>
      <c r="Q1247" s="9">
        <v>1</v>
      </c>
      <c r="R1247" s="9">
        <v>0</v>
      </c>
      <c r="S1247" s="8">
        <v>122141</v>
      </c>
      <c r="T1247" s="9">
        <v>6</v>
      </c>
      <c r="U1247" s="9">
        <f t="shared" si="303"/>
        <v>122134</v>
      </c>
      <c r="V1247" s="9">
        <f t="shared" si="305"/>
        <v>62</v>
      </c>
      <c r="W1247" s="7">
        <v>14</v>
      </c>
      <c r="X1247" s="7">
        <f t="shared" si="304"/>
        <v>21</v>
      </c>
      <c r="Y1247" s="9">
        <v>0</v>
      </c>
      <c r="Z1247" s="9">
        <v>1</v>
      </c>
      <c r="AA1247" s="9">
        <v>1</v>
      </c>
      <c r="AB1247" s="9">
        <v>0</v>
      </c>
      <c r="AC1247" s="9">
        <v>0</v>
      </c>
      <c r="AD1247" s="29">
        <v>0</v>
      </c>
      <c r="AE1247" s="187">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V1247" s="17"/>
      <c r="AW1247" t="s">
        <v>98</v>
      </c>
      <c r="AX1247" s="17" t="s">
        <v>98</v>
      </c>
      <c r="AY1247" s="17" t="s">
        <v>233</v>
      </c>
      <c r="BE1247" s="17"/>
      <c r="BH1247" s="17"/>
      <c r="BK1247" s="24">
        <v>41</v>
      </c>
      <c r="BL1247">
        <v>1</v>
      </c>
      <c r="BM1247">
        <v>0</v>
      </c>
      <c r="BN1247">
        <v>0</v>
      </c>
      <c r="BO1247" s="179">
        <v>0</v>
      </c>
      <c r="BP1247" s="179">
        <v>0</v>
      </c>
      <c r="BQ1247" s="179">
        <v>0</v>
      </c>
      <c r="BR1247" s="179">
        <v>0</v>
      </c>
      <c r="BS1247" s="17">
        <v>0</v>
      </c>
      <c r="BT1247" s="179">
        <v>1</v>
      </c>
      <c r="BU1247" s="179">
        <v>0</v>
      </c>
      <c r="BV1247" s="179">
        <v>0</v>
      </c>
      <c r="BW1247" s="17">
        <v>0</v>
      </c>
      <c r="BX1247" s="179">
        <v>0</v>
      </c>
      <c r="BY1247" s="179">
        <v>0</v>
      </c>
      <c r="BZ1247" s="179">
        <v>0</v>
      </c>
      <c r="CA1247" s="179">
        <v>0</v>
      </c>
      <c r="CB1247" s="17">
        <v>0</v>
      </c>
      <c r="CC1247" s="179">
        <v>1</v>
      </c>
      <c r="CD1247" s="179">
        <v>1</v>
      </c>
      <c r="CE1247" s="179">
        <v>0</v>
      </c>
      <c r="CF1247" s="179">
        <v>0</v>
      </c>
      <c r="CG1247" s="179">
        <v>1</v>
      </c>
      <c r="CH1247" s="179">
        <v>0</v>
      </c>
      <c r="CI1247" s="179">
        <v>0</v>
      </c>
      <c r="CJ1247" s="179">
        <v>0</v>
      </c>
      <c r="CK1247" s="179">
        <v>0</v>
      </c>
      <c r="CL1247" s="179">
        <v>1</v>
      </c>
      <c r="CM1247" s="17">
        <v>0</v>
      </c>
      <c r="CX1247" s="33" t="s">
        <v>85</v>
      </c>
    </row>
    <row r="1248" spans="1:102" x14ac:dyDescent="0.25">
      <c r="A1248">
        <v>1247</v>
      </c>
      <c r="B1248">
        <v>81</v>
      </c>
      <c r="C1248" s="24" t="s">
        <v>4255</v>
      </c>
      <c r="D1248" s="12">
        <v>5.2752091638231802</v>
      </c>
      <c r="E1248" s="13">
        <v>0.31424811488390381</v>
      </c>
      <c r="F1248" s="7">
        <v>16.786764705882355</v>
      </c>
      <c r="G1248" s="7">
        <f t="shared" si="301"/>
        <v>4.9609610489392768</v>
      </c>
      <c r="H1248" s="15">
        <f t="shared" si="302"/>
        <v>5.5894572787070835</v>
      </c>
      <c r="I1248" s="11">
        <f t="shared" si="298"/>
        <v>4.7978677594484945E-2</v>
      </c>
      <c r="J1248" s="32">
        <f t="shared" si="299"/>
        <v>2.8581253407139518E-3</v>
      </c>
      <c r="K1248" s="32">
        <f t="shared" si="300"/>
        <v>349.87968713443576</v>
      </c>
      <c r="L1248" s="8">
        <v>1</v>
      </c>
      <c r="M1248" s="9">
        <v>0</v>
      </c>
      <c r="N1248" s="8">
        <v>0</v>
      </c>
      <c r="O1248" s="9">
        <v>0</v>
      </c>
      <c r="P1248" s="9">
        <v>0</v>
      </c>
      <c r="Q1248" s="9">
        <v>1</v>
      </c>
      <c r="R1248" s="9">
        <v>0</v>
      </c>
      <c r="S1248" s="8">
        <v>122141</v>
      </c>
      <c r="T1248" s="9">
        <v>6</v>
      </c>
      <c r="U1248" s="9">
        <f t="shared" si="303"/>
        <v>122134</v>
      </c>
      <c r="V1248" s="9">
        <f t="shared" si="305"/>
        <v>62</v>
      </c>
      <c r="W1248" s="7">
        <v>14</v>
      </c>
      <c r="X1248" s="7">
        <f t="shared" si="304"/>
        <v>21</v>
      </c>
      <c r="Y1248" s="9">
        <v>0</v>
      </c>
      <c r="Z1248" s="9">
        <v>1</v>
      </c>
      <c r="AA1248" s="9">
        <v>1</v>
      </c>
      <c r="AB1248" s="9">
        <v>0</v>
      </c>
      <c r="AC1248" s="9">
        <v>0</v>
      </c>
      <c r="AD1248" s="29">
        <v>0</v>
      </c>
      <c r="AE1248" s="187">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V1248" s="17"/>
      <c r="AW1248" t="s">
        <v>98</v>
      </c>
      <c r="AX1248" s="17" t="s">
        <v>98</v>
      </c>
      <c r="AY1248" s="17" t="s">
        <v>233</v>
      </c>
      <c r="BE1248" s="17"/>
      <c r="BH1248" s="17"/>
      <c r="BK1248" s="24">
        <v>41</v>
      </c>
      <c r="BL1248">
        <v>1</v>
      </c>
      <c r="BM1248">
        <v>0</v>
      </c>
      <c r="BN1248">
        <v>0</v>
      </c>
      <c r="BO1248" s="179">
        <v>0</v>
      </c>
      <c r="BP1248" s="179">
        <v>0</v>
      </c>
      <c r="BQ1248" s="179">
        <v>0</v>
      </c>
      <c r="BR1248" s="179">
        <v>0</v>
      </c>
      <c r="BS1248" s="17">
        <v>0</v>
      </c>
      <c r="BT1248" s="179">
        <v>1</v>
      </c>
      <c r="BU1248" s="179">
        <v>0</v>
      </c>
      <c r="BV1248" s="179">
        <v>0</v>
      </c>
      <c r="BW1248" s="17">
        <v>0</v>
      </c>
      <c r="BX1248" s="179">
        <v>0</v>
      </c>
      <c r="BY1248" s="179">
        <v>0</v>
      </c>
      <c r="BZ1248" s="179">
        <v>0</v>
      </c>
      <c r="CA1248" s="179">
        <v>0</v>
      </c>
      <c r="CB1248" s="17">
        <v>0</v>
      </c>
      <c r="CC1248" s="179">
        <v>1</v>
      </c>
      <c r="CD1248" s="179">
        <v>1</v>
      </c>
      <c r="CE1248" s="179">
        <v>0</v>
      </c>
      <c r="CF1248" s="179">
        <v>0</v>
      </c>
      <c r="CG1248" s="179">
        <v>1</v>
      </c>
      <c r="CH1248" s="179">
        <v>0</v>
      </c>
      <c r="CI1248" s="179">
        <v>0</v>
      </c>
      <c r="CJ1248" s="179">
        <v>0</v>
      </c>
      <c r="CK1248" s="179">
        <v>0</v>
      </c>
      <c r="CL1248" s="179">
        <v>1</v>
      </c>
      <c r="CM1248" s="17">
        <v>0</v>
      </c>
      <c r="CX1248" s="33" t="s">
        <v>85</v>
      </c>
    </row>
    <row r="1249" spans="1:102" x14ac:dyDescent="0.25">
      <c r="A1249">
        <v>1248</v>
      </c>
      <c r="B1249">
        <v>81</v>
      </c>
      <c r="C1249" s="24" t="s">
        <v>4255</v>
      </c>
      <c r="D1249" s="12">
        <v>5.8152851147362128</v>
      </c>
      <c r="E1249" s="13">
        <v>0.30027684273963101</v>
      </c>
      <c r="F1249" s="7">
        <v>19.366412213740457</v>
      </c>
      <c r="G1249" s="7">
        <f t="shared" si="301"/>
        <v>5.5150082719965816</v>
      </c>
      <c r="H1249" s="15">
        <f t="shared" si="302"/>
        <v>6.115561957475844</v>
      </c>
      <c r="I1249" s="11">
        <f t="shared" ref="I1249:I1312" si="306">IFERROR(F1249/SQRT(F1249^2+U1249), "X")</f>
        <v>5.5330560730520222E-2</v>
      </c>
      <c r="J1249" s="32">
        <f t="shared" ref="J1249:J1312" si="307">IFERROR(SQRT((1-I1249^2)/U1249), "X")</f>
        <v>2.8570372312566607E-3</v>
      </c>
      <c r="K1249" s="32">
        <f t="shared" ref="K1249:K1312" si="308">IFERROR(1/J1249, "X")</f>
        <v>350.01293964942573</v>
      </c>
      <c r="L1249" s="8">
        <v>1</v>
      </c>
      <c r="M1249" s="9">
        <v>0</v>
      </c>
      <c r="N1249" s="8">
        <v>0</v>
      </c>
      <c r="O1249" s="9">
        <v>0</v>
      </c>
      <c r="P1249" s="9">
        <v>0</v>
      </c>
      <c r="Q1249" s="9">
        <v>1</v>
      </c>
      <c r="R1249" s="9">
        <v>0</v>
      </c>
      <c r="S1249" s="8">
        <v>122141</v>
      </c>
      <c r="T1249" s="9">
        <v>6</v>
      </c>
      <c r="U1249" s="9">
        <f t="shared" si="303"/>
        <v>122134</v>
      </c>
      <c r="V1249" s="9">
        <f t="shared" si="305"/>
        <v>62</v>
      </c>
      <c r="W1249" s="7">
        <v>14</v>
      </c>
      <c r="X1249" s="7">
        <f t="shared" si="304"/>
        <v>21</v>
      </c>
      <c r="Y1249" s="9">
        <v>0</v>
      </c>
      <c r="Z1249" s="9">
        <v>1</v>
      </c>
      <c r="AA1249" s="9">
        <v>1</v>
      </c>
      <c r="AB1249" s="9">
        <v>0</v>
      </c>
      <c r="AC1249" s="9">
        <v>0</v>
      </c>
      <c r="AD1249" s="29">
        <v>0</v>
      </c>
      <c r="AE1249" s="187">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V1249" s="17"/>
      <c r="AW1249" t="s">
        <v>98</v>
      </c>
      <c r="AX1249" s="17" t="s">
        <v>98</v>
      </c>
      <c r="AY1249" s="17" t="s">
        <v>233</v>
      </c>
      <c r="BE1249" s="17"/>
      <c r="BH1249" s="17"/>
      <c r="BK1249" s="24">
        <v>41</v>
      </c>
      <c r="BL1249">
        <v>1</v>
      </c>
      <c r="BM1249">
        <v>0</v>
      </c>
      <c r="BN1249">
        <v>0</v>
      </c>
      <c r="BO1249" s="179">
        <v>0</v>
      </c>
      <c r="BP1249" s="179">
        <v>0</v>
      </c>
      <c r="BQ1249" s="179">
        <v>0</v>
      </c>
      <c r="BR1249" s="179">
        <v>0</v>
      </c>
      <c r="BS1249" s="17">
        <v>0</v>
      </c>
      <c r="BT1249" s="179">
        <v>1</v>
      </c>
      <c r="BU1249" s="179">
        <v>0</v>
      </c>
      <c r="BV1249" s="179">
        <v>0</v>
      </c>
      <c r="BW1249" s="17">
        <v>0</v>
      </c>
      <c r="BX1249" s="179">
        <v>0</v>
      </c>
      <c r="BY1249" s="179">
        <v>0</v>
      </c>
      <c r="BZ1249" s="179">
        <v>0</v>
      </c>
      <c r="CA1249" s="179">
        <v>0</v>
      </c>
      <c r="CB1249" s="17">
        <v>0</v>
      </c>
      <c r="CC1249" s="179">
        <v>1</v>
      </c>
      <c r="CD1249" s="179">
        <v>1</v>
      </c>
      <c r="CE1249" s="179">
        <v>0</v>
      </c>
      <c r="CF1249" s="179">
        <v>0</v>
      </c>
      <c r="CG1249" s="179">
        <v>1</v>
      </c>
      <c r="CH1249" s="179">
        <v>0</v>
      </c>
      <c r="CI1249" s="179">
        <v>0</v>
      </c>
      <c r="CJ1249" s="179">
        <v>0</v>
      </c>
      <c r="CK1249" s="179">
        <v>0</v>
      </c>
      <c r="CL1249" s="179">
        <v>1</v>
      </c>
      <c r="CM1249" s="17">
        <v>0</v>
      </c>
      <c r="CX1249" s="33" t="s">
        <v>85</v>
      </c>
    </row>
    <row r="1250" spans="1:102" x14ac:dyDescent="0.25">
      <c r="A1250">
        <v>1249</v>
      </c>
      <c r="B1250">
        <v>81</v>
      </c>
      <c r="C1250" s="24" t="s">
        <v>4255</v>
      </c>
      <c r="D1250" s="12">
        <v>5.7371263440564091</v>
      </c>
      <c r="E1250" s="13">
        <v>0.29833056989093326</v>
      </c>
      <c r="F1250" s="7">
        <v>19.23076923076923</v>
      </c>
      <c r="G1250" s="7">
        <f t="shared" si="301"/>
        <v>5.4387957741654755</v>
      </c>
      <c r="H1250" s="15">
        <f t="shared" si="302"/>
        <v>6.0354569139473426</v>
      </c>
      <c r="I1250" s="11">
        <f t="shared" si="306"/>
        <v>5.494419771344429E-2</v>
      </c>
      <c r="J1250" s="32">
        <f t="shared" si="307"/>
        <v>2.857098281099103E-3</v>
      </c>
      <c r="K1250" s="32">
        <f t="shared" si="308"/>
        <v>350.00546065055488</v>
      </c>
      <c r="L1250" s="8">
        <v>1</v>
      </c>
      <c r="M1250" s="9">
        <v>0</v>
      </c>
      <c r="N1250" s="8">
        <v>0</v>
      </c>
      <c r="O1250" s="9">
        <v>0</v>
      </c>
      <c r="P1250" s="9">
        <v>0</v>
      </c>
      <c r="Q1250" s="9">
        <v>1</v>
      </c>
      <c r="R1250" s="9">
        <v>0</v>
      </c>
      <c r="S1250" s="8">
        <v>122141</v>
      </c>
      <c r="T1250" s="9">
        <v>6</v>
      </c>
      <c r="U1250" s="9">
        <f t="shared" si="303"/>
        <v>122134</v>
      </c>
      <c r="V1250" s="9">
        <f t="shared" si="305"/>
        <v>62</v>
      </c>
      <c r="W1250" s="7">
        <v>14</v>
      </c>
      <c r="X1250" s="7">
        <f t="shared" si="304"/>
        <v>21</v>
      </c>
      <c r="Y1250" s="9">
        <v>0</v>
      </c>
      <c r="Z1250" s="9">
        <v>1</v>
      </c>
      <c r="AA1250" s="9">
        <v>1</v>
      </c>
      <c r="AB1250" s="9">
        <v>0</v>
      </c>
      <c r="AC1250" s="9">
        <v>0</v>
      </c>
      <c r="AD1250" s="29">
        <v>0</v>
      </c>
      <c r="AE1250" s="187">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V1250" s="17"/>
      <c r="AW1250" t="s">
        <v>98</v>
      </c>
      <c r="AX1250" s="17" t="s">
        <v>98</v>
      </c>
      <c r="AY1250" s="17" t="s">
        <v>233</v>
      </c>
      <c r="BE1250" s="17"/>
      <c r="BH1250" s="17"/>
      <c r="BK1250" s="24">
        <v>41</v>
      </c>
      <c r="BL1250">
        <v>1</v>
      </c>
      <c r="BM1250">
        <v>0</v>
      </c>
      <c r="BN1250">
        <v>0</v>
      </c>
      <c r="BO1250" s="179">
        <v>0</v>
      </c>
      <c r="BP1250" s="179">
        <v>0</v>
      </c>
      <c r="BQ1250" s="179">
        <v>0</v>
      </c>
      <c r="BR1250" s="179">
        <v>0</v>
      </c>
      <c r="BS1250" s="17">
        <v>0</v>
      </c>
      <c r="BT1250" s="179">
        <v>1</v>
      </c>
      <c r="BU1250" s="179">
        <v>0</v>
      </c>
      <c r="BV1250" s="179">
        <v>0</v>
      </c>
      <c r="BW1250" s="17">
        <v>0</v>
      </c>
      <c r="BX1250" s="179">
        <v>0</v>
      </c>
      <c r="BY1250" s="179">
        <v>0</v>
      </c>
      <c r="BZ1250" s="179">
        <v>0</v>
      </c>
      <c r="CA1250" s="179">
        <v>0</v>
      </c>
      <c r="CB1250" s="17">
        <v>0</v>
      </c>
      <c r="CC1250" s="179">
        <v>1</v>
      </c>
      <c r="CD1250" s="179">
        <v>1</v>
      </c>
      <c r="CE1250" s="179">
        <v>0</v>
      </c>
      <c r="CF1250" s="179">
        <v>0</v>
      </c>
      <c r="CG1250" s="179">
        <v>1</v>
      </c>
      <c r="CH1250" s="179">
        <v>0</v>
      </c>
      <c r="CI1250" s="179">
        <v>0</v>
      </c>
      <c r="CJ1250" s="179">
        <v>0</v>
      </c>
      <c r="CK1250" s="179">
        <v>0</v>
      </c>
      <c r="CL1250" s="179">
        <v>1</v>
      </c>
      <c r="CM1250" s="17">
        <v>0</v>
      </c>
      <c r="CX1250" s="33" t="s">
        <v>85</v>
      </c>
    </row>
    <row r="1251" spans="1:102" x14ac:dyDescent="0.25">
      <c r="A1251">
        <v>1250</v>
      </c>
      <c r="B1251">
        <v>81</v>
      </c>
      <c r="C1251" s="24" t="s">
        <v>4255</v>
      </c>
      <c r="D1251" s="12">
        <v>5.8616759166673305</v>
      </c>
      <c r="E1251" s="13">
        <v>0.29319832642962812</v>
      </c>
      <c r="F1251" s="7">
        <v>19.9921875</v>
      </c>
      <c r="G1251" s="7">
        <f t="shared" si="301"/>
        <v>5.5684775902377019</v>
      </c>
      <c r="H1251" s="15">
        <f t="shared" si="302"/>
        <v>6.154874243096959</v>
      </c>
      <c r="I1251" s="11">
        <f t="shared" si="306"/>
        <v>5.7112683245932376E-2</v>
      </c>
      <c r="J1251" s="32">
        <f t="shared" si="307"/>
        <v>2.8567500802967349E-3</v>
      </c>
      <c r="K1251" s="32">
        <f t="shared" si="308"/>
        <v>350.04812177904216</v>
      </c>
      <c r="L1251" s="8">
        <v>1</v>
      </c>
      <c r="M1251" s="9">
        <v>0</v>
      </c>
      <c r="N1251" s="8">
        <v>0</v>
      </c>
      <c r="O1251" s="9">
        <v>0</v>
      </c>
      <c r="P1251" s="9">
        <v>0</v>
      </c>
      <c r="Q1251" s="9">
        <v>1</v>
      </c>
      <c r="R1251" s="9">
        <v>0</v>
      </c>
      <c r="S1251" s="8">
        <v>122141</v>
      </c>
      <c r="T1251" s="9">
        <v>6</v>
      </c>
      <c r="U1251" s="9">
        <f t="shared" si="303"/>
        <v>122134</v>
      </c>
      <c r="V1251" s="9">
        <f t="shared" si="305"/>
        <v>62</v>
      </c>
      <c r="W1251" s="7">
        <v>14</v>
      </c>
      <c r="X1251" s="7">
        <f t="shared" si="304"/>
        <v>21</v>
      </c>
      <c r="Y1251" s="9">
        <v>0</v>
      </c>
      <c r="Z1251" s="9">
        <v>1</v>
      </c>
      <c r="AA1251" s="9">
        <v>1</v>
      </c>
      <c r="AB1251" s="9">
        <v>0</v>
      </c>
      <c r="AC1251" s="9">
        <v>0</v>
      </c>
      <c r="AD1251" s="29">
        <v>0</v>
      </c>
      <c r="AE1251" s="187">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V1251" s="17"/>
      <c r="AW1251" t="s">
        <v>98</v>
      </c>
      <c r="AX1251" s="17" t="s">
        <v>98</v>
      </c>
      <c r="AY1251" s="17" t="s">
        <v>233</v>
      </c>
      <c r="BE1251" s="17"/>
      <c r="BH1251" s="17"/>
      <c r="BK1251" s="24">
        <v>41</v>
      </c>
      <c r="BL1251">
        <v>1</v>
      </c>
      <c r="BM1251">
        <v>0</v>
      </c>
      <c r="BN1251">
        <v>0</v>
      </c>
      <c r="BO1251" s="179">
        <v>0</v>
      </c>
      <c r="BP1251" s="179">
        <v>0</v>
      </c>
      <c r="BQ1251" s="179">
        <v>0</v>
      </c>
      <c r="BR1251" s="179">
        <v>0</v>
      </c>
      <c r="BS1251" s="17">
        <v>0</v>
      </c>
      <c r="BT1251" s="179">
        <v>1</v>
      </c>
      <c r="BU1251" s="179">
        <v>0</v>
      </c>
      <c r="BV1251" s="179">
        <v>0</v>
      </c>
      <c r="BW1251" s="17">
        <v>0</v>
      </c>
      <c r="BX1251" s="179">
        <v>0</v>
      </c>
      <c r="BY1251" s="179">
        <v>0</v>
      </c>
      <c r="BZ1251" s="179">
        <v>0</v>
      </c>
      <c r="CA1251" s="179">
        <v>0</v>
      </c>
      <c r="CB1251" s="17">
        <v>0</v>
      </c>
      <c r="CC1251" s="179">
        <v>1</v>
      </c>
      <c r="CD1251" s="179">
        <v>1</v>
      </c>
      <c r="CE1251" s="179">
        <v>0</v>
      </c>
      <c r="CF1251" s="179">
        <v>0</v>
      </c>
      <c r="CG1251" s="179">
        <v>1</v>
      </c>
      <c r="CH1251" s="179">
        <v>0</v>
      </c>
      <c r="CI1251" s="179">
        <v>0</v>
      </c>
      <c r="CJ1251" s="179">
        <v>0</v>
      </c>
      <c r="CK1251" s="179">
        <v>0</v>
      </c>
      <c r="CL1251" s="179">
        <v>1</v>
      </c>
      <c r="CM1251" s="17">
        <v>0</v>
      </c>
      <c r="CX1251" s="33" t="s">
        <v>85</v>
      </c>
    </row>
    <row r="1252" spans="1:102" x14ac:dyDescent="0.25">
      <c r="A1252">
        <v>1251</v>
      </c>
      <c r="B1252">
        <v>81</v>
      </c>
      <c r="C1252" s="24" t="s">
        <v>4255</v>
      </c>
      <c r="D1252" s="12">
        <v>5.9962853290306706</v>
      </c>
      <c r="E1252" s="13">
        <v>0.25375054194525526</v>
      </c>
      <c r="F1252" s="7">
        <v>23.630630630630627</v>
      </c>
      <c r="G1252" s="7">
        <f t="shared" si="301"/>
        <v>5.7425347870854155</v>
      </c>
      <c r="H1252" s="15">
        <f t="shared" si="302"/>
        <v>6.2500358709759256</v>
      </c>
      <c r="I1252" s="11">
        <f t="shared" si="306"/>
        <v>6.7463127250781602E-2</v>
      </c>
      <c r="J1252" s="32">
        <f t="shared" si="307"/>
        <v>2.8549016869373841E-3</v>
      </c>
      <c r="K1252" s="32">
        <f t="shared" si="308"/>
        <v>350.27475887366091</v>
      </c>
      <c r="L1252" s="8">
        <v>1</v>
      </c>
      <c r="M1252" s="9">
        <v>0</v>
      </c>
      <c r="N1252" s="8">
        <v>0</v>
      </c>
      <c r="O1252" s="9">
        <v>0</v>
      </c>
      <c r="P1252" s="9">
        <v>0</v>
      </c>
      <c r="Q1252" s="9">
        <v>1</v>
      </c>
      <c r="R1252" s="9">
        <v>0</v>
      </c>
      <c r="S1252" s="8">
        <v>122141</v>
      </c>
      <c r="T1252" s="9">
        <v>6</v>
      </c>
      <c r="U1252" s="9">
        <f t="shared" si="303"/>
        <v>122134</v>
      </c>
      <c r="V1252" s="9">
        <f t="shared" si="305"/>
        <v>62</v>
      </c>
      <c r="W1252" s="7">
        <v>14</v>
      </c>
      <c r="X1252" s="7">
        <f t="shared" si="304"/>
        <v>21</v>
      </c>
      <c r="Y1252" s="9">
        <v>0</v>
      </c>
      <c r="Z1252" s="9">
        <v>1</v>
      </c>
      <c r="AA1252" s="9">
        <v>1</v>
      </c>
      <c r="AB1252" s="9">
        <v>0</v>
      </c>
      <c r="AC1252" s="9">
        <v>0</v>
      </c>
      <c r="AD1252" s="29">
        <v>0</v>
      </c>
      <c r="AE1252" s="187">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V1252" s="17"/>
      <c r="AW1252" t="s">
        <v>98</v>
      </c>
      <c r="AX1252" s="17" t="s">
        <v>98</v>
      </c>
      <c r="AY1252" s="17" t="s">
        <v>233</v>
      </c>
      <c r="BE1252" s="17"/>
      <c r="BH1252" s="17"/>
      <c r="BK1252" s="24">
        <v>41</v>
      </c>
      <c r="BL1252">
        <v>1</v>
      </c>
      <c r="BM1252">
        <v>0</v>
      </c>
      <c r="BN1252">
        <v>0</v>
      </c>
      <c r="BO1252" s="179">
        <v>0</v>
      </c>
      <c r="BP1252" s="179">
        <v>0</v>
      </c>
      <c r="BQ1252" s="179">
        <v>0</v>
      </c>
      <c r="BR1252" s="179">
        <v>0</v>
      </c>
      <c r="BS1252" s="17">
        <v>0</v>
      </c>
      <c r="BT1252" s="179">
        <v>1</v>
      </c>
      <c r="BU1252" s="179">
        <v>0</v>
      </c>
      <c r="BV1252" s="179">
        <v>0</v>
      </c>
      <c r="BW1252" s="17">
        <v>0</v>
      </c>
      <c r="BX1252" s="179">
        <v>0</v>
      </c>
      <c r="BY1252" s="179">
        <v>0</v>
      </c>
      <c r="BZ1252" s="179">
        <v>0</v>
      </c>
      <c r="CA1252" s="179">
        <v>0</v>
      </c>
      <c r="CB1252" s="17">
        <v>0</v>
      </c>
      <c r="CC1252" s="179">
        <v>1</v>
      </c>
      <c r="CD1252" s="179">
        <v>1</v>
      </c>
      <c r="CE1252" s="179">
        <v>0</v>
      </c>
      <c r="CF1252" s="179">
        <v>0</v>
      </c>
      <c r="CG1252" s="179">
        <v>1</v>
      </c>
      <c r="CH1252" s="179">
        <v>0</v>
      </c>
      <c r="CI1252" s="179">
        <v>0</v>
      </c>
      <c r="CJ1252" s="179">
        <v>0</v>
      </c>
      <c r="CK1252" s="179">
        <v>0</v>
      </c>
      <c r="CL1252" s="179">
        <v>1</v>
      </c>
      <c r="CM1252" s="17">
        <v>0</v>
      </c>
      <c r="CX1252" s="33" t="s">
        <v>85</v>
      </c>
    </row>
    <row r="1253" spans="1:102" x14ac:dyDescent="0.25">
      <c r="A1253">
        <v>1252</v>
      </c>
      <c r="B1253">
        <v>81</v>
      </c>
      <c r="C1253" s="24" t="s">
        <v>4255</v>
      </c>
      <c r="D1253" s="12">
        <v>6.3160238193464169</v>
      </c>
      <c r="E1253" s="13">
        <v>0.25482516850388998</v>
      </c>
      <c r="F1253" s="7">
        <v>24.785714285714288</v>
      </c>
      <c r="G1253" s="7">
        <f t="shared" si="301"/>
        <v>6.0611986508425266</v>
      </c>
      <c r="H1253" s="15">
        <f t="shared" si="302"/>
        <v>6.5708489878503071</v>
      </c>
      <c r="I1253" s="11">
        <f t="shared" si="306"/>
        <v>7.074465615730588E-2</v>
      </c>
      <c r="J1253" s="32">
        <f t="shared" si="307"/>
        <v>2.8542512570670954E-3</v>
      </c>
      <c r="K1253" s="32">
        <f t="shared" si="308"/>
        <v>350.35457986538876</v>
      </c>
      <c r="L1253" s="8">
        <v>1</v>
      </c>
      <c r="M1253" s="9">
        <v>0</v>
      </c>
      <c r="N1253" s="8">
        <v>0</v>
      </c>
      <c r="O1253" s="9">
        <v>0</v>
      </c>
      <c r="P1253" s="9">
        <v>0</v>
      </c>
      <c r="Q1253" s="9">
        <v>1</v>
      </c>
      <c r="R1253" s="9">
        <v>0</v>
      </c>
      <c r="S1253" s="8">
        <v>122141</v>
      </c>
      <c r="T1253" s="9">
        <v>6</v>
      </c>
      <c r="U1253" s="9">
        <f t="shared" si="303"/>
        <v>122134</v>
      </c>
      <c r="V1253" s="9">
        <f t="shared" si="305"/>
        <v>62</v>
      </c>
      <c r="W1253" s="7">
        <v>14</v>
      </c>
      <c r="X1253" s="7">
        <f t="shared" si="304"/>
        <v>21</v>
      </c>
      <c r="Y1253" s="9">
        <v>0</v>
      </c>
      <c r="Z1253" s="9">
        <v>1</v>
      </c>
      <c r="AA1253" s="9">
        <v>1</v>
      </c>
      <c r="AB1253" s="9">
        <v>0</v>
      </c>
      <c r="AC1253" s="9">
        <v>0</v>
      </c>
      <c r="AD1253" s="29">
        <v>0</v>
      </c>
      <c r="AE1253" s="187">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V1253" s="17"/>
      <c r="AW1253" t="s">
        <v>98</v>
      </c>
      <c r="AX1253" s="17" t="s">
        <v>98</v>
      </c>
      <c r="AY1253" s="17" t="s">
        <v>233</v>
      </c>
      <c r="BE1253" s="17"/>
      <c r="BH1253" s="17"/>
      <c r="BK1253" s="24">
        <v>41</v>
      </c>
      <c r="BL1253">
        <v>1</v>
      </c>
      <c r="BM1253">
        <v>0</v>
      </c>
      <c r="BN1253">
        <v>0</v>
      </c>
      <c r="BO1253" s="179">
        <v>0</v>
      </c>
      <c r="BP1253" s="179">
        <v>0</v>
      </c>
      <c r="BQ1253" s="179">
        <v>0</v>
      </c>
      <c r="BR1253" s="179">
        <v>0</v>
      </c>
      <c r="BS1253" s="17">
        <v>0</v>
      </c>
      <c r="BT1253" s="179">
        <v>1</v>
      </c>
      <c r="BU1253" s="179">
        <v>0</v>
      </c>
      <c r="BV1253" s="179">
        <v>0</v>
      </c>
      <c r="BW1253" s="17">
        <v>0</v>
      </c>
      <c r="BX1253" s="179">
        <v>0</v>
      </c>
      <c r="BY1253" s="179">
        <v>0</v>
      </c>
      <c r="BZ1253" s="179">
        <v>0</v>
      </c>
      <c r="CA1253" s="179">
        <v>0</v>
      </c>
      <c r="CB1253" s="17">
        <v>0</v>
      </c>
      <c r="CC1253" s="179">
        <v>1</v>
      </c>
      <c r="CD1253" s="179">
        <v>1</v>
      </c>
      <c r="CE1253" s="179">
        <v>0</v>
      </c>
      <c r="CF1253" s="179">
        <v>0</v>
      </c>
      <c r="CG1253" s="179">
        <v>1</v>
      </c>
      <c r="CH1253" s="179">
        <v>0</v>
      </c>
      <c r="CI1253" s="179">
        <v>0</v>
      </c>
      <c r="CJ1253" s="179">
        <v>0</v>
      </c>
      <c r="CK1253" s="179">
        <v>0</v>
      </c>
      <c r="CL1253" s="179">
        <v>1</v>
      </c>
      <c r="CM1253" s="17">
        <v>0</v>
      </c>
      <c r="CX1253" s="33" t="s">
        <v>85</v>
      </c>
    </row>
    <row r="1254" spans="1:102" x14ac:dyDescent="0.25">
      <c r="A1254">
        <v>1253</v>
      </c>
      <c r="B1254">
        <v>81</v>
      </c>
      <c r="C1254" s="24" t="s">
        <v>4255</v>
      </c>
      <c r="D1254" s="12">
        <v>6.2306251712867189</v>
      </c>
      <c r="E1254" s="13">
        <v>0.26881673499518566</v>
      </c>
      <c r="F1254" s="7">
        <v>23.177966101694917</v>
      </c>
      <c r="G1254" s="7">
        <f t="shared" si="301"/>
        <v>5.9618084362915331</v>
      </c>
      <c r="H1254" s="15">
        <f t="shared" si="302"/>
        <v>6.4994419062819047</v>
      </c>
      <c r="I1254" s="11">
        <f t="shared" si="306"/>
        <v>6.6176529009080512E-2</v>
      </c>
      <c r="J1254" s="32">
        <f t="shared" si="307"/>
        <v>2.8551482351266907E-3</v>
      </c>
      <c r="K1254" s="32">
        <f t="shared" si="308"/>
        <v>350.24451189506357</v>
      </c>
      <c r="L1254" s="8">
        <v>1</v>
      </c>
      <c r="M1254" s="9">
        <v>0</v>
      </c>
      <c r="N1254" s="8">
        <v>0</v>
      </c>
      <c r="O1254" s="9">
        <v>0</v>
      </c>
      <c r="P1254" s="9">
        <v>0</v>
      </c>
      <c r="Q1254" s="9">
        <v>1</v>
      </c>
      <c r="R1254" s="9">
        <v>0</v>
      </c>
      <c r="S1254" s="8">
        <v>122141</v>
      </c>
      <c r="T1254" s="9">
        <v>6</v>
      </c>
      <c r="U1254" s="9">
        <f t="shared" si="303"/>
        <v>122134</v>
      </c>
      <c r="V1254" s="9">
        <f t="shared" si="305"/>
        <v>62</v>
      </c>
      <c r="W1254" s="7">
        <v>14</v>
      </c>
      <c r="X1254" s="7">
        <f t="shared" si="304"/>
        <v>21</v>
      </c>
      <c r="Y1254" s="9">
        <v>0</v>
      </c>
      <c r="Z1254" s="9">
        <v>1</v>
      </c>
      <c r="AA1254" s="9">
        <v>1</v>
      </c>
      <c r="AB1254" s="9">
        <v>0</v>
      </c>
      <c r="AC1254" s="9">
        <v>0</v>
      </c>
      <c r="AD1254" s="29">
        <v>0</v>
      </c>
      <c r="AE1254" s="187">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V1254" s="17"/>
      <c r="AW1254" t="s">
        <v>98</v>
      </c>
      <c r="AX1254" s="17" t="s">
        <v>98</v>
      </c>
      <c r="AY1254" s="17" t="s">
        <v>233</v>
      </c>
      <c r="BE1254" s="17"/>
      <c r="BH1254" s="17"/>
      <c r="BK1254" s="24">
        <v>41</v>
      </c>
      <c r="BL1254">
        <v>1</v>
      </c>
      <c r="BM1254">
        <v>0</v>
      </c>
      <c r="BN1254">
        <v>0</v>
      </c>
      <c r="BO1254" s="179">
        <v>0</v>
      </c>
      <c r="BP1254" s="179">
        <v>0</v>
      </c>
      <c r="BQ1254" s="179">
        <v>0</v>
      </c>
      <c r="BR1254" s="179">
        <v>0</v>
      </c>
      <c r="BS1254" s="17">
        <v>0</v>
      </c>
      <c r="BT1254" s="179">
        <v>1</v>
      </c>
      <c r="BU1254" s="179">
        <v>0</v>
      </c>
      <c r="BV1254" s="179">
        <v>0</v>
      </c>
      <c r="BW1254" s="17">
        <v>0</v>
      </c>
      <c r="BX1254" s="179">
        <v>0</v>
      </c>
      <c r="BY1254" s="179">
        <v>0</v>
      </c>
      <c r="BZ1254" s="179">
        <v>0</v>
      </c>
      <c r="CA1254" s="179">
        <v>0</v>
      </c>
      <c r="CB1254" s="17">
        <v>0</v>
      </c>
      <c r="CC1254" s="179">
        <v>1</v>
      </c>
      <c r="CD1254" s="179">
        <v>1</v>
      </c>
      <c r="CE1254" s="179">
        <v>0</v>
      </c>
      <c r="CF1254" s="179">
        <v>0</v>
      </c>
      <c r="CG1254" s="179">
        <v>1</v>
      </c>
      <c r="CH1254" s="179">
        <v>0</v>
      </c>
      <c r="CI1254" s="179">
        <v>0</v>
      </c>
      <c r="CJ1254" s="179">
        <v>0</v>
      </c>
      <c r="CK1254" s="179">
        <v>0</v>
      </c>
      <c r="CL1254" s="179">
        <v>1</v>
      </c>
      <c r="CM1254" s="17">
        <v>0</v>
      </c>
      <c r="CX1254" s="33" t="s">
        <v>85</v>
      </c>
    </row>
    <row r="1255" spans="1:102" x14ac:dyDescent="0.25">
      <c r="A1255">
        <v>1254</v>
      </c>
      <c r="B1255">
        <v>81</v>
      </c>
      <c r="C1255" s="24" t="s">
        <v>4255</v>
      </c>
      <c r="D1255" s="12">
        <v>4.8548716155229599</v>
      </c>
      <c r="E1255" s="13">
        <v>0.26971508975127551</v>
      </c>
      <c r="F1255" s="7">
        <v>18.000000000000004</v>
      </c>
      <c r="G1255" s="7">
        <f t="shared" si="301"/>
        <v>4.5851565257716844</v>
      </c>
      <c r="H1255" s="15">
        <f t="shared" si="302"/>
        <v>5.1245867052742353</v>
      </c>
      <c r="I1255" s="11">
        <f t="shared" si="306"/>
        <v>5.1437390022805368E-2</v>
      </c>
      <c r="J1255" s="32">
        <f t="shared" si="307"/>
        <v>2.8576327790447421E-3</v>
      </c>
      <c r="K1255" s="32">
        <f t="shared" si="308"/>
        <v>349.93999485626102</v>
      </c>
      <c r="L1255" s="8">
        <v>1</v>
      </c>
      <c r="M1255" s="9">
        <v>0</v>
      </c>
      <c r="N1255" s="8">
        <v>0</v>
      </c>
      <c r="O1255" s="9">
        <v>0</v>
      </c>
      <c r="P1255" s="9">
        <v>0</v>
      </c>
      <c r="Q1255" s="9">
        <v>1</v>
      </c>
      <c r="R1255" s="9">
        <v>0</v>
      </c>
      <c r="S1255" s="8">
        <v>122141</v>
      </c>
      <c r="T1255" s="9">
        <v>6</v>
      </c>
      <c r="U1255" s="9">
        <f t="shared" si="303"/>
        <v>122134</v>
      </c>
      <c r="V1255" s="9">
        <f t="shared" si="305"/>
        <v>62</v>
      </c>
      <c r="W1255" s="7">
        <v>14</v>
      </c>
      <c r="X1255" s="7">
        <f t="shared" si="304"/>
        <v>21</v>
      </c>
      <c r="Y1255" s="9">
        <v>0</v>
      </c>
      <c r="Z1255" s="9">
        <v>1</v>
      </c>
      <c r="AA1255" s="9">
        <v>1</v>
      </c>
      <c r="AB1255" s="9">
        <v>0</v>
      </c>
      <c r="AC1255" s="9">
        <v>0</v>
      </c>
      <c r="AD1255" s="29">
        <v>0</v>
      </c>
      <c r="AE1255" s="187">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V1255" s="17"/>
      <c r="AW1255" t="s">
        <v>98</v>
      </c>
      <c r="AX1255" s="17" t="s">
        <v>98</v>
      </c>
      <c r="AY1255" s="17" t="s">
        <v>233</v>
      </c>
      <c r="BE1255" s="17"/>
      <c r="BH1255" s="17"/>
      <c r="BK1255" s="24">
        <v>41</v>
      </c>
      <c r="BL1255">
        <v>1</v>
      </c>
      <c r="BM1255">
        <v>0</v>
      </c>
      <c r="BN1255">
        <v>0</v>
      </c>
      <c r="BO1255" s="179">
        <v>0</v>
      </c>
      <c r="BP1255" s="179">
        <v>0</v>
      </c>
      <c r="BQ1255" s="179">
        <v>0</v>
      </c>
      <c r="BR1255" s="179">
        <v>0</v>
      </c>
      <c r="BS1255" s="17">
        <v>0</v>
      </c>
      <c r="BT1255" s="179">
        <v>1</v>
      </c>
      <c r="BU1255" s="179">
        <v>0</v>
      </c>
      <c r="BV1255" s="179">
        <v>0</v>
      </c>
      <c r="BW1255" s="17">
        <v>0</v>
      </c>
      <c r="BX1255" s="179">
        <v>0</v>
      </c>
      <c r="BY1255" s="179">
        <v>0</v>
      </c>
      <c r="BZ1255" s="179">
        <v>0</v>
      </c>
      <c r="CA1255" s="179">
        <v>0</v>
      </c>
      <c r="CB1255" s="17">
        <v>0</v>
      </c>
      <c r="CC1255" s="179">
        <v>1</v>
      </c>
      <c r="CD1255" s="179">
        <v>1</v>
      </c>
      <c r="CE1255" s="179">
        <v>0</v>
      </c>
      <c r="CF1255" s="179">
        <v>0</v>
      </c>
      <c r="CG1255" s="179">
        <v>1</v>
      </c>
      <c r="CH1255" s="179">
        <v>0</v>
      </c>
      <c r="CI1255" s="179">
        <v>0</v>
      </c>
      <c r="CJ1255" s="179">
        <v>0</v>
      </c>
      <c r="CK1255" s="179">
        <v>0</v>
      </c>
      <c r="CL1255" s="179">
        <v>1</v>
      </c>
      <c r="CM1255" s="17">
        <v>0</v>
      </c>
      <c r="CX1255" s="33" t="s">
        <v>85</v>
      </c>
    </row>
    <row r="1256" spans="1:102" x14ac:dyDescent="0.25">
      <c r="A1256">
        <v>1255</v>
      </c>
      <c r="B1256">
        <v>81</v>
      </c>
      <c r="C1256" s="24" t="s">
        <v>4255</v>
      </c>
      <c r="D1256" s="12">
        <v>6.0550160277257126</v>
      </c>
      <c r="E1256" s="13">
        <v>0.26038167754082658</v>
      </c>
      <c r="F1256" s="7">
        <v>23.254385964912281</v>
      </c>
      <c r="G1256" s="7">
        <f t="shared" si="301"/>
        <v>5.7946343501848858</v>
      </c>
      <c r="H1256" s="15">
        <f t="shared" si="302"/>
        <v>6.3153977052665393</v>
      </c>
      <c r="I1256" s="11">
        <f t="shared" si="306"/>
        <v>6.6393758809793674E-2</v>
      </c>
      <c r="J1256" s="32">
        <f t="shared" si="307"/>
        <v>2.855106942405311E-3</v>
      </c>
      <c r="K1256" s="32">
        <f t="shared" si="308"/>
        <v>350.24957739675449</v>
      </c>
      <c r="L1256" s="8">
        <v>1</v>
      </c>
      <c r="M1256" s="9">
        <v>0</v>
      </c>
      <c r="N1256" s="8">
        <v>0</v>
      </c>
      <c r="O1256" s="9">
        <v>0</v>
      </c>
      <c r="P1256" s="9">
        <v>0</v>
      </c>
      <c r="Q1256" s="9">
        <v>1</v>
      </c>
      <c r="R1256" s="9">
        <v>0</v>
      </c>
      <c r="S1256" s="8">
        <v>122141</v>
      </c>
      <c r="T1256" s="9">
        <v>6</v>
      </c>
      <c r="U1256" s="9">
        <f t="shared" si="303"/>
        <v>122134</v>
      </c>
      <c r="V1256" s="9">
        <f t="shared" si="305"/>
        <v>62</v>
      </c>
      <c r="W1256" s="7">
        <v>14</v>
      </c>
      <c r="X1256" s="7">
        <f t="shared" si="304"/>
        <v>21</v>
      </c>
      <c r="Y1256" s="9">
        <v>0</v>
      </c>
      <c r="Z1256" s="9">
        <v>1</v>
      </c>
      <c r="AA1256" s="9">
        <v>1</v>
      </c>
      <c r="AB1256" s="9">
        <v>0</v>
      </c>
      <c r="AC1256" s="9">
        <v>0</v>
      </c>
      <c r="AD1256" s="29">
        <v>0</v>
      </c>
      <c r="AE1256" s="187">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V1256" s="17"/>
      <c r="AW1256" t="s">
        <v>98</v>
      </c>
      <c r="AX1256" s="17" t="s">
        <v>98</v>
      </c>
      <c r="AY1256" s="17" t="s">
        <v>233</v>
      </c>
      <c r="BE1256" s="17"/>
      <c r="BH1256" s="17"/>
      <c r="BK1256" s="24">
        <v>41</v>
      </c>
      <c r="BL1256">
        <v>1</v>
      </c>
      <c r="BM1256">
        <v>0</v>
      </c>
      <c r="BN1256">
        <v>0</v>
      </c>
      <c r="BO1256" s="179">
        <v>0</v>
      </c>
      <c r="BP1256" s="179">
        <v>0</v>
      </c>
      <c r="BQ1256" s="179">
        <v>0</v>
      </c>
      <c r="BR1256" s="179">
        <v>0</v>
      </c>
      <c r="BS1256" s="17">
        <v>0</v>
      </c>
      <c r="BT1256" s="179">
        <v>1</v>
      </c>
      <c r="BU1256" s="179">
        <v>0</v>
      </c>
      <c r="BV1256" s="179">
        <v>0</v>
      </c>
      <c r="BW1256" s="17">
        <v>0</v>
      </c>
      <c r="BX1256" s="179">
        <v>0</v>
      </c>
      <c r="BY1256" s="179">
        <v>0</v>
      </c>
      <c r="BZ1256" s="179">
        <v>0</v>
      </c>
      <c r="CA1256" s="179">
        <v>0</v>
      </c>
      <c r="CB1256" s="17">
        <v>0</v>
      </c>
      <c r="CC1256" s="179">
        <v>1</v>
      </c>
      <c r="CD1256" s="179">
        <v>1</v>
      </c>
      <c r="CE1256" s="179">
        <v>0</v>
      </c>
      <c r="CF1256" s="179">
        <v>0</v>
      </c>
      <c r="CG1256" s="179">
        <v>1</v>
      </c>
      <c r="CH1256" s="179">
        <v>0</v>
      </c>
      <c r="CI1256" s="179">
        <v>0</v>
      </c>
      <c r="CJ1256" s="179">
        <v>0</v>
      </c>
      <c r="CK1256" s="179">
        <v>0</v>
      </c>
      <c r="CL1256" s="179">
        <v>1</v>
      </c>
      <c r="CM1256" s="17">
        <v>0</v>
      </c>
      <c r="CX1256" s="33" t="s">
        <v>85</v>
      </c>
    </row>
    <row r="1257" spans="1:102" x14ac:dyDescent="0.25">
      <c r="A1257">
        <v>1256</v>
      </c>
      <c r="B1257">
        <v>81</v>
      </c>
      <c r="C1257" s="24" t="s">
        <v>4255</v>
      </c>
      <c r="D1257" s="12">
        <v>6.1031862143922533</v>
      </c>
      <c r="E1257" s="13">
        <v>0.25791325438531204</v>
      </c>
      <c r="F1257" s="7">
        <v>23.663716814159297</v>
      </c>
      <c r="G1257" s="7">
        <f t="shared" si="301"/>
        <v>5.8452729600069411</v>
      </c>
      <c r="H1257" s="15">
        <f t="shared" si="302"/>
        <v>6.3610994687775655</v>
      </c>
      <c r="I1257" s="11">
        <f t="shared" si="306"/>
        <v>6.7557154249473339E-2</v>
      </c>
      <c r="J1257" s="32">
        <f t="shared" si="307"/>
        <v>2.854883481746629E-3</v>
      </c>
      <c r="K1257" s="32">
        <f t="shared" si="308"/>
        <v>350.27699252657277</v>
      </c>
      <c r="L1257" s="8">
        <v>1</v>
      </c>
      <c r="M1257" s="9">
        <v>0</v>
      </c>
      <c r="N1257" s="8">
        <v>0</v>
      </c>
      <c r="O1257" s="9">
        <v>0</v>
      </c>
      <c r="P1257" s="9">
        <v>0</v>
      </c>
      <c r="Q1257" s="9">
        <v>1</v>
      </c>
      <c r="R1257" s="9">
        <v>0</v>
      </c>
      <c r="S1257" s="8">
        <v>122141</v>
      </c>
      <c r="T1257" s="9">
        <v>6</v>
      </c>
      <c r="U1257" s="9">
        <f t="shared" si="303"/>
        <v>122134</v>
      </c>
      <c r="V1257" s="9">
        <f t="shared" si="305"/>
        <v>62</v>
      </c>
      <c r="W1257" s="7">
        <v>14</v>
      </c>
      <c r="X1257" s="7">
        <f t="shared" si="304"/>
        <v>21</v>
      </c>
      <c r="Y1257" s="9">
        <v>0</v>
      </c>
      <c r="Z1257" s="9">
        <v>1</v>
      </c>
      <c r="AA1257" s="9">
        <v>1</v>
      </c>
      <c r="AB1257" s="9">
        <v>0</v>
      </c>
      <c r="AC1257" s="9">
        <v>0</v>
      </c>
      <c r="AD1257" s="29">
        <v>0</v>
      </c>
      <c r="AE1257" s="187">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V1257" s="17"/>
      <c r="AW1257" t="s">
        <v>98</v>
      </c>
      <c r="AX1257" s="17" t="s">
        <v>98</v>
      </c>
      <c r="AY1257" s="17" t="s">
        <v>233</v>
      </c>
      <c r="BE1257" s="17"/>
      <c r="BH1257" s="17"/>
      <c r="BK1257" s="24">
        <v>41</v>
      </c>
      <c r="BL1257">
        <v>1</v>
      </c>
      <c r="BM1257">
        <v>0</v>
      </c>
      <c r="BN1257">
        <v>0</v>
      </c>
      <c r="BO1257" s="179">
        <v>0</v>
      </c>
      <c r="BP1257" s="179">
        <v>0</v>
      </c>
      <c r="BQ1257" s="179">
        <v>0</v>
      </c>
      <c r="BR1257" s="179">
        <v>0</v>
      </c>
      <c r="BS1257" s="17">
        <v>0</v>
      </c>
      <c r="BT1257" s="179">
        <v>1</v>
      </c>
      <c r="BU1257" s="179">
        <v>0</v>
      </c>
      <c r="BV1257" s="179">
        <v>0</v>
      </c>
      <c r="BW1257" s="17">
        <v>0</v>
      </c>
      <c r="BX1257" s="179">
        <v>0</v>
      </c>
      <c r="BY1257" s="179">
        <v>0</v>
      </c>
      <c r="BZ1257" s="179">
        <v>0</v>
      </c>
      <c r="CA1257" s="179">
        <v>0</v>
      </c>
      <c r="CB1257" s="17">
        <v>0</v>
      </c>
      <c r="CC1257" s="179">
        <v>1</v>
      </c>
      <c r="CD1257" s="179">
        <v>1</v>
      </c>
      <c r="CE1257" s="179">
        <v>0</v>
      </c>
      <c r="CF1257" s="179">
        <v>0</v>
      </c>
      <c r="CG1257" s="179">
        <v>1</v>
      </c>
      <c r="CH1257" s="179">
        <v>0</v>
      </c>
      <c r="CI1257" s="179">
        <v>0</v>
      </c>
      <c r="CJ1257" s="179">
        <v>0</v>
      </c>
      <c r="CK1257" s="179">
        <v>0</v>
      </c>
      <c r="CL1257" s="179">
        <v>1</v>
      </c>
      <c r="CM1257" s="17">
        <v>0</v>
      </c>
      <c r="CX1257" s="33" t="s">
        <v>85</v>
      </c>
    </row>
    <row r="1258" spans="1:102" x14ac:dyDescent="0.25">
      <c r="A1258">
        <v>1257</v>
      </c>
      <c r="B1258">
        <v>81</v>
      </c>
      <c r="C1258" s="24" t="s">
        <v>4255</v>
      </c>
      <c r="D1258" s="12">
        <v>5.956376686582443</v>
      </c>
      <c r="E1258" s="13">
        <v>0.26533782474791218</v>
      </c>
      <c r="F1258" s="7">
        <v>22.448275862068968</v>
      </c>
      <c r="G1258" s="7">
        <f t="shared" si="301"/>
        <v>5.6910388618345307</v>
      </c>
      <c r="H1258" s="15">
        <f t="shared" si="302"/>
        <v>6.2217145113303554</v>
      </c>
      <c r="I1258" s="11">
        <f t="shared" si="306"/>
        <v>6.4101854435480998E-2</v>
      </c>
      <c r="J1258" s="32">
        <f t="shared" si="307"/>
        <v>2.8555357582625948E-3</v>
      </c>
      <c r="K1258" s="32">
        <f t="shared" si="308"/>
        <v>350.19698041128157</v>
      </c>
      <c r="L1258" s="8">
        <v>1</v>
      </c>
      <c r="M1258" s="9">
        <v>0</v>
      </c>
      <c r="N1258" s="8">
        <v>0</v>
      </c>
      <c r="O1258" s="9">
        <v>0</v>
      </c>
      <c r="P1258" s="9">
        <v>0</v>
      </c>
      <c r="Q1258" s="9">
        <v>1</v>
      </c>
      <c r="R1258" s="9">
        <v>0</v>
      </c>
      <c r="S1258" s="8">
        <v>122141</v>
      </c>
      <c r="T1258" s="9">
        <v>6</v>
      </c>
      <c r="U1258" s="9">
        <f t="shared" si="303"/>
        <v>122134</v>
      </c>
      <c r="V1258" s="9">
        <f t="shared" si="305"/>
        <v>62</v>
      </c>
      <c r="W1258" s="7">
        <v>14</v>
      </c>
      <c r="X1258" s="7">
        <f t="shared" si="304"/>
        <v>21</v>
      </c>
      <c r="Y1258" s="9">
        <v>0</v>
      </c>
      <c r="Z1258" s="9">
        <v>1</v>
      </c>
      <c r="AA1258" s="9">
        <v>1</v>
      </c>
      <c r="AB1258" s="9">
        <v>0</v>
      </c>
      <c r="AC1258" s="9">
        <v>0</v>
      </c>
      <c r="AD1258" s="29">
        <v>0</v>
      </c>
      <c r="AE1258" s="187">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V1258" s="17"/>
      <c r="AW1258" t="s">
        <v>98</v>
      </c>
      <c r="AX1258" s="17" t="s">
        <v>98</v>
      </c>
      <c r="AY1258" s="17" t="s">
        <v>233</v>
      </c>
      <c r="BE1258" s="17"/>
      <c r="BH1258" s="17"/>
      <c r="BK1258" s="24">
        <v>41</v>
      </c>
      <c r="BL1258">
        <v>1</v>
      </c>
      <c r="BM1258">
        <v>0</v>
      </c>
      <c r="BN1258">
        <v>0</v>
      </c>
      <c r="BO1258" s="179">
        <v>0</v>
      </c>
      <c r="BP1258" s="179">
        <v>0</v>
      </c>
      <c r="BQ1258" s="179">
        <v>0</v>
      </c>
      <c r="BR1258" s="179">
        <v>0</v>
      </c>
      <c r="BS1258" s="17">
        <v>0</v>
      </c>
      <c r="BT1258" s="179">
        <v>1</v>
      </c>
      <c r="BU1258" s="179">
        <v>0</v>
      </c>
      <c r="BV1258" s="179">
        <v>0</v>
      </c>
      <c r="BW1258" s="17">
        <v>0</v>
      </c>
      <c r="BX1258" s="179">
        <v>0</v>
      </c>
      <c r="BY1258" s="179">
        <v>0</v>
      </c>
      <c r="BZ1258" s="179">
        <v>0</v>
      </c>
      <c r="CA1258" s="179">
        <v>0</v>
      </c>
      <c r="CB1258" s="17">
        <v>0</v>
      </c>
      <c r="CC1258" s="179">
        <v>1</v>
      </c>
      <c r="CD1258" s="179">
        <v>1</v>
      </c>
      <c r="CE1258" s="179">
        <v>0</v>
      </c>
      <c r="CF1258" s="179">
        <v>0</v>
      </c>
      <c r="CG1258" s="179">
        <v>1</v>
      </c>
      <c r="CH1258" s="179">
        <v>0</v>
      </c>
      <c r="CI1258" s="179">
        <v>0</v>
      </c>
      <c r="CJ1258" s="179">
        <v>0</v>
      </c>
      <c r="CK1258" s="179">
        <v>0</v>
      </c>
      <c r="CL1258" s="179">
        <v>1</v>
      </c>
      <c r="CM1258" s="17">
        <v>0</v>
      </c>
      <c r="CX1258" s="33" t="s">
        <v>85</v>
      </c>
    </row>
    <row r="1259" spans="1:102" x14ac:dyDescent="0.25">
      <c r="A1259">
        <v>1258</v>
      </c>
      <c r="B1259">
        <v>81</v>
      </c>
      <c r="C1259" s="24" t="s">
        <v>4255</v>
      </c>
      <c r="D1259" s="12">
        <v>5.9227343973171864</v>
      </c>
      <c r="E1259" s="13">
        <v>0.25631617175406685</v>
      </c>
      <c r="F1259" s="7">
        <v>23.107142857142854</v>
      </c>
      <c r="G1259" s="7">
        <f t="shared" si="301"/>
        <v>5.6664182255631195</v>
      </c>
      <c r="H1259" s="15">
        <f t="shared" si="302"/>
        <v>6.1790505690712534</v>
      </c>
      <c r="I1259" s="11">
        <f t="shared" si="306"/>
        <v>6.5975199659029579E-2</v>
      </c>
      <c r="J1259" s="32">
        <f t="shared" si="307"/>
        <v>2.855186384007463E-3</v>
      </c>
      <c r="K1259" s="32">
        <f t="shared" si="308"/>
        <v>350.23983218791722</v>
      </c>
      <c r="L1259" s="8">
        <v>1</v>
      </c>
      <c r="M1259" s="9">
        <v>0</v>
      </c>
      <c r="N1259" s="8">
        <v>0</v>
      </c>
      <c r="O1259" s="9">
        <v>0</v>
      </c>
      <c r="P1259" s="9">
        <v>0</v>
      </c>
      <c r="Q1259" s="9">
        <v>1</v>
      </c>
      <c r="R1259" s="9">
        <v>0</v>
      </c>
      <c r="S1259" s="8">
        <v>122141</v>
      </c>
      <c r="T1259" s="9">
        <v>6</v>
      </c>
      <c r="U1259" s="9">
        <f t="shared" si="303"/>
        <v>122134</v>
      </c>
      <c r="V1259" s="9">
        <f t="shared" si="305"/>
        <v>62</v>
      </c>
      <c r="W1259" s="7">
        <v>14</v>
      </c>
      <c r="X1259" s="7">
        <f t="shared" si="304"/>
        <v>21</v>
      </c>
      <c r="Y1259" s="9">
        <v>0</v>
      </c>
      <c r="Z1259" s="9">
        <v>1</v>
      </c>
      <c r="AA1259" s="9">
        <v>1</v>
      </c>
      <c r="AB1259" s="9">
        <v>0</v>
      </c>
      <c r="AC1259" s="9">
        <v>0</v>
      </c>
      <c r="AD1259" s="29">
        <v>0</v>
      </c>
      <c r="AE1259" s="187">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V1259" s="17"/>
      <c r="AW1259" t="s">
        <v>98</v>
      </c>
      <c r="AX1259" s="17" t="s">
        <v>98</v>
      </c>
      <c r="AY1259" s="17" t="s">
        <v>233</v>
      </c>
      <c r="BE1259" s="17"/>
      <c r="BH1259" s="17"/>
      <c r="BK1259" s="24">
        <v>41</v>
      </c>
      <c r="BL1259">
        <v>1</v>
      </c>
      <c r="BM1259">
        <v>0</v>
      </c>
      <c r="BN1259">
        <v>0</v>
      </c>
      <c r="BO1259" s="179">
        <v>0</v>
      </c>
      <c r="BP1259" s="179">
        <v>0</v>
      </c>
      <c r="BQ1259" s="179">
        <v>0</v>
      </c>
      <c r="BR1259" s="179">
        <v>0</v>
      </c>
      <c r="BS1259" s="17">
        <v>0</v>
      </c>
      <c r="BT1259" s="179">
        <v>1</v>
      </c>
      <c r="BU1259" s="179">
        <v>0</v>
      </c>
      <c r="BV1259" s="179">
        <v>0</v>
      </c>
      <c r="BW1259" s="17">
        <v>0</v>
      </c>
      <c r="BX1259" s="179">
        <v>0</v>
      </c>
      <c r="BY1259" s="179">
        <v>0</v>
      </c>
      <c r="BZ1259" s="179">
        <v>0</v>
      </c>
      <c r="CA1259" s="179">
        <v>0</v>
      </c>
      <c r="CB1259" s="17">
        <v>0</v>
      </c>
      <c r="CC1259" s="179">
        <v>1</v>
      </c>
      <c r="CD1259" s="179">
        <v>1</v>
      </c>
      <c r="CE1259" s="179">
        <v>0</v>
      </c>
      <c r="CF1259" s="179">
        <v>0</v>
      </c>
      <c r="CG1259" s="179">
        <v>1</v>
      </c>
      <c r="CH1259" s="179">
        <v>0</v>
      </c>
      <c r="CI1259" s="179">
        <v>0</v>
      </c>
      <c r="CJ1259" s="179">
        <v>0</v>
      </c>
      <c r="CK1259" s="179">
        <v>0</v>
      </c>
      <c r="CL1259" s="179">
        <v>1</v>
      </c>
      <c r="CM1259" s="17">
        <v>0</v>
      </c>
      <c r="CX1259" s="33" t="s">
        <v>85</v>
      </c>
    </row>
    <row r="1260" spans="1:102" x14ac:dyDescent="0.25">
      <c r="A1260">
        <v>1259</v>
      </c>
      <c r="B1260">
        <v>81</v>
      </c>
      <c r="C1260" s="24" t="s">
        <v>4255</v>
      </c>
      <c r="D1260" s="12">
        <v>6.4261131413112293</v>
      </c>
      <c r="E1260" s="13">
        <v>0.26122411143541585</v>
      </c>
      <c r="F1260" s="7">
        <v>24.599999999999998</v>
      </c>
      <c r="G1260" s="7">
        <f t="shared" si="301"/>
        <v>6.1648890298758134</v>
      </c>
      <c r="H1260" s="15">
        <f t="shared" si="302"/>
        <v>6.6873372527466453</v>
      </c>
      <c r="I1260" s="11">
        <f t="shared" si="306"/>
        <v>7.0217204252514542E-2</v>
      </c>
      <c r="J1260" s="32">
        <f t="shared" si="307"/>
        <v>2.8543578964436806E-3</v>
      </c>
      <c r="K1260" s="32">
        <f t="shared" si="308"/>
        <v>350.34149054886433</v>
      </c>
      <c r="L1260" s="8">
        <v>1</v>
      </c>
      <c r="M1260" s="9">
        <v>0</v>
      </c>
      <c r="N1260" s="8">
        <v>0</v>
      </c>
      <c r="O1260" s="9">
        <v>0</v>
      </c>
      <c r="P1260" s="9">
        <v>0</v>
      </c>
      <c r="Q1260" s="9">
        <v>1</v>
      </c>
      <c r="R1260" s="9">
        <v>0</v>
      </c>
      <c r="S1260" s="8">
        <v>122141</v>
      </c>
      <c r="T1260" s="9">
        <v>6</v>
      </c>
      <c r="U1260" s="9">
        <f t="shared" si="303"/>
        <v>122134</v>
      </c>
      <c r="V1260" s="9">
        <f t="shared" si="305"/>
        <v>62</v>
      </c>
      <c r="W1260" s="7">
        <v>14</v>
      </c>
      <c r="X1260" s="7">
        <f t="shared" si="304"/>
        <v>21</v>
      </c>
      <c r="Y1260" s="9">
        <v>0</v>
      </c>
      <c r="Z1260" s="9">
        <v>1</v>
      </c>
      <c r="AA1260" s="9">
        <v>1</v>
      </c>
      <c r="AB1260" s="9">
        <v>0</v>
      </c>
      <c r="AC1260" s="9">
        <v>0</v>
      </c>
      <c r="AD1260" s="29">
        <v>0</v>
      </c>
      <c r="AE1260" s="187">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V1260" s="17"/>
      <c r="AW1260" t="s">
        <v>98</v>
      </c>
      <c r="AX1260" s="17" t="s">
        <v>98</v>
      </c>
      <c r="AY1260" s="17" t="s">
        <v>233</v>
      </c>
      <c r="BE1260" s="17"/>
      <c r="BH1260" s="17"/>
      <c r="BK1260" s="24">
        <v>41</v>
      </c>
      <c r="BL1260">
        <v>1</v>
      </c>
      <c r="BM1260">
        <v>0</v>
      </c>
      <c r="BN1260">
        <v>0</v>
      </c>
      <c r="BO1260" s="179">
        <v>0</v>
      </c>
      <c r="BP1260" s="179">
        <v>0</v>
      </c>
      <c r="BQ1260" s="179">
        <v>0</v>
      </c>
      <c r="BR1260" s="179">
        <v>0</v>
      </c>
      <c r="BS1260" s="17">
        <v>0</v>
      </c>
      <c r="BT1260" s="179">
        <v>1</v>
      </c>
      <c r="BU1260" s="179">
        <v>0</v>
      </c>
      <c r="BV1260" s="179">
        <v>0</v>
      </c>
      <c r="BW1260" s="17">
        <v>0</v>
      </c>
      <c r="BX1260" s="179">
        <v>0</v>
      </c>
      <c r="BY1260" s="179">
        <v>0</v>
      </c>
      <c r="BZ1260" s="179">
        <v>0</v>
      </c>
      <c r="CA1260" s="179">
        <v>0</v>
      </c>
      <c r="CB1260" s="17">
        <v>0</v>
      </c>
      <c r="CC1260" s="179">
        <v>1</v>
      </c>
      <c r="CD1260" s="179">
        <v>1</v>
      </c>
      <c r="CE1260" s="179">
        <v>0</v>
      </c>
      <c r="CF1260" s="179">
        <v>0</v>
      </c>
      <c r="CG1260" s="179">
        <v>1</v>
      </c>
      <c r="CH1260" s="179">
        <v>0</v>
      </c>
      <c r="CI1260" s="179">
        <v>0</v>
      </c>
      <c r="CJ1260" s="179">
        <v>0</v>
      </c>
      <c r="CK1260" s="179">
        <v>0</v>
      </c>
      <c r="CL1260" s="179">
        <v>1</v>
      </c>
      <c r="CM1260" s="17">
        <v>0</v>
      </c>
      <c r="CX1260" s="33" t="s">
        <v>85</v>
      </c>
    </row>
    <row r="1261" spans="1:102" x14ac:dyDescent="0.25">
      <c r="A1261">
        <v>1260</v>
      </c>
      <c r="B1261">
        <v>81</v>
      </c>
      <c r="C1261" s="24" t="s">
        <v>4255</v>
      </c>
      <c r="D1261" s="12">
        <v>6.126200956654837</v>
      </c>
      <c r="E1261" s="13">
        <v>0.25782521717020351</v>
      </c>
      <c r="F1261" s="7">
        <v>23.761061946902657</v>
      </c>
      <c r="G1261" s="7">
        <f t="shared" si="301"/>
        <v>5.8683757394846339</v>
      </c>
      <c r="H1261" s="15">
        <f t="shared" si="302"/>
        <v>6.3840261738250401</v>
      </c>
      <c r="I1261" s="11">
        <f t="shared" si="306"/>
        <v>6.7833787091608935E-2</v>
      </c>
      <c r="J1261" s="32">
        <f t="shared" si="307"/>
        <v>2.8548297733153854E-3</v>
      </c>
      <c r="K1261" s="32">
        <f t="shared" si="308"/>
        <v>350.28358235127797</v>
      </c>
      <c r="L1261" s="8">
        <v>1</v>
      </c>
      <c r="M1261" s="9">
        <v>0</v>
      </c>
      <c r="N1261" s="8">
        <v>0</v>
      </c>
      <c r="O1261" s="9">
        <v>0</v>
      </c>
      <c r="P1261" s="9">
        <v>0</v>
      </c>
      <c r="Q1261" s="9">
        <v>1</v>
      </c>
      <c r="R1261" s="9">
        <v>0</v>
      </c>
      <c r="S1261" s="8">
        <v>122141</v>
      </c>
      <c r="T1261" s="9">
        <v>6</v>
      </c>
      <c r="U1261" s="9">
        <f t="shared" si="303"/>
        <v>122134</v>
      </c>
      <c r="V1261" s="9">
        <f t="shared" si="305"/>
        <v>62</v>
      </c>
      <c r="W1261" s="7">
        <v>14</v>
      </c>
      <c r="X1261" s="7">
        <f t="shared" si="304"/>
        <v>21</v>
      </c>
      <c r="Y1261" s="9">
        <v>0</v>
      </c>
      <c r="Z1261" s="9">
        <v>1</v>
      </c>
      <c r="AA1261" s="9">
        <v>1</v>
      </c>
      <c r="AB1261" s="9">
        <v>0</v>
      </c>
      <c r="AC1261" s="9">
        <v>0</v>
      </c>
      <c r="AD1261" s="29">
        <v>0</v>
      </c>
      <c r="AE1261" s="187">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V1261" s="17"/>
      <c r="AW1261" t="s">
        <v>98</v>
      </c>
      <c r="AX1261" s="17" t="s">
        <v>98</v>
      </c>
      <c r="AY1261" s="17" t="s">
        <v>233</v>
      </c>
      <c r="BE1261" s="17"/>
      <c r="BH1261" s="17"/>
      <c r="BK1261" s="24">
        <v>41</v>
      </c>
      <c r="BL1261">
        <v>1</v>
      </c>
      <c r="BM1261">
        <v>0</v>
      </c>
      <c r="BN1261">
        <v>0</v>
      </c>
      <c r="BO1261" s="179">
        <v>0</v>
      </c>
      <c r="BP1261" s="179">
        <v>0</v>
      </c>
      <c r="BQ1261" s="179">
        <v>0</v>
      </c>
      <c r="BR1261" s="179">
        <v>0</v>
      </c>
      <c r="BS1261" s="17">
        <v>0</v>
      </c>
      <c r="BT1261" s="179">
        <v>1</v>
      </c>
      <c r="BU1261" s="179">
        <v>0</v>
      </c>
      <c r="BV1261" s="179">
        <v>0</v>
      </c>
      <c r="BW1261" s="17">
        <v>0</v>
      </c>
      <c r="BX1261" s="179">
        <v>0</v>
      </c>
      <c r="BY1261" s="179">
        <v>0</v>
      </c>
      <c r="BZ1261" s="179">
        <v>0</v>
      </c>
      <c r="CA1261" s="179">
        <v>0</v>
      </c>
      <c r="CB1261" s="17">
        <v>0</v>
      </c>
      <c r="CC1261" s="179">
        <v>1</v>
      </c>
      <c r="CD1261" s="179">
        <v>1</v>
      </c>
      <c r="CE1261" s="179">
        <v>0</v>
      </c>
      <c r="CF1261" s="179">
        <v>0</v>
      </c>
      <c r="CG1261" s="179">
        <v>1</v>
      </c>
      <c r="CH1261" s="179">
        <v>0</v>
      </c>
      <c r="CI1261" s="179">
        <v>0</v>
      </c>
      <c r="CJ1261" s="179">
        <v>0</v>
      </c>
      <c r="CK1261" s="179">
        <v>0</v>
      </c>
      <c r="CL1261" s="179">
        <v>1</v>
      </c>
      <c r="CM1261" s="17">
        <v>0</v>
      </c>
      <c r="CX1261" s="33" t="s">
        <v>85</v>
      </c>
    </row>
    <row r="1262" spans="1:102" x14ac:dyDescent="0.25">
      <c r="A1262">
        <v>1261</v>
      </c>
      <c r="B1262">
        <v>81</v>
      </c>
      <c r="C1262" s="24" t="s">
        <v>4255</v>
      </c>
      <c r="D1262" s="12">
        <v>6.2535572200919542</v>
      </c>
      <c r="E1262" s="13">
        <v>0.25961599529879198</v>
      </c>
      <c r="F1262" s="7">
        <v>24.087719298245613</v>
      </c>
      <c r="G1262" s="7">
        <f t="shared" si="301"/>
        <v>5.9939412247931623</v>
      </c>
      <c r="H1262" s="15">
        <f t="shared" si="302"/>
        <v>6.5131732153907462</v>
      </c>
      <c r="I1262" s="11">
        <f t="shared" si="306"/>
        <v>6.8761958687248312E-2</v>
      </c>
      <c r="J1262" s="32">
        <f t="shared" si="307"/>
        <v>2.8546479571545185E-3</v>
      </c>
      <c r="K1262" s="32">
        <f t="shared" si="308"/>
        <v>350.30589235836595</v>
      </c>
      <c r="L1262" s="8">
        <v>1</v>
      </c>
      <c r="M1262" s="9">
        <v>0</v>
      </c>
      <c r="N1262" s="8">
        <v>0</v>
      </c>
      <c r="O1262" s="9">
        <v>0</v>
      </c>
      <c r="P1262" s="9">
        <v>0</v>
      </c>
      <c r="Q1262" s="9">
        <v>1</v>
      </c>
      <c r="R1262" s="9">
        <v>0</v>
      </c>
      <c r="S1262" s="8">
        <v>122141</v>
      </c>
      <c r="T1262" s="9">
        <v>6</v>
      </c>
      <c r="U1262" s="9">
        <f t="shared" si="303"/>
        <v>122134</v>
      </c>
      <c r="V1262" s="9">
        <f t="shared" si="305"/>
        <v>62</v>
      </c>
      <c r="W1262" s="7">
        <v>14</v>
      </c>
      <c r="X1262" s="7">
        <f t="shared" si="304"/>
        <v>21</v>
      </c>
      <c r="Y1262" s="9">
        <v>0</v>
      </c>
      <c r="Z1262" s="9">
        <v>1</v>
      </c>
      <c r="AA1262" s="9">
        <v>1</v>
      </c>
      <c r="AB1262" s="9">
        <v>0</v>
      </c>
      <c r="AC1262" s="9">
        <v>0</v>
      </c>
      <c r="AD1262" s="29">
        <v>0</v>
      </c>
      <c r="AE1262" s="187">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V1262" s="17"/>
      <c r="AW1262" t="s">
        <v>98</v>
      </c>
      <c r="AX1262" s="17" t="s">
        <v>98</v>
      </c>
      <c r="AY1262" s="17" t="s">
        <v>233</v>
      </c>
      <c r="BE1262" s="17"/>
      <c r="BH1262" s="17"/>
      <c r="BK1262" s="24">
        <v>41</v>
      </c>
      <c r="BL1262">
        <v>1</v>
      </c>
      <c r="BM1262">
        <v>0</v>
      </c>
      <c r="BN1262">
        <v>0</v>
      </c>
      <c r="BO1262" s="179">
        <v>0</v>
      </c>
      <c r="BP1262" s="179">
        <v>0</v>
      </c>
      <c r="BQ1262" s="179">
        <v>0</v>
      </c>
      <c r="BR1262" s="179">
        <v>0</v>
      </c>
      <c r="BS1262" s="17">
        <v>0</v>
      </c>
      <c r="BT1262" s="179">
        <v>1</v>
      </c>
      <c r="BU1262" s="179">
        <v>0</v>
      </c>
      <c r="BV1262" s="179">
        <v>0</v>
      </c>
      <c r="BW1262" s="17">
        <v>0</v>
      </c>
      <c r="BX1262" s="179">
        <v>0</v>
      </c>
      <c r="BY1262" s="179">
        <v>0</v>
      </c>
      <c r="BZ1262" s="179">
        <v>0</v>
      </c>
      <c r="CA1262" s="179">
        <v>0</v>
      </c>
      <c r="CB1262" s="17">
        <v>0</v>
      </c>
      <c r="CC1262" s="179">
        <v>1</v>
      </c>
      <c r="CD1262" s="179">
        <v>1</v>
      </c>
      <c r="CE1262" s="179">
        <v>0</v>
      </c>
      <c r="CF1262" s="179">
        <v>0</v>
      </c>
      <c r="CG1262" s="179">
        <v>1</v>
      </c>
      <c r="CH1262" s="179">
        <v>0</v>
      </c>
      <c r="CI1262" s="179">
        <v>0</v>
      </c>
      <c r="CJ1262" s="179">
        <v>0</v>
      </c>
      <c r="CK1262" s="179">
        <v>0</v>
      </c>
      <c r="CL1262" s="179">
        <v>1</v>
      </c>
      <c r="CM1262" s="17">
        <v>0</v>
      </c>
      <c r="CX1262" s="33" t="s">
        <v>85</v>
      </c>
    </row>
    <row r="1263" spans="1:102" x14ac:dyDescent="0.25">
      <c r="A1263">
        <v>1262</v>
      </c>
      <c r="B1263">
        <v>82</v>
      </c>
      <c r="C1263" s="24" t="s">
        <v>4264</v>
      </c>
      <c r="D1263" s="12">
        <v>7.4</v>
      </c>
      <c r="E1263" s="13">
        <v>0.4</v>
      </c>
      <c r="F1263" s="7">
        <f t="shared" ref="F1263:F1303" si="309">D1263/E1263</f>
        <v>18.5</v>
      </c>
      <c r="G1263" s="7">
        <f t="shared" si="301"/>
        <v>7</v>
      </c>
      <c r="H1263" s="15">
        <f t="shared" si="302"/>
        <v>7.8000000000000007</v>
      </c>
      <c r="I1263" s="11">
        <f t="shared" si="306"/>
        <v>0.319858163020873</v>
      </c>
      <c r="J1263" s="32">
        <f t="shared" si="307"/>
        <v>1.7289630433560702E-2</v>
      </c>
      <c r="K1263" s="32">
        <f t="shared" si="308"/>
        <v>57.838136207868942</v>
      </c>
      <c r="L1263" s="8">
        <v>0</v>
      </c>
      <c r="M1263" s="9">
        <v>1</v>
      </c>
      <c r="N1263" s="8">
        <v>0</v>
      </c>
      <c r="O1263" s="9">
        <v>0</v>
      </c>
      <c r="P1263" s="9">
        <v>1</v>
      </c>
      <c r="Q1263" s="9">
        <v>0</v>
      </c>
      <c r="R1263" s="9">
        <v>0</v>
      </c>
      <c r="S1263" s="8">
        <v>3010</v>
      </c>
      <c r="T1263" s="9">
        <v>6</v>
      </c>
      <c r="U1263" s="9">
        <f t="shared" si="303"/>
        <v>3003</v>
      </c>
      <c r="V1263" s="9">
        <f t="shared" si="305"/>
        <v>24</v>
      </c>
      <c r="W1263" s="7">
        <v>13.3</v>
      </c>
      <c r="X1263" s="7">
        <v>1</v>
      </c>
      <c r="Y1263" s="9">
        <v>1</v>
      </c>
      <c r="Z1263" s="9">
        <v>0</v>
      </c>
      <c r="AA1263" s="9">
        <v>1</v>
      </c>
      <c r="AB1263" s="9">
        <v>0</v>
      </c>
      <c r="AC1263" s="9">
        <v>0</v>
      </c>
      <c r="AD1263" s="29">
        <v>0</v>
      </c>
      <c r="AE1263" s="187">
        <v>0</v>
      </c>
      <c r="AF1263" s="9">
        <v>1</v>
      </c>
      <c r="AG1263" s="29">
        <v>0</v>
      </c>
      <c r="AH1263" s="9">
        <v>0</v>
      </c>
      <c r="AI1263" s="29">
        <v>1</v>
      </c>
      <c r="AJ1263" s="20">
        <v>1976</v>
      </c>
      <c r="AK1263" s="32">
        <v>8.5000000000000006E-2</v>
      </c>
      <c r="AL1263" s="32">
        <v>8.5000000000000006E-2</v>
      </c>
      <c r="AM1263" s="32">
        <v>0.33</v>
      </c>
      <c r="AN1263" s="42">
        <v>0.5</v>
      </c>
      <c r="AO1263" s="41">
        <v>1</v>
      </c>
      <c r="AP1263" s="17">
        <v>0</v>
      </c>
      <c r="AQ1263" s="183">
        <v>1</v>
      </c>
      <c r="AR1263" s="39">
        <v>0</v>
      </c>
      <c r="AS1263" t="s">
        <v>98</v>
      </c>
      <c r="AT1263" s="39" t="s">
        <v>98</v>
      </c>
      <c r="AV1263" s="17"/>
      <c r="AW1263" t="s">
        <v>98</v>
      </c>
      <c r="AX1263" s="17" t="s">
        <v>98</v>
      </c>
      <c r="AY1263" s="17" t="s">
        <v>233</v>
      </c>
      <c r="BE1263" s="17"/>
      <c r="BH1263" s="17"/>
      <c r="BK1263" s="24">
        <f>14.5*0.255+16.5*0.241+19*0.246+22.5*0.258</f>
        <v>18.152999999999999</v>
      </c>
      <c r="BL1263">
        <v>1</v>
      </c>
      <c r="BM1263">
        <v>0</v>
      </c>
      <c r="BN1263">
        <v>0</v>
      </c>
      <c r="BO1263" s="179">
        <v>0</v>
      </c>
      <c r="BP1263" s="179">
        <v>0</v>
      </c>
      <c r="BQ1263" s="179">
        <v>0</v>
      </c>
      <c r="BR1263" s="179">
        <v>0</v>
      </c>
      <c r="BS1263" s="17">
        <v>0</v>
      </c>
      <c r="BT1263" s="179">
        <v>0</v>
      </c>
      <c r="BU1263" s="179">
        <v>0</v>
      </c>
      <c r="BV1263" s="179">
        <v>1</v>
      </c>
      <c r="BW1263" s="17">
        <v>0</v>
      </c>
      <c r="BX1263" s="179">
        <v>0</v>
      </c>
      <c r="BY1263" s="179">
        <v>0</v>
      </c>
      <c r="BZ1263" s="179">
        <v>0</v>
      </c>
      <c r="CA1263" s="179">
        <v>0</v>
      </c>
      <c r="CB1263" s="17">
        <v>0</v>
      </c>
      <c r="CC1263" s="179">
        <v>0</v>
      </c>
      <c r="CD1263" s="179">
        <v>0</v>
      </c>
      <c r="CE1263" s="179">
        <v>1</v>
      </c>
      <c r="CF1263" s="179">
        <v>1</v>
      </c>
      <c r="CG1263" s="179">
        <v>1</v>
      </c>
      <c r="CH1263" s="179">
        <v>0</v>
      </c>
      <c r="CI1263" s="179">
        <v>0</v>
      </c>
      <c r="CJ1263" s="179">
        <v>0</v>
      </c>
      <c r="CK1263" s="179">
        <v>0</v>
      </c>
      <c r="CL1263" s="179">
        <v>1</v>
      </c>
      <c r="CM1263" s="17">
        <v>1</v>
      </c>
      <c r="CX1263" s="33" t="s">
        <v>85</v>
      </c>
    </row>
    <row r="1264" spans="1:102" x14ac:dyDescent="0.25">
      <c r="A1264">
        <v>1263</v>
      </c>
      <c r="B1264">
        <v>82</v>
      </c>
      <c r="C1264" s="24" t="s">
        <v>4264</v>
      </c>
      <c r="D1264" s="12">
        <v>7.5</v>
      </c>
      <c r="E1264" s="13">
        <v>0.3</v>
      </c>
      <c r="F1264" s="7">
        <f t="shared" si="309"/>
        <v>25</v>
      </c>
      <c r="G1264" s="7">
        <f t="shared" si="301"/>
        <v>7.2</v>
      </c>
      <c r="H1264" s="15">
        <f t="shared" si="302"/>
        <v>7.8</v>
      </c>
      <c r="I1264" s="11">
        <f t="shared" si="306"/>
        <v>0.41557146290950631</v>
      </c>
      <c r="J1264" s="32">
        <f t="shared" si="307"/>
        <v>1.6622858516380252E-2</v>
      </c>
      <c r="K1264" s="32">
        <f t="shared" si="308"/>
        <v>60.158124970780129</v>
      </c>
      <c r="L1264" s="8">
        <v>0</v>
      </c>
      <c r="M1264" s="9">
        <v>1</v>
      </c>
      <c r="N1264" s="8">
        <v>0</v>
      </c>
      <c r="O1264" s="9">
        <v>0</v>
      </c>
      <c r="P1264" s="9">
        <v>1</v>
      </c>
      <c r="Q1264" s="9">
        <v>0</v>
      </c>
      <c r="R1264" s="9">
        <v>0</v>
      </c>
      <c r="S1264" s="8">
        <v>3010</v>
      </c>
      <c r="T1264" s="9">
        <v>15</v>
      </c>
      <c r="U1264" s="9">
        <f t="shared" si="303"/>
        <v>2994</v>
      </c>
      <c r="V1264" s="9">
        <f t="shared" si="305"/>
        <v>24</v>
      </c>
      <c r="W1264" s="7">
        <v>13.3</v>
      </c>
      <c r="X1264" s="7">
        <v>1</v>
      </c>
      <c r="Y1264" s="9">
        <v>1</v>
      </c>
      <c r="Z1264" s="9">
        <v>0</v>
      </c>
      <c r="AA1264" s="9">
        <v>1</v>
      </c>
      <c r="AB1264" s="9">
        <v>0</v>
      </c>
      <c r="AC1264" s="9">
        <v>0</v>
      </c>
      <c r="AD1264" s="29">
        <v>0</v>
      </c>
      <c r="AE1264" s="187">
        <v>0</v>
      </c>
      <c r="AF1264" s="9">
        <v>1</v>
      </c>
      <c r="AG1264" s="29">
        <v>0</v>
      </c>
      <c r="AH1264" s="9">
        <v>0</v>
      </c>
      <c r="AI1264" s="29">
        <v>1</v>
      </c>
      <c r="AJ1264" s="20">
        <v>1976</v>
      </c>
      <c r="AK1264" s="32">
        <v>8.5000000000000006E-2</v>
      </c>
      <c r="AL1264" s="32">
        <v>8.5000000000000006E-2</v>
      </c>
      <c r="AM1264" s="32">
        <v>0.33</v>
      </c>
      <c r="AN1264" s="42">
        <v>0.5</v>
      </c>
      <c r="AO1264" s="41">
        <v>1</v>
      </c>
      <c r="AP1264" s="17">
        <v>0</v>
      </c>
      <c r="AQ1264" s="183">
        <v>1</v>
      </c>
      <c r="AR1264" s="39">
        <v>0</v>
      </c>
      <c r="AS1264" t="s">
        <v>98</v>
      </c>
      <c r="AT1264" s="39" t="s">
        <v>98</v>
      </c>
      <c r="AV1264" s="17"/>
      <c r="AW1264" t="s">
        <v>98</v>
      </c>
      <c r="AX1264" s="17" t="s">
        <v>98</v>
      </c>
      <c r="AY1264" s="17" t="s">
        <v>233</v>
      </c>
      <c r="BE1264" s="17"/>
      <c r="BH1264" s="17"/>
      <c r="BK1264" s="24">
        <f t="shared" ref="BK1264:BK1286" si="310">14.5*0.255+16.5*0.241+19*0.246+22.5*0.258</f>
        <v>18.152999999999999</v>
      </c>
      <c r="BL1264">
        <v>1</v>
      </c>
      <c r="BM1264">
        <v>0</v>
      </c>
      <c r="BN1264">
        <v>0</v>
      </c>
      <c r="BO1264" s="179">
        <v>0</v>
      </c>
      <c r="BP1264" s="179">
        <v>0</v>
      </c>
      <c r="BQ1264" s="179">
        <v>0</v>
      </c>
      <c r="BR1264" s="179">
        <v>0</v>
      </c>
      <c r="BS1264" s="17">
        <v>0</v>
      </c>
      <c r="BT1264" s="179">
        <v>0</v>
      </c>
      <c r="BU1264" s="179">
        <v>0</v>
      </c>
      <c r="BV1264" s="179">
        <v>1</v>
      </c>
      <c r="BW1264" s="17">
        <v>0</v>
      </c>
      <c r="BX1264" s="179">
        <v>0</v>
      </c>
      <c r="BY1264" s="179">
        <v>0</v>
      </c>
      <c r="BZ1264" s="179">
        <v>0</v>
      </c>
      <c r="CA1264" s="179">
        <v>0</v>
      </c>
      <c r="CB1264" s="17">
        <v>0</v>
      </c>
      <c r="CC1264" s="179">
        <v>0</v>
      </c>
      <c r="CD1264" s="179">
        <v>0</v>
      </c>
      <c r="CE1264" s="179">
        <v>1</v>
      </c>
      <c r="CF1264" s="179">
        <v>1</v>
      </c>
      <c r="CG1264" s="179">
        <v>1</v>
      </c>
      <c r="CH1264" s="179">
        <v>0</v>
      </c>
      <c r="CI1264" s="179">
        <v>0</v>
      </c>
      <c r="CJ1264" s="179">
        <v>0</v>
      </c>
      <c r="CK1264" s="179">
        <v>0</v>
      </c>
      <c r="CL1264" s="179">
        <v>1</v>
      </c>
      <c r="CM1264" s="17">
        <v>1</v>
      </c>
      <c r="CX1264" s="33" t="s">
        <v>85</v>
      </c>
    </row>
    <row r="1265" spans="1:102" x14ac:dyDescent="0.25">
      <c r="A1265">
        <v>1264</v>
      </c>
      <c r="B1265">
        <v>82</v>
      </c>
      <c r="C1265" s="24" t="s">
        <v>4264</v>
      </c>
      <c r="D1265" s="12">
        <v>7.3</v>
      </c>
      <c r="E1265" s="13">
        <v>0.4</v>
      </c>
      <c r="F1265" s="7">
        <f t="shared" si="309"/>
        <v>18.25</v>
      </c>
      <c r="G1265" s="7">
        <f t="shared" si="301"/>
        <v>6.8999999999999995</v>
      </c>
      <c r="H1265" s="15">
        <f t="shared" si="302"/>
        <v>7.7</v>
      </c>
      <c r="I1265" s="11">
        <f t="shared" si="306"/>
        <v>0.31644458315990853</v>
      </c>
      <c r="J1265" s="32">
        <f t="shared" si="307"/>
        <v>1.7339429214241565E-2</v>
      </c>
      <c r="K1265" s="32">
        <f t="shared" si="308"/>
        <v>57.672025280893337</v>
      </c>
      <c r="L1265" s="8">
        <v>0</v>
      </c>
      <c r="M1265" s="9">
        <v>1</v>
      </c>
      <c r="N1265" s="8">
        <v>0</v>
      </c>
      <c r="O1265" s="9">
        <v>0</v>
      </c>
      <c r="P1265" s="9">
        <v>1</v>
      </c>
      <c r="Q1265" s="9">
        <v>0</v>
      </c>
      <c r="R1265" s="9">
        <v>0</v>
      </c>
      <c r="S1265" s="8">
        <v>3010</v>
      </c>
      <c r="T1265" s="9">
        <v>16</v>
      </c>
      <c r="U1265" s="9">
        <f t="shared" si="303"/>
        <v>2993</v>
      </c>
      <c r="V1265" s="9">
        <f t="shared" si="305"/>
        <v>24</v>
      </c>
      <c r="W1265" s="7">
        <v>13.3</v>
      </c>
      <c r="X1265" s="7">
        <v>1</v>
      </c>
      <c r="Y1265" s="9">
        <v>1</v>
      </c>
      <c r="Z1265" s="9">
        <v>0</v>
      </c>
      <c r="AA1265" s="9">
        <v>1</v>
      </c>
      <c r="AB1265" s="9">
        <v>0</v>
      </c>
      <c r="AC1265" s="9">
        <v>0</v>
      </c>
      <c r="AD1265" s="29">
        <v>0</v>
      </c>
      <c r="AE1265" s="187">
        <v>0</v>
      </c>
      <c r="AF1265" s="9">
        <v>1</v>
      </c>
      <c r="AG1265" s="29">
        <v>0</v>
      </c>
      <c r="AH1265" s="9">
        <v>0</v>
      </c>
      <c r="AI1265" s="29">
        <v>1</v>
      </c>
      <c r="AJ1265" s="20">
        <v>1976</v>
      </c>
      <c r="AK1265" s="32">
        <v>8.5000000000000006E-2</v>
      </c>
      <c r="AL1265" s="32">
        <v>8.5000000000000006E-2</v>
      </c>
      <c r="AM1265" s="32">
        <v>0.33</v>
      </c>
      <c r="AN1265" s="42">
        <v>0.5</v>
      </c>
      <c r="AO1265" s="41">
        <v>1</v>
      </c>
      <c r="AP1265" s="17">
        <v>0</v>
      </c>
      <c r="AQ1265" s="183">
        <v>1</v>
      </c>
      <c r="AR1265" s="39">
        <v>0</v>
      </c>
      <c r="AS1265" t="s">
        <v>98</v>
      </c>
      <c r="AT1265" s="39" t="s">
        <v>98</v>
      </c>
      <c r="AV1265" s="17"/>
      <c r="AW1265" t="s">
        <v>98</v>
      </c>
      <c r="AX1265" s="17" t="s">
        <v>98</v>
      </c>
      <c r="AY1265" s="17" t="s">
        <v>233</v>
      </c>
      <c r="BE1265" s="17"/>
      <c r="BH1265" s="17"/>
      <c r="BK1265" s="24">
        <f t="shared" si="310"/>
        <v>18.152999999999999</v>
      </c>
      <c r="BL1265">
        <v>1</v>
      </c>
      <c r="BM1265">
        <v>0</v>
      </c>
      <c r="BN1265">
        <v>0</v>
      </c>
      <c r="BO1265" s="179">
        <v>0</v>
      </c>
      <c r="BP1265" s="179">
        <v>0</v>
      </c>
      <c r="BQ1265" s="179">
        <v>0</v>
      </c>
      <c r="BR1265" s="179">
        <v>0</v>
      </c>
      <c r="BS1265" s="17">
        <v>0</v>
      </c>
      <c r="BT1265" s="179">
        <v>0</v>
      </c>
      <c r="BU1265" s="179">
        <v>1</v>
      </c>
      <c r="BV1265" s="179">
        <v>0</v>
      </c>
      <c r="BW1265" s="17">
        <v>0</v>
      </c>
      <c r="BX1265" s="179">
        <v>0</v>
      </c>
      <c r="BY1265" s="179">
        <v>0</v>
      </c>
      <c r="BZ1265" s="179">
        <v>0</v>
      </c>
      <c r="CA1265" s="179">
        <v>0</v>
      </c>
      <c r="CB1265" s="17">
        <v>0</v>
      </c>
      <c r="CC1265" s="179">
        <v>0</v>
      </c>
      <c r="CD1265" s="179">
        <v>0</v>
      </c>
      <c r="CE1265" s="179">
        <v>1</v>
      </c>
      <c r="CF1265" s="179">
        <v>1</v>
      </c>
      <c r="CG1265" s="179">
        <v>1</v>
      </c>
      <c r="CH1265" s="179">
        <v>0</v>
      </c>
      <c r="CI1265" s="179">
        <v>0</v>
      </c>
      <c r="CJ1265" s="179">
        <v>0</v>
      </c>
      <c r="CK1265" s="179">
        <v>0</v>
      </c>
      <c r="CL1265" s="179">
        <v>1</v>
      </c>
      <c r="CM1265" s="17">
        <v>1</v>
      </c>
      <c r="CX1265" s="33" t="s">
        <v>85</v>
      </c>
    </row>
    <row r="1266" spans="1:102" x14ac:dyDescent="0.25">
      <c r="A1266">
        <v>1265</v>
      </c>
      <c r="B1266">
        <v>82</v>
      </c>
      <c r="C1266" s="24" t="s">
        <v>4264</v>
      </c>
      <c r="D1266" s="12">
        <v>7.4</v>
      </c>
      <c r="E1266" s="13">
        <v>0.4</v>
      </c>
      <c r="F1266" s="7">
        <f t="shared" si="309"/>
        <v>18.5</v>
      </c>
      <c r="G1266" s="7">
        <f t="shared" si="301"/>
        <v>7</v>
      </c>
      <c r="H1266" s="15">
        <f t="shared" si="302"/>
        <v>7.8000000000000007</v>
      </c>
      <c r="I1266" s="11">
        <f t="shared" si="306"/>
        <v>0.3203853494429203</v>
      </c>
      <c r="J1266" s="32">
        <f t="shared" si="307"/>
        <v>1.731812699691461E-2</v>
      </c>
      <c r="K1266" s="32">
        <f t="shared" si="308"/>
        <v>57.742964939462539</v>
      </c>
      <c r="L1266" s="8">
        <v>0</v>
      </c>
      <c r="M1266" s="9">
        <v>1</v>
      </c>
      <c r="N1266" s="8">
        <v>0</v>
      </c>
      <c r="O1266" s="9">
        <v>0</v>
      </c>
      <c r="P1266" s="9">
        <v>1</v>
      </c>
      <c r="Q1266" s="9">
        <v>0</v>
      </c>
      <c r="R1266" s="9">
        <v>0</v>
      </c>
      <c r="S1266" s="8">
        <v>3010</v>
      </c>
      <c r="T1266" s="9">
        <v>17</v>
      </c>
      <c r="U1266" s="9">
        <f t="shared" si="303"/>
        <v>2992</v>
      </c>
      <c r="V1266" s="9">
        <f t="shared" si="305"/>
        <v>24</v>
      </c>
      <c r="W1266" s="7">
        <v>13.3</v>
      </c>
      <c r="X1266" s="7">
        <v>1</v>
      </c>
      <c r="Y1266" s="9">
        <v>1</v>
      </c>
      <c r="Z1266" s="9">
        <v>0</v>
      </c>
      <c r="AA1266" s="9">
        <v>1</v>
      </c>
      <c r="AB1266" s="9">
        <v>0</v>
      </c>
      <c r="AC1266" s="9">
        <v>0</v>
      </c>
      <c r="AD1266" s="29">
        <v>0</v>
      </c>
      <c r="AE1266" s="187">
        <v>0</v>
      </c>
      <c r="AF1266" s="9">
        <v>1</v>
      </c>
      <c r="AG1266" s="29">
        <v>0</v>
      </c>
      <c r="AH1266" s="9">
        <v>0</v>
      </c>
      <c r="AI1266" s="29">
        <v>1</v>
      </c>
      <c r="AJ1266" s="20">
        <v>1976</v>
      </c>
      <c r="AK1266" s="32">
        <v>8.5000000000000006E-2</v>
      </c>
      <c r="AL1266" s="32">
        <v>8.5000000000000006E-2</v>
      </c>
      <c r="AM1266" s="32">
        <v>0.33</v>
      </c>
      <c r="AN1266" s="42">
        <v>0.5</v>
      </c>
      <c r="AO1266" s="41">
        <v>1</v>
      </c>
      <c r="AP1266" s="17">
        <v>0</v>
      </c>
      <c r="AQ1266" s="183">
        <v>1</v>
      </c>
      <c r="AR1266" s="39">
        <v>0</v>
      </c>
      <c r="AS1266" t="s">
        <v>98</v>
      </c>
      <c r="AT1266" s="39" t="s">
        <v>98</v>
      </c>
      <c r="AV1266" s="17"/>
      <c r="AW1266" t="s">
        <v>98</v>
      </c>
      <c r="AX1266" s="17" t="s">
        <v>98</v>
      </c>
      <c r="AY1266" s="17" t="s">
        <v>233</v>
      </c>
      <c r="BE1266" s="17"/>
      <c r="BH1266" s="17"/>
      <c r="BK1266" s="24">
        <f t="shared" si="310"/>
        <v>18.152999999999999</v>
      </c>
      <c r="BL1266">
        <v>1</v>
      </c>
      <c r="BM1266">
        <v>0</v>
      </c>
      <c r="BN1266">
        <v>0</v>
      </c>
      <c r="BO1266" s="179">
        <v>0</v>
      </c>
      <c r="BP1266" s="179">
        <v>0</v>
      </c>
      <c r="BQ1266" s="179">
        <v>0</v>
      </c>
      <c r="BR1266" s="179">
        <v>0</v>
      </c>
      <c r="BS1266" s="17">
        <v>0</v>
      </c>
      <c r="BT1266" s="179">
        <v>0</v>
      </c>
      <c r="BU1266" s="179">
        <v>1</v>
      </c>
      <c r="BV1266" s="179">
        <v>0</v>
      </c>
      <c r="BW1266" s="17">
        <v>0</v>
      </c>
      <c r="BX1266" s="179">
        <v>0</v>
      </c>
      <c r="BY1266" s="179">
        <v>0</v>
      </c>
      <c r="BZ1266" s="179">
        <v>0</v>
      </c>
      <c r="CA1266" s="179">
        <v>0</v>
      </c>
      <c r="CB1266" s="17">
        <v>0</v>
      </c>
      <c r="CC1266" s="179">
        <v>0</v>
      </c>
      <c r="CD1266" s="179">
        <v>0</v>
      </c>
      <c r="CE1266" s="179">
        <v>1</v>
      </c>
      <c r="CF1266" s="179">
        <v>1</v>
      </c>
      <c r="CG1266" s="179">
        <v>1</v>
      </c>
      <c r="CH1266" s="179">
        <v>0</v>
      </c>
      <c r="CI1266" s="179">
        <v>0</v>
      </c>
      <c r="CJ1266" s="179">
        <v>0</v>
      </c>
      <c r="CK1266" s="179">
        <v>0</v>
      </c>
      <c r="CL1266" s="179">
        <v>1</v>
      </c>
      <c r="CM1266" s="17">
        <v>1</v>
      </c>
      <c r="CX1266" s="33" t="s">
        <v>85</v>
      </c>
    </row>
    <row r="1267" spans="1:102" x14ac:dyDescent="0.25">
      <c r="A1267">
        <v>1266</v>
      </c>
      <c r="B1267">
        <v>82</v>
      </c>
      <c r="C1267" s="24" t="s">
        <v>4264</v>
      </c>
      <c r="D1267" s="12">
        <v>7.3</v>
      </c>
      <c r="E1267" s="13">
        <v>0.4</v>
      </c>
      <c r="F1267" s="7">
        <f t="shared" si="309"/>
        <v>18.25</v>
      </c>
      <c r="G1267" s="7">
        <f t="shared" si="301"/>
        <v>6.8999999999999995</v>
      </c>
      <c r="H1267" s="15">
        <f t="shared" si="302"/>
        <v>7.7</v>
      </c>
      <c r="I1267" s="11">
        <f t="shared" si="306"/>
        <v>0.31658739112482909</v>
      </c>
      <c r="J1267" s="32">
        <f t="shared" si="307"/>
        <v>1.7347254308209811E-2</v>
      </c>
      <c r="K1267" s="32">
        <f t="shared" si="308"/>
        <v>57.646010269575463</v>
      </c>
      <c r="L1267" s="8">
        <v>0</v>
      </c>
      <c r="M1267" s="9">
        <v>1</v>
      </c>
      <c r="N1267" s="8">
        <v>0</v>
      </c>
      <c r="O1267" s="9">
        <v>0</v>
      </c>
      <c r="P1267" s="9">
        <v>1</v>
      </c>
      <c r="Q1267" s="9">
        <v>0</v>
      </c>
      <c r="R1267" s="9">
        <v>0</v>
      </c>
      <c r="S1267" s="8">
        <v>3010</v>
      </c>
      <c r="T1267" s="9">
        <v>19</v>
      </c>
      <c r="U1267" s="9">
        <f t="shared" si="303"/>
        <v>2990</v>
      </c>
      <c r="V1267" s="9">
        <f t="shared" si="305"/>
        <v>24</v>
      </c>
      <c r="W1267" s="7">
        <v>13.3</v>
      </c>
      <c r="X1267" s="7">
        <v>1</v>
      </c>
      <c r="Y1267" s="9">
        <v>1</v>
      </c>
      <c r="Z1267" s="9">
        <v>0</v>
      </c>
      <c r="AA1267" s="9">
        <v>1</v>
      </c>
      <c r="AB1267" s="9">
        <v>0</v>
      </c>
      <c r="AC1267" s="9">
        <v>0</v>
      </c>
      <c r="AD1267" s="29">
        <v>0</v>
      </c>
      <c r="AE1267" s="187">
        <v>0</v>
      </c>
      <c r="AF1267" s="9">
        <v>1</v>
      </c>
      <c r="AG1267" s="29">
        <v>0</v>
      </c>
      <c r="AH1267" s="9">
        <v>0</v>
      </c>
      <c r="AI1267" s="29">
        <v>1</v>
      </c>
      <c r="AJ1267" s="20">
        <v>1976</v>
      </c>
      <c r="AK1267" s="32">
        <v>8.5000000000000006E-2</v>
      </c>
      <c r="AL1267" s="32">
        <v>8.5000000000000006E-2</v>
      </c>
      <c r="AM1267" s="32">
        <v>0.33</v>
      </c>
      <c r="AN1267" s="42">
        <v>0.5</v>
      </c>
      <c r="AO1267" s="41">
        <v>1</v>
      </c>
      <c r="AP1267" s="17">
        <v>0</v>
      </c>
      <c r="AQ1267" s="183">
        <v>1</v>
      </c>
      <c r="AR1267" s="39">
        <v>0</v>
      </c>
      <c r="AS1267" t="s">
        <v>98</v>
      </c>
      <c r="AT1267" s="39" t="s">
        <v>98</v>
      </c>
      <c r="AV1267" s="17"/>
      <c r="AW1267" t="s">
        <v>98</v>
      </c>
      <c r="AX1267" s="17" t="s">
        <v>98</v>
      </c>
      <c r="AY1267" s="17" t="s">
        <v>233</v>
      </c>
      <c r="BE1267" s="17"/>
      <c r="BH1267" s="17"/>
      <c r="BK1267" s="24">
        <f t="shared" si="310"/>
        <v>18.152999999999999</v>
      </c>
      <c r="BL1267">
        <v>1</v>
      </c>
      <c r="BM1267">
        <v>0</v>
      </c>
      <c r="BN1267">
        <v>0</v>
      </c>
      <c r="BO1267" s="179">
        <v>0</v>
      </c>
      <c r="BP1267" s="179">
        <v>0</v>
      </c>
      <c r="BQ1267" s="179">
        <v>0</v>
      </c>
      <c r="BR1267" s="179">
        <v>0</v>
      </c>
      <c r="BS1267" s="17">
        <v>0</v>
      </c>
      <c r="BT1267" s="179">
        <v>0</v>
      </c>
      <c r="BU1267" s="179">
        <v>1</v>
      </c>
      <c r="BV1267" s="179">
        <v>0</v>
      </c>
      <c r="BW1267" s="17">
        <v>0</v>
      </c>
      <c r="BX1267" s="179">
        <v>0</v>
      </c>
      <c r="BY1267" s="179">
        <v>0</v>
      </c>
      <c r="BZ1267" s="179">
        <v>0</v>
      </c>
      <c r="CA1267" s="179">
        <v>0</v>
      </c>
      <c r="CB1267" s="17">
        <v>0</v>
      </c>
      <c r="CC1267" s="179">
        <v>0</v>
      </c>
      <c r="CD1267" s="179">
        <v>0</v>
      </c>
      <c r="CE1267" s="179">
        <v>1</v>
      </c>
      <c r="CF1267" s="179">
        <v>1</v>
      </c>
      <c r="CG1267" s="179">
        <v>1</v>
      </c>
      <c r="CH1267" s="179">
        <v>0</v>
      </c>
      <c r="CI1267" s="179">
        <v>0</v>
      </c>
      <c r="CJ1267" s="179">
        <v>0</v>
      </c>
      <c r="CK1267" s="179">
        <v>0</v>
      </c>
      <c r="CL1267" s="179">
        <v>1</v>
      </c>
      <c r="CM1267" s="17">
        <v>1</v>
      </c>
      <c r="CX1267" s="33" t="s">
        <v>85</v>
      </c>
    </row>
    <row r="1268" spans="1:102" x14ac:dyDescent="0.25">
      <c r="A1268">
        <v>1267</v>
      </c>
      <c r="B1268">
        <v>82</v>
      </c>
      <c r="C1268" s="24" t="s">
        <v>4264</v>
      </c>
      <c r="D1268" s="12">
        <v>13.2</v>
      </c>
      <c r="E1268" s="13">
        <v>5.5</v>
      </c>
      <c r="F1268" s="7">
        <f t="shared" si="309"/>
        <v>2.4</v>
      </c>
      <c r="G1268" s="7">
        <f t="shared" si="301"/>
        <v>7.6999999999999993</v>
      </c>
      <c r="H1268" s="15">
        <f t="shared" si="302"/>
        <v>18.7</v>
      </c>
      <c r="I1268" s="11">
        <f t="shared" si="306"/>
        <v>4.3753970368696458E-2</v>
      </c>
      <c r="J1268" s="32">
        <f t="shared" si="307"/>
        <v>1.8230820986956858E-2</v>
      </c>
      <c r="K1268" s="32">
        <f t="shared" si="308"/>
        <v>54.852164952716315</v>
      </c>
      <c r="L1268" s="8">
        <v>0</v>
      </c>
      <c r="M1268" s="9">
        <v>1</v>
      </c>
      <c r="N1268" s="8">
        <v>0</v>
      </c>
      <c r="O1268" s="9">
        <v>0</v>
      </c>
      <c r="P1268" s="9">
        <v>1</v>
      </c>
      <c r="Q1268" s="9">
        <v>0</v>
      </c>
      <c r="R1268" s="9">
        <v>0</v>
      </c>
      <c r="S1268" s="8">
        <v>3010</v>
      </c>
      <c r="T1268" s="9">
        <v>6</v>
      </c>
      <c r="U1268" s="9">
        <f t="shared" si="303"/>
        <v>3003</v>
      </c>
      <c r="V1268" s="9">
        <f t="shared" si="305"/>
        <v>24</v>
      </c>
      <c r="W1268" s="7">
        <v>13.3</v>
      </c>
      <c r="X1268" s="7">
        <v>1</v>
      </c>
      <c r="Y1268" s="9">
        <v>1</v>
      </c>
      <c r="Z1268" s="9">
        <v>0</v>
      </c>
      <c r="AA1268" s="9">
        <v>1</v>
      </c>
      <c r="AB1268" s="9">
        <v>0</v>
      </c>
      <c r="AC1268" s="9">
        <v>0</v>
      </c>
      <c r="AD1268" s="29">
        <v>0</v>
      </c>
      <c r="AE1268" s="187">
        <v>0</v>
      </c>
      <c r="AF1268" s="9">
        <v>1</v>
      </c>
      <c r="AG1268" s="29">
        <v>0</v>
      </c>
      <c r="AH1268" s="9">
        <v>0</v>
      </c>
      <c r="AI1268" s="29">
        <v>1</v>
      </c>
      <c r="AJ1268" s="20">
        <v>1976</v>
      </c>
      <c r="AK1268" s="32">
        <v>8.5000000000000006E-2</v>
      </c>
      <c r="AL1268" s="32">
        <v>8.5000000000000006E-2</v>
      </c>
      <c r="AM1268" s="32">
        <v>0.33</v>
      </c>
      <c r="AN1268" s="42">
        <v>0.5</v>
      </c>
      <c r="AO1268" s="41">
        <v>1</v>
      </c>
      <c r="AP1268" s="17">
        <v>0</v>
      </c>
      <c r="AQ1268" s="183">
        <v>1</v>
      </c>
      <c r="AR1268" s="39">
        <v>0</v>
      </c>
      <c r="AS1268" t="s">
        <v>98</v>
      </c>
      <c r="AT1268" s="39" t="s">
        <v>98</v>
      </c>
      <c r="AV1268" s="17"/>
      <c r="AW1268" t="s">
        <v>98</v>
      </c>
      <c r="AX1268" s="17" t="s">
        <v>98</v>
      </c>
      <c r="AY1268" s="17" t="s">
        <v>233</v>
      </c>
      <c r="BE1268" s="17"/>
      <c r="BH1268" s="17"/>
      <c r="BK1268" s="24">
        <f t="shared" si="310"/>
        <v>18.152999999999999</v>
      </c>
      <c r="BL1268">
        <v>1</v>
      </c>
      <c r="BM1268">
        <v>0</v>
      </c>
      <c r="BN1268">
        <v>0</v>
      </c>
      <c r="BO1268" s="179">
        <v>0</v>
      </c>
      <c r="BP1268" s="179">
        <v>0</v>
      </c>
      <c r="BQ1268" s="179">
        <v>0</v>
      </c>
      <c r="BR1268" s="179">
        <v>0</v>
      </c>
      <c r="BS1268" s="17">
        <v>0</v>
      </c>
      <c r="BT1268" s="179">
        <v>0</v>
      </c>
      <c r="BU1268" s="179">
        <v>1</v>
      </c>
      <c r="BV1268" s="179">
        <v>0</v>
      </c>
      <c r="BW1268" s="17">
        <v>0</v>
      </c>
      <c r="BX1268" s="179">
        <v>0</v>
      </c>
      <c r="BY1268" s="179">
        <v>0</v>
      </c>
      <c r="BZ1268" s="179">
        <v>0</v>
      </c>
      <c r="CA1268" s="179">
        <v>0</v>
      </c>
      <c r="CB1268" s="17">
        <v>0</v>
      </c>
      <c r="CC1268" s="179">
        <v>0</v>
      </c>
      <c r="CD1268" s="179">
        <v>0</v>
      </c>
      <c r="CE1268" s="179">
        <v>1</v>
      </c>
      <c r="CF1268" s="179">
        <v>1</v>
      </c>
      <c r="CG1268" s="179">
        <v>1</v>
      </c>
      <c r="CH1268" s="179">
        <v>0</v>
      </c>
      <c r="CI1268" s="179">
        <v>0</v>
      </c>
      <c r="CJ1268" s="179">
        <v>0</v>
      </c>
      <c r="CK1268" s="179">
        <v>0</v>
      </c>
      <c r="CL1268" s="179">
        <v>1</v>
      </c>
      <c r="CM1268" s="17">
        <v>1</v>
      </c>
      <c r="CX1268" s="33" t="s">
        <v>85</v>
      </c>
    </row>
    <row r="1269" spans="1:102" x14ac:dyDescent="0.25">
      <c r="A1269">
        <v>1268</v>
      </c>
      <c r="B1269">
        <v>82</v>
      </c>
      <c r="C1269" s="24" t="s">
        <v>4264</v>
      </c>
      <c r="D1269" s="12">
        <v>14</v>
      </c>
      <c r="E1269" s="13">
        <v>5.5</v>
      </c>
      <c r="F1269" s="7">
        <f t="shared" si="309"/>
        <v>2.5454545454545454</v>
      </c>
      <c r="G1269" s="7">
        <f t="shared" si="301"/>
        <v>8.5</v>
      </c>
      <c r="H1269" s="15">
        <f t="shared" si="302"/>
        <v>19.5</v>
      </c>
      <c r="I1269" s="11">
        <f t="shared" si="306"/>
        <v>4.6508483848575408E-2</v>
      </c>
      <c r="J1269" s="32">
        <f t="shared" si="307"/>
        <v>1.8271190083368912E-2</v>
      </c>
      <c r="K1269" s="32">
        <f t="shared" si="308"/>
        <v>54.730972390804233</v>
      </c>
      <c r="L1269" s="8">
        <v>0</v>
      </c>
      <c r="M1269" s="9">
        <v>1</v>
      </c>
      <c r="N1269" s="8">
        <v>0</v>
      </c>
      <c r="O1269" s="9">
        <v>0</v>
      </c>
      <c r="P1269" s="9">
        <v>1</v>
      </c>
      <c r="Q1269" s="9">
        <v>0</v>
      </c>
      <c r="R1269" s="9">
        <v>0</v>
      </c>
      <c r="S1269" s="8">
        <v>3010</v>
      </c>
      <c r="T1269" s="9">
        <v>20</v>
      </c>
      <c r="U1269" s="9">
        <f t="shared" ref="U1269:U1270" si="311">S1269-T1269-1</f>
        <v>2989</v>
      </c>
      <c r="V1269" s="9">
        <f t="shared" si="305"/>
        <v>24</v>
      </c>
      <c r="W1269" s="7">
        <v>13.3</v>
      </c>
      <c r="X1269" s="7">
        <v>1</v>
      </c>
      <c r="Y1269" s="9">
        <v>1</v>
      </c>
      <c r="Z1269" s="9">
        <v>0</v>
      </c>
      <c r="AA1269" s="9">
        <v>1</v>
      </c>
      <c r="AB1269" s="9">
        <v>0</v>
      </c>
      <c r="AC1269" s="9">
        <v>0</v>
      </c>
      <c r="AD1269" s="29">
        <v>0</v>
      </c>
      <c r="AE1269" s="187">
        <v>0</v>
      </c>
      <c r="AF1269" s="9">
        <v>1</v>
      </c>
      <c r="AG1269" s="29">
        <v>0</v>
      </c>
      <c r="AH1269" s="9">
        <v>0</v>
      </c>
      <c r="AI1269" s="29">
        <v>1</v>
      </c>
      <c r="AJ1269" s="20">
        <v>1976</v>
      </c>
      <c r="AK1269" s="32">
        <v>8.5000000000000006E-2</v>
      </c>
      <c r="AL1269" s="32">
        <v>8.5000000000000006E-2</v>
      </c>
      <c r="AM1269" s="32">
        <v>0.33</v>
      </c>
      <c r="AN1269" s="42">
        <v>0.5</v>
      </c>
      <c r="AO1269" s="41">
        <v>1</v>
      </c>
      <c r="AP1269" s="17">
        <v>0</v>
      </c>
      <c r="AQ1269" s="183">
        <v>1</v>
      </c>
      <c r="AR1269" s="39">
        <v>0</v>
      </c>
      <c r="AS1269" t="s">
        <v>98</v>
      </c>
      <c r="AT1269" s="39" t="s">
        <v>98</v>
      </c>
      <c r="AV1269" s="17"/>
      <c r="AW1269" t="s">
        <v>98</v>
      </c>
      <c r="AX1269" s="17" t="s">
        <v>98</v>
      </c>
      <c r="AY1269" s="17" t="s">
        <v>233</v>
      </c>
      <c r="BE1269" s="17"/>
      <c r="BH1269" s="17"/>
      <c r="BK1269" s="24">
        <f t="shared" si="310"/>
        <v>18.152999999999999</v>
      </c>
      <c r="BL1269">
        <v>1</v>
      </c>
      <c r="BM1269">
        <v>0</v>
      </c>
      <c r="BN1269">
        <v>0</v>
      </c>
      <c r="BO1269" s="179">
        <v>0</v>
      </c>
      <c r="BP1269" s="179">
        <v>0</v>
      </c>
      <c r="BQ1269" s="179">
        <v>0</v>
      </c>
      <c r="BR1269" s="179">
        <v>0</v>
      </c>
      <c r="BS1269" s="17">
        <v>0</v>
      </c>
      <c r="BT1269" s="179">
        <v>0</v>
      </c>
      <c r="BU1269" s="179">
        <v>1</v>
      </c>
      <c r="BV1269" s="179">
        <v>0</v>
      </c>
      <c r="BW1269" s="17">
        <v>0</v>
      </c>
      <c r="BX1269" s="179">
        <v>0</v>
      </c>
      <c r="BY1269" s="179">
        <v>0</v>
      </c>
      <c r="BZ1269" s="179">
        <v>0</v>
      </c>
      <c r="CA1269" s="179">
        <v>0</v>
      </c>
      <c r="CB1269" s="17">
        <v>0</v>
      </c>
      <c r="CC1269" s="179">
        <v>0</v>
      </c>
      <c r="CD1269" s="179">
        <v>0</v>
      </c>
      <c r="CE1269" s="179">
        <v>1</v>
      </c>
      <c r="CF1269" s="179">
        <v>1</v>
      </c>
      <c r="CG1269" s="179">
        <v>1</v>
      </c>
      <c r="CH1269" s="179">
        <v>0</v>
      </c>
      <c r="CI1269" s="179">
        <v>0</v>
      </c>
      <c r="CJ1269" s="179">
        <v>0</v>
      </c>
      <c r="CK1269" s="179">
        <v>0</v>
      </c>
      <c r="CL1269" s="179">
        <v>1</v>
      </c>
      <c r="CM1269" s="17">
        <v>1</v>
      </c>
      <c r="CX1269" s="33" t="s">
        <v>85</v>
      </c>
    </row>
    <row r="1270" spans="1:102" x14ac:dyDescent="0.25">
      <c r="A1270">
        <v>1269</v>
      </c>
      <c r="B1270">
        <v>82</v>
      </c>
      <c r="C1270" s="24" t="s">
        <v>4264</v>
      </c>
      <c r="D1270" s="12">
        <v>12.2</v>
      </c>
      <c r="E1270" s="13">
        <v>4.5999999999999996</v>
      </c>
      <c r="F1270" s="7">
        <f t="shared" si="309"/>
        <v>2.6521739130434785</v>
      </c>
      <c r="G1270" s="7">
        <f t="shared" si="301"/>
        <v>7.6</v>
      </c>
      <c r="H1270" s="15">
        <f t="shared" si="302"/>
        <v>16.799999999999997</v>
      </c>
      <c r="I1270" s="11">
        <f t="shared" si="306"/>
        <v>4.8341074169019026E-2</v>
      </c>
      <c r="J1270" s="32">
        <f t="shared" si="307"/>
        <v>1.8226962391597337E-2</v>
      </c>
      <c r="K1270" s="32">
        <f t="shared" si="308"/>
        <v>54.863776997806383</v>
      </c>
      <c r="L1270" s="8">
        <v>0</v>
      </c>
      <c r="M1270" s="9">
        <v>1</v>
      </c>
      <c r="N1270" s="8">
        <v>0</v>
      </c>
      <c r="O1270" s="9">
        <v>0</v>
      </c>
      <c r="P1270" s="9">
        <v>1</v>
      </c>
      <c r="Q1270" s="9">
        <v>0</v>
      </c>
      <c r="R1270" s="9">
        <v>0</v>
      </c>
      <c r="S1270" s="8">
        <v>3010</v>
      </c>
      <c r="T1270" s="9">
        <v>6</v>
      </c>
      <c r="U1270" s="9">
        <f t="shared" si="311"/>
        <v>3003</v>
      </c>
      <c r="V1270" s="9">
        <f t="shared" si="305"/>
        <v>24</v>
      </c>
      <c r="W1270" s="7">
        <v>13.3</v>
      </c>
      <c r="X1270" s="7">
        <v>1</v>
      </c>
      <c r="Y1270" s="9">
        <v>1</v>
      </c>
      <c r="Z1270" s="9">
        <v>0</v>
      </c>
      <c r="AA1270" s="9">
        <v>1</v>
      </c>
      <c r="AB1270" s="9">
        <v>0</v>
      </c>
      <c r="AC1270" s="9">
        <v>0</v>
      </c>
      <c r="AD1270" s="29">
        <v>0</v>
      </c>
      <c r="AE1270" s="187">
        <v>0</v>
      </c>
      <c r="AF1270" s="9">
        <v>1</v>
      </c>
      <c r="AG1270" s="29">
        <v>0</v>
      </c>
      <c r="AH1270" s="9">
        <v>0</v>
      </c>
      <c r="AI1270" s="29">
        <v>1</v>
      </c>
      <c r="AJ1270" s="20">
        <v>1976</v>
      </c>
      <c r="AK1270" s="32">
        <v>8.5000000000000006E-2</v>
      </c>
      <c r="AL1270" s="32">
        <v>8.5000000000000006E-2</v>
      </c>
      <c r="AM1270" s="32">
        <v>0.33</v>
      </c>
      <c r="AN1270" s="42">
        <v>0.5</v>
      </c>
      <c r="AO1270" s="41">
        <v>1</v>
      </c>
      <c r="AP1270" s="17">
        <v>0</v>
      </c>
      <c r="AQ1270" s="183">
        <v>1</v>
      </c>
      <c r="AR1270" s="39">
        <v>0</v>
      </c>
      <c r="AS1270" t="s">
        <v>98</v>
      </c>
      <c r="AT1270" s="39" t="s">
        <v>98</v>
      </c>
      <c r="AV1270" s="17"/>
      <c r="AW1270" t="s">
        <v>98</v>
      </c>
      <c r="AX1270" s="17" t="s">
        <v>98</v>
      </c>
      <c r="AY1270" s="17" t="s">
        <v>233</v>
      </c>
      <c r="BE1270" s="17"/>
      <c r="BH1270" s="17"/>
      <c r="BK1270" s="24">
        <f t="shared" si="310"/>
        <v>18.152999999999999</v>
      </c>
      <c r="BL1270">
        <v>1</v>
      </c>
      <c r="BM1270">
        <v>0</v>
      </c>
      <c r="BN1270">
        <v>0</v>
      </c>
      <c r="BO1270" s="179">
        <v>0</v>
      </c>
      <c r="BP1270" s="179">
        <v>0</v>
      </c>
      <c r="BQ1270" s="179">
        <v>0</v>
      </c>
      <c r="BR1270" s="179">
        <v>0</v>
      </c>
      <c r="BS1270" s="17">
        <v>0</v>
      </c>
      <c r="BT1270" s="179">
        <v>0</v>
      </c>
      <c r="BU1270" s="179">
        <v>1</v>
      </c>
      <c r="BV1270" s="179">
        <v>0</v>
      </c>
      <c r="BW1270" s="17">
        <v>0</v>
      </c>
      <c r="BX1270" s="179">
        <v>0</v>
      </c>
      <c r="BY1270" s="179">
        <v>0</v>
      </c>
      <c r="BZ1270" s="179">
        <v>0</v>
      </c>
      <c r="CA1270" s="179">
        <v>0</v>
      </c>
      <c r="CB1270" s="17">
        <v>0</v>
      </c>
      <c r="CC1270" s="179">
        <v>0</v>
      </c>
      <c r="CD1270" s="179">
        <v>0</v>
      </c>
      <c r="CE1270" s="179">
        <v>1</v>
      </c>
      <c r="CF1270" s="179">
        <v>1</v>
      </c>
      <c r="CG1270" s="179">
        <v>1</v>
      </c>
      <c r="CH1270" s="179">
        <v>0</v>
      </c>
      <c r="CI1270" s="179">
        <v>0</v>
      </c>
      <c r="CJ1270" s="179">
        <v>0</v>
      </c>
      <c r="CK1270" s="179">
        <v>0</v>
      </c>
      <c r="CL1270" s="179">
        <v>1</v>
      </c>
      <c r="CM1270" s="17">
        <v>1</v>
      </c>
      <c r="CX1270" s="33" t="s">
        <v>85</v>
      </c>
    </row>
    <row r="1271" spans="1:102" x14ac:dyDescent="0.25">
      <c r="A1271">
        <v>1270</v>
      </c>
      <c r="B1271">
        <v>82</v>
      </c>
      <c r="C1271" s="24" t="s">
        <v>4264</v>
      </c>
      <c r="D1271" s="12">
        <v>13.2</v>
      </c>
      <c r="E1271" s="13">
        <v>4.9000000000000004</v>
      </c>
      <c r="F1271" s="7">
        <f t="shared" si="309"/>
        <v>2.6938775510204076</v>
      </c>
      <c r="G1271" s="7">
        <f t="shared" si="301"/>
        <v>8.2999999999999989</v>
      </c>
      <c r="H1271" s="15">
        <f t="shared" si="302"/>
        <v>18.100000000000001</v>
      </c>
      <c r="I1271" s="11">
        <f t="shared" si="306"/>
        <v>4.9213961148192452E-2</v>
      </c>
      <c r="J1271" s="32">
        <f t="shared" si="307"/>
        <v>1.8268818911071443E-2</v>
      </c>
      <c r="K1271" s="32">
        <f t="shared" si="308"/>
        <v>54.73807611032646</v>
      </c>
      <c r="L1271" s="8">
        <v>0</v>
      </c>
      <c r="M1271" s="9">
        <v>1</v>
      </c>
      <c r="N1271" s="8">
        <v>0</v>
      </c>
      <c r="O1271" s="9">
        <v>0</v>
      </c>
      <c r="P1271" s="9">
        <v>1</v>
      </c>
      <c r="Q1271" s="9">
        <v>0</v>
      </c>
      <c r="R1271" s="9">
        <v>0</v>
      </c>
      <c r="S1271" s="8">
        <v>3010</v>
      </c>
      <c r="T1271" s="9">
        <v>20</v>
      </c>
      <c r="U1271" s="9">
        <f t="shared" ref="U1271" si="312">S1271-T1271-1</f>
        <v>2989</v>
      </c>
      <c r="V1271" s="9">
        <f t="shared" si="305"/>
        <v>24</v>
      </c>
      <c r="W1271" s="7">
        <v>13.3</v>
      </c>
      <c r="X1271" s="7">
        <v>1</v>
      </c>
      <c r="Y1271" s="9">
        <v>1</v>
      </c>
      <c r="Z1271" s="9">
        <v>0</v>
      </c>
      <c r="AA1271" s="9">
        <v>1</v>
      </c>
      <c r="AB1271" s="9">
        <v>0</v>
      </c>
      <c r="AC1271" s="9">
        <v>0</v>
      </c>
      <c r="AD1271" s="29">
        <v>0</v>
      </c>
      <c r="AE1271" s="187">
        <v>0</v>
      </c>
      <c r="AF1271" s="9">
        <v>1</v>
      </c>
      <c r="AG1271" s="29">
        <v>0</v>
      </c>
      <c r="AH1271" s="9">
        <v>0</v>
      </c>
      <c r="AI1271" s="29">
        <v>1</v>
      </c>
      <c r="AJ1271" s="20">
        <v>1976</v>
      </c>
      <c r="AK1271" s="32">
        <v>8.5000000000000006E-2</v>
      </c>
      <c r="AL1271" s="32">
        <v>8.5000000000000006E-2</v>
      </c>
      <c r="AM1271" s="32">
        <v>0.33</v>
      </c>
      <c r="AN1271" s="42">
        <v>0.5</v>
      </c>
      <c r="AO1271" s="41">
        <v>1</v>
      </c>
      <c r="AP1271" s="17">
        <v>0</v>
      </c>
      <c r="AQ1271" s="183">
        <v>1</v>
      </c>
      <c r="AR1271" s="39">
        <v>0</v>
      </c>
      <c r="AS1271" t="s">
        <v>98</v>
      </c>
      <c r="AT1271" s="39" t="s">
        <v>98</v>
      </c>
      <c r="AV1271" s="17"/>
      <c r="AW1271" t="s">
        <v>98</v>
      </c>
      <c r="AX1271" s="17" t="s">
        <v>98</v>
      </c>
      <c r="AY1271" s="17" t="s">
        <v>233</v>
      </c>
      <c r="BE1271" s="17"/>
      <c r="BH1271" s="17"/>
      <c r="BK1271" s="24">
        <f t="shared" si="310"/>
        <v>18.152999999999999</v>
      </c>
      <c r="BL1271">
        <v>1</v>
      </c>
      <c r="BM1271">
        <v>0</v>
      </c>
      <c r="BN1271">
        <v>0</v>
      </c>
      <c r="BO1271" s="179">
        <v>0</v>
      </c>
      <c r="BP1271" s="179">
        <v>0</v>
      </c>
      <c r="BQ1271" s="179">
        <v>0</v>
      </c>
      <c r="BR1271" s="179">
        <v>0</v>
      </c>
      <c r="BS1271" s="17">
        <v>0</v>
      </c>
      <c r="BT1271" s="179">
        <v>0</v>
      </c>
      <c r="BU1271" s="179">
        <v>1</v>
      </c>
      <c r="BV1271" s="179">
        <v>0</v>
      </c>
      <c r="BW1271" s="17">
        <v>0</v>
      </c>
      <c r="BX1271" s="179">
        <v>0</v>
      </c>
      <c r="BY1271" s="179">
        <v>0</v>
      </c>
      <c r="BZ1271" s="179">
        <v>0</v>
      </c>
      <c r="CA1271" s="179">
        <v>0</v>
      </c>
      <c r="CB1271" s="17">
        <v>0</v>
      </c>
      <c r="CC1271" s="179">
        <v>0</v>
      </c>
      <c r="CD1271" s="179">
        <v>0</v>
      </c>
      <c r="CE1271" s="179">
        <v>1</v>
      </c>
      <c r="CF1271" s="179">
        <v>1</v>
      </c>
      <c r="CG1271" s="179">
        <v>1</v>
      </c>
      <c r="CH1271" s="179">
        <v>0</v>
      </c>
      <c r="CI1271" s="179">
        <v>0</v>
      </c>
      <c r="CJ1271" s="179">
        <v>0</v>
      </c>
      <c r="CK1271" s="179">
        <v>0</v>
      </c>
      <c r="CL1271" s="179">
        <v>1</v>
      </c>
      <c r="CM1271" s="17">
        <v>1</v>
      </c>
      <c r="CX1271" s="33" t="s">
        <v>85</v>
      </c>
    </row>
    <row r="1272" spans="1:102" x14ac:dyDescent="0.25">
      <c r="A1272">
        <v>1271</v>
      </c>
      <c r="B1272">
        <v>82</v>
      </c>
      <c r="C1272" s="24" t="s">
        <v>4264</v>
      </c>
      <c r="D1272" s="12">
        <v>6.6</v>
      </c>
      <c r="E1272" s="13">
        <v>0.6</v>
      </c>
      <c r="F1272" s="7">
        <f t="shared" si="309"/>
        <v>11</v>
      </c>
      <c r="G1272" s="7">
        <f t="shared" si="301"/>
        <v>6</v>
      </c>
      <c r="H1272" s="15">
        <f t="shared" si="302"/>
        <v>7.1999999999999993</v>
      </c>
      <c r="I1272" s="11">
        <f t="shared" si="306"/>
        <v>0.20999097578833345</v>
      </c>
      <c r="J1272" s="32">
        <f t="shared" si="307"/>
        <v>1.9090088708030313E-2</v>
      </c>
      <c r="K1272" s="32">
        <f t="shared" si="308"/>
        <v>52.38320341483518</v>
      </c>
      <c r="L1272" s="8">
        <v>0</v>
      </c>
      <c r="M1272" s="9">
        <v>1</v>
      </c>
      <c r="N1272" s="8">
        <v>0</v>
      </c>
      <c r="O1272" s="9">
        <v>0</v>
      </c>
      <c r="P1272" s="9">
        <v>1</v>
      </c>
      <c r="Q1272" s="9">
        <v>0</v>
      </c>
      <c r="R1272" s="9">
        <v>0</v>
      </c>
      <c r="S1272" s="8">
        <v>2639</v>
      </c>
      <c r="T1272" s="9">
        <v>15</v>
      </c>
      <c r="U1272" s="9">
        <f t="shared" ref="U1272:U1287" si="313">S1272-T1272-1</f>
        <v>2623</v>
      </c>
      <c r="V1272" s="9">
        <f t="shared" si="305"/>
        <v>24</v>
      </c>
      <c r="W1272" s="7">
        <v>13.3</v>
      </c>
      <c r="X1272" s="7">
        <v>1</v>
      </c>
      <c r="Y1272" s="9">
        <v>1</v>
      </c>
      <c r="Z1272" s="9">
        <v>0</v>
      </c>
      <c r="AA1272" s="9">
        <v>1</v>
      </c>
      <c r="AB1272" s="9">
        <v>0</v>
      </c>
      <c r="AC1272" s="9">
        <v>0</v>
      </c>
      <c r="AD1272" s="29">
        <v>0</v>
      </c>
      <c r="AE1272" s="187">
        <v>0</v>
      </c>
      <c r="AF1272" s="9">
        <v>1</v>
      </c>
      <c r="AG1272" s="29">
        <v>0</v>
      </c>
      <c r="AH1272" s="9">
        <v>0</v>
      </c>
      <c r="AI1272" s="29">
        <v>1</v>
      </c>
      <c r="AJ1272" s="20">
        <v>1978</v>
      </c>
      <c r="AK1272" s="32">
        <v>8.5000000000000006E-2</v>
      </c>
      <c r="AL1272" s="32">
        <v>8.5000000000000006E-2</v>
      </c>
      <c r="AM1272" s="32">
        <v>0.33</v>
      </c>
      <c r="AN1272" s="42">
        <v>0.5</v>
      </c>
      <c r="AO1272" s="41">
        <v>1</v>
      </c>
      <c r="AP1272" s="17">
        <v>0</v>
      </c>
      <c r="AQ1272" s="183">
        <v>1</v>
      </c>
      <c r="AR1272" s="39">
        <v>0</v>
      </c>
      <c r="AS1272" t="s">
        <v>98</v>
      </c>
      <c r="AT1272" s="39" t="s">
        <v>98</v>
      </c>
      <c r="AV1272" s="17"/>
      <c r="AW1272" t="s">
        <v>98</v>
      </c>
      <c r="AX1272" s="17" t="s">
        <v>98</v>
      </c>
      <c r="AY1272" s="17" t="s">
        <v>233</v>
      </c>
      <c r="BE1272" s="17"/>
      <c r="BH1272" s="17"/>
      <c r="BK1272" s="24">
        <f t="shared" si="310"/>
        <v>18.152999999999999</v>
      </c>
      <c r="BL1272">
        <v>1</v>
      </c>
      <c r="BM1272">
        <v>0</v>
      </c>
      <c r="BN1272">
        <v>0</v>
      </c>
      <c r="BO1272" s="179">
        <v>0</v>
      </c>
      <c r="BP1272" s="179">
        <v>0</v>
      </c>
      <c r="BQ1272" s="179">
        <v>0</v>
      </c>
      <c r="BR1272" s="179">
        <v>0</v>
      </c>
      <c r="BS1272" s="17">
        <v>0</v>
      </c>
      <c r="BT1272" s="179">
        <v>0</v>
      </c>
      <c r="BU1272" s="179">
        <v>1</v>
      </c>
      <c r="BV1272" s="179">
        <v>0</v>
      </c>
      <c r="BW1272" s="17">
        <v>0</v>
      </c>
      <c r="BX1272" s="179">
        <v>0</v>
      </c>
      <c r="BY1272" s="179">
        <v>0</v>
      </c>
      <c r="BZ1272" s="179">
        <v>0</v>
      </c>
      <c r="CA1272" s="179">
        <v>0</v>
      </c>
      <c r="CB1272" s="17">
        <v>0</v>
      </c>
      <c r="CC1272" s="179">
        <v>0</v>
      </c>
      <c r="CD1272" s="179">
        <v>0</v>
      </c>
      <c r="CE1272" s="179">
        <v>1</v>
      </c>
      <c r="CF1272" s="179">
        <v>1</v>
      </c>
      <c r="CG1272" s="179">
        <v>1</v>
      </c>
      <c r="CH1272" s="179">
        <v>0</v>
      </c>
      <c r="CI1272" s="179">
        <v>0</v>
      </c>
      <c r="CJ1272" s="179">
        <v>0</v>
      </c>
      <c r="CK1272" s="179">
        <v>0</v>
      </c>
      <c r="CL1272" s="179">
        <v>1</v>
      </c>
      <c r="CM1272" s="17">
        <v>1</v>
      </c>
      <c r="CX1272" s="33" t="s">
        <v>85</v>
      </c>
    </row>
    <row r="1273" spans="1:102" x14ac:dyDescent="0.25">
      <c r="A1273">
        <v>1272</v>
      </c>
      <c r="B1273">
        <v>82</v>
      </c>
      <c r="C1273" s="24" t="s">
        <v>4264</v>
      </c>
      <c r="D1273" s="12">
        <v>5.5</v>
      </c>
      <c r="E1273" s="13">
        <v>0.4</v>
      </c>
      <c r="F1273" s="7">
        <f t="shared" si="309"/>
        <v>13.75</v>
      </c>
      <c r="G1273" s="7">
        <f t="shared" si="301"/>
        <v>5.0999999999999996</v>
      </c>
      <c r="H1273" s="15">
        <f t="shared" si="302"/>
        <v>5.9</v>
      </c>
      <c r="I1273" s="11">
        <f t="shared" si="306"/>
        <v>0.24553326757768423</v>
      </c>
      <c r="J1273" s="32">
        <f t="shared" si="307"/>
        <v>1.7856964914740672E-2</v>
      </c>
      <c r="K1273" s="32">
        <f t="shared" si="308"/>
        <v>56.000558032933924</v>
      </c>
      <c r="L1273" s="8">
        <v>0</v>
      </c>
      <c r="M1273" s="9">
        <v>1</v>
      </c>
      <c r="N1273" s="8">
        <v>0</v>
      </c>
      <c r="O1273" s="9">
        <v>0</v>
      </c>
      <c r="P1273" s="9">
        <v>1</v>
      </c>
      <c r="Q1273" s="9">
        <v>0</v>
      </c>
      <c r="R1273" s="9">
        <v>0</v>
      </c>
      <c r="S1273" s="8">
        <v>2963</v>
      </c>
      <c r="T1273" s="9">
        <v>15</v>
      </c>
      <c r="U1273" s="9">
        <f t="shared" si="313"/>
        <v>2947</v>
      </c>
      <c r="V1273" s="9">
        <f t="shared" si="305"/>
        <v>24</v>
      </c>
      <c r="W1273" s="7">
        <v>13.3</v>
      </c>
      <c r="X1273" s="7">
        <v>1</v>
      </c>
      <c r="Y1273" s="9">
        <v>1</v>
      </c>
      <c r="Z1273" s="9">
        <v>0</v>
      </c>
      <c r="AA1273" s="9">
        <v>1</v>
      </c>
      <c r="AB1273" s="9">
        <v>0</v>
      </c>
      <c r="AC1273" s="9">
        <v>0</v>
      </c>
      <c r="AD1273" s="29">
        <v>0</v>
      </c>
      <c r="AE1273" s="187">
        <v>0</v>
      </c>
      <c r="AF1273" s="9">
        <v>1</v>
      </c>
      <c r="AG1273" s="29">
        <v>0</v>
      </c>
      <c r="AH1273" s="9">
        <v>0</v>
      </c>
      <c r="AI1273" s="29">
        <v>1</v>
      </c>
      <c r="AJ1273" s="20">
        <v>1976</v>
      </c>
      <c r="AK1273" s="32">
        <v>8.5000000000000006E-2</v>
      </c>
      <c r="AL1273" s="32">
        <v>8.5000000000000006E-2</v>
      </c>
      <c r="AM1273" s="32">
        <v>0.33</v>
      </c>
      <c r="AN1273" s="42">
        <v>0.5</v>
      </c>
      <c r="AO1273" s="41">
        <v>1</v>
      </c>
      <c r="AP1273" s="17">
        <v>0</v>
      </c>
      <c r="AQ1273" s="183">
        <v>1</v>
      </c>
      <c r="AR1273" s="39">
        <v>0</v>
      </c>
      <c r="AS1273" t="s">
        <v>98</v>
      </c>
      <c r="AT1273" s="39" t="s">
        <v>98</v>
      </c>
      <c r="AV1273" s="17"/>
      <c r="AW1273" t="s">
        <v>98</v>
      </c>
      <c r="AX1273" s="17" t="s">
        <v>98</v>
      </c>
      <c r="AY1273" s="17" t="s">
        <v>233</v>
      </c>
      <c r="BE1273" s="17"/>
      <c r="BH1273" s="17"/>
      <c r="BK1273" s="24">
        <f t="shared" si="310"/>
        <v>18.152999999999999</v>
      </c>
      <c r="BL1273">
        <v>1</v>
      </c>
      <c r="BM1273">
        <v>0</v>
      </c>
      <c r="BN1273">
        <v>0</v>
      </c>
      <c r="BO1273" s="179">
        <v>0</v>
      </c>
      <c r="BP1273" s="179">
        <v>0</v>
      </c>
      <c r="BQ1273" s="179">
        <v>0</v>
      </c>
      <c r="BR1273" s="179">
        <v>0</v>
      </c>
      <c r="BS1273" s="17">
        <v>0</v>
      </c>
      <c r="BT1273" s="179">
        <v>0</v>
      </c>
      <c r="BU1273" s="179">
        <v>1</v>
      </c>
      <c r="BV1273" s="179">
        <v>0</v>
      </c>
      <c r="BW1273" s="17">
        <v>0</v>
      </c>
      <c r="BX1273" s="179">
        <v>0</v>
      </c>
      <c r="BY1273" s="179">
        <v>0</v>
      </c>
      <c r="BZ1273" s="179">
        <v>0</v>
      </c>
      <c r="CA1273" s="179">
        <v>0</v>
      </c>
      <c r="CB1273" s="17">
        <v>0</v>
      </c>
      <c r="CC1273" s="179">
        <v>0</v>
      </c>
      <c r="CD1273" s="179">
        <v>0</v>
      </c>
      <c r="CE1273" s="179">
        <v>1</v>
      </c>
      <c r="CF1273" s="179">
        <v>1</v>
      </c>
      <c r="CG1273" s="179">
        <v>1</v>
      </c>
      <c r="CH1273" s="179">
        <v>0</v>
      </c>
      <c r="CI1273" s="179">
        <v>0</v>
      </c>
      <c r="CJ1273" s="179">
        <v>0</v>
      </c>
      <c r="CK1273" s="179">
        <v>0</v>
      </c>
      <c r="CL1273" s="179">
        <v>1</v>
      </c>
      <c r="CM1273" s="17">
        <v>1</v>
      </c>
      <c r="CX1273" s="33" t="s">
        <v>85</v>
      </c>
    </row>
    <row r="1274" spans="1:102" x14ac:dyDescent="0.25">
      <c r="A1274">
        <v>1273</v>
      </c>
      <c r="B1274">
        <v>82</v>
      </c>
      <c r="C1274" s="24" t="s">
        <v>4264</v>
      </c>
      <c r="D1274" s="12">
        <v>6.1</v>
      </c>
      <c r="E1274" s="13">
        <v>0.5</v>
      </c>
      <c r="F1274" s="7">
        <f t="shared" si="309"/>
        <v>12.2</v>
      </c>
      <c r="G1274" s="7">
        <f t="shared" si="301"/>
        <v>5.6</v>
      </c>
      <c r="H1274" s="15">
        <f t="shared" si="302"/>
        <v>6.6</v>
      </c>
      <c r="I1274" s="11">
        <f t="shared" si="306"/>
        <v>0.26172545100638822</v>
      </c>
      <c r="J1274" s="32">
        <f t="shared" si="307"/>
        <v>2.145290582019576E-2</v>
      </c>
      <c r="K1274" s="32">
        <f t="shared" si="308"/>
        <v>46.613731882354152</v>
      </c>
      <c r="L1274" s="8">
        <v>0</v>
      </c>
      <c r="M1274" s="9">
        <v>1</v>
      </c>
      <c r="N1274" s="8">
        <v>0</v>
      </c>
      <c r="O1274" s="9">
        <v>0</v>
      </c>
      <c r="P1274" s="9">
        <v>1</v>
      </c>
      <c r="Q1274" s="9">
        <v>0</v>
      </c>
      <c r="R1274" s="9">
        <v>0</v>
      </c>
      <c r="S1274" s="8">
        <v>2040</v>
      </c>
      <c r="T1274" s="9">
        <v>15</v>
      </c>
      <c r="U1274" s="9">
        <f t="shared" si="313"/>
        <v>2024</v>
      </c>
      <c r="V1274" s="9">
        <f t="shared" si="305"/>
        <v>24</v>
      </c>
      <c r="W1274" s="7">
        <v>13.3</v>
      </c>
      <c r="X1274" s="7">
        <v>1</v>
      </c>
      <c r="Y1274" s="9">
        <v>1</v>
      </c>
      <c r="Z1274" s="9">
        <v>0</v>
      </c>
      <c r="AA1274" s="9">
        <v>1</v>
      </c>
      <c r="AB1274" s="9">
        <v>0</v>
      </c>
      <c r="AC1274" s="9">
        <v>0</v>
      </c>
      <c r="AD1274" s="29">
        <v>0</v>
      </c>
      <c r="AE1274" s="187">
        <v>0</v>
      </c>
      <c r="AF1274" s="9">
        <v>1</v>
      </c>
      <c r="AG1274" s="29">
        <v>0</v>
      </c>
      <c r="AH1274" s="9">
        <v>0</v>
      </c>
      <c r="AI1274" s="29">
        <v>1</v>
      </c>
      <c r="AJ1274" s="20">
        <v>1976</v>
      </c>
      <c r="AK1274" s="32">
        <v>8.5000000000000006E-2</v>
      </c>
      <c r="AL1274" s="32">
        <v>8.5000000000000006E-2</v>
      </c>
      <c r="AM1274" s="32">
        <v>0.33</v>
      </c>
      <c r="AN1274" s="42">
        <v>0.5</v>
      </c>
      <c r="AO1274" s="41">
        <v>1</v>
      </c>
      <c r="AP1274" s="17">
        <v>0</v>
      </c>
      <c r="AQ1274" s="183">
        <v>1</v>
      </c>
      <c r="AR1274" s="39">
        <v>0</v>
      </c>
      <c r="AS1274" t="s">
        <v>98</v>
      </c>
      <c r="AT1274" s="39" t="s">
        <v>98</v>
      </c>
      <c r="AV1274" s="17"/>
      <c r="AW1274" t="s">
        <v>98</v>
      </c>
      <c r="AX1274" s="17" t="s">
        <v>98</v>
      </c>
      <c r="AY1274" s="17" t="s">
        <v>233</v>
      </c>
      <c r="BE1274" s="17"/>
      <c r="BH1274" s="17"/>
      <c r="BK1274" s="24">
        <f t="shared" si="310"/>
        <v>18.152999999999999</v>
      </c>
      <c r="BL1274">
        <v>1</v>
      </c>
      <c r="BM1274">
        <v>0</v>
      </c>
      <c r="BN1274">
        <v>0</v>
      </c>
      <c r="BO1274" s="179">
        <v>0</v>
      </c>
      <c r="BP1274" s="179">
        <v>0</v>
      </c>
      <c r="BQ1274" s="179">
        <v>0</v>
      </c>
      <c r="BR1274" s="179">
        <v>0</v>
      </c>
      <c r="BS1274" s="17">
        <v>0</v>
      </c>
      <c r="BT1274" s="179">
        <v>0</v>
      </c>
      <c r="BU1274" s="179">
        <v>1</v>
      </c>
      <c r="BV1274" s="179">
        <v>0</v>
      </c>
      <c r="BW1274" s="17">
        <v>0</v>
      </c>
      <c r="BX1274" s="179">
        <v>0</v>
      </c>
      <c r="BY1274" s="179">
        <v>0</v>
      </c>
      <c r="BZ1274" s="179">
        <v>0</v>
      </c>
      <c r="CA1274" s="179">
        <v>0</v>
      </c>
      <c r="CB1274" s="17">
        <v>1</v>
      </c>
      <c r="CC1274" s="179">
        <v>0</v>
      </c>
      <c r="CD1274" s="179">
        <v>0</v>
      </c>
      <c r="CE1274" s="179">
        <v>1</v>
      </c>
      <c r="CF1274" s="179">
        <v>1</v>
      </c>
      <c r="CG1274" s="179">
        <v>1</v>
      </c>
      <c r="CH1274" s="179">
        <v>0</v>
      </c>
      <c r="CI1274" s="179">
        <v>0</v>
      </c>
      <c r="CJ1274" s="179">
        <v>0</v>
      </c>
      <c r="CK1274" s="179">
        <v>0</v>
      </c>
      <c r="CL1274" s="179">
        <v>1</v>
      </c>
      <c r="CM1274" s="17">
        <v>1</v>
      </c>
      <c r="CX1274" s="33" t="s">
        <v>85</v>
      </c>
    </row>
    <row r="1275" spans="1:102" x14ac:dyDescent="0.25">
      <c r="A1275">
        <v>1274</v>
      </c>
      <c r="B1275">
        <v>82</v>
      </c>
      <c r="C1275" s="24" t="s">
        <v>4264</v>
      </c>
      <c r="D1275" s="12">
        <v>7.3</v>
      </c>
      <c r="E1275" s="13">
        <v>0.4</v>
      </c>
      <c r="F1275" s="7">
        <f t="shared" si="309"/>
        <v>18.25</v>
      </c>
      <c r="G1275" s="7">
        <f t="shared" si="301"/>
        <v>6.8999999999999995</v>
      </c>
      <c r="H1275" s="15">
        <f t="shared" si="302"/>
        <v>7.7</v>
      </c>
      <c r="I1275" s="11">
        <f t="shared" si="306"/>
        <v>0.31639702343345166</v>
      </c>
      <c r="J1275" s="32">
        <f t="shared" si="307"/>
        <v>1.7336823201832965E-2</v>
      </c>
      <c r="K1275" s="32">
        <f t="shared" si="308"/>
        <v>57.680694343948396</v>
      </c>
      <c r="L1275" s="8">
        <v>0</v>
      </c>
      <c r="M1275" s="9">
        <v>1</v>
      </c>
      <c r="N1275" s="8">
        <v>0</v>
      </c>
      <c r="O1275" s="9">
        <v>0</v>
      </c>
      <c r="P1275" s="9">
        <v>1</v>
      </c>
      <c r="Q1275" s="9">
        <v>0</v>
      </c>
      <c r="R1275" s="9">
        <v>0</v>
      </c>
      <c r="S1275" s="8">
        <v>3010</v>
      </c>
      <c r="T1275" s="9">
        <v>15</v>
      </c>
      <c r="U1275" s="9">
        <f t="shared" si="313"/>
        <v>2994</v>
      </c>
      <c r="V1275" s="9">
        <f t="shared" si="305"/>
        <v>24</v>
      </c>
      <c r="W1275" s="7">
        <v>13.3</v>
      </c>
      <c r="X1275" s="7">
        <v>1</v>
      </c>
      <c r="Y1275" s="9">
        <v>1</v>
      </c>
      <c r="Z1275" s="9">
        <v>0</v>
      </c>
      <c r="AA1275" s="9">
        <v>1</v>
      </c>
      <c r="AB1275" s="9">
        <v>0</v>
      </c>
      <c r="AC1275" s="9">
        <v>0</v>
      </c>
      <c r="AD1275" s="29">
        <v>0</v>
      </c>
      <c r="AE1275" s="187">
        <v>0</v>
      </c>
      <c r="AF1275" s="9">
        <v>1</v>
      </c>
      <c r="AG1275" s="29">
        <v>0</v>
      </c>
      <c r="AH1275" s="9">
        <v>0</v>
      </c>
      <c r="AI1275" s="29">
        <v>1</v>
      </c>
      <c r="AJ1275" s="20">
        <v>1976</v>
      </c>
      <c r="AK1275" s="32">
        <v>8.5000000000000006E-2</v>
      </c>
      <c r="AL1275" s="32">
        <v>8.5000000000000006E-2</v>
      </c>
      <c r="AM1275" s="32">
        <v>0.33</v>
      </c>
      <c r="AN1275" s="42">
        <v>0.5</v>
      </c>
      <c r="AO1275" s="41">
        <v>1</v>
      </c>
      <c r="AP1275" s="17">
        <v>0</v>
      </c>
      <c r="AQ1275" s="183">
        <v>1</v>
      </c>
      <c r="AR1275" s="39">
        <v>0</v>
      </c>
      <c r="AS1275" t="s">
        <v>98</v>
      </c>
      <c r="AT1275" s="39" t="s">
        <v>98</v>
      </c>
      <c r="AV1275" s="17"/>
      <c r="AW1275" t="s">
        <v>98</v>
      </c>
      <c r="AX1275" s="17" t="s">
        <v>98</v>
      </c>
      <c r="AY1275" s="17" t="s">
        <v>233</v>
      </c>
      <c r="BE1275" s="17"/>
      <c r="BH1275" s="17"/>
      <c r="BK1275" s="24">
        <f t="shared" si="310"/>
        <v>18.152999999999999</v>
      </c>
      <c r="BL1275">
        <v>1</v>
      </c>
      <c r="BM1275">
        <v>0</v>
      </c>
      <c r="BN1275">
        <v>0</v>
      </c>
      <c r="BO1275" s="179">
        <v>0</v>
      </c>
      <c r="BP1275" s="179">
        <v>0</v>
      </c>
      <c r="BQ1275" s="179">
        <v>0</v>
      </c>
      <c r="BR1275" s="179">
        <v>0</v>
      </c>
      <c r="BS1275" s="17">
        <v>0</v>
      </c>
      <c r="BT1275" s="179">
        <v>0</v>
      </c>
      <c r="BU1275" s="179">
        <v>1</v>
      </c>
      <c r="BV1275" s="179">
        <v>0</v>
      </c>
      <c r="BW1275" s="17">
        <v>0</v>
      </c>
      <c r="BX1275" s="179">
        <v>0</v>
      </c>
      <c r="BY1275" s="179">
        <v>0</v>
      </c>
      <c r="BZ1275" s="179">
        <v>0</v>
      </c>
      <c r="CA1275" s="179">
        <v>0</v>
      </c>
      <c r="CB1275" s="17">
        <v>1</v>
      </c>
      <c r="CC1275" s="179">
        <v>0</v>
      </c>
      <c r="CD1275" s="179">
        <v>0</v>
      </c>
      <c r="CE1275" s="179">
        <v>1</v>
      </c>
      <c r="CF1275" s="179">
        <v>1</v>
      </c>
      <c r="CG1275" s="179">
        <v>1</v>
      </c>
      <c r="CH1275" s="179">
        <v>0</v>
      </c>
      <c r="CI1275" s="179">
        <v>0</v>
      </c>
      <c r="CJ1275" s="179">
        <v>0</v>
      </c>
      <c r="CK1275" s="179">
        <v>0</v>
      </c>
      <c r="CL1275" s="179">
        <v>1</v>
      </c>
      <c r="CM1275" s="17">
        <v>1</v>
      </c>
      <c r="CX1275" s="33" t="s">
        <v>85</v>
      </c>
    </row>
    <row r="1276" spans="1:102" x14ac:dyDescent="0.25">
      <c r="A1276">
        <v>1275</v>
      </c>
      <c r="B1276">
        <v>82</v>
      </c>
      <c r="C1276" s="24" t="s">
        <v>4264</v>
      </c>
      <c r="D1276" s="12">
        <v>7.3</v>
      </c>
      <c r="E1276" s="13">
        <v>0.4</v>
      </c>
      <c r="F1276" s="7">
        <f t="shared" si="309"/>
        <v>18.25</v>
      </c>
      <c r="G1276" s="7">
        <f t="shared" si="301"/>
        <v>6.8999999999999995</v>
      </c>
      <c r="H1276" s="15">
        <f t="shared" si="302"/>
        <v>7.7</v>
      </c>
      <c r="I1276" s="11">
        <f t="shared" si="306"/>
        <v>0.31639702343345166</v>
      </c>
      <c r="J1276" s="32">
        <f t="shared" si="307"/>
        <v>1.7336823201832965E-2</v>
      </c>
      <c r="K1276" s="32">
        <f t="shared" si="308"/>
        <v>57.680694343948396</v>
      </c>
      <c r="L1276" s="8">
        <v>0</v>
      </c>
      <c r="M1276" s="9">
        <v>1</v>
      </c>
      <c r="N1276" s="8">
        <v>0</v>
      </c>
      <c r="O1276" s="9">
        <v>0</v>
      </c>
      <c r="P1276" s="9">
        <v>1</v>
      </c>
      <c r="Q1276" s="9">
        <v>0</v>
      </c>
      <c r="R1276" s="9">
        <v>0</v>
      </c>
      <c r="S1276" s="8">
        <v>3010</v>
      </c>
      <c r="T1276" s="9">
        <v>15</v>
      </c>
      <c r="U1276" s="9">
        <f t="shared" si="313"/>
        <v>2994</v>
      </c>
      <c r="V1276" s="9">
        <f t="shared" si="305"/>
        <v>24</v>
      </c>
      <c r="W1276" s="7">
        <v>13.3</v>
      </c>
      <c r="X1276" s="7">
        <v>1</v>
      </c>
      <c r="Y1276" s="9">
        <v>1</v>
      </c>
      <c r="Z1276" s="9">
        <v>0</v>
      </c>
      <c r="AA1276" s="9">
        <v>1</v>
      </c>
      <c r="AB1276" s="9">
        <v>0</v>
      </c>
      <c r="AC1276" s="9">
        <v>0</v>
      </c>
      <c r="AD1276" s="29">
        <v>0</v>
      </c>
      <c r="AE1276" s="187">
        <v>0</v>
      </c>
      <c r="AF1276" s="9">
        <v>1</v>
      </c>
      <c r="AG1276" s="29">
        <v>0</v>
      </c>
      <c r="AH1276" s="9">
        <v>0</v>
      </c>
      <c r="AI1276" s="29">
        <v>1</v>
      </c>
      <c r="AJ1276" s="20">
        <v>1976</v>
      </c>
      <c r="AK1276" s="32">
        <v>8.5000000000000006E-2</v>
      </c>
      <c r="AL1276" s="32">
        <v>8.5000000000000006E-2</v>
      </c>
      <c r="AM1276" s="32">
        <v>0.33</v>
      </c>
      <c r="AN1276" s="42">
        <v>0.5</v>
      </c>
      <c r="AO1276" s="41">
        <v>1</v>
      </c>
      <c r="AP1276" s="17">
        <v>0</v>
      </c>
      <c r="AQ1276" s="183">
        <v>1</v>
      </c>
      <c r="AR1276" s="39">
        <v>0</v>
      </c>
      <c r="AS1276" t="s">
        <v>98</v>
      </c>
      <c r="AT1276" s="39" t="s">
        <v>98</v>
      </c>
      <c r="AV1276" s="17"/>
      <c r="AW1276" t="s">
        <v>98</v>
      </c>
      <c r="AX1276" s="17" t="s">
        <v>98</v>
      </c>
      <c r="AY1276" s="17" t="s">
        <v>233</v>
      </c>
      <c r="BE1276" s="17"/>
      <c r="BH1276" s="17"/>
      <c r="BK1276" s="24">
        <f t="shared" si="310"/>
        <v>18.152999999999999</v>
      </c>
      <c r="BL1276">
        <v>1</v>
      </c>
      <c r="BM1276">
        <v>0</v>
      </c>
      <c r="BN1276">
        <v>0</v>
      </c>
      <c r="BO1276" s="179">
        <v>0</v>
      </c>
      <c r="BP1276" s="179">
        <v>0</v>
      </c>
      <c r="BQ1276" s="179">
        <v>0</v>
      </c>
      <c r="BR1276" s="179">
        <v>0</v>
      </c>
      <c r="BS1276" s="17">
        <v>0</v>
      </c>
      <c r="BT1276" s="179">
        <v>0</v>
      </c>
      <c r="BU1276" s="179">
        <v>1</v>
      </c>
      <c r="BV1276" s="179">
        <v>0</v>
      </c>
      <c r="BW1276" s="17">
        <v>0</v>
      </c>
      <c r="BX1276" s="179">
        <v>0</v>
      </c>
      <c r="BY1276" s="179">
        <v>0</v>
      </c>
      <c r="BZ1276" s="179">
        <v>0</v>
      </c>
      <c r="CA1276" s="179">
        <v>0</v>
      </c>
      <c r="CB1276" s="17">
        <v>1</v>
      </c>
      <c r="CC1276" s="179">
        <v>0</v>
      </c>
      <c r="CD1276" s="179">
        <v>0</v>
      </c>
      <c r="CE1276" s="179">
        <v>1</v>
      </c>
      <c r="CF1276" s="179">
        <v>1</v>
      </c>
      <c r="CG1276" s="179">
        <v>1</v>
      </c>
      <c r="CH1276" s="179">
        <v>0</v>
      </c>
      <c r="CI1276" s="179">
        <v>0</v>
      </c>
      <c r="CJ1276" s="179">
        <v>0</v>
      </c>
      <c r="CK1276" s="179">
        <v>0</v>
      </c>
      <c r="CL1276" s="179">
        <v>1</v>
      </c>
      <c r="CM1276" s="17">
        <v>1</v>
      </c>
      <c r="CX1276" s="33" t="s">
        <v>85</v>
      </c>
    </row>
    <row r="1277" spans="1:102" x14ac:dyDescent="0.25">
      <c r="A1277">
        <v>1276</v>
      </c>
      <c r="B1277">
        <v>82</v>
      </c>
      <c r="C1277" s="24" t="s">
        <v>4264</v>
      </c>
      <c r="D1277" s="12">
        <v>7.6</v>
      </c>
      <c r="E1277" s="13">
        <v>0.6</v>
      </c>
      <c r="F1277" s="7">
        <f t="shared" si="309"/>
        <v>12.666666666666666</v>
      </c>
      <c r="G1277" s="7">
        <f t="shared" si="301"/>
        <v>7</v>
      </c>
      <c r="H1277" s="15">
        <f t="shared" si="302"/>
        <v>8.1999999999999993</v>
      </c>
      <c r="I1277" s="11">
        <f t="shared" si="306"/>
        <v>0.27120036101975686</v>
      </c>
      <c r="J1277" s="32">
        <f t="shared" si="307"/>
        <v>2.1410554817349228E-2</v>
      </c>
      <c r="K1277" s="32">
        <f t="shared" si="308"/>
        <v>46.705935858779711</v>
      </c>
      <c r="L1277" s="8">
        <v>0</v>
      </c>
      <c r="M1277" s="9">
        <v>1</v>
      </c>
      <c r="N1277" s="8">
        <v>0</v>
      </c>
      <c r="O1277" s="9">
        <v>0</v>
      </c>
      <c r="P1277" s="9">
        <v>1</v>
      </c>
      <c r="Q1277" s="9">
        <v>0</v>
      </c>
      <c r="R1277" s="9">
        <v>0</v>
      </c>
      <c r="S1277" s="8">
        <v>2037</v>
      </c>
      <c r="T1277" s="9">
        <v>15</v>
      </c>
      <c r="U1277" s="9">
        <f t="shared" si="313"/>
        <v>2021</v>
      </c>
      <c r="V1277" s="9">
        <f t="shared" si="305"/>
        <v>24</v>
      </c>
      <c r="W1277" s="7">
        <v>13.3</v>
      </c>
      <c r="X1277" s="7">
        <v>1</v>
      </c>
      <c r="Y1277" s="9">
        <v>1</v>
      </c>
      <c r="Z1277" s="9">
        <v>0</v>
      </c>
      <c r="AA1277" s="9">
        <v>1</v>
      </c>
      <c r="AB1277" s="9">
        <v>0</v>
      </c>
      <c r="AC1277" s="9">
        <v>0</v>
      </c>
      <c r="AD1277" s="29">
        <v>0</v>
      </c>
      <c r="AE1277" s="187">
        <v>0</v>
      </c>
      <c r="AF1277" s="9">
        <v>1</v>
      </c>
      <c r="AG1277" s="29">
        <v>0</v>
      </c>
      <c r="AH1277" s="9">
        <v>0</v>
      </c>
      <c r="AI1277" s="29">
        <v>1</v>
      </c>
      <c r="AJ1277" s="20">
        <v>1976</v>
      </c>
      <c r="AK1277" s="32">
        <v>8.5000000000000006E-2</v>
      </c>
      <c r="AL1277" s="32">
        <v>8.5000000000000006E-2</v>
      </c>
      <c r="AM1277" s="32">
        <v>0.33</v>
      </c>
      <c r="AN1277" s="42">
        <v>0.5</v>
      </c>
      <c r="AO1277" s="41">
        <v>1</v>
      </c>
      <c r="AP1277" s="17">
        <v>0</v>
      </c>
      <c r="AQ1277" s="183">
        <v>1</v>
      </c>
      <c r="AR1277" s="39">
        <v>0</v>
      </c>
      <c r="AS1277" t="s">
        <v>98</v>
      </c>
      <c r="AT1277" s="39" t="s">
        <v>98</v>
      </c>
      <c r="AV1277" s="17"/>
      <c r="AW1277" t="s">
        <v>98</v>
      </c>
      <c r="AX1277" s="17" t="s">
        <v>98</v>
      </c>
      <c r="AY1277" s="17" t="s">
        <v>233</v>
      </c>
      <c r="BE1277" s="17"/>
      <c r="BH1277" s="17"/>
      <c r="BK1277" s="24">
        <v>16.5</v>
      </c>
      <c r="BL1277">
        <v>1</v>
      </c>
      <c r="BM1277">
        <v>0</v>
      </c>
      <c r="BN1277">
        <v>0</v>
      </c>
      <c r="BO1277" s="179">
        <v>0</v>
      </c>
      <c r="BP1277" s="179">
        <v>0</v>
      </c>
      <c r="BQ1277" s="179">
        <v>0</v>
      </c>
      <c r="BR1277" s="179">
        <v>0</v>
      </c>
      <c r="BS1277" s="17">
        <v>0</v>
      </c>
      <c r="BT1277" s="179">
        <v>0</v>
      </c>
      <c r="BU1277" s="179">
        <v>1</v>
      </c>
      <c r="BV1277" s="179">
        <v>0</v>
      </c>
      <c r="BW1277" s="17">
        <v>0</v>
      </c>
      <c r="BX1277" s="179">
        <v>0</v>
      </c>
      <c r="BY1277" s="179">
        <v>0</v>
      </c>
      <c r="BZ1277" s="179">
        <v>0</v>
      </c>
      <c r="CA1277" s="179">
        <v>0</v>
      </c>
      <c r="CB1277" s="17">
        <v>0</v>
      </c>
      <c r="CC1277" s="179">
        <v>0</v>
      </c>
      <c r="CD1277" s="179">
        <v>0</v>
      </c>
      <c r="CE1277" s="179">
        <v>1</v>
      </c>
      <c r="CF1277" s="179">
        <v>1</v>
      </c>
      <c r="CG1277" s="179">
        <v>1</v>
      </c>
      <c r="CH1277" s="179">
        <v>0</v>
      </c>
      <c r="CI1277" s="179">
        <v>0</v>
      </c>
      <c r="CJ1277" s="179">
        <v>0</v>
      </c>
      <c r="CK1277" s="179">
        <v>0</v>
      </c>
      <c r="CL1277" s="179">
        <v>1</v>
      </c>
      <c r="CM1277" s="17">
        <v>1</v>
      </c>
      <c r="CX1277" s="33" t="s">
        <v>85</v>
      </c>
    </row>
    <row r="1278" spans="1:102" x14ac:dyDescent="0.25">
      <c r="A1278">
        <v>1277</v>
      </c>
      <c r="B1278">
        <v>82</v>
      </c>
      <c r="C1278" s="24" t="s">
        <v>4264</v>
      </c>
      <c r="D1278" s="12">
        <v>13.2</v>
      </c>
      <c r="E1278" s="13">
        <v>4.9000000000000004</v>
      </c>
      <c r="F1278" s="7">
        <f t="shared" si="309"/>
        <v>2.6938775510204076</v>
      </c>
      <c r="G1278" s="7">
        <f t="shared" si="301"/>
        <v>8.2999999999999989</v>
      </c>
      <c r="H1278" s="15">
        <f t="shared" si="302"/>
        <v>18.100000000000001</v>
      </c>
      <c r="I1278" s="11">
        <f t="shared" si="306"/>
        <v>4.9172949602148346E-2</v>
      </c>
      <c r="J1278" s="32">
        <f t="shared" si="307"/>
        <v>1.8253594928070223E-2</v>
      </c>
      <c r="K1278" s="32">
        <f t="shared" si="308"/>
        <v>54.783729119692936</v>
      </c>
      <c r="L1278" s="8">
        <v>0</v>
      </c>
      <c r="M1278" s="9">
        <v>1</v>
      </c>
      <c r="N1278" s="8">
        <v>0</v>
      </c>
      <c r="O1278" s="9">
        <v>0</v>
      </c>
      <c r="P1278" s="9">
        <v>1</v>
      </c>
      <c r="Q1278" s="9">
        <v>0</v>
      </c>
      <c r="R1278" s="9">
        <v>0</v>
      </c>
      <c r="S1278" s="8">
        <v>3010</v>
      </c>
      <c r="T1278" s="9">
        <v>15</v>
      </c>
      <c r="U1278" s="9">
        <f t="shared" si="313"/>
        <v>2994</v>
      </c>
      <c r="V1278" s="9">
        <f t="shared" si="305"/>
        <v>24</v>
      </c>
      <c r="W1278" s="7">
        <v>13.3</v>
      </c>
      <c r="X1278" s="7">
        <v>1</v>
      </c>
      <c r="Y1278" s="9">
        <v>1</v>
      </c>
      <c r="Z1278" s="9">
        <v>0</v>
      </c>
      <c r="AA1278" s="9">
        <v>1</v>
      </c>
      <c r="AB1278" s="9">
        <v>0</v>
      </c>
      <c r="AC1278" s="9">
        <v>0</v>
      </c>
      <c r="AD1278" s="29">
        <v>0</v>
      </c>
      <c r="AE1278" s="187">
        <v>0</v>
      </c>
      <c r="AF1278" s="9">
        <v>1</v>
      </c>
      <c r="AG1278" s="29">
        <v>0</v>
      </c>
      <c r="AH1278" s="9">
        <v>0</v>
      </c>
      <c r="AI1278" s="29">
        <v>1</v>
      </c>
      <c r="AJ1278" s="20">
        <v>1976</v>
      </c>
      <c r="AK1278" s="32">
        <v>8.5000000000000006E-2</v>
      </c>
      <c r="AL1278" s="32">
        <v>8.5000000000000006E-2</v>
      </c>
      <c r="AM1278" s="32">
        <v>0.33</v>
      </c>
      <c r="AN1278" s="42">
        <v>0.5</v>
      </c>
      <c r="AO1278" s="41">
        <v>1</v>
      </c>
      <c r="AP1278" s="17">
        <v>0</v>
      </c>
      <c r="AQ1278" s="183">
        <v>1</v>
      </c>
      <c r="AR1278" s="39">
        <v>0</v>
      </c>
      <c r="AS1278" t="s">
        <v>98</v>
      </c>
      <c r="AT1278" s="39" t="s">
        <v>98</v>
      </c>
      <c r="AV1278" s="17"/>
      <c r="AW1278" t="s">
        <v>98</v>
      </c>
      <c r="AX1278" s="17" t="s">
        <v>98</v>
      </c>
      <c r="AY1278" s="17" t="s">
        <v>233</v>
      </c>
      <c r="BE1278" s="17"/>
      <c r="BH1278" s="17"/>
      <c r="BK1278" s="24">
        <f t="shared" si="310"/>
        <v>18.152999999999999</v>
      </c>
      <c r="BL1278">
        <v>0</v>
      </c>
      <c r="BM1278">
        <v>0</v>
      </c>
      <c r="BN1278">
        <v>0</v>
      </c>
      <c r="BO1278" s="179">
        <v>0</v>
      </c>
      <c r="BP1278" s="179">
        <v>0</v>
      </c>
      <c r="BQ1278" s="179">
        <v>0</v>
      </c>
      <c r="BR1278" s="179">
        <v>0</v>
      </c>
      <c r="BS1278" s="17">
        <v>1</v>
      </c>
      <c r="BT1278" s="179">
        <v>0</v>
      </c>
      <c r="BU1278" s="179">
        <v>1</v>
      </c>
      <c r="BV1278" s="179">
        <v>0</v>
      </c>
      <c r="BW1278" s="17">
        <v>0</v>
      </c>
      <c r="BX1278" s="179">
        <v>0</v>
      </c>
      <c r="BY1278" s="179">
        <v>0</v>
      </c>
      <c r="BZ1278" s="179">
        <v>0</v>
      </c>
      <c r="CA1278" s="179">
        <v>0</v>
      </c>
      <c r="CB1278" s="17">
        <v>0</v>
      </c>
      <c r="CC1278" s="179">
        <v>0</v>
      </c>
      <c r="CD1278" s="179">
        <v>0</v>
      </c>
      <c r="CE1278" s="179">
        <v>1</v>
      </c>
      <c r="CF1278" s="179">
        <v>1</v>
      </c>
      <c r="CG1278" s="179">
        <v>1</v>
      </c>
      <c r="CH1278" s="179">
        <v>0</v>
      </c>
      <c r="CI1278" s="179">
        <v>0</v>
      </c>
      <c r="CJ1278" s="179">
        <v>0</v>
      </c>
      <c r="CK1278" s="179">
        <v>0</v>
      </c>
      <c r="CL1278" s="179">
        <v>1</v>
      </c>
      <c r="CM1278" s="17">
        <v>1</v>
      </c>
      <c r="CX1278" s="33" t="s">
        <v>85</v>
      </c>
    </row>
    <row r="1279" spans="1:102" x14ac:dyDescent="0.25">
      <c r="A1279">
        <v>1278</v>
      </c>
      <c r="B1279">
        <v>82</v>
      </c>
      <c r="C1279" s="24" t="s">
        <v>4264</v>
      </c>
      <c r="D1279" s="12">
        <v>11.7</v>
      </c>
      <c r="E1279" s="13">
        <v>6.1</v>
      </c>
      <c r="F1279" s="7">
        <f t="shared" si="309"/>
        <v>1.9180327868852458</v>
      </c>
      <c r="G1279" s="7">
        <f t="shared" si="301"/>
        <v>5.6</v>
      </c>
      <c r="H1279" s="15">
        <f t="shared" si="302"/>
        <v>17.799999999999997</v>
      </c>
      <c r="I1279" s="11">
        <f t="shared" si="306"/>
        <v>3.7424201100622667E-2</v>
      </c>
      <c r="J1279" s="32">
        <f t="shared" si="307"/>
        <v>1.9511762966991308E-2</v>
      </c>
      <c r="K1279" s="32">
        <f t="shared" si="308"/>
        <v>51.25113510715218</v>
      </c>
      <c r="L1279" s="8">
        <v>0</v>
      </c>
      <c r="M1279" s="9">
        <v>1</v>
      </c>
      <c r="N1279" s="8">
        <v>0</v>
      </c>
      <c r="O1279" s="9">
        <v>0</v>
      </c>
      <c r="P1279" s="9">
        <v>1</v>
      </c>
      <c r="Q1279" s="9">
        <v>0</v>
      </c>
      <c r="R1279" s="9">
        <v>0</v>
      </c>
      <c r="S1279" s="8">
        <v>2639</v>
      </c>
      <c r="T1279" s="9">
        <v>15</v>
      </c>
      <c r="U1279" s="9">
        <f t="shared" si="313"/>
        <v>2623</v>
      </c>
      <c r="V1279" s="9">
        <f t="shared" si="305"/>
        <v>24</v>
      </c>
      <c r="W1279" s="7">
        <v>13.3</v>
      </c>
      <c r="X1279" s="7">
        <v>1</v>
      </c>
      <c r="Y1279" s="9">
        <v>1</v>
      </c>
      <c r="Z1279" s="9">
        <v>0</v>
      </c>
      <c r="AA1279" s="9">
        <v>1</v>
      </c>
      <c r="AB1279" s="9">
        <v>0</v>
      </c>
      <c r="AC1279" s="9">
        <v>0</v>
      </c>
      <c r="AD1279" s="29">
        <v>0</v>
      </c>
      <c r="AE1279" s="187">
        <v>0</v>
      </c>
      <c r="AF1279" s="9">
        <v>1</v>
      </c>
      <c r="AG1279" s="29">
        <v>0</v>
      </c>
      <c r="AH1279" s="9">
        <v>0</v>
      </c>
      <c r="AI1279" s="29">
        <v>1</v>
      </c>
      <c r="AJ1279" s="20">
        <v>1978</v>
      </c>
      <c r="AK1279" s="32">
        <v>8.5000000000000006E-2</v>
      </c>
      <c r="AL1279" s="32">
        <v>8.5000000000000006E-2</v>
      </c>
      <c r="AM1279" s="32">
        <v>0.33</v>
      </c>
      <c r="AN1279" s="42">
        <v>0.5</v>
      </c>
      <c r="AO1279" s="41">
        <v>1</v>
      </c>
      <c r="AP1279" s="17">
        <v>0</v>
      </c>
      <c r="AQ1279" s="183">
        <v>1</v>
      </c>
      <c r="AR1279" s="39">
        <v>0</v>
      </c>
      <c r="AS1279" t="s">
        <v>98</v>
      </c>
      <c r="AT1279" s="39" t="s">
        <v>98</v>
      </c>
      <c r="AV1279" s="17"/>
      <c r="AW1279" t="s">
        <v>98</v>
      </c>
      <c r="AX1279" s="17" t="s">
        <v>98</v>
      </c>
      <c r="AY1279" s="17" t="s">
        <v>233</v>
      </c>
      <c r="BE1279" s="17"/>
      <c r="BH1279" s="17"/>
      <c r="BK1279" s="24">
        <f t="shared" si="310"/>
        <v>18.152999999999999</v>
      </c>
      <c r="BL1279">
        <v>0</v>
      </c>
      <c r="BM1279">
        <v>0</v>
      </c>
      <c r="BN1279">
        <v>0</v>
      </c>
      <c r="BO1279" s="179">
        <v>0</v>
      </c>
      <c r="BP1279" s="179">
        <v>0</v>
      </c>
      <c r="BQ1279" s="179">
        <v>0</v>
      </c>
      <c r="BR1279" s="179">
        <v>0</v>
      </c>
      <c r="BS1279" s="17">
        <v>1</v>
      </c>
      <c r="BT1279" s="179">
        <v>0</v>
      </c>
      <c r="BU1279" s="179">
        <v>1</v>
      </c>
      <c r="BV1279" s="179">
        <v>0</v>
      </c>
      <c r="BW1279" s="17">
        <v>0</v>
      </c>
      <c r="BX1279" s="179">
        <v>0</v>
      </c>
      <c r="BY1279" s="179">
        <v>0</v>
      </c>
      <c r="BZ1279" s="179">
        <v>0</v>
      </c>
      <c r="CA1279" s="179">
        <v>0</v>
      </c>
      <c r="CB1279" s="17">
        <v>0</v>
      </c>
      <c r="CC1279" s="179">
        <v>0</v>
      </c>
      <c r="CD1279" s="179">
        <v>0</v>
      </c>
      <c r="CE1279" s="179">
        <v>1</v>
      </c>
      <c r="CF1279" s="179">
        <v>1</v>
      </c>
      <c r="CG1279" s="179">
        <v>1</v>
      </c>
      <c r="CH1279" s="179">
        <v>0</v>
      </c>
      <c r="CI1279" s="179">
        <v>0</v>
      </c>
      <c r="CJ1279" s="179">
        <v>0</v>
      </c>
      <c r="CK1279" s="179">
        <v>0</v>
      </c>
      <c r="CL1279" s="179">
        <v>1</v>
      </c>
      <c r="CM1279" s="17">
        <v>1</v>
      </c>
      <c r="CX1279" s="33" t="s">
        <v>85</v>
      </c>
    </row>
    <row r="1280" spans="1:102" x14ac:dyDescent="0.25">
      <c r="A1280">
        <v>1279</v>
      </c>
      <c r="B1280">
        <v>82</v>
      </c>
      <c r="C1280" s="24" t="s">
        <v>4264</v>
      </c>
      <c r="D1280" s="12">
        <v>13.6</v>
      </c>
      <c r="E1280" s="13">
        <v>7.8</v>
      </c>
      <c r="F1280" s="7">
        <f t="shared" si="309"/>
        <v>1.7435897435897436</v>
      </c>
      <c r="G1280" s="7">
        <f t="shared" si="301"/>
        <v>5.8</v>
      </c>
      <c r="H1280" s="15">
        <f t="shared" si="302"/>
        <v>21.4</v>
      </c>
      <c r="I1280" s="11">
        <f t="shared" si="306"/>
        <v>3.2101871028109567E-2</v>
      </c>
      <c r="J1280" s="32">
        <f t="shared" si="307"/>
        <v>1.8411367207298135E-2</v>
      </c>
      <c r="K1280" s="32">
        <f t="shared" si="308"/>
        <v>54.314271652982249</v>
      </c>
      <c r="L1280" s="8">
        <v>0</v>
      </c>
      <c r="M1280" s="9">
        <v>1</v>
      </c>
      <c r="N1280" s="8">
        <v>0</v>
      </c>
      <c r="O1280" s="9">
        <v>0</v>
      </c>
      <c r="P1280" s="9">
        <v>1</v>
      </c>
      <c r="Q1280" s="9">
        <v>0</v>
      </c>
      <c r="R1280" s="9">
        <v>0</v>
      </c>
      <c r="S1280" s="8">
        <v>2963</v>
      </c>
      <c r="T1280" s="9">
        <v>15</v>
      </c>
      <c r="U1280" s="9">
        <f t="shared" si="313"/>
        <v>2947</v>
      </c>
      <c r="V1280" s="9">
        <f t="shared" si="305"/>
        <v>24</v>
      </c>
      <c r="W1280" s="7">
        <v>13.3</v>
      </c>
      <c r="X1280" s="7">
        <v>1</v>
      </c>
      <c r="Y1280" s="9">
        <v>1</v>
      </c>
      <c r="Z1280" s="9">
        <v>0</v>
      </c>
      <c r="AA1280" s="9">
        <v>1</v>
      </c>
      <c r="AB1280" s="9">
        <v>0</v>
      </c>
      <c r="AC1280" s="9">
        <v>0</v>
      </c>
      <c r="AD1280" s="29">
        <v>0</v>
      </c>
      <c r="AE1280" s="187">
        <v>0</v>
      </c>
      <c r="AF1280" s="9">
        <v>1</v>
      </c>
      <c r="AG1280" s="29">
        <v>0</v>
      </c>
      <c r="AH1280" s="9">
        <v>0</v>
      </c>
      <c r="AI1280" s="29">
        <v>1</v>
      </c>
      <c r="AJ1280" s="20">
        <v>1976</v>
      </c>
      <c r="AK1280" s="32">
        <v>8.5000000000000006E-2</v>
      </c>
      <c r="AL1280" s="32">
        <v>8.5000000000000006E-2</v>
      </c>
      <c r="AM1280" s="32">
        <v>0.33</v>
      </c>
      <c r="AN1280" s="42">
        <v>0.5</v>
      </c>
      <c r="AO1280" s="41">
        <v>1</v>
      </c>
      <c r="AP1280" s="17">
        <v>0</v>
      </c>
      <c r="AQ1280" s="183">
        <v>1</v>
      </c>
      <c r="AR1280" s="39">
        <v>0</v>
      </c>
      <c r="AS1280" t="s">
        <v>98</v>
      </c>
      <c r="AT1280" s="39" t="s">
        <v>98</v>
      </c>
      <c r="AV1280" s="17"/>
      <c r="AW1280" t="s">
        <v>98</v>
      </c>
      <c r="AX1280" s="17" t="s">
        <v>98</v>
      </c>
      <c r="AY1280" s="17" t="s">
        <v>233</v>
      </c>
      <c r="BE1280" s="17"/>
      <c r="BH1280" s="17"/>
      <c r="BK1280" s="24">
        <f t="shared" si="310"/>
        <v>18.152999999999999</v>
      </c>
      <c r="BL1280">
        <v>0</v>
      </c>
      <c r="BM1280">
        <v>0</v>
      </c>
      <c r="BN1280">
        <v>0</v>
      </c>
      <c r="BO1280" s="179">
        <v>0</v>
      </c>
      <c r="BP1280" s="179">
        <v>0</v>
      </c>
      <c r="BQ1280" s="179">
        <v>0</v>
      </c>
      <c r="BR1280" s="179">
        <v>0</v>
      </c>
      <c r="BS1280" s="17">
        <v>1</v>
      </c>
      <c r="BT1280" s="179">
        <v>0</v>
      </c>
      <c r="BU1280" s="179">
        <v>1</v>
      </c>
      <c r="BV1280" s="179">
        <v>0</v>
      </c>
      <c r="BW1280" s="17">
        <v>0</v>
      </c>
      <c r="BX1280" s="179">
        <v>0</v>
      </c>
      <c r="BY1280" s="179">
        <v>0</v>
      </c>
      <c r="BZ1280" s="179">
        <v>0</v>
      </c>
      <c r="CA1280" s="179">
        <v>0</v>
      </c>
      <c r="CB1280" s="17">
        <v>0</v>
      </c>
      <c r="CC1280" s="179">
        <v>0</v>
      </c>
      <c r="CD1280" s="179">
        <v>0</v>
      </c>
      <c r="CE1280" s="179">
        <v>1</v>
      </c>
      <c r="CF1280" s="179">
        <v>1</v>
      </c>
      <c r="CG1280" s="179">
        <v>1</v>
      </c>
      <c r="CH1280" s="179">
        <v>0</v>
      </c>
      <c r="CI1280" s="179">
        <v>0</v>
      </c>
      <c r="CJ1280" s="179">
        <v>0</v>
      </c>
      <c r="CK1280" s="179">
        <v>0</v>
      </c>
      <c r="CL1280" s="179">
        <v>1</v>
      </c>
      <c r="CM1280" s="17">
        <v>1</v>
      </c>
      <c r="CX1280" s="33" t="s">
        <v>85</v>
      </c>
    </row>
    <row r="1281" spans="1:102" x14ac:dyDescent="0.25">
      <c r="A1281">
        <v>1280</v>
      </c>
      <c r="B1281">
        <v>82</v>
      </c>
      <c r="C1281" s="24" t="s">
        <v>4264</v>
      </c>
      <c r="D1281" s="12">
        <v>8.9</v>
      </c>
      <c r="E1281" s="13">
        <v>8.5</v>
      </c>
      <c r="F1281" s="7">
        <f t="shared" si="309"/>
        <v>1.0470588235294118</v>
      </c>
      <c r="G1281" s="7">
        <f t="shared" si="301"/>
        <v>0.40000000000000036</v>
      </c>
      <c r="H1281" s="15">
        <f t="shared" si="302"/>
        <v>17.399999999999999</v>
      </c>
      <c r="I1281" s="11">
        <f t="shared" si="306"/>
        <v>2.3267420430363377E-2</v>
      </c>
      <c r="J1281" s="32">
        <f t="shared" si="307"/>
        <v>2.2221693669448168E-2</v>
      </c>
      <c r="K1281" s="32">
        <f t="shared" si="308"/>
        <v>45.001070344825479</v>
      </c>
      <c r="L1281" s="8">
        <v>0</v>
      </c>
      <c r="M1281" s="9">
        <v>1</v>
      </c>
      <c r="N1281" s="8">
        <v>0</v>
      </c>
      <c r="O1281" s="9">
        <v>0</v>
      </c>
      <c r="P1281" s="9">
        <v>1</v>
      </c>
      <c r="Q1281" s="9">
        <v>0</v>
      </c>
      <c r="R1281" s="9">
        <v>0</v>
      </c>
      <c r="S1281" s="8">
        <v>2040</v>
      </c>
      <c r="T1281" s="9">
        <v>15</v>
      </c>
      <c r="U1281" s="9">
        <f t="shared" si="313"/>
        <v>2024</v>
      </c>
      <c r="V1281" s="9">
        <f t="shared" si="305"/>
        <v>24</v>
      </c>
      <c r="W1281" s="7">
        <v>13.3</v>
      </c>
      <c r="X1281" s="7">
        <v>1</v>
      </c>
      <c r="Y1281" s="9">
        <v>1</v>
      </c>
      <c r="Z1281" s="9">
        <v>0</v>
      </c>
      <c r="AA1281" s="9">
        <v>1</v>
      </c>
      <c r="AB1281" s="9">
        <v>0</v>
      </c>
      <c r="AC1281" s="9">
        <v>0</v>
      </c>
      <c r="AD1281" s="29">
        <v>0</v>
      </c>
      <c r="AE1281" s="187">
        <v>0</v>
      </c>
      <c r="AF1281" s="9">
        <v>1</v>
      </c>
      <c r="AG1281" s="29">
        <v>0</v>
      </c>
      <c r="AH1281" s="9">
        <v>0</v>
      </c>
      <c r="AI1281" s="29">
        <v>1</v>
      </c>
      <c r="AJ1281" s="20">
        <v>1976</v>
      </c>
      <c r="AK1281" s="32">
        <v>8.5000000000000006E-2</v>
      </c>
      <c r="AL1281" s="32">
        <v>8.5000000000000006E-2</v>
      </c>
      <c r="AM1281" s="32">
        <v>0.33</v>
      </c>
      <c r="AN1281" s="42">
        <v>0.5</v>
      </c>
      <c r="AO1281" s="41">
        <v>1</v>
      </c>
      <c r="AP1281" s="17">
        <v>0</v>
      </c>
      <c r="AQ1281" s="183">
        <v>1</v>
      </c>
      <c r="AR1281" s="39">
        <v>0</v>
      </c>
      <c r="AS1281" t="s">
        <v>98</v>
      </c>
      <c r="AT1281" s="39" t="s">
        <v>98</v>
      </c>
      <c r="AV1281" s="17"/>
      <c r="AW1281" t="s">
        <v>98</v>
      </c>
      <c r="AX1281" s="17" t="s">
        <v>98</v>
      </c>
      <c r="AY1281" s="17" t="s">
        <v>233</v>
      </c>
      <c r="BE1281" s="17"/>
      <c r="BH1281" s="17"/>
      <c r="BK1281" s="24">
        <f t="shared" si="310"/>
        <v>18.152999999999999</v>
      </c>
      <c r="BL1281">
        <v>0</v>
      </c>
      <c r="BM1281">
        <v>0</v>
      </c>
      <c r="BN1281">
        <v>0</v>
      </c>
      <c r="BO1281" s="179">
        <v>0</v>
      </c>
      <c r="BP1281" s="179">
        <v>0</v>
      </c>
      <c r="BQ1281" s="179">
        <v>0</v>
      </c>
      <c r="BR1281" s="179">
        <v>0</v>
      </c>
      <c r="BS1281" s="17">
        <v>1</v>
      </c>
      <c r="BT1281" s="179">
        <v>0</v>
      </c>
      <c r="BU1281" s="179">
        <v>1</v>
      </c>
      <c r="BV1281" s="179">
        <v>0</v>
      </c>
      <c r="BW1281" s="17">
        <v>0</v>
      </c>
      <c r="BX1281" s="179">
        <v>0</v>
      </c>
      <c r="BY1281" s="179">
        <v>0</v>
      </c>
      <c r="BZ1281" s="179">
        <v>0</v>
      </c>
      <c r="CA1281" s="179">
        <v>0</v>
      </c>
      <c r="CB1281" s="17">
        <v>1</v>
      </c>
      <c r="CC1281" s="179">
        <v>0</v>
      </c>
      <c r="CD1281" s="179">
        <v>0</v>
      </c>
      <c r="CE1281" s="179">
        <v>1</v>
      </c>
      <c r="CF1281" s="179">
        <v>1</v>
      </c>
      <c r="CG1281" s="179">
        <v>1</v>
      </c>
      <c r="CH1281" s="179">
        <v>0</v>
      </c>
      <c r="CI1281" s="179">
        <v>0</v>
      </c>
      <c r="CJ1281" s="179">
        <v>0</v>
      </c>
      <c r="CK1281" s="179">
        <v>0</v>
      </c>
      <c r="CL1281" s="179">
        <v>1</v>
      </c>
      <c r="CM1281" s="17">
        <v>1</v>
      </c>
      <c r="CX1281" s="33" t="s">
        <v>85</v>
      </c>
    </row>
    <row r="1282" spans="1:102" x14ac:dyDescent="0.25">
      <c r="A1282">
        <v>1281</v>
      </c>
      <c r="B1282">
        <v>82</v>
      </c>
      <c r="C1282" s="24" t="s">
        <v>4264</v>
      </c>
      <c r="D1282" s="12">
        <v>19.399999999999999</v>
      </c>
      <c r="E1282" s="13">
        <v>5.9</v>
      </c>
      <c r="F1282" s="7">
        <f t="shared" si="309"/>
        <v>3.2881355932203387</v>
      </c>
      <c r="G1282" s="7">
        <f t="shared" si="301"/>
        <v>13.499999999999998</v>
      </c>
      <c r="H1282" s="15">
        <f t="shared" si="302"/>
        <v>25.299999999999997</v>
      </c>
      <c r="I1282" s="11">
        <f t="shared" si="306"/>
        <v>5.998478100762164E-2</v>
      </c>
      <c r="J1282" s="32">
        <f t="shared" si="307"/>
        <v>1.8242794223967407E-2</v>
      </c>
      <c r="K1282" s="32">
        <f t="shared" si="308"/>
        <v>54.816164000041105</v>
      </c>
      <c r="L1282" s="8">
        <v>0</v>
      </c>
      <c r="M1282" s="9">
        <v>1</v>
      </c>
      <c r="N1282" s="8">
        <v>0</v>
      </c>
      <c r="O1282" s="9">
        <v>0</v>
      </c>
      <c r="P1282" s="9">
        <v>1</v>
      </c>
      <c r="Q1282" s="9">
        <v>0</v>
      </c>
      <c r="R1282" s="9">
        <v>0</v>
      </c>
      <c r="S1282" s="8">
        <v>3010</v>
      </c>
      <c r="T1282" s="9">
        <v>15</v>
      </c>
      <c r="U1282" s="9">
        <f t="shared" si="313"/>
        <v>2994</v>
      </c>
      <c r="V1282" s="9">
        <f t="shared" ref="V1282:V1345" si="314">COUNTIF(B:B,B1282)</f>
        <v>24</v>
      </c>
      <c r="W1282" s="7">
        <v>13.3</v>
      </c>
      <c r="X1282" s="7">
        <v>1</v>
      </c>
      <c r="Y1282" s="9">
        <v>1</v>
      </c>
      <c r="Z1282" s="9">
        <v>0</v>
      </c>
      <c r="AA1282" s="9">
        <v>1</v>
      </c>
      <c r="AB1282" s="9">
        <v>0</v>
      </c>
      <c r="AC1282" s="9">
        <v>0</v>
      </c>
      <c r="AD1282" s="29">
        <v>0</v>
      </c>
      <c r="AE1282" s="187">
        <v>0</v>
      </c>
      <c r="AF1282" s="9">
        <v>1</v>
      </c>
      <c r="AG1282" s="29">
        <v>0</v>
      </c>
      <c r="AH1282" s="9">
        <v>0</v>
      </c>
      <c r="AI1282" s="29">
        <v>1</v>
      </c>
      <c r="AJ1282" s="20">
        <v>1976</v>
      </c>
      <c r="AK1282" s="32">
        <v>8.5000000000000006E-2</v>
      </c>
      <c r="AL1282" s="32">
        <v>8.5000000000000006E-2</v>
      </c>
      <c r="AM1282" s="32">
        <v>0.33</v>
      </c>
      <c r="AN1282" s="42">
        <v>0.5</v>
      </c>
      <c r="AO1282" s="41">
        <v>1</v>
      </c>
      <c r="AP1282" s="17">
        <v>0</v>
      </c>
      <c r="AQ1282" s="183">
        <v>1</v>
      </c>
      <c r="AR1282" s="39">
        <v>0</v>
      </c>
      <c r="AS1282" t="s">
        <v>98</v>
      </c>
      <c r="AT1282" s="39" t="s">
        <v>98</v>
      </c>
      <c r="AV1282" s="17"/>
      <c r="AW1282" t="s">
        <v>98</v>
      </c>
      <c r="AX1282" s="17" t="s">
        <v>98</v>
      </c>
      <c r="AY1282" s="17" t="s">
        <v>233</v>
      </c>
      <c r="BE1282" s="17"/>
      <c r="BH1282" s="17"/>
      <c r="BK1282" s="24">
        <f t="shared" si="310"/>
        <v>18.152999999999999</v>
      </c>
      <c r="BL1282">
        <v>0</v>
      </c>
      <c r="BM1282">
        <v>0</v>
      </c>
      <c r="BN1282">
        <v>0</v>
      </c>
      <c r="BO1282" s="179">
        <v>0</v>
      </c>
      <c r="BP1282" s="179">
        <v>0</v>
      </c>
      <c r="BQ1282" s="179">
        <v>0</v>
      </c>
      <c r="BR1282" s="179">
        <v>0</v>
      </c>
      <c r="BS1282" s="17">
        <v>1</v>
      </c>
      <c r="BT1282" s="179">
        <v>0</v>
      </c>
      <c r="BU1282" s="179">
        <v>1</v>
      </c>
      <c r="BV1282" s="179">
        <v>0</v>
      </c>
      <c r="BW1282" s="17">
        <v>0</v>
      </c>
      <c r="BX1282" s="179">
        <v>0</v>
      </c>
      <c r="BY1282" s="179">
        <v>0</v>
      </c>
      <c r="BZ1282" s="179">
        <v>0</v>
      </c>
      <c r="CA1282" s="179">
        <v>0</v>
      </c>
      <c r="CB1282" s="17">
        <v>1</v>
      </c>
      <c r="CC1282" s="179">
        <v>0</v>
      </c>
      <c r="CD1282" s="179">
        <v>0</v>
      </c>
      <c r="CE1282" s="179">
        <v>1</v>
      </c>
      <c r="CF1282" s="179">
        <v>1</v>
      </c>
      <c r="CG1282" s="179">
        <v>1</v>
      </c>
      <c r="CH1282" s="179">
        <v>0</v>
      </c>
      <c r="CI1282" s="179">
        <v>0</v>
      </c>
      <c r="CJ1282" s="179">
        <v>0</v>
      </c>
      <c r="CK1282" s="179">
        <v>0</v>
      </c>
      <c r="CL1282" s="179">
        <v>1</v>
      </c>
      <c r="CM1282" s="17">
        <v>1</v>
      </c>
      <c r="CX1282" s="33" t="s">
        <v>85</v>
      </c>
    </row>
    <row r="1283" spans="1:102" x14ac:dyDescent="0.25">
      <c r="A1283">
        <v>1282</v>
      </c>
      <c r="B1283">
        <v>82</v>
      </c>
      <c r="C1283" s="24" t="s">
        <v>4264</v>
      </c>
      <c r="D1283" s="12">
        <v>11.7</v>
      </c>
      <c r="E1283" s="13">
        <v>4.7</v>
      </c>
      <c r="F1283" s="7">
        <f t="shared" si="309"/>
        <v>2.4893617021276593</v>
      </c>
      <c r="G1283" s="7">
        <f t="shared" si="301"/>
        <v>6.9999999999999991</v>
      </c>
      <c r="H1283" s="15">
        <f t="shared" si="302"/>
        <v>16.399999999999999</v>
      </c>
      <c r="I1283" s="11">
        <f t="shared" si="306"/>
        <v>4.5447827015530746E-2</v>
      </c>
      <c r="J1283" s="32">
        <f t="shared" si="307"/>
        <v>1.8256819399401242E-2</v>
      </c>
      <c r="K1283" s="32">
        <f t="shared" si="308"/>
        <v>54.774053361824699</v>
      </c>
      <c r="L1283" s="8">
        <v>0</v>
      </c>
      <c r="M1283" s="9">
        <v>1</v>
      </c>
      <c r="N1283" s="8">
        <v>0</v>
      </c>
      <c r="O1283" s="9">
        <v>0</v>
      </c>
      <c r="P1283" s="9">
        <v>1</v>
      </c>
      <c r="Q1283" s="9">
        <v>0</v>
      </c>
      <c r="R1283" s="9">
        <v>0</v>
      </c>
      <c r="S1283" s="8">
        <v>3010</v>
      </c>
      <c r="T1283" s="9">
        <v>15</v>
      </c>
      <c r="U1283" s="9">
        <f t="shared" si="313"/>
        <v>2994</v>
      </c>
      <c r="V1283" s="9">
        <f t="shared" si="314"/>
        <v>24</v>
      </c>
      <c r="W1283" s="7">
        <v>13.3</v>
      </c>
      <c r="X1283" s="7">
        <v>1</v>
      </c>
      <c r="Y1283" s="9">
        <v>1</v>
      </c>
      <c r="Z1283" s="9">
        <v>0</v>
      </c>
      <c r="AA1283" s="9">
        <v>1</v>
      </c>
      <c r="AB1283" s="9">
        <v>0</v>
      </c>
      <c r="AC1283" s="9">
        <v>0</v>
      </c>
      <c r="AD1283" s="29">
        <v>0</v>
      </c>
      <c r="AE1283" s="187">
        <v>0</v>
      </c>
      <c r="AF1283" s="9">
        <v>1</v>
      </c>
      <c r="AG1283" s="29">
        <v>0</v>
      </c>
      <c r="AH1283" s="9">
        <v>0</v>
      </c>
      <c r="AI1283" s="29">
        <v>1</v>
      </c>
      <c r="AJ1283" s="20">
        <v>1976</v>
      </c>
      <c r="AK1283" s="32">
        <v>8.5000000000000006E-2</v>
      </c>
      <c r="AL1283" s="32">
        <v>8.5000000000000006E-2</v>
      </c>
      <c r="AM1283" s="32">
        <v>0.33</v>
      </c>
      <c r="AN1283" s="42">
        <v>0.5</v>
      </c>
      <c r="AO1283" s="41">
        <v>1</v>
      </c>
      <c r="AP1283" s="17">
        <v>0</v>
      </c>
      <c r="AQ1283" s="183">
        <v>1</v>
      </c>
      <c r="AR1283" s="39">
        <v>0</v>
      </c>
      <c r="AS1283" t="s">
        <v>98</v>
      </c>
      <c r="AT1283" s="39" t="s">
        <v>98</v>
      </c>
      <c r="AV1283" s="17"/>
      <c r="AW1283" t="s">
        <v>98</v>
      </c>
      <c r="AX1283" s="17" t="s">
        <v>98</v>
      </c>
      <c r="AY1283" s="17" t="s">
        <v>233</v>
      </c>
      <c r="BE1283" s="17"/>
      <c r="BH1283" s="17"/>
      <c r="BK1283" s="24">
        <f t="shared" si="310"/>
        <v>18.152999999999999</v>
      </c>
      <c r="BL1283">
        <v>0</v>
      </c>
      <c r="BM1283">
        <v>0</v>
      </c>
      <c r="BN1283">
        <v>0</v>
      </c>
      <c r="BO1283" s="179">
        <v>0</v>
      </c>
      <c r="BP1283" s="179">
        <v>0</v>
      </c>
      <c r="BQ1283" s="179">
        <v>0</v>
      </c>
      <c r="BR1283" s="179">
        <v>0</v>
      </c>
      <c r="BS1283" s="17">
        <v>1</v>
      </c>
      <c r="BT1283" s="179">
        <v>0</v>
      </c>
      <c r="BU1283" s="179">
        <v>1</v>
      </c>
      <c r="BV1283" s="179">
        <v>0</v>
      </c>
      <c r="BW1283" s="17">
        <v>0</v>
      </c>
      <c r="BX1283" s="179">
        <v>0</v>
      </c>
      <c r="BY1283" s="179">
        <v>0</v>
      </c>
      <c r="BZ1283" s="179">
        <v>0</v>
      </c>
      <c r="CA1283" s="179">
        <v>0</v>
      </c>
      <c r="CB1283" s="17">
        <v>1</v>
      </c>
      <c r="CC1283" s="179">
        <v>0</v>
      </c>
      <c r="CD1283" s="179">
        <v>0</v>
      </c>
      <c r="CE1283" s="179">
        <v>1</v>
      </c>
      <c r="CF1283" s="179">
        <v>1</v>
      </c>
      <c r="CG1283" s="179">
        <v>1</v>
      </c>
      <c r="CH1283" s="179">
        <v>0</v>
      </c>
      <c r="CI1283" s="179">
        <v>0</v>
      </c>
      <c r="CJ1283" s="179">
        <v>0</v>
      </c>
      <c r="CK1283" s="179">
        <v>0</v>
      </c>
      <c r="CL1283" s="179">
        <v>1</v>
      </c>
      <c r="CM1283" s="17">
        <v>1</v>
      </c>
      <c r="CX1283" s="33" t="s">
        <v>85</v>
      </c>
    </row>
    <row r="1284" spans="1:102" x14ac:dyDescent="0.25">
      <c r="A1284">
        <v>1283</v>
      </c>
      <c r="B1284">
        <v>82</v>
      </c>
      <c r="C1284" s="24" t="s">
        <v>4264</v>
      </c>
      <c r="D1284" s="12">
        <v>9.4</v>
      </c>
      <c r="E1284" s="13">
        <v>6.4</v>
      </c>
      <c r="F1284" s="7">
        <f t="shared" si="309"/>
        <v>1.46875</v>
      </c>
      <c r="G1284" s="7">
        <f t="shared" si="301"/>
        <v>3</v>
      </c>
      <c r="H1284" s="15">
        <f t="shared" si="302"/>
        <v>15.8</v>
      </c>
      <c r="I1284" s="11">
        <f t="shared" si="306"/>
        <v>3.2653749915765161E-2</v>
      </c>
      <c r="J1284" s="32">
        <f t="shared" si="307"/>
        <v>2.2232340368180534E-2</v>
      </c>
      <c r="K1284" s="32">
        <f t="shared" si="308"/>
        <v>44.979520079281635</v>
      </c>
      <c r="L1284" s="8">
        <v>0</v>
      </c>
      <c r="M1284" s="9">
        <v>1</v>
      </c>
      <c r="N1284" s="8">
        <v>0</v>
      </c>
      <c r="O1284" s="9">
        <v>0</v>
      </c>
      <c r="P1284" s="9">
        <v>1</v>
      </c>
      <c r="Q1284" s="9">
        <v>0</v>
      </c>
      <c r="R1284" s="9">
        <v>0</v>
      </c>
      <c r="S1284" s="8">
        <v>2037</v>
      </c>
      <c r="T1284" s="9">
        <v>15</v>
      </c>
      <c r="U1284" s="9">
        <f t="shared" si="313"/>
        <v>2021</v>
      </c>
      <c r="V1284" s="9">
        <f t="shared" si="314"/>
        <v>24</v>
      </c>
      <c r="W1284" s="7">
        <v>13.3</v>
      </c>
      <c r="X1284" s="7">
        <v>1</v>
      </c>
      <c r="Y1284" s="9">
        <v>1</v>
      </c>
      <c r="Z1284" s="9">
        <v>0</v>
      </c>
      <c r="AA1284" s="9">
        <v>1</v>
      </c>
      <c r="AB1284" s="9">
        <v>0</v>
      </c>
      <c r="AC1284" s="9">
        <v>0</v>
      </c>
      <c r="AD1284" s="29">
        <v>0</v>
      </c>
      <c r="AE1284" s="187">
        <v>0</v>
      </c>
      <c r="AF1284" s="9">
        <v>1</v>
      </c>
      <c r="AG1284" s="29">
        <v>0</v>
      </c>
      <c r="AH1284" s="9">
        <v>0</v>
      </c>
      <c r="AI1284" s="29">
        <v>1</v>
      </c>
      <c r="AJ1284" s="20">
        <v>1976</v>
      </c>
      <c r="AK1284" s="32">
        <v>8.5000000000000006E-2</v>
      </c>
      <c r="AL1284" s="32">
        <v>8.5000000000000006E-2</v>
      </c>
      <c r="AM1284" s="32">
        <v>0.33</v>
      </c>
      <c r="AN1284" s="42">
        <v>0.5</v>
      </c>
      <c r="AO1284" s="41">
        <v>1</v>
      </c>
      <c r="AP1284" s="17">
        <v>0</v>
      </c>
      <c r="AQ1284" s="183">
        <v>1</v>
      </c>
      <c r="AR1284" s="39">
        <v>0</v>
      </c>
      <c r="AS1284" t="s">
        <v>98</v>
      </c>
      <c r="AT1284" s="39" t="s">
        <v>98</v>
      </c>
      <c r="AV1284" s="17"/>
      <c r="AW1284" t="s">
        <v>98</v>
      </c>
      <c r="AX1284" s="17" t="s">
        <v>98</v>
      </c>
      <c r="AY1284" s="17" t="s">
        <v>233</v>
      </c>
      <c r="BE1284" s="17"/>
      <c r="BH1284" s="17"/>
      <c r="BK1284" s="24">
        <v>16.5</v>
      </c>
      <c r="BL1284">
        <v>0</v>
      </c>
      <c r="BM1284">
        <v>0</v>
      </c>
      <c r="BN1284">
        <v>0</v>
      </c>
      <c r="BO1284" s="179">
        <v>0</v>
      </c>
      <c r="BP1284" s="179">
        <v>0</v>
      </c>
      <c r="BQ1284" s="179">
        <v>0</v>
      </c>
      <c r="BR1284" s="179">
        <v>0</v>
      </c>
      <c r="BS1284" s="17">
        <v>1</v>
      </c>
      <c r="BT1284" s="179">
        <v>0</v>
      </c>
      <c r="BU1284" s="179">
        <v>1</v>
      </c>
      <c r="BV1284" s="179">
        <v>0</v>
      </c>
      <c r="BW1284" s="17">
        <v>0</v>
      </c>
      <c r="BX1284" s="179">
        <v>0</v>
      </c>
      <c r="BY1284" s="179">
        <v>0</v>
      </c>
      <c r="BZ1284" s="179">
        <v>0</v>
      </c>
      <c r="CA1284" s="179">
        <v>0</v>
      </c>
      <c r="CB1284" s="17">
        <v>0</v>
      </c>
      <c r="CC1284" s="179">
        <v>0</v>
      </c>
      <c r="CD1284" s="179">
        <v>0</v>
      </c>
      <c r="CE1284" s="179">
        <v>1</v>
      </c>
      <c r="CF1284" s="179">
        <v>1</v>
      </c>
      <c r="CG1284" s="179">
        <v>1</v>
      </c>
      <c r="CH1284" s="179">
        <v>0</v>
      </c>
      <c r="CI1284" s="179">
        <v>0</v>
      </c>
      <c r="CJ1284" s="179">
        <v>0</v>
      </c>
      <c r="CK1284" s="179">
        <v>0</v>
      </c>
      <c r="CL1284" s="179">
        <v>1</v>
      </c>
      <c r="CM1284" s="17">
        <v>1</v>
      </c>
      <c r="CX1284" s="33" t="s">
        <v>85</v>
      </c>
    </row>
    <row r="1285" spans="1:102" x14ac:dyDescent="0.25">
      <c r="A1285">
        <v>1284</v>
      </c>
      <c r="B1285">
        <v>82</v>
      </c>
      <c r="C1285" s="24" t="s">
        <v>4264</v>
      </c>
      <c r="D1285" s="12">
        <v>9.3000000000000007</v>
      </c>
      <c r="E1285" s="13">
        <v>6.5</v>
      </c>
      <c r="F1285" s="7">
        <f t="shared" si="309"/>
        <v>1.4307692307692308</v>
      </c>
      <c r="G1285" s="7">
        <f t="shared" si="301"/>
        <v>2.8000000000000007</v>
      </c>
      <c r="H1285" s="15">
        <f t="shared" si="302"/>
        <v>15.8</v>
      </c>
      <c r="I1285" s="11">
        <f t="shared" si="306"/>
        <v>2.6161218369627631E-2</v>
      </c>
      <c r="J1285" s="32">
        <f t="shared" si="307"/>
        <v>1.8284722516406407E-2</v>
      </c>
      <c r="K1285" s="32">
        <f t="shared" si="308"/>
        <v>54.690466267821456</v>
      </c>
      <c r="L1285" s="8">
        <v>0</v>
      </c>
      <c r="M1285" s="9">
        <v>1</v>
      </c>
      <c r="N1285" s="8">
        <v>0</v>
      </c>
      <c r="O1285" s="9">
        <v>0</v>
      </c>
      <c r="P1285" s="9">
        <v>1</v>
      </c>
      <c r="Q1285" s="9">
        <v>0</v>
      </c>
      <c r="R1285" s="9">
        <v>0</v>
      </c>
      <c r="S1285" s="8">
        <v>3010</v>
      </c>
      <c r="T1285" s="9">
        <v>20</v>
      </c>
      <c r="U1285" s="9">
        <f t="shared" si="313"/>
        <v>2989</v>
      </c>
      <c r="V1285" s="9">
        <f t="shared" si="314"/>
        <v>24</v>
      </c>
      <c r="W1285" s="7">
        <v>13.3</v>
      </c>
      <c r="X1285" s="7">
        <v>1</v>
      </c>
      <c r="Y1285" s="9">
        <v>1</v>
      </c>
      <c r="Z1285" s="9">
        <v>0</v>
      </c>
      <c r="AA1285" s="9">
        <v>1</v>
      </c>
      <c r="AB1285" s="9">
        <v>0</v>
      </c>
      <c r="AC1285" s="9">
        <v>0</v>
      </c>
      <c r="AD1285" s="29">
        <v>0</v>
      </c>
      <c r="AE1285" s="187">
        <v>0</v>
      </c>
      <c r="AF1285" s="9">
        <v>1</v>
      </c>
      <c r="AG1285" s="29">
        <v>0</v>
      </c>
      <c r="AH1285" s="9">
        <v>0</v>
      </c>
      <c r="AI1285" s="29">
        <v>1</v>
      </c>
      <c r="AJ1285" s="20">
        <v>1976</v>
      </c>
      <c r="AK1285" s="32">
        <v>8.5000000000000006E-2</v>
      </c>
      <c r="AL1285" s="32">
        <v>8.5000000000000006E-2</v>
      </c>
      <c r="AM1285" s="32">
        <v>0.33</v>
      </c>
      <c r="AN1285" s="42">
        <v>0.5</v>
      </c>
      <c r="AO1285" s="41">
        <v>1</v>
      </c>
      <c r="AP1285" s="17">
        <v>0</v>
      </c>
      <c r="AQ1285" s="183">
        <v>1</v>
      </c>
      <c r="AR1285" s="39">
        <v>0</v>
      </c>
      <c r="AS1285" t="s">
        <v>98</v>
      </c>
      <c r="AT1285" s="39" t="s">
        <v>98</v>
      </c>
      <c r="AV1285" s="17"/>
      <c r="AW1285" t="s">
        <v>98</v>
      </c>
      <c r="AX1285" s="17" t="s">
        <v>98</v>
      </c>
      <c r="AY1285" s="17" t="s">
        <v>233</v>
      </c>
      <c r="BE1285" s="17"/>
      <c r="BH1285" s="17"/>
      <c r="BK1285" s="24">
        <f t="shared" si="310"/>
        <v>18.152999999999999</v>
      </c>
      <c r="BL1285">
        <v>0</v>
      </c>
      <c r="BM1285">
        <v>0</v>
      </c>
      <c r="BN1285">
        <v>0</v>
      </c>
      <c r="BO1285" s="179">
        <v>0</v>
      </c>
      <c r="BP1285" s="179">
        <v>0</v>
      </c>
      <c r="BQ1285" s="179">
        <v>0</v>
      </c>
      <c r="BR1285" s="179">
        <v>0</v>
      </c>
      <c r="BS1285" s="17">
        <v>1</v>
      </c>
      <c r="BT1285" s="179">
        <v>0</v>
      </c>
      <c r="BU1285" s="179">
        <v>1</v>
      </c>
      <c r="BV1285" s="179">
        <v>0</v>
      </c>
      <c r="BW1285" s="17">
        <v>0</v>
      </c>
      <c r="BX1285" s="179">
        <v>1</v>
      </c>
      <c r="BY1285" s="179">
        <v>0</v>
      </c>
      <c r="BZ1285" s="179">
        <v>0</v>
      </c>
      <c r="CA1285" s="179">
        <v>0</v>
      </c>
      <c r="CB1285" s="17">
        <v>0</v>
      </c>
      <c r="CC1285" s="179">
        <v>0</v>
      </c>
      <c r="CD1285" s="179">
        <v>0</v>
      </c>
      <c r="CE1285" s="179">
        <v>1</v>
      </c>
      <c r="CF1285" s="179">
        <v>1</v>
      </c>
      <c r="CG1285" s="179">
        <v>1</v>
      </c>
      <c r="CH1285" s="179">
        <v>0</v>
      </c>
      <c r="CI1285" s="179">
        <v>0</v>
      </c>
      <c r="CJ1285" s="179">
        <v>0</v>
      </c>
      <c r="CK1285" s="179">
        <v>0</v>
      </c>
      <c r="CL1285" s="179">
        <v>1</v>
      </c>
      <c r="CM1285" s="17">
        <v>1</v>
      </c>
      <c r="CX1285" s="33" t="s">
        <v>85</v>
      </c>
    </row>
    <row r="1286" spans="1:102" x14ac:dyDescent="0.25">
      <c r="A1286">
        <v>1285</v>
      </c>
      <c r="B1286">
        <v>82</v>
      </c>
      <c r="C1286" s="24" t="s">
        <v>4264</v>
      </c>
      <c r="D1286" s="12">
        <v>9.6999999999999993</v>
      </c>
      <c r="E1286" s="13">
        <v>4.8</v>
      </c>
      <c r="F1286" s="7">
        <f t="shared" si="309"/>
        <v>2.0208333333333335</v>
      </c>
      <c r="G1286" s="7">
        <f t="shared" si="301"/>
        <v>4.8999999999999995</v>
      </c>
      <c r="H1286" s="15">
        <f t="shared" si="302"/>
        <v>14.5</v>
      </c>
      <c r="I1286" s="11">
        <f t="shared" si="306"/>
        <v>3.6937803029162775E-2</v>
      </c>
      <c r="J1286" s="32">
        <f t="shared" si="307"/>
        <v>1.8278500468039312E-2</v>
      </c>
      <c r="K1286" s="32">
        <f t="shared" si="308"/>
        <v>54.709083042590933</v>
      </c>
      <c r="L1286" s="8">
        <v>0</v>
      </c>
      <c r="M1286" s="9">
        <v>1</v>
      </c>
      <c r="N1286" s="8">
        <v>0</v>
      </c>
      <c r="O1286" s="9">
        <v>0</v>
      </c>
      <c r="P1286" s="9">
        <v>1</v>
      </c>
      <c r="Q1286" s="9">
        <v>0</v>
      </c>
      <c r="R1286" s="9">
        <v>0</v>
      </c>
      <c r="S1286" s="8">
        <v>3010</v>
      </c>
      <c r="T1286" s="9">
        <v>20</v>
      </c>
      <c r="U1286" s="9">
        <f t="shared" si="313"/>
        <v>2989</v>
      </c>
      <c r="V1286" s="9">
        <f t="shared" si="314"/>
        <v>24</v>
      </c>
      <c r="W1286" s="7">
        <v>13.3</v>
      </c>
      <c r="X1286" s="7">
        <v>1</v>
      </c>
      <c r="Y1286" s="9">
        <v>1</v>
      </c>
      <c r="Z1286" s="9">
        <v>0</v>
      </c>
      <c r="AA1286" s="9">
        <v>1</v>
      </c>
      <c r="AB1286" s="9">
        <v>0</v>
      </c>
      <c r="AC1286" s="9">
        <v>0</v>
      </c>
      <c r="AD1286" s="29">
        <v>0</v>
      </c>
      <c r="AE1286" s="187">
        <v>0</v>
      </c>
      <c r="AF1286" s="9">
        <v>1</v>
      </c>
      <c r="AG1286" s="29">
        <v>0</v>
      </c>
      <c r="AH1286" s="9">
        <v>0</v>
      </c>
      <c r="AI1286" s="29">
        <v>1</v>
      </c>
      <c r="AJ1286" s="20">
        <v>1976</v>
      </c>
      <c r="AK1286" s="32">
        <v>8.5000000000000006E-2</v>
      </c>
      <c r="AL1286" s="32">
        <v>8.5000000000000006E-2</v>
      </c>
      <c r="AM1286" s="32">
        <v>0.33</v>
      </c>
      <c r="AN1286" s="42">
        <v>0.5</v>
      </c>
      <c r="AO1286" s="41">
        <v>1</v>
      </c>
      <c r="AP1286" s="17">
        <v>0</v>
      </c>
      <c r="AQ1286" s="183">
        <v>1</v>
      </c>
      <c r="AR1286" s="39">
        <v>0</v>
      </c>
      <c r="AS1286" t="s">
        <v>98</v>
      </c>
      <c r="AT1286" s="39" t="s">
        <v>98</v>
      </c>
      <c r="AV1286" s="17"/>
      <c r="AW1286" t="s">
        <v>98</v>
      </c>
      <c r="AX1286" s="17" t="s">
        <v>98</v>
      </c>
      <c r="AY1286" s="17" t="s">
        <v>233</v>
      </c>
      <c r="BE1286" s="17"/>
      <c r="BH1286" s="17"/>
      <c r="BK1286" s="24">
        <f t="shared" si="310"/>
        <v>18.152999999999999</v>
      </c>
      <c r="BL1286">
        <v>0</v>
      </c>
      <c r="BM1286">
        <v>0</v>
      </c>
      <c r="BN1286">
        <v>0</v>
      </c>
      <c r="BO1286" s="179">
        <v>0</v>
      </c>
      <c r="BP1286" s="179">
        <v>0</v>
      </c>
      <c r="BQ1286" s="179">
        <v>0</v>
      </c>
      <c r="BR1286" s="179">
        <v>0</v>
      </c>
      <c r="BS1286" s="17">
        <v>1</v>
      </c>
      <c r="BT1286" s="179">
        <v>0</v>
      </c>
      <c r="BU1286" s="179">
        <v>1</v>
      </c>
      <c r="BV1286" s="179">
        <v>0</v>
      </c>
      <c r="BW1286" s="17">
        <v>0</v>
      </c>
      <c r="BX1286" s="179">
        <v>1</v>
      </c>
      <c r="BY1286" s="179">
        <v>0</v>
      </c>
      <c r="BZ1286" s="179">
        <v>0</v>
      </c>
      <c r="CA1286" s="179">
        <v>0</v>
      </c>
      <c r="CB1286" s="17">
        <v>0</v>
      </c>
      <c r="CC1286" s="179">
        <v>0</v>
      </c>
      <c r="CD1286" s="179">
        <v>0</v>
      </c>
      <c r="CE1286" s="179">
        <v>1</v>
      </c>
      <c r="CF1286" s="179">
        <v>1</v>
      </c>
      <c r="CG1286" s="179">
        <v>1</v>
      </c>
      <c r="CH1286" s="179">
        <v>0</v>
      </c>
      <c r="CI1286" s="179">
        <v>0</v>
      </c>
      <c r="CJ1286" s="179">
        <v>0</v>
      </c>
      <c r="CK1286" s="179">
        <v>0</v>
      </c>
      <c r="CL1286" s="179">
        <v>1</v>
      </c>
      <c r="CM1286" s="17">
        <v>1</v>
      </c>
      <c r="CX1286" s="33" t="s">
        <v>85</v>
      </c>
    </row>
    <row r="1287" spans="1:102" x14ac:dyDescent="0.25">
      <c r="A1287">
        <v>1286</v>
      </c>
      <c r="B1287">
        <v>83</v>
      </c>
      <c r="C1287" s="24" t="s">
        <v>4269</v>
      </c>
      <c r="D1287" s="12">
        <v>6.7</v>
      </c>
      <c r="E1287" s="13">
        <v>3.78</v>
      </c>
      <c r="F1287" s="7">
        <f t="shared" si="309"/>
        <v>1.7724867724867726</v>
      </c>
      <c r="G1287" s="7">
        <f t="shared" si="301"/>
        <v>2.9200000000000004</v>
      </c>
      <c r="H1287" s="15">
        <f t="shared" si="302"/>
        <v>10.48</v>
      </c>
      <c r="I1287" s="11">
        <f t="shared" si="306"/>
        <v>4.2551564072008149E-2</v>
      </c>
      <c r="J1287" s="32">
        <f t="shared" si="307"/>
        <v>2.4006703312267286E-2</v>
      </c>
      <c r="K1287" s="32">
        <f t="shared" si="308"/>
        <v>41.655032221313192</v>
      </c>
      <c r="L1287" s="8">
        <v>1</v>
      </c>
      <c r="M1287" s="9">
        <v>0</v>
      </c>
      <c r="N1287" s="8">
        <v>0</v>
      </c>
      <c r="O1287" s="9">
        <v>0</v>
      </c>
      <c r="P1287" s="9">
        <v>0</v>
      </c>
      <c r="Q1287" s="9">
        <v>1</v>
      </c>
      <c r="R1287" s="9">
        <v>0</v>
      </c>
      <c r="S1287" s="8">
        <v>1747</v>
      </c>
      <c r="T1287" s="9">
        <v>14</v>
      </c>
      <c r="U1287" s="9">
        <f t="shared" si="313"/>
        <v>1732</v>
      </c>
      <c r="V1287" s="9">
        <f t="shared" si="314"/>
        <v>17</v>
      </c>
      <c r="W1287" s="7">
        <f>BK1287-X1287-6</f>
        <v>16.527699999999999</v>
      </c>
      <c r="X1287" s="7">
        <v>8.4723000000000006</v>
      </c>
      <c r="Y1287" s="9">
        <v>1</v>
      </c>
      <c r="Z1287" s="9">
        <v>0</v>
      </c>
      <c r="AA1287" s="9">
        <v>0</v>
      </c>
      <c r="AB1287" s="9">
        <v>0</v>
      </c>
      <c r="AC1287" s="9">
        <v>0</v>
      </c>
      <c r="AD1287" s="29">
        <v>1</v>
      </c>
      <c r="AE1287" s="187">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183">
        <v>1</v>
      </c>
      <c r="AR1287" s="39">
        <v>0</v>
      </c>
      <c r="AS1287" t="s">
        <v>98</v>
      </c>
      <c r="AT1287" s="39" t="s">
        <v>98</v>
      </c>
      <c r="AV1287" s="17"/>
      <c r="AW1287">
        <f>1-AX1287</f>
        <v>0.25549999999999995</v>
      </c>
      <c r="AX1287" s="17">
        <v>0.74450000000000005</v>
      </c>
      <c r="AY1287" s="17" t="s">
        <v>233</v>
      </c>
      <c r="BE1287" s="17"/>
      <c r="BH1287" s="17"/>
      <c r="BK1287" s="24">
        <v>31</v>
      </c>
      <c r="BL1287">
        <v>0</v>
      </c>
      <c r="BM1287">
        <v>0</v>
      </c>
      <c r="BN1287">
        <v>0</v>
      </c>
      <c r="BO1287" s="179">
        <v>0</v>
      </c>
      <c r="BP1287" s="179">
        <v>0</v>
      </c>
      <c r="BQ1287" s="179">
        <v>1</v>
      </c>
      <c r="BR1287" s="179">
        <v>0</v>
      </c>
      <c r="BS1287" s="17">
        <v>0</v>
      </c>
      <c r="BT1287" s="179">
        <v>1</v>
      </c>
      <c r="BU1287" s="179">
        <v>0</v>
      </c>
      <c r="BV1287" s="179">
        <v>0</v>
      </c>
      <c r="BW1287" s="17">
        <v>0</v>
      </c>
      <c r="BX1287" s="179">
        <v>0</v>
      </c>
      <c r="BY1287" s="179">
        <v>0</v>
      </c>
      <c r="BZ1287" s="179">
        <v>0</v>
      </c>
      <c r="CA1287" s="179">
        <v>0</v>
      </c>
      <c r="CB1287" s="17">
        <v>0</v>
      </c>
      <c r="CC1287" s="179">
        <v>0</v>
      </c>
      <c r="CD1287" s="179">
        <v>0</v>
      </c>
      <c r="CE1287" s="179">
        <v>1</v>
      </c>
      <c r="CF1287" s="179">
        <v>0</v>
      </c>
      <c r="CG1287" s="179">
        <v>0</v>
      </c>
      <c r="CH1287" s="179">
        <v>0</v>
      </c>
      <c r="CI1287" s="179">
        <v>0</v>
      </c>
      <c r="CJ1287" s="179">
        <v>0</v>
      </c>
      <c r="CK1287" s="179">
        <v>0</v>
      </c>
      <c r="CL1287" s="179">
        <v>0</v>
      </c>
      <c r="CM1287" s="17">
        <v>1</v>
      </c>
      <c r="CX1287" s="33" t="s">
        <v>85</v>
      </c>
    </row>
    <row r="1288" spans="1:102" x14ac:dyDescent="0.25">
      <c r="A1288">
        <v>1287</v>
      </c>
      <c r="B1288">
        <v>83</v>
      </c>
      <c r="C1288" s="24" t="s">
        <v>4269</v>
      </c>
      <c r="D1288" s="12">
        <v>14.33</v>
      </c>
      <c r="E1288" s="13">
        <v>3.46</v>
      </c>
      <c r="F1288" s="7">
        <f t="shared" si="309"/>
        <v>4.1416184971098264</v>
      </c>
      <c r="G1288" s="7">
        <f t="shared" si="301"/>
        <v>10.870000000000001</v>
      </c>
      <c r="H1288" s="15">
        <f t="shared" si="302"/>
        <v>17.79</v>
      </c>
      <c r="I1288" s="11">
        <f t="shared" si="306"/>
        <v>9.9027585803224447E-2</v>
      </c>
      <c r="J1288" s="32">
        <f t="shared" si="307"/>
        <v>2.3910359168119791E-2</v>
      </c>
      <c r="K1288" s="32">
        <f t="shared" si="308"/>
        <v>41.822876560270245</v>
      </c>
      <c r="L1288" s="8">
        <v>1</v>
      </c>
      <c r="M1288" s="9">
        <v>0</v>
      </c>
      <c r="N1288" s="8">
        <v>0</v>
      </c>
      <c r="O1288" s="9">
        <v>0</v>
      </c>
      <c r="P1288" s="9">
        <v>0</v>
      </c>
      <c r="Q1288" s="9">
        <v>1</v>
      </c>
      <c r="R1288" s="9">
        <v>0</v>
      </c>
      <c r="S1288" s="8">
        <v>1747</v>
      </c>
      <c r="T1288" s="9">
        <v>14</v>
      </c>
      <c r="U1288" s="9">
        <f t="shared" ref="U1288:U1323" si="315">S1288-T1288-1</f>
        <v>1732</v>
      </c>
      <c r="V1288" s="9">
        <f t="shared" si="314"/>
        <v>17</v>
      </c>
      <c r="W1288" s="7">
        <f t="shared" ref="W1288:W1303" si="316">BK1288-X1288-6</f>
        <v>16.527699999999999</v>
      </c>
      <c r="X1288" s="7">
        <v>8.4723000000000006</v>
      </c>
      <c r="Y1288" s="9">
        <v>1</v>
      </c>
      <c r="Z1288" s="9">
        <v>0</v>
      </c>
      <c r="AA1288" s="9">
        <v>0</v>
      </c>
      <c r="AB1288" s="9">
        <v>0</v>
      </c>
      <c r="AC1288" s="9">
        <v>0</v>
      </c>
      <c r="AD1288" s="29">
        <v>1</v>
      </c>
      <c r="AE1288" s="187">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183">
        <v>1</v>
      </c>
      <c r="AR1288" s="39">
        <v>0</v>
      </c>
      <c r="AS1288" t="s">
        <v>98</v>
      </c>
      <c r="AT1288" s="39" t="s">
        <v>98</v>
      </c>
      <c r="AV1288" s="17"/>
      <c r="AW1288">
        <f t="shared" ref="AW1288:AW1303" si="317">1-AX1288</f>
        <v>0.25549999999999995</v>
      </c>
      <c r="AX1288" s="17">
        <v>0.74450000000000005</v>
      </c>
      <c r="AY1288" s="17" t="s">
        <v>233</v>
      </c>
      <c r="BE1288" s="17"/>
      <c r="BH1288" s="17"/>
      <c r="BK1288" s="24">
        <v>31</v>
      </c>
      <c r="BL1288">
        <v>0</v>
      </c>
      <c r="BM1288">
        <v>0</v>
      </c>
      <c r="BN1288">
        <v>0</v>
      </c>
      <c r="BO1288" s="179">
        <v>0</v>
      </c>
      <c r="BP1288" s="179">
        <v>0</v>
      </c>
      <c r="BQ1288" s="179">
        <v>1</v>
      </c>
      <c r="BR1288" s="179">
        <v>0</v>
      </c>
      <c r="BS1288" s="17">
        <v>0</v>
      </c>
      <c r="BT1288" s="179">
        <v>1</v>
      </c>
      <c r="BU1288" s="179">
        <v>0</v>
      </c>
      <c r="BV1288" s="179">
        <v>0</v>
      </c>
      <c r="BW1288" s="17">
        <v>0</v>
      </c>
      <c r="BX1288" s="179">
        <v>0</v>
      </c>
      <c r="BY1288" s="179">
        <v>0</v>
      </c>
      <c r="BZ1288" s="179">
        <v>0</v>
      </c>
      <c r="CA1288" s="179">
        <v>0</v>
      </c>
      <c r="CB1288" s="17">
        <v>0</v>
      </c>
      <c r="CC1288" s="179">
        <v>0</v>
      </c>
      <c r="CD1288" s="179">
        <v>0</v>
      </c>
      <c r="CE1288" s="179">
        <v>1</v>
      </c>
      <c r="CF1288" s="179">
        <v>0</v>
      </c>
      <c r="CG1288" s="179">
        <v>0</v>
      </c>
      <c r="CH1288" s="179">
        <v>0</v>
      </c>
      <c r="CI1288" s="179">
        <v>0</v>
      </c>
      <c r="CJ1288" s="179">
        <v>0</v>
      </c>
      <c r="CK1288" s="179">
        <v>0</v>
      </c>
      <c r="CL1288" s="179">
        <v>0</v>
      </c>
      <c r="CM1288" s="17">
        <v>1</v>
      </c>
      <c r="CX1288" s="33" t="s">
        <v>85</v>
      </c>
    </row>
    <row r="1289" spans="1:102" x14ac:dyDescent="0.25">
      <c r="A1289">
        <v>1288</v>
      </c>
      <c r="B1289">
        <v>83</v>
      </c>
      <c r="C1289" s="24" t="s">
        <v>4269</v>
      </c>
      <c r="D1289" s="12">
        <v>-0.66</v>
      </c>
      <c r="E1289" s="13">
        <v>7.07</v>
      </c>
      <c r="F1289" s="7">
        <f t="shared" si="309"/>
        <v>-9.3352192362093356E-2</v>
      </c>
      <c r="G1289" s="7">
        <f t="shared" si="301"/>
        <v>-7.73</v>
      </c>
      <c r="H1289" s="15">
        <f t="shared" si="302"/>
        <v>6.41</v>
      </c>
      <c r="I1289" s="11">
        <f t="shared" si="306"/>
        <v>-2.243104389961793E-3</v>
      </c>
      <c r="J1289" s="32">
        <f t="shared" si="307"/>
        <v>2.4028406116711934E-2</v>
      </c>
      <c r="K1289" s="32">
        <f t="shared" si="308"/>
        <v>41.617408792857574</v>
      </c>
      <c r="L1289" s="8">
        <v>1</v>
      </c>
      <c r="M1289" s="9">
        <v>0</v>
      </c>
      <c r="N1289" s="8">
        <v>0</v>
      </c>
      <c r="O1289" s="9">
        <v>0</v>
      </c>
      <c r="P1289" s="9">
        <v>0</v>
      </c>
      <c r="Q1289" s="9">
        <v>1</v>
      </c>
      <c r="R1289" s="9">
        <v>0</v>
      </c>
      <c r="S1289" s="8">
        <v>1747</v>
      </c>
      <c r="T1289" s="9">
        <v>14</v>
      </c>
      <c r="U1289" s="9">
        <f t="shared" si="315"/>
        <v>1732</v>
      </c>
      <c r="V1289" s="9">
        <f t="shared" si="314"/>
        <v>17</v>
      </c>
      <c r="W1289" s="7">
        <f t="shared" si="316"/>
        <v>16.527699999999999</v>
      </c>
      <c r="X1289" s="7">
        <v>8.4723000000000006</v>
      </c>
      <c r="Y1289" s="9">
        <v>1</v>
      </c>
      <c r="Z1289" s="9">
        <v>0</v>
      </c>
      <c r="AA1289" s="9">
        <v>0</v>
      </c>
      <c r="AB1289" s="9">
        <v>0</v>
      </c>
      <c r="AC1289" s="9">
        <v>0</v>
      </c>
      <c r="AD1289" s="29">
        <v>1</v>
      </c>
      <c r="AE1289" s="187">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183">
        <v>1</v>
      </c>
      <c r="AR1289" s="39">
        <v>0</v>
      </c>
      <c r="AS1289" t="s">
        <v>98</v>
      </c>
      <c r="AT1289" s="39" t="s">
        <v>98</v>
      </c>
      <c r="AV1289" s="17"/>
      <c r="AW1289">
        <f t="shared" si="317"/>
        <v>0.25549999999999995</v>
      </c>
      <c r="AX1289" s="17">
        <v>0.74450000000000005</v>
      </c>
      <c r="AY1289" s="17" t="s">
        <v>233</v>
      </c>
      <c r="BE1289" s="17"/>
      <c r="BH1289" s="17"/>
      <c r="BK1289" s="24">
        <v>31</v>
      </c>
      <c r="BL1289">
        <v>0</v>
      </c>
      <c r="BM1289">
        <v>0</v>
      </c>
      <c r="BN1289">
        <v>0</v>
      </c>
      <c r="BO1289" s="179">
        <v>0</v>
      </c>
      <c r="BP1289" s="179">
        <v>0</v>
      </c>
      <c r="BQ1289" s="179">
        <v>1</v>
      </c>
      <c r="BR1289" s="179">
        <v>0</v>
      </c>
      <c r="BS1289" s="17">
        <v>0</v>
      </c>
      <c r="BT1289" s="179">
        <v>1</v>
      </c>
      <c r="BU1289" s="179">
        <v>0</v>
      </c>
      <c r="BV1289" s="179">
        <v>0</v>
      </c>
      <c r="BW1289" s="17">
        <v>0</v>
      </c>
      <c r="BX1289" s="179">
        <v>0</v>
      </c>
      <c r="BY1289" s="179">
        <v>0</v>
      </c>
      <c r="BZ1289" s="179">
        <v>0</v>
      </c>
      <c r="CA1289" s="179">
        <v>0</v>
      </c>
      <c r="CB1289" s="17">
        <v>0</v>
      </c>
      <c r="CC1289" s="179">
        <v>0</v>
      </c>
      <c r="CD1289" s="179">
        <v>0</v>
      </c>
      <c r="CE1289" s="179">
        <v>1</v>
      </c>
      <c r="CF1289" s="179">
        <v>0</v>
      </c>
      <c r="CG1289" s="179">
        <v>0</v>
      </c>
      <c r="CH1289" s="179">
        <v>0</v>
      </c>
      <c r="CI1289" s="179">
        <v>0</v>
      </c>
      <c r="CJ1289" s="179">
        <v>0</v>
      </c>
      <c r="CK1289" s="179">
        <v>0</v>
      </c>
      <c r="CL1289" s="179">
        <v>0</v>
      </c>
      <c r="CM1289" s="17">
        <v>1</v>
      </c>
      <c r="CX1289" s="33" t="s">
        <v>85</v>
      </c>
    </row>
    <row r="1290" spans="1:102" x14ac:dyDescent="0.25">
      <c r="A1290">
        <v>1289</v>
      </c>
      <c r="B1290">
        <v>83</v>
      </c>
      <c r="C1290" s="24" t="s">
        <v>4269</v>
      </c>
      <c r="D1290" s="12">
        <v>6.62</v>
      </c>
      <c r="E1290" s="13">
        <v>3.73</v>
      </c>
      <c r="F1290" s="7">
        <f t="shared" si="309"/>
        <v>1.7747989276139411</v>
      </c>
      <c r="G1290" s="7">
        <f t="shared" si="301"/>
        <v>2.89</v>
      </c>
      <c r="H1290" s="15">
        <f t="shared" si="302"/>
        <v>10.35</v>
      </c>
      <c r="I1290" s="11">
        <f t="shared" si="306"/>
        <v>4.2606970594421409E-2</v>
      </c>
      <c r="J1290" s="32">
        <f t="shared" si="307"/>
        <v>2.4006646573593932E-2</v>
      </c>
      <c r="K1290" s="32">
        <f t="shared" si="308"/>
        <v>41.655130671184544</v>
      </c>
      <c r="L1290" s="8">
        <v>1</v>
      </c>
      <c r="M1290" s="9">
        <v>0</v>
      </c>
      <c r="N1290" s="8">
        <v>0</v>
      </c>
      <c r="O1290" s="9">
        <v>0</v>
      </c>
      <c r="P1290" s="9">
        <v>0</v>
      </c>
      <c r="Q1290" s="9">
        <v>1</v>
      </c>
      <c r="R1290" s="9">
        <v>0</v>
      </c>
      <c r="S1290" s="8">
        <v>1747</v>
      </c>
      <c r="T1290" s="9">
        <v>14</v>
      </c>
      <c r="U1290" s="9">
        <f t="shared" si="315"/>
        <v>1732</v>
      </c>
      <c r="V1290" s="9">
        <f t="shared" si="314"/>
        <v>17</v>
      </c>
      <c r="W1290" s="7">
        <f t="shared" si="316"/>
        <v>16.527699999999999</v>
      </c>
      <c r="X1290" s="7">
        <v>8.4723000000000006</v>
      </c>
      <c r="Y1290" s="9">
        <v>1</v>
      </c>
      <c r="Z1290" s="9">
        <v>0</v>
      </c>
      <c r="AA1290" s="9">
        <v>0</v>
      </c>
      <c r="AB1290" s="9">
        <v>0</v>
      </c>
      <c r="AC1290" s="9">
        <v>0</v>
      </c>
      <c r="AD1290" s="29">
        <v>1</v>
      </c>
      <c r="AE1290" s="187">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183">
        <v>1</v>
      </c>
      <c r="AR1290" s="39">
        <v>0</v>
      </c>
      <c r="AS1290" t="s">
        <v>98</v>
      </c>
      <c r="AT1290" s="39" t="s">
        <v>98</v>
      </c>
      <c r="AV1290" s="17"/>
      <c r="AW1290">
        <f t="shared" si="317"/>
        <v>0.25549999999999995</v>
      </c>
      <c r="AX1290" s="17">
        <v>0.74450000000000005</v>
      </c>
      <c r="AY1290" s="17" t="s">
        <v>233</v>
      </c>
      <c r="BE1290" s="17"/>
      <c r="BH1290" s="17"/>
      <c r="BK1290" s="24">
        <v>31</v>
      </c>
      <c r="BL1290">
        <v>0</v>
      </c>
      <c r="BM1290">
        <v>0</v>
      </c>
      <c r="BN1290">
        <v>0</v>
      </c>
      <c r="BO1290" s="179">
        <v>0</v>
      </c>
      <c r="BP1290" s="179">
        <v>0</v>
      </c>
      <c r="BQ1290" s="179">
        <v>1</v>
      </c>
      <c r="BR1290" s="179">
        <v>0</v>
      </c>
      <c r="BS1290" s="17">
        <v>0</v>
      </c>
      <c r="BT1290" s="179">
        <v>1</v>
      </c>
      <c r="BU1290" s="179">
        <v>0</v>
      </c>
      <c r="BV1290" s="179">
        <v>0</v>
      </c>
      <c r="BW1290" s="17">
        <v>0</v>
      </c>
      <c r="BX1290" s="179">
        <v>0</v>
      </c>
      <c r="BY1290" s="179">
        <v>0</v>
      </c>
      <c r="BZ1290" s="179">
        <v>0</v>
      </c>
      <c r="CA1290" s="179">
        <v>0</v>
      </c>
      <c r="CB1290" s="17">
        <v>0</v>
      </c>
      <c r="CC1290" s="179">
        <v>0</v>
      </c>
      <c r="CD1290" s="179">
        <v>0</v>
      </c>
      <c r="CE1290" s="179">
        <v>1</v>
      </c>
      <c r="CF1290" s="179">
        <v>0</v>
      </c>
      <c r="CG1290" s="179">
        <v>0</v>
      </c>
      <c r="CH1290" s="179">
        <v>0</v>
      </c>
      <c r="CI1290" s="179">
        <v>0</v>
      </c>
      <c r="CJ1290" s="179">
        <v>0</v>
      </c>
      <c r="CK1290" s="179">
        <v>0</v>
      </c>
      <c r="CL1290" s="179">
        <v>0</v>
      </c>
      <c r="CM1290" s="17">
        <v>1</v>
      </c>
      <c r="CX1290" s="33" t="s">
        <v>85</v>
      </c>
    </row>
    <row r="1291" spans="1:102" x14ac:dyDescent="0.25">
      <c r="A1291">
        <v>1290</v>
      </c>
      <c r="B1291">
        <v>83</v>
      </c>
      <c r="C1291" s="24" t="s">
        <v>4269</v>
      </c>
      <c r="D1291" s="12">
        <v>6.37</v>
      </c>
      <c r="E1291" s="13">
        <v>3.79</v>
      </c>
      <c r="F1291" s="7">
        <f t="shared" si="309"/>
        <v>1.6807387862796834</v>
      </c>
      <c r="G1291" s="7">
        <f t="shared" si="301"/>
        <v>2.58</v>
      </c>
      <c r="H1291" s="15">
        <f t="shared" si="302"/>
        <v>10.16</v>
      </c>
      <c r="I1291" s="11">
        <f t="shared" si="306"/>
        <v>4.0352681634898191E-2</v>
      </c>
      <c r="J1291" s="32">
        <f t="shared" si="307"/>
        <v>2.4008895352631732E-2</v>
      </c>
      <c r="K1291" s="32">
        <f t="shared" si="308"/>
        <v>41.651229067912325</v>
      </c>
      <c r="L1291" s="8">
        <v>1</v>
      </c>
      <c r="M1291" s="9">
        <v>0</v>
      </c>
      <c r="N1291" s="8">
        <v>0</v>
      </c>
      <c r="O1291" s="9">
        <v>0</v>
      </c>
      <c r="P1291" s="9">
        <v>0</v>
      </c>
      <c r="Q1291" s="9">
        <v>1</v>
      </c>
      <c r="R1291" s="9">
        <v>0</v>
      </c>
      <c r="S1291" s="8">
        <v>1747</v>
      </c>
      <c r="T1291" s="9">
        <v>14</v>
      </c>
      <c r="U1291" s="9">
        <f t="shared" si="315"/>
        <v>1732</v>
      </c>
      <c r="V1291" s="9">
        <f t="shared" si="314"/>
        <v>17</v>
      </c>
      <c r="W1291" s="7">
        <f t="shared" si="316"/>
        <v>16.527699999999999</v>
      </c>
      <c r="X1291" s="7">
        <v>8.4723000000000006</v>
      </c>
      <c r="Y1291" s="9">
        <v>1</v>
      </c>
      <c r="Z1291" s="9">
        <v>0</v>
      </c>
      <c r="AA1291" s="9">
        <v>0</v>
      </c>
      <c r="AB1291" s="9">
        <v>0</v>
      </c>
      <c r="AC1291" s="9">
        <v>0</v>
      </c>
      <c r="AD1291" s="29">
        <v>1</v>
      </c>
      <c r="AE1291" s="187">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183">
        <v>1</v>
      </c>
      <c r="AR1291" s="39">
        <v>0</v>
      </c>
      <c r="AS1291" t="s">
        <v>98</v>
      </c>
      <c r="AT1291" s="39" t="s">
        <v>98</v>
      </c>
      <c r="AV1291" s="17"/>
      <c r="AW1291">
        <f t="shared" si="317"/>
        <v>0.25549999999999995</v>
      </c>
      <c r="AX1291" s="17">
        <v>0.74450000000000005</v>
      </c>
      <c r="AY1291" s="17" t="s">
        <v>233</v>
      </c>
      <c r="BE1291" s="17"/>
      <c r="BH1291" s="17"/>
      <c r="BK1291" s="24">
        <v>31</v>
      </c>
      <c r="BL1291">
        <v>0</v>
      </c>
      <c r="BM1291">
        <v>0</v>
      </c>
      <c r="BN1291">
        <v>0</v>
      </c>
      <c r="BO1291" s="179">
        <v>0</v>
      </c>
      <c r="BP1291" s="179">
        <v>0</v>
      </c>
      <c r="BQ1291" s="179">
        <v>1</v>
      </c>
      <c r="BR1291" s="179">
        <v>0</v>
      </c>
      <c r="BS1291" s="17">
        <v>0</v>
      </c>
      <c r="BT1291" s="179">
        <v>1</v>
      </c>
      <c r="BU1291" s="179">
        <v>0</v>
      </c>
      <c r="BV1291" s="179">
        <v>0</v>
      </c>
      <c r="BW1291" s="17">
        <v>0</v>
      </c>
      <c r="BX1291" s="179">
        <v>0</v>
      </c>
      <c r="BY1291" s="179">
        <v>0</v>
      </c>
      <c r="BZ1291" s="179">
        <v>0</v>
      </c>
      <c r="CA1291" s="179">
        <v>0</v>
      </c>
      <c r="CB1291" s="17">
        <v>0</v>
      </c>
      <c r="CC1291" s="179">
        <v>0</v>
      </c>
      <c r="CD1291" s="179">
        <v>0</v>
      </c>
      <c r="CE1291" s="179">
        <v>1</v>
      </c>
      <c r="CF1291" s="179">
        <v>0</v>
      </c>
      <c r="CG1291" s="179">
        <v>0</v>
      </c>
      <c r="CH1291" s="179">
        <v>0</v>
      </c>
      <c r="CI1291" s="179">
        <v>0</v>
      </c>
      <c r="CJ1291" s="179">
        <v>0</v>
      </c>
      <c r="CK1291" s="179">
        <v>0</v>
      </c>
      <c r="CL1291" s="179">
        <v>0</v>
      </c>
      <c r="CM1291" s="17">
        <v>1</v>
      </c>
      <c r="CX1291" s="33" t="s">
        <v>85</v>
      </c>
    </row>
    <row r="1292" spans="1:102" x14ac:dyDescent="0.25">
      <c r="A1292">
        <v>1291</v>
      </c>
      <c r="B1292">
        <v>83</v>
      </c>
      <c r="C1292" s="24" t="s">
        <v>4269</v>
      </c>
      <c r="D1292" s="12">
        <v>3.63</v>
      </c>
      <c r="E1292" s="13">
        <v>5.69</v>
      </c>
      <c r="F1292" s="7">
        <f t="shared" si="309"/>
        <v>0.63796133567662561</v>
      </c>
      <c r="G1292" s="7">
        <f t="shared" si="301"/>
        <v>-2.0600000000000005</v>
      </c>
      <c r="H1292" s="15">
        <f t="shared" si="302"/>
        <v>9.32</v>
      </c>
      <c r="I1292" s="11">
        <f t="shared" si="306"/>
        <v>1.5327431869731086E-2</v>
      </c>
      <c r="J1292" s="32">
        <f t="shared" si="307"/>
        <v>2.4025643894977928E-2</v>
      </c>
      <c r="K1292" s="32">
        <f t="shared" si="308"/>
        <v>41.622193535009885</v>
      </c>
      <c r="L1292" s="8">
        <v>1</v>
      </c>
      <c r="M1292" s="9">
        <v>0</v>
      </c>
      <c r="N1292" s="8">
        <v>0</v>
      </c>
      <c r="O1292" s="9">
        <v>0</v>
      </c>
      <c r="P1292" s="9">
        <v>0</v>
      </c>
      <c r="Q1292" s="9">
        <v>1</v>
      </c>
      <c r="R1292" s="9">
        <v>0</v>
      </c>
      <c r="S1292" s="8">
        <v>1747</v>
      </c>
      <c r="T1292" s="9">
        <v>14</v>
      </c>
      <c r="U1292" s="9">
        <f t="shared" si="315"/>
        <v>1732</v>
      </c>
      <c r="V1292" s="9">
        <f t="shared" si="314"/>
        <v>17</v>
      </c>
      <c r="W1292" s="7">
        <f t="shared" si="316"/>
        <v>16.527699999999999</v>
      </c>
      <c r="X1292" s="7">
        <v>8.4723000000000006</v>
      </c>
      <c r="Y1292" s="9">
        <v>1</v>
      </c>
      <c r="Z1292" s="9">
        <v>0</v>
      </c>
      <c r="AA1292" s="9">
        <v>0</v>
      </c>
      <c r="AB1292" s="9">
        <v>0</v>
      </c>
      <c r="AC1292" s="9">
        <v>0</v>
      </c>
      <c r="AD1292" s="29">
        <v>1</v>
      </c>
      <c r="AE1292" s="187">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183">
        <v>1</v>
      </c>
      <c r="AR1292" s="39">
        <v>0</v>
      </c>
      <c r="AS1292" t="s">
        <v>98</v>
      </c>
      <c r="AT1292" s="39" t="s">
        <v>98</v>
      </c>
      <c r="AV1292" s="17"/>
      <c r="AW1292">
        <f t="shared" si="317"/>
        <v>0.25549999999999995</v>
      </c>
      <c r="AX1292" s="17">
        <v>0.74450000000000005</v>
      </c>
      <c r="AY1292" s="17" t="s">
        <v>233</v>
      </c>
      <c r="BE1292" s="17"/>
      <c r="BH1292" s="17"/>
      <c r="BK1292" s="24">
        <v>31</v>
      </c>
      <c r="BL1292">
        <v>0</v>
      </c>
      <c r="BM1292">
        <v>0</v>
      </c>
      <c r="BN1292">
        <v>0</v>
      </c>
      <c r="BO1292" s="179">
        <v>0</v>
      </c>
      <c r="BP1292" s="179">
        <v>0</v>
      </c>
      <c r="BQ1292" s="179">
        <v>1</v>
      </c>
      <c r="BR1292" s="179">
        <v>0</v>
      </c>
      <c r="BS1292" s="17">
        <v>0</v>
      </c>
      <c r="BT1292" s="179">
        <v>1</v>
      </c>
      <c r="BU1292" s="179">
        <v>0</v>
      </c>
      <c r="BV1292" s="179">
        <v>0</v>
      </c>
      <c r="BW1292" s="17">
        <v>0</v>
      </c>
      <c r="BX1292" s="179">
        <v>0</v>
      </c>
      <c r="BY1292" s="179">
        <v>0</v>
      </c>
      <c r="BZ1292" s="179">
        <v>0</v>
      </c>
      <c r="CA1292" s="179">
        <v>0</v>
      </c>
      <c r="CB1292" s="17">
        <v>0</v>
      </c>
      <c r="CC1292" s="179">
        <v>0</v>
      </c>
      <c r="CD1292" s="179">
        <v>0</v>
      </c>
      <c r="CE1292" s="179">
        <v>1</v>
      </c>
      <c r="CF1292" s="179">
        <v>0</v>
      </c>
      <c r="CG1292" s="179">
        <v>0</v>
      </c>
      <c r="CH1292" s="179">
        <v>0</v>
      </c>
      <c r="CI1292" s="179">
        <v>0</v>
      </c>
      <c r="CJ1292" s="179">
        <v>0</v>
      </c>
      <c r="CK1292" s="179">
        <v>0</v>
      </c>
      <c r="CL1292" s="179">
        <v>0</v>
      </c>
      <c r="CM1292" s="17">
        <v>1</v>
      </c>
      <c r="CX1292" s="33" t="s">
        <v>85</v>
      </c>
    </row>
    <row r="1293" spans="1:102" x14ac:dyDescent="0.25">
      <c r="A1293">
        <v>1292</v>
      </c>
      <c r="B1293">
        <v>83</v>
      </c>
      <c r="C1293" s="24" t="s">
        <v>4269</v>
      </c>
      <c r="D1293" s="12">
        <v>8.02</v>
      </c>
      <c r="E1293" s="13">
        <v>4.24</v>
      </c>
      <c r="F1293" s="7">
        <f t="shared" si="309"/>
        <v>1.891509433962264</v>
      </c>
      <c r="G1293" s="7">
        <f t="shared" si="301"/>
        <v>3.7799999999999994</v>
      </c>
      <c r="H1293" s="15">
        <f t="shared" si="302"/>
        <v>12.26</v>
      </c>
      <c r="I1293" s="11">
        <f t="shared" si="306"/>
        <v>4.5403200487920133E-2</v>
      </c>
      <c r="J1293" s="32">
        <f t="shared" si="307"/>
        <v>2.4003687040995186E-2</v>
      </c>
      <c r="K1293" s="32">
        <f t="shared" si="308"/>
        <v>41.660266537058646</v>
      </c>
      <c r="L1293" s="8">
        <v>1</v>
      </c>
      <c r="M1293" s="9">
        <v>0</v>
      </c>
      <c r="N1293" s="8">
        <v>0</v>
      </c>
      <c r="O1293" s="9">
        <v>0</v>
      </c>
      <c r="P1293" s="9">
        <v>0</v>
      </c>
      <c r="Q1293" s="9">
        <v>1</v>
      </c>
      <c r="R1293" s="9">
        <v>0</v>
      </c>
      <c r="S1293" s="8">
        <v>1747</v>
      </c>
      <c r="T1293" s="9">
        <v>14</v>
      </c>
      <c r="U1293" s="9">
        <f t="shared" si="315"/>
        <v>1732</v>
      </c>
      <c r="V1293" s="9">
        <f t="shared" si="314"/>
        <v>17</v>
      </c>
      <c r="W1293" s="7">
        <f t="shared" si="316"/>
        <v>16.527699999999999</v>
      </c>
      <c r="X1293" s="7">
        <v>8.4723000000000006</v>
      </c>
      <c r="Y1293" s="9">
        <v>1</v>
      </c>
      <c r="Z1293" s="9">
        <v>0</v>
      </c>
      <c r="AA1293" s="9">
        <v>0</v>
      </c>
      <c r="AB1293" s="9">
        <v>0</v>
      </c>
      <c r="AC1293" s="9">
        <v>0</v>
      </c>
      <c r="AD1293" s="29">
        <v>1</v>
      </c>
      <c r="AE1293" s="187">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183">
        <v>1</v>
      </c>
      <c r="AR1293" s="39">
        <v>0</v>
      </c>
      <c r="AS1293" t="s">
        <v>98</v>
      </c>
      <c r="AT1293" s="39" t="s">
        <v>98</v>
      </c>
      <c r="AV1293" s="17"/>
      <c r="AW1293">
        <f t="shared" si="317"/>
        <v>0.25549999999999995</v>
      </c>
      <c r="AX1293" s="17">
        <v>0.74450000000000005</v>
      </c>
      <c r="AY1293" s="17" t="s">
        <v>233</v>
      </c>
      <c r="BE1293" s="17"/>
      <c r="BH1293" s="17"/>
      <c r="BK1293" s="24">
        <v>31</v>
      </c>
      <c r="BL1293">
        <v>0</v>
      </c>
      <c r="BM1293">
        <v>0</v>
      </c>
      <c r="BN1293">
        <v>0</v>
      </c>
      <c r="BO1293" s="179">
        <v>0</v>
      </c>
      <c r="BP1293" s="179">
        <v>0</v>
      </c>
      <c r="BQ1293" s="179">
        <v>1</v>
      </c>
      <c r="BR1293" s="179">
        <v>0</v>
      </c>
      <c r="BS1293" s="17">
        <v>0</v>
      </c>
      <c r="BT1293" s="179">
        <v>1</v>
      </c>
      <c r="BU1293" s="179">
        <v>0</v>
      </c>
      <c r="BV1293" s="179">
        <v>0</v>
      </c>
      <c r="BW1293" s="17">
        <v>0</v>
      </c>
      <c r="BX1293" s="179">
        <v>0</v>
      </c>
      <c r="BY1293" s="179">
        <v>0</v>
      </c>
      <c r="BZ1293" s="179">
        <v>0</v>
      </c>
      <c r="CA1293" s="179">
        <v>0</v>
      </c>
      <c r="CB1293" s="17">
        <v>0</v>
      </c>
      <c r="CC1293" s="179">
        <v>0</v>
      </c>
      <c r="CD1293" s="179">
        <v>0</v>
      </c>
      <c r="CE1293" s="179">
        <v>1</v>
      </c>
      <c r="CF1293" s="179">
        <v>0</v>
      </c>
      <c r="CG1293" s="179">
        <v>0</v>
      </c>
      <c r="CH1293" s="179">
        <v>0</v>
      </c>
      <c r="CI1293" s="179">
        <v>0</v>
      </c>
      <c r="CJ1293" s="179">
        <v>0</v>
      </c>
      <c r="CK1293" s="179">
        <v>0</v>
      </c>
      <c r="CL1293" s="179">
        <v>0</v>
      </c>
      <c r="CM1293" s="17">
        <v>1</v>
      </c>
      <c r="CX1293" s="33" t="s">
        <v>85</v>
      </c>
    </row>
    <row r="1294" spans="1:102" x14ac:dyDescent="0.25">
      <c r="A1294">
        <v>1293</v>
      </c>
      <c r="B1294">
        <v>83</v>
      </c>
      <c r="C1294" s="24" t="s">
        <v>4269</v>
      </c>
      <c r="D1294" s="12">
        <v>8.65</v>
      </c>
      <c r="E1294" s="13">
        <v>4.55</v>
      </c>
      <c r="F1294" s="7">
        <f t="shared" si="309"/>
        <v>1.9010989010989012</v>
      </c>
      <c r="G1294" s="7">
        <f t="shared" si="301"/>
        <v>4.1000000000000005</v>
      </c>
      <c r="H1294" s="15">
        <f t="shared" si="302"/>
        <v>13.2</v>
      </c>
      <c r="I1294" s="11">
        <f t="shared" si="306"/>
        <v>4.5632904938911999E-2</v>
      </c>
      <c r="J1294" s="32">
        <f t="shared" si="307"/>
        <v>2.4003435545901685E-2</v>
      </c>
      <c r="K1294" s="32">
        <f t="shared" si="308"/>
        <v>41.660703030935032</v>
      </c>
      <c r="L1294" s="8">
        <v>1</v>
      </c>
      <c r="M1294" s="9">
        <v>0</v>
      </c>
      <c r="N1294" s="8">
        <v>0</v>
      </c>
      <c r="O1294" s="9">
        <v>0</v>
      </c>
      <c r="P1294" s="9">
        <v>0</v>
      </c>
      <c r="Q1294" s="9">
        <v>1</v>
      </c>
      <c r="R1294" s="9">
        <v>0</v>
      </c>
      <c r="S1294" s="8">
        <v>1747</v>
      </c>
      <c r="T1294" s="9">
        <v>14</v>
      </c>
      <c r="U1294" s="9">
        <f t="shared" si="315"/>
        <v>1732</v>
      </c>
      <c r="V1294" s="9">
        <f t="shared" si="314"/>
        <v>17</v>
      </c>
      <c r="W1294" s="7">
        <f t="shared" si="316"/>
        <v>16.527699999999999</v>
      </c>
      <c r="X1294" s="7">
        <v>8.4723000000000006</v>
      </c>
      <c r="Y1294" s="9">
        <v>1</v>
      </c>
      <c r="Z1294" s="9">
        <v>0</v>
      </c>
      <c r="AA1294" s="9">
        <v>0</v>
      </c>
      <c r="AB1294" s="9">
        <v>0</v>
      </c>
      <c r="AC1294" s="9">
        <v>0</v>
      </c>
      <c r="AD1294" s="29">
        <v>1</v>
      </c>
      <c r="AE1294" s="187">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183">
        <v>1</v>
      </c>
      <c r="AR1294" s="39">
        <v>0</v>
      </c>
      <c r="AS1294" t="s">
        <v>98</v>
      </c>
      <c r="AT1294" s="39" t="s">
        <v>98</v>
      </c>
      <c r="AV1294" s="17"/>
      <c r="AW1294">
        <f t="shared" si="317"/>
        <v>0.25549999999999995</v>
      </c>
      <c r="AX1294" s="17">
        <v>0.74450000000000005</v>
      </c>
      <c r="AY1294" s="17" t="s">
        <v>233</v>
      </c>
      <c r="BE1294" s="17"/>
      <c r="BH1294" s="17"/>
      <c r="BK1294" s="24">
        <v>31</v>
      </c>
      <c r="BL1294">
        <v>0</v>
      </c>
      <c r="BM1294">
        <v>0</v>
      </c>
      <c r="BN1294">
        <v>0</v>
      </c>
      <c r="BO1294" s="179">
        <v>0</v>
      </c>
      <c r="BP1294" s="179">
        <v>0</v>
      </c>
      <c r="BQ1294" s="179">
        <v>1</v>
      </c>
      <c r="BR1294" s="179">
        <v>0</v>
      </c>
      <c r="BS1294" s="17">
        <v>0</v>
      </c>
      <c r="BT1294" s="179">
        <v>1</v>
      </c>
      <c r="BU1294" s="179">
        <v>0</v>
      </c>
      <c r="BV1294" s="179">
        <v>0</v>
      </c>
      <c r="BW1294" s="17">
        <v>0</v>
      </c>
      <c r="BX1294" s="179">
        <v>0</v>
      </c>
      <c r="BY1294" s="179">
        <v>0</v>
      </c>
      <c r="BZ1294" s="179">
        <v>0</v>
      </c>
      <c r="CA1294" s="179">
        <v>0</v>
      </c>
      <c r="CB1294" s="17">
        <v>0</v>
      </c>
      <c r="CC1294" s="179">
        <v>0</v>
      </c>
      <c r="CD1294" s="179">
        <v>0</v>
      </c>
      <c r="CE1294" s="179">
        <v>1</v>
      </c>
      <c r="CF1294" s="179">
        <v>0</v>
      </c>
      <c r="CG1294" s="179">
        <v>0</v>
      </c>
      <c r="CH1294" s="179">
        <v>0</v>
      </c>
      <c r="CI1294" s="179">
        <v>0</v>
      </c>
      <c r="CJ1294" s="179">
        <v>0</v>
      </c>
      <c r="CK1294" s="179">
        <v>0</v>
      </c>
      <c r="CL1294" s="179">
        <v>0</v>
      </c>
      <c r="CM1294" s="17">
        <v>1</v>
      </c>
      <c r="CX1294" s="33" t="s">
        <v>85</v>
      </c>
    </row>
    <row r="1295" spans="1:102" x14ac:dyDescent="0.25">
      <c r="A1295">
        <v>1294</v>
      </c>
      <c r="B1295">
        <v>83</v>
      </c>
      <c r="C1295" s="24" t="s">
        <v>4269</v>
      </c>
      <c r="D1295" s="12">
        <v>1.48</v>
      </c>
      <c r="E1295" s="13">
        <v>5.89</v>
      </c>
      <c r="F1295" s="7">
        <f t="shared" si="309"/>
        <v>0.25127334465195245</v>
      </c>
      <c r="G1295" s="7">
        <f t="shared" si="301"/>
        <v>-4.41</v>
      </c>
      <c r="H1295" s="15">
        <f t="shared" si="302"/>
        <v>7.3699999999999992</v>
      </c>
      <c r="I1295" s="11">
        <f t="shared" si="306"/>
        <v>6.0376031147205229E-3</v>
      </c>
      <c r="J1295" s="32">
        <f t="shared" si="307"/>
        <v>2.4028028611962085E-2</v>
      </c>
      <c r="K1295" s="32">
        <f t="shared" si="308"/>
        <v>41.618062644646642</v>
      </c>
      <c r="L1295" s="8">
        <v>1</v>
      </c>
      <c r="M1295" s="9">
        <v>0</v>
      </c>
      <c r="N1295" s="8">
        <v>0</v>
      </c>
      <c r="O1295" s="9">
        <v>0</v>
      </c>
      <c r="P1295" s="9">
        <v>0</v>
      </c>
      <c r="Q1295" s="9">
        <v>1</v>
      </c>
      <c r="R1295" s="9">
        <v>0</v>
      </c>
      <c r="S1295" s="8">
        <v>1747</v>
      </c>
      <c r="T1295" s="9">
        <v>14</v>
      </c>
      <c r="U1295" s="9">
        <f t="shared" si="315"/>
        <v>1732</v>
      </c>
      <c r="V1295" s="9">
        <f t="shared" si="314"/>
        <v>17</v>
      </c>
      <c r="W1295" s="7">
        <f t="shared" si="316"/>
        <v>16.527699999999999</v>
      </c>
      <c r="X1295" s="7">
        <v>8.4723000000000006</v>
      </c>
      <c r="Y1295" s="9">
        <v>1</v>
      </c>
      <c r="Z1295" s="9">
        <v>0</v>
      </c>
      <c r="AA1295" s="9">
        <v>0</v>
      </c>
      <c r="AB1295" s="9">
        <v>0</v>
      </c>
      <c r="AC1295" s="9">
        <v>0</v>
      </c>
      <c r="AD1295" s="29">
        <v>1</v>
      </c>
      <c r="AE1295" s="187">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183">
        <v>1</v>
      </c>
      <c r="AR1295" s="39">
        <v>0</v>
      </c>
      <c r="AS1295" t="s">
        <v>98</v>
      </c>
      <c r="AT1295" s="39" t="s">
        <v>98</v>
      </c>
      <c r="AV1295" s="17"/>
      <c r="AW1295">
        <f t="shared" si="317"/>
        <v>0.25549999999999995</v>
      </c>
      <c r="AX1295" s="17">
        <v>0.74450000000000005</v>
      </c>
      <c r="AY1295" s="17" t="s">
        <v>233</v>
      </c>
      <c r="BE1295" s="17"/>
      <c r="BH1295" s="17"/>
      <c r="BK1295" s="24">
        <v>31</v>
      </c>
      <c r="BL1295">
        <v>0</v>
      </c>
      <c r="BM1295">
        <v>0</v>
      </c>
      <c r="BN1295">
        <v>0</v>
      </c>
      <c r="BO1295" s="179">
        <v>0</v>
      </c>
      <c r="BP1295" s="179">
        <v>0</v>
      </c>
      <c r="BQ1295" s="179">
        <v>1</v>
      </c>
      <c r="BR1295" s="179">
        <v>0</v>
      </c>
      <c r="BS1295" s="17">
        <v>0</v>
      </c>
      <c r="BT1295" s="179">
        <v>1</v>
      </c>
      <c r="BU1295" s="179">
        <v>0</v>
      </c>
      <c r="BV1295" s="179">
        <v>0</v>
      </c>
      <c r="BW1295" s="17">
        <v>0</v>
      </c>
      <c r="BX1295" s="179">
        <v>0</v>
      </c>
      <c r="BY1295" s="179">
        <v>0</v>
      </c>
      <c r="BZ1295" s="179">
        <v>0</v>
      </c>
      <c r="CA1295" s="179">
        <v>0</v>
      </c>
      <c r="CB1295" s="17">
        <v>0</v>
      </c>
      <c r="CC1295" s="179">
        <v>0</v>
      </c>
      <c r="CD1295" s="179">
        <v>0</v>
      </c>
      <c r="CE1295" s="179">
        <v>1</v>
      </c>
      <c r="CF1295" s="179">
        <v>0</v>
      </c>
      <c r="CG1295" s="179">
        <v>0</v>
      </c>
      <c r="CH1295" s="179">
        <v>0</v>
      </c>
      <c r="CI1295" s="179">
        <v>0</v>
      </c>
      <c r="CJ1295" s="179">
        <v>0</v>
      </c>
      <c r="CK1295" s="179">
        <v>0</v>
      </c>
      <c r="CL1295" s="179">
        <v>0</v>
      </c>
      <c r="CM1295" s="17">
        <v>1</v>
      </c>
      <c r="CX1295" s="33" t="s">
        <v>85</v>
      </c>
    </row>
    <row r="1296" spans="1:102" x14ac:dyDescent="0.25">
      <c r="A1296">
        <v>1295</v>
      </c>
      <c r="B1296">
        <v>83</v>
      </c>
      <c r="C1296" s="24" t="s">
        <v>4269</v>
      </c>
      <c r="D1296" s="12">
        <v>9.51</v>
      </c>
      <c r="E1296" s="13">
        <v>3.86</v>
      </c>
      <c r="F1296" s="7">
        <f t="shared" si="309"/>
        <v>2.4637305699481864</v>
      </c>
      <c r="G1296" s="7">
        <f t="shared" si="301"/>
        <v>5.65</v>
      </c>
      <c r="H1296" s="15">
        <f t="shared" si="302"/>
        <v>13.37</v>
      </c>
      <c r="I1296" s="11">
        <f t="shared" si="306"/>
        <v>5.9096203902385971E-2</v>
      </c>
      <c r="J1296" s="32">
        <f t="shared" si="307"/>
        <v>2.3986471825784422E-2</v>
      </c>
      <c r="K1296" s="32">
        <f t="shared" si="308"/>
        <v>41.690166326380819</v>
      </c>
      <c r="L1296" s="8">
        <v>1</v>
      </c>
      <c r="M1296" s="9">
        <v>0</v>
      </c>
      <c r="N1296" s="8">
        <v>0</v>
      </c>
      <c r="O1296" s="9">
        <v>0</v>
      </c>
      <c r="P1296" s="9">
        <v>0</v>
      </c>
      <c r="Q1296" s="9">
        <v>1</v>
      </c>
      <c r="R1296" s="9">
        <v>0</v>
      </c>
      <c r="S1296" s="8">
        <v>1747</v>
      </c>
      <c r="T1296" s="9">
        <v>14</v>
      </c>
      <c r="U1296" s="9">
        <f t="shared" si="315"/>
        <v>1732</v>
      </c>
      <c r="V1296" s="9">
        <f t="shared" si="314"/>
        <v>17</v>
      </c>
      <c r="W1296" s="7">
        <f t="shared" si="316"/>
        <v>16.527699999999999</v>
      </c>
      <c r="X1296" s="7">
        <v>8.4723000000000006</v>
      </c>
      <c r="Y1296" s="9">
        <v>1</v>
      </c>
      <c r="Z1296" s="9">
        <v>0</v>
      </c>
      <c r="AA1296" s="9">
        <v>0</v>
      </c>
      <c r="AB1296" s="9">
        <v>0</v>
      </c>
      <c r="AC1296" s="9">
        <v>0</v>
      </c>
      <c r="AD1296" s="29">
        <v>1</v>
      </c>
      <c r="AE1296" s="187">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183">
        <v>1</v>
      </c>
      <c r="AR1296" s="39">
        <v>0</v>
      </c>
      <c r="AS1296" t="s">
        <v>98</v>
      </c>
      <c r="AT1296" s="39" t="s">
        <v>98</v>
      </c>
      <c r="AV1296" s="17"/>
      <c r="AW1296">
        <f t="shared" si="317"/>
        <v>0.25549999999999995</v>
      </c>
      <c r="AX1296" s="17">
        <v>0.74450000000000005</v>
      </c>
      <c r="AY1296" s="17" t="s">
        <v>233</v>
      </c>
      <c r="BE1296" s="17"/>
      <c r="BH1296" s="17"/>
      <c r="BK1296" s="24">
        <v>31</v>
      </c>
      <c r="BL1296">
        <v>1</v>
      </c>
      <c r="BM1296">
        <v>0</v>
      </c>
      <c r="BN1296">
        <v>0</v>
      </c>
      <c r="BO1296" s="179">
        <v>0</v>
      </c>
      <c r="BP1296" s="179">
        <v>0</v>
      </c>
      <c r="BQ1296" s="179">
        <v>0</v>
      </c>
      <c r="BR1296" s="179">
        <v>0</v>
      </c>
      <c r="BS1296" s="17">
        <v>0</v>
      </c>
      <c r="BT1296" s="179">
        <v>1</v>
      </c>
      <c r="BU1296" s="179">
        <v>0</v>
      </c>
      <c r="BV1296" s="179">
        <v>0</v>
      </c>
      <c r="BW1296" s="17">
        <v>0</v>
      </c>
      <c r="BX1296">
        <v>1</v>
      </c>
      <c r="BY1296" s="179">
        <v>0</v>
      </c>
      <c r="BZ1296" s="179">
        <v>0</v>
      </c>
      <c r="CA1296" s="179">
        <v>0</v>
      </c>
      <c r="CB1296" s="17">
        <v>0</v>
      </c>
      <c r="CC1296" s="179">
        <v>0</v>
      </c>
      <c r="CD1296" s="179">
        <v>0</v>
      </c>
      <c r="CE1296" s="179">
        <v>1</v>
      </c>
      <c r="CF1296" s="179">
        <v>0</v>
      </c>
      <c r="CG1296" s="179">
        <v>0</v>
      </c>
      <c r="CH1296" s="179">
        <v>0</v>
      </c>
      <c r="CI1296" s="179">
        <v>0</v>
      </c>
      <c r="CJ1296" s="179">
        <v>0</v>
      </c>
      <c r="CK1296" s="179">
        <v>0</v>
      </c>
      <c r="CL1296" s="179">
        <v>0</v>
      </c>
      <c r="CM1296" s="17">
        <v>1</v>
      </c>
      <c r="CX1296" s="33" t="s">
        <v>85</v>
      </c>
    </row>
    <row r="1297" spans="1:102" x14ac:dyDescent="0.25">
      <c r="A1297">
        <v>1296</v>
      </c>
      <c r="B1297">
        <v>83</v>
      </c>
      <c r="C1297" s="24" t="s">
        <v>4269</v>
      </c>
      <c r="D1297" s="12">
        <v>8.36</v>
      </c>
      <c r="E1297" s="13">
        <v>0.68</v>
      </c>
      <c r="F1297" s="7">
        <f t="shared" si="309"/>
        <v>12.294117647058822</v>
      </c>
      <c r="G1297" s="7">
        <f t="shared" si="301"/>
        <v>7.68</v>
      </c>
      <c r="H1297" s="15">
        <f t="shared" si="302"/>
        <v>9.0399999999999991</v>
      </c>
      <c r="I1297" s="11">
        <f t="shared" si="306"/>
        <v>0.28330578718084959</v>
      </c>
      <c r="J1297" s="32">
        <f t="shared" si="307"/>
        <v>2.3044011397485381E-2</v>
      </c>
      <c r="K1297" s="32">
        <f t="shared" si="308"/>
        <v>43.395222418138644</v>
      </c>
      <c r="L1297" s="8">
        <v>1</v>
      </c>
      <c r="M1297" s="9">
        <v>0</v>
      </c>
      <c r="N1297" s="8">
        <v>0</v>
      </c>
      <c r="O1297" s="9">
        <v>0</v>
      </c>
      <c r="P1297" s="9">
        <v>0</v>
      </c>
      <c r="Q1297" s="9">
        <v>1</v>
      </c>
      <c r="R1297" s="9">
        <v>0</v>
      </c>
      <c r="S1297" s="8">
        <v>1747</v>
      </c>
      <c r="T1297" s="9">
        <v>14</v>
      </c>
      <c r="U1297" s="9">
        <f t="shared" si="315"/>
        <v>1732</v>
      </c>
      <c r="V1297" s="9">
        <f t="shared" si="314"/>
        <v>17</v>
      </c>
      <c r="W1297" s="7">
        <f t="shared" si="316"/>
        <v>16.527699999999999</v>
      </c>
      <c r="X1297" s="7">
        <v>8.4723000000000006</v>
      </c>
      <c r="Y1297" s="9">
        <v>1</v>
      </c>
      <c r="Z1297" s="9">
        <v>0</v>
      </c>
      <c r="AA1297" s="9">
        <v>0</v>
      </c>
      <c r="AB1297" s="9">
        <v>0</v>
      </c>
      <c r="AC1297" s="9">
        <v>0</v>
      </c>
      <c r="AD1297" s="29">
        <v>1</v>
      </c>
      <c r="AE1297" s="187">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183">
        <v>1</v>
      </c>
      <c r="AR1297" s="39">
        <v>0</v>
      </c>
      <c r="AS1297" t="s">
        <v>98</v>
      </c>
      <c r="AT1297" s="39" t="s">
        <v>98</v>
      </c>
      <c r="AV1297" s="17"/>
      <c r="AW1297">
        <f t="shared" si="317"/>
        <v>0.25549999999999995</v>
      </c>
      <c r="AX1297" s="17">
        <v>0.74450000000000005</v>
      </c>
      <c r="AY1297" s="17" t="s">
        <v>233</v>
      </c>
      <c r="BE1297" s="17"/>
      <c r="BH1297" s="17"/>
      <c r="BK1297" s="24">
        <v>31</v>
      </c>
      <c r="BL1297">
        <v>0</v>
      </c>
      <c r="BM1297">
        <v>0</v>
      </c>
      <c r="BN1297">
        <v>0</v>
      </c>
      <c r="BO1297">
        <v>0</v>
      </c>
      <c r="BP1297">
        <v>0</v>
      </c>
      <c r="BQ1297">
        <v>0</v>
      </c>
      <c r="BR1297">
        <v>0</v>
      </c>
      <c r="BS1297" s="17">
        <v>1</v>
      </c>
      <c r="BT1297" s="179">
        <v>1</v>
      </c>
      <c r="BU1297" s="179">
        <v>0</v>
      </c>
      <c r="BV1297" s="179">
        <v>0</v>
      </c>
      <c r="BW1297" s="17">
        <v>0</v>
      </c>
      <c r="BX1297" s="179">
        <v>0</v>
      </c>
      <c r="BY1297" s="179">
        <v>0</v>
      </c>
      <c r="BZ1297" s="179">
        <v>0</v>
      </c>
      <c r="CA1297" s="179">
        <v>0</v>
      </c>
      <c r="CB1297" s="17">
        <v>0</v>
      </c>
      <c r="CC1297" s="179">
        <v>0</v>
      </c>
      <c r="CD1297" s="179">
        <v>0</v>
      </c>
      <c r="CE1297" s="179">
        <v>1</v>
      </c>
      <c r="CF1297" s="179">
        <v>0</v>
      </c>
      <c r="CG1297" s="179">
        <v>0</v>
      </c>
      <c r="CH1297" s="179">
        <v>0</v>
      </c>
      <c r="CI1297" s="179">
        <v>0</v>
      </c>
      <c r="CJ1297" s="179">
        <v>0</v>
      </c>
      <c r="CK1297" s="179">
        <v>0</v>
      </c>
      <c r="CL1297" s="179">
        <v>0</v>
      </c>
      <c r="CM1297" s="17">
        <v>1</v>
      </c>
      <c r="CX1297" s="33" t="s">
        <v>85</v>
      </c>
    </row>
    <row r="1298" spans="1:102" x14ac:dyDescent="0.25">
      <c r="A1298">
        <v>1297</v>
      </c>
      <c r="B1298">
        <v>83</v>
      </c>
      <c r="C1298" s="24" t="s">
        <v>4269</v>
      </c>
      <c r="D1298" s="12">
        <v>5.76</v>
      </c>
      <c r="E1298" s="13">
        <v>7.27</v>
      </c>
      <c r="F1298" s="7">
        <f t="shared" si="309"/>
        <v>0.79229711141678127</v>
      </c>
      <c r="G1298" s="7">
        <f t="shared" si="301"/>
        <v>-1.5099999999999998</v>
      </c>
      <c r="H1298" s="15">
        <f t="shared" si="302"/>
        <v>13.03</v>
      </c>
      <c r="I1298" s="11">
        <f t="shared" si="306"/>
        <v>1.9034235643259328E-2</v>
      </c>
      <c r="J1298" s="32">
        <f t="shared" si="307"/>
        <v>2.4024113390016547E-2</v>
      </c>
      <c r="K1298" s="32">
        <f t="shared" si="308"/>
        <v>41.62484516142684</v>
      </c>
      <c r="L1298" s="8">
        <v>1</v>
      </c>
      <c r="M1298" s="9">
        <v>0</v>
      </c>
      <c r="N1298" s="8">
        <v>0</v>
      </c>
      <c r="O1298" s="9">
        <v>0</v>
      </c>
      <c r="P1298" s="9">
        <v>0</v>
      </c>
      <c r="Q1298" s="9">
        <v>1</v>
      </c>
      <c r="R1298" s="9">
        <v>0</v>
      </c>
      <c r="S1298" s="8">
        <v>1747</v>
      </c>
      <c r="T1298" s="9">
        <v>14</v>
      </c>
      <c r="U1298" s="9">
        <f t="shared" si="315"/>
        <v>1732</v>
      </c>
      <c r="V1298" s="9">
        <f t="shared" si="314"/>
        <v>17</v>
      </c>
      <c r="W1298" s="7">
        <f t="shared" si="316"/>
        <v>16.527699999999999</v>
      </c>
      <c r="X1298" s="7">
        <v>8.4723000000000006</v>
      </c>
      <c r="Y1298" s="9">
        <v>1</v>
      </c>
      <c r="Z1298" s="9">
        <v>0</v>
      </c>
      <c r="AA1298" s="9">
        <v>0</v>
      </c>
      <c r="AB1298" s="9">
        <v>0</v>
      </c>
      <c r="AC1298" s="9">
        <v>0</v>
      </c>
      <c r="AD1298" s="29">
        <v>1</v>
      </c>
      <c r="AE1298" s="187">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183">
        <v>1</v>
      </c>
      <c r="AR1298" s="39">
        <v>0</v>
      </c>
      <c r="AS1298" t="s">
        <v>98</v>
      </c>
      <c r="AT1298" s="39" t="s">
        <v>98</v>
      </c>
      <c r="AV1298" s="17"/>
      <c r="AW1298">
        <f t="shared" si="317"/>
        <v>0.25549999999999995</v>
      </c>
      <c r="AX1298" s="17">
        <v>0.74450000000000005</v>
      </c>
      <c r="AY1298" s="17" t="s">
        <v>233</v>
      </c>
      <c r="BE1298" s="17"/>
      <c r="BH1298" s="17"/>
      <c r="BK1298" s="24">
        <v>31</v>
      </c>
      <c r="BL1298">
        <v>0</v>
      </c>
      <c r="BM1298">
        <v>0</v>
      </c>
      <c r="BN1298">
        <v>0</v>
      </c>
      <c r="BO1298" s="179">
        <v>0</v>
      </c>
      <c r="BP1298" s="179">
        <v>0</v>
      </c>
      <c r="BQ1298" s="179">
        <v>0</v>
      </c>
      <c r="BR1298" s="179">
        <v>0</v>
      </c>
      <c r="BS1298" s="17">
        <v>1</v>
      </c>
      <c r="BT1298" s="179">
        <v>0</v>
      </c>
      <c r="BU1298" s="179">
        <v>1</v>
      </c>
      <c r="BV1298" s="179">
        <v>0</v>
      </c>
      <c r="BW1298" s="17">
        <v>0</v>
      </c>
      <c r="BX1298" s="179">
        <v>0</v>
      </c>
      <c r="BY1298" s="179">
        <v>1</v>
      </c>
      <c r="BZ1298" s="179">
        <v>0</v>
      </c>
      <c r="CA1298" s="179">
        <v>0</v>
      </c>
      <c r="CB1298" s="17">
        <v>0</v>
      </c>
      <c r="CC1298" s="179">
        <v>0</v>
      </c>
      <c r="CD1298" s="179">
        <v>0</v>
      </c>
      <c r="CE1298" s="179">
        <v>1</v>
      </c>
      <c r="CF1298" s="179">
        <v>0</v>
      </c>
      <c r="CG1298" s="179">
        <v>0</v>
      </c>
      <c r="CH1298" s="179">
        <v>0</v>
      </c>
      <c r="CI1298" s="179">
        <v>0</v>
      </c>
      <c r="CJ1298" s="179">
        <v>0</v>
      </c>
      <c r="CK1298" s="179">
        <v>0</v>
      </c>
      <c r="CL1298" s="179">
        <v>0</v>
      </c>
      <c r="CM1298" s="17">
        <v>1</v>
      </c>
      <c r="CX1298" s="33" t="s">
        <v>85</v>
      </c>
    </row>
    <row r="1299" spans="1:102" x14ac:dyDescent="0.25">
      <c r="A1299">
        <v>1298</v>
      </c>
      <c r="B1299">
        <v>83</v>
      </c>
      <c r="C1299" s="24" t="s">
        <v>4269</v>
      </c>
      <c r="D1299" s="12">
        <v>17.36</v>
      </c>
      <c r="E1299" s="13">
        <v>7.88</v>
      </c>
      <c r="F1299" s="7">
        <f t="shared" si="309"/>
        <v>2.203045685279188</v>
      </c>
      <c r="G1299" s="7">
        <f t="shared" si="301"/>
        <v>9.48</v>
      </c>
      <c r="H1299" s="15">
        <f t="shared" si="302"/>
        <v>25.24</v>
      </c>
      <c r="I1299" s="11">
        <f t="shared" si="306"/>
        <v>5.2861796745111309E-2</v>
      </c>
      <c r="J1299" s="32">
        <f t="shared" si="307"/>
        <v>2.3994870872780939E-2</v>
      </c>
      <c r="K1299" s="32">
        <f t="shared" si="308"/>
        <v>41.675573304892005</v>
      </c>
      <c r="L1299" s="8">
        <v>1</v>
      </c>
      <c r="M1299" s="9">
        <v>0</v>
      </c>
      <c r="N1299" s="8">
        <v>0</v>
      </c>
      <c r="O1299" s="9">
        <v>0</v>
      </c>
      <c r="P1299" s="9">
        <v>0</v>
      </c>
      <c r="Q1299" s="9">
        <v>1</v>
      </c>
      <c r="R1299" s="9">
        <v>0</v>
      </c>
      <c r="S1299" s="8">
        <v>1747</v>
      </c>
      <c r="T1299" s="9">
        <v>14</v>
      </c>
      <c r="U1299" s="9">
        <f t="shared" si="315"/>
        <v>1732</v>
      </c>
      <c r="V1299" s="9">
        <f t="shared" si="314"/>
        <v>17</v>
      </c>
      <c r="W1299" s="7">
        <f t="shared" si="316"/>
        <v>16.527699999999999</v>
      </c>
      <c r="X1299" s="7">
        <v>8.4723000000000006</v>
      </c>
      <c r="Y1299" s="9">
        <v>1</v>
      </c>
      <c r="Z1299" s="9">
        <v>0</v>
      </c>
      <c r="AA1299" s="9">
        <v>0</v>
      </c>
      <c r="AB1299" s="9">
        <v>0</v>
      </c>
      <c r="AC1299" s="9">
        <v>0</v>
      </c>
      <c r="AD1299" s="29">
        <v>1</v>
      </c>
      <c r="AE1299" s="187">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183">
        <v>1</v>
      </c>
      <c r="AR1299" s="39">
        <v>0</v>
      </c>
      <c r="AS1299" t="s">
        <v>98</v>
      </c>
      <c r="AT1299" s="39" t="s">
        <v>98</v>
      </c>
      <c r="AV1299" s="17"/>
      <c r="AW1299">
        <f t="shared" si="317"/>
        <v>0.25549999999999995</v>
      </c>
      <c r="AX1299" s="17">
        <v>0.74450000000000005</v>
      </c>
      <c r="AY1299" s="17" t="s">
        <v>233</v>
      </c>
      <c r="BE1299" s="17"/>
      <c r="BH1299" s="17"/>
      <c r="BK1299" s="24">
        <v>31</v>
      </c>
      <c r="BL1299">
        <v>0</v>
      </c>
      <c r="BM1299">
        <v>0</v>
      </c>
      <c r="BN1299">
        <v>0</v>
      </c>
      <c r="BO1299" s="179">
        <v>0</v>
      </c>
      <c r="BP1299" s="179">
        <v>0</v>
      </c>
      <c r="BQ1299" s="179">
        <v>0</v>
      </c>
      <c r="BR1299" s="179">
        <v>0</v>
      </c>
      <c r="BS1299" s="17">
        <v>1</v>
      </c>
      <c r="BT1299" s="179">
        <v>0</v>
      </c>
      <c r="BU1299" s="179">
        <v>1</v>
      </c>
      <c r="BV1299" s="179">
        <v>0</v>
      </c>
      <c r="BW1299" s="17">
        <v>0</v>
      </c>
      <c r="BX1299" s="179">
        <v>0</v>
      </c>
      <c r="BY1299" s="179">
        <v>1</v>
      </c>
      <c r="BZ1299" s="179">
        <v>0</v>
      </c>
      <c r="CA1299" s="179">
        <v>0</v>
      </c>
      <c r="CB1299" s="17">
        <v>1</v>
      </c>
      <c r="CC1299" s="179">
        <v>0</v>
      </c>
      <c r="CD1299" s="179">
        <v>0</v>
      </c>
      <c r="CE1299" s="179">
        <v>1</v>
      </c>
      <c r="CF1299" s="179">
        <v>0</v>
      </c>
      <c r="CG1299" s="179">
        <v>0</v>
      </c>
      <c r="CH1299" s="179">
        <v>0</v>
      </c>
      <c r="CI1299" s="179">
        <v>0</v>
      </c>
      <c r="CJ1299" s="179">
        <v>0</v>
      </c>
      <c r="CK1299" s="179">
        <v>0</v>
      </c>
      <c r="CL1299" s="179">
        <v>0</v>
      </c>
      <c r="CM1299" s="17">
        <v>1</v>
      </c>
      <c r="CX1299" s="33" t="s">
        <v>85</v>
      </c>
    </row>
    <row r="1300" spans="1:102" x14ac:dyDescent="0.25">
      <c r="A1300">
        <v>1299</v>
      </c>
      <c r="B1300">
        <v>83</v>
      </c>
      <c r="C1300" s="24" t="s">
        <v>4269</v>
      </c>
      <c r="D1300" s="12">
        <v>15.82</v>
      </c>
      <c r="E1300" s="13">
        <v>18.97</v>
      </c>
      <c r="F1300" s="7">
        <f t="shared" si="309"/>
        <v>0.83394833948339486</v>
      </c>
      <c r="G1300" s="7">
        <f t="shared" si="301"/>
        <v>-3.1499999999999986</v>
      </c>
      <c r="H1300" s="15">
        <f t="shared" si="302"/>
        <v>34.79</v>
      </c>
      <c r="I1300" s="11">
        <f t="shared" si="306"/>
        <v>2.0034477860374732E-2</v>
      </c>
      <c r="J1300" s="32">
        <f t="shared" si="307"/>
        <v>2.4023643806024567E-2</v>
      </c>
      <c r="K1300" s="32">
        <f t="shared" si="308"/>
        <v>41.62565879157863</v>
      </c>
      <c r="L1300" s="8">
        <v>1</v>
      </c>
      <c r="M1300" s="9">
        <v>0</v>
      </c>
      <c r="N1300" s="8">
        <v>0</v>
      </c>
      <c r="O1300" s="9">
        <v>0</v>
      </c>
      <c r="P1300" s="9">
        <v>0</v>
      </c>
      <c r="Q1300" s="9">
        <v>1</v>
      </c>
      <c r="R1300" s="9">
        <v>0</v>
      </c>
      <c r="S1300" s="8">
        <v>1747</v>
      </c>
      <c r="T1300" s="9">
        <v>14</v>
      </c>
      <c r="U1300" s="9">
        <f t="shared" si="315"/>
        <v>1732</v>
      </c>
      <c r="V1300" s="9">
        <f t="shared" si="314"/>
        <v>17</v>
      </c>
      <c r="W1300" s="7">
        <f t="shared" si="316"/>
        <v>16.527699999999999</v>
      </c>
      <c r="X1300" s="7">
        <v>8.4723000000000006</v>
      </c>
      <c r="Y1300" s="9">
        <v>1</v>
      </c>
      <c r="Z1300" s="9">
        <v>0</v>
      </c>
      <c r="AA1300" s="9">
        <v>0</v>
      </c>
      <c r="AB1300" s="9">
        <v>0</v>
      </c>
      <c r="AC1300" s="9">
        <v>0</v>
      </c>
      <c r="AD1300" s="29">
        <v>1</v>
      </c>
      <c r="AE1300" s="187">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183">
        <v>1</v>
      </c>
      <c r="AR1300" s="39">
        <v>0</v>
      </c>
      <c r="AS1300" t="s">
        <v>98</v>
      </c>
      <c r="AT1300" s="39" t="s">
        <v>98</v>
      </c>
      <c r="AV1300" s="17"/>
      <c r="AW1300">
        <f t="shared" si="317"/>
        <v>0.25549999999999995</v>
      </c>
      <c r="AX1300" s="17">
        <v>0.74450000000000005</v>
      </c>
      <c r="AY1300" s="17" t="s">
        <v>233</v>
      </c>
      <c r="BE1300" s="17"/>
      <c r="BH1300" s="17"/>
      <c r="BK1300" s="24">
        <v>31</v>
      </c>
      <c r="BL1300">
        <v>0</v>
      </c>
      <c r="BM1300">
        <v>0</v>
      </c>
      <c r="BN1300">
        <v>0</v>
      </c>
      <c r="BO1300" s="179">
        <v>0</v>
      </c>
      <c r="BP1300" s="179">
        <v>0</v>
      </c>
      <c r="BQ1300" s="179">
        <v>0</v>
      </c>
      <c r="BR1300" s="179">
        <v>0</v>
      </c>
      <c r="BS1300" s="17">
        <v>1</v>
      </c>
      <c r="BT1300" s="179">
        <v>0</v>
      </c>
      <c r="BU1300" s="179">
        <v>1</v>
      </c>
      <c r="BV1300" s="179">
        <v>0</v>
      </c>
      <c r="BW1300" s="17">
        <v>0</v>
      </c>
      <c r="BX1300" s="179">
        <v>0</v>
      </c>
      <c r="BY1300" s="179">
        <v>1</v>
      </c>
      <c r="BZ1300" s="179">
        <v>0</v>
      </c>
      <c r="CA1300" s="179">
        <v>0</v>
      </c>
      <c r="CB1300" s="17">
        <v>1</v>
      </c>
      <c r="CC1300" s="179">
        <v>0</v>
      </c>
      <c r="CD1300" s="179">
        <v>0</v>
      </c>
      <c r="CE1300" s="179">
        <v>1</v>
      </c>
      <c r="CF1300" s="179">
        <v>0</v>
      </c>
      <c r="CG1300" s="179">
        <v>0</v>
      </c>
      <c r="CH1300" s="179">
        <v>0</v>
      </c>
      <c r="CI1300" s="179">
        <v>0</v>
      </c>
      <c r="CJ1300" s="179">
        <v>0</v>
      </c>
      <c r="CK1300" s="179">
        <v>0</v>
      </c>
      <c r="CL1300" s="179">
        <v>0</v>
      </c>
      <c r="CM1300" s="17">
        <v>1</v>
      </c>
      <c r="CX1300" s="33" t="s">
        <v>85</v>
      </c>
    </row>
    <row r="1301" spans="1:102" x14ac:dyDescent="0.25">
      <c r="A1301">
        <v>1300</v>
      </c>
      <c r="B1301">
        <v>83</v>
      </c>
      <c r="C1301" s="24" t="s">
        <v>4269</v>
      </c>
      <c r="D1301" s="12">
        <v>12.11</v>
      </c>
      <c r="E1301" s="13">
        <v>9.09</v>
      </c>
      <c r="F1301" s="7">
        <f t="shared" si="309"/>
        <v>1.3322332233223322</v>
      </c>
      <c r="G1301" s="7">
        <f t="shared" si="301"/>
        <v>3.0199999999999996</v>
      </c>
      <c r="H1301" s="15">
        <f t="shared" si="302"/>
        <v>21.2</v>
      </c>
      <c r="I1301" s="11">
        <f t="shared" si="306"/>
        <v>3.1995132357010618E-2</v>
      </c>
      <c r="J1301" s="32">
        <f t="shared" si="307"/>
        <v>2.4016164585072382E-2</v>
      </c>
      <c r="K1301" s="32">
        <f t="shared" si="308"/>
        <v>41.638622039655964</v>
      </c>
      <c r="L1301" s="8">
        <v>1</v>
      </c>
      <c r="M1301" s="9">
        <v>0</v>
      </c>
      <c r="N1301" s="8">
        <v>0</v>
      </c>
      <c r="O1301" s="9">
        <v>0</v>
      </c>
      <c r="P1301" s="9">
        <v>0</v>
      </c>
      <c r="Q1301" s="9">
        <v>1</v>
      </c>
      <c r="R1301" s="9">
        <v>0</v>
      </c>
      <c r="S1301" s="8">
        <v>1747</v>
      </c>
      <c r="T1301" s="9">
        <v>14</v>
      </c>
      <c r="U1301" s="9">
        <f t="shared" si="315"/>
        <v>1732</v>
      </c>
      <c r="V1301" s="9">
        <f t="shared" si="314"/>
        <v>17</v>
      </c>
      <c r="W1301" s="7">
        <f t="shared" si="316"/>
        <v>16.527699999999999</v>
      </c>
      <c r="X1301" s="7">
        <v>8.4723000000000006</v>
      </c>
      <c r="Y1301" s="9">
        <v>1</v>
      </c>
      <c r="Z1301" s="9">
        <v>0</v>
      </c>
      <c r="AA1301" s="9">
        <v>0</v>
      </c>
      <c r="AB1301" s="9">
        <v>0</v>
      </c>
      <c r="AC1301" s="9">
        <v>0</v>
      </c>
      <c r="AD1301" s="29">
        <v>1</v>
      </c>
      <c r="AE1301" s="187">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183">
        <v>1</v>
      </c>
      <c r="AR1301" s="39">
        <v>0</v>
      </c>
      <c r="AS1301" t="s">
        <v>98</v>
      </c>
      <c r="AT1301" s="39" t="s">
        <v>98</v>
      </c>
      <c r="AV1301" s="17"/>
      <c r="AW1301">
        <f t="shared" si="317"/>
        <v>0.25549999999999995</v>
      </c>
      <c r="AX1301" s="17">
        <v>0.74450000000000005</v>
      </c>
      <c r="AY1301" s="17" t="s">
        <v>233</v>
      </c>
      <c r="BE1301" s="17"/>
      <c r="BH1301" s="17"/>
      <c r="BK1301" s="24">
        <v>31</v>
      </c>
      <c r="BL1301">
        <v>0</v>
      </c>
      <c r="BM1301">
        <v>0</v>
      </c>
      <c r="BN1301">
        <v>0</v>
      </c>
      <c r="BO1301" s="179">
        <v>0</v>
      </c>
      <c r="BP1301" s="179">
        <v>0</v>
      </c>
      <c r="BQ1301" s="179">
        <v>0</v>
      </c>
      <c r="BR1301" s="179">
        <v>0</v>
      </c>
      <c r="BS1301" s="17">
        <v>1</v>
      </c>
      <c r="BT1301" s="179">
        <v>0</v>
      </c>
      <c r="BU1301" s="179">
        <v>1</v>
      </c>
      <c r="BV1301" s="179">
        <v>0</v>
      </c>
      <c r="BW1301" s="17">
        <v>0</v>
      </c>
      <c r="BX1301" s="179">
        <v>0</v>
      </c>
      <c r="BY1301" s="179">
        <v>1</v>
      </c>
      <c r="BZ1301" s="179">
        <v>0</v>
      </c>
      <c r="CA1301" s="179">
        <v>0</v>
      </c>
      <c r="CB1301" s="17">
        <v>1</v>
      </c>
      <c r="CC1301" s="179">
        <v>0</v>
      </c>
      <c r="CD1301" s="179">
        <v>0</v>
      </c>
      <c r="CE1301" s="179">
        <v>1</v>
      </c>
      <c r="CF1301" s="179">
        <v>0</v>
      </c>
      <c r="CG1301" s="179">
        <v>0</v>
      </c>
      <c r="CH1301" s="179">
        <v>0</v>
      </c>
      <c r="CI1301" s="179">
        <v>0</v>
      </c>
      <c r="CJ1301" s="179">
        <v>0</v>
      </c>
      <c r="CK1301" s="179">
        <v>0</v>
      </c>
      <c r="CL1301" s="179">
        <v>0</v>
      </c>
      <c r="CM1301" s="17">
        <v>1</v>
      </c>
      <c r="CX1301" s="33" t="s">
        <v>85</v>
      </c>
    </row>
    <row r="1302" spans="1:102" x14ac:dyDescent="0.25">
      <c r="A1302">
        <v>1301</v>
      </c>
      <c r="B1302">
        <v>83</v>
      </c>
      <c r="C1302" s="24" t="s">
        <v>4269</v>
      </c>
      <c r="D1302" s="12">
        <v>12.53</v>
      </c>
      <c r="E1302" s="13">
        <v>4.33</v>
      </c>
      <c r="F1302" s="7">
        <f t="shared" si="309"/>
        <v>2.8937644341801385</v>
      </c>
      <c r="G1302" s="7">
        <f t="shared" si="301"/>
        <v>8.1999999999999993</v>
      </c>
      <c r="H1302" s="15">
        <f t="shared" si="302"/>
        <v>16.86</v>
      </c>
      <c r="I1302" s="11">
        <f t="shared" si="306"/>
        <v>6.9365240636201433E-2</v>
      </c>
      <c r="J1302" s="32">
        <f t="shared" si="307"/>
        <v>2.3970589940522917E-2</v>
      </c>
      <c r="K1302" s="32">
        <f t="shared" si="308"/>
        <v>41.717788443307086</v>
      </c>
      <c r="L1302" s="8">
        <v>1</v>
      </c>
      <c r="M1302" s="9">
        <v>0</v>
      </c>
      <c r="N1302" s="8">
        <v>0</v>
      </c>
      <c r="O1302" s="9">
        <v>0</v>
      </c>
      <c r="P1302" s="9">
        <v>0</v>
      </c>
      <c r="Q1302" s="9">
        <v>1</v>
      </c>
      <c r="R1302" s="9">
        <v>0</v>
      </c>
      <c r="S1302" s="8">
        <v>1747</v>
      </c>
      <c r="T1302" s="9">
        <v>14</v>
      </c>
      <c r="U1302" s="9">
        <f t="shared" si="315"/>
        <v>1732</v>
      </c>
      <c r="V1302" s="9">
        <f t="shared" si="314"/>
        <v>17</v>
      </c>
      <c r="W1302" s="7">
        <f t="shared" si="316"/>
        <v>16.527699999999999</v>
      </c>
      <c r="X1302" s="7">
        <v>8.4723000000000006</v>
      </c>
      <c r="Y1302" s="9">
        <v>1</v>
      </c>
      <c r="Z1302" s="9">
        <v>0</v>
      </c>
      <c r="AA1302" s="9">
        <v>0</v>
      </c>
      <c r="AB1302" s="9">
        <v>0</v>
      </c>
      <c r="AC1302" s="9">
        <v>0</v>
      </c>
      <c r="AD1302" s="29">
        <v>1</v>
      </c>
      <c r="AE1302" s="187">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183">
        <v>1</v>
      </c>
      <c r="AR1302" s="39">
        <v>0</v>
      </c>
      <c r="AS1302" t="s">
        <v>98</v>
      </c>
      <c r="AT1302" s="39" t="s">
        <v>98</v>
      </c>
      <c r="AV1302" s="17"/>
      <c r="AW1302">
        <f t="shared" si="317"/>
        <v>0.25549999999999995</v>
      </c>
      <c r="AX1302" s="17">
        <v>0.74450000000000005</v>
      </c>
      <c r="AY1302" s="17" t="s">
        <v>233</v>
      </c>
      <c r="BE1302" s="17"/>
      <c r="BH1302" s="17"/>
      <c r="BK1302" s="24">
        <v>31</v>
      </c>
      <c r="BL1302">
        <v>0</v>
      </c>
      <c r="BM1302">
        <v>0</v>
      </c>
      <c r="BN1302">
        <v>0</v>
      </c>
      <c r="BO1302" s="179">
        <v>0</v>
      </c>
      <c r="BP1302">
        <v>1</v>
      </c>
      <c r="BQ1302" s="179">
        <v>0</v>
      </c>
      <c r="BR1302" s="179">
        <v>0</v>
      </c>
      <c r="BS1302" s="17">
        <v>1</v>
      </c>
      <c r="BT1302" s="179">
        <v>0</v>
      </c>
      <c r="BU1302" s="179">
        <v>1</v>
      </c>
      <c r="BV1302" s="179">
        <v>0</v>
      </c>
      <c r="BW1302" s="17">
        <v>0</v>
      </c>
      <c r="BX1302" s="179">
        <v>0</v>
      </c>
      <c r="BY1302" s="179">
        <v>1</v>
      </c>
      <c r="BZ1302" s="179">
        <v>0</v>
      </c>
      <c r="CA1302" s="179">
        <v>0</v>
      </c>
      <c r="CB1302" s="17">
        <v>1</v>
      </c>
      <c r="CC1302" s="179">
        <v>0</v>
      </c>
      <c r="CD1302" s="179">
        <v>0</v>
      </c>
      <c r="CE1302" s="179">
        <v>1</v>
      </c>
      <c r="CF1302" s="179">
        <v>0</v>
      </c>
      <c r="CG1302" s="179">
        <v>0</v>
      </c>
      <c r="CH1302" s="179">
        <v>0</v>
      </c>
      <c r="CI1302" s="179">
        <v>0</v>
      </c>
      <c r="CJ1302" s="179">
        <v>0</v>
      </c>
      <c r="CK1302" s="179">
        <v>0</v>
      </c>
      <c r="CL1302" s="179">
        <v>0</v>
      </c>
      <c r="CM1302" s="17">
        <v>1</v>
      </c>
      <c r="CX1302" s="33" t="s">
        <v>85</v>
      </c>
    </row>
    <row r="1303" spans="1:102" x14ac:dyDescent="0.25">
      <c r="A1303">
        <v>1302</v>
      </c>
      <c r="B1303">
        <v>83</v>
      </c>
      <c r="C1303" s="24" t="s">
        <v>4269</v>
      </c>
      <c r="D1303" s="12">
        <v>9.51</v>
      </c>
      <c r="E1303" s="13">
        <v>3.86</v>
      </c>
      <c r="F1303" s="7">
        <f t="shared" si="309"/>
        <v>2.4637305699481864</v>
      </c>
      <c r="G1303" s="7">
        <f t="shared" si="301"/>
        <v>5.65</v>
      </c>
      <c r="H1303" s="15">
        <f t="shared" si="302"/>
        <v>13.37</v>
      </c>
      <c r="I1303" s="11">
        <f t="shared" si="306"/>
        <v>5.9096203902385971E-2</v>
      </c>
      <c r="J1303" s="32">
        <f t="shared" si="307"/>
        <v>2.3986471825784422E-2</v>
      </c>
      <c r="K1303" s="32">
        <f t="shared" si="308"/>
        <v>41.690166326380819</v>
      </c>
      <c r="L1303" s="8">
        <v>1</v>
      </c>
      <c r="M1303" s="9">
        <v>0</v>
      </c>
      <c r="N1303" s="8">
        <v>0</v>
      </c>
      <c r="O1303" s="9">
        <v>0</v>
      </c>
      <c r="P1303" s="9">
        <v>0</v>
      </c>
      <c r="Q1303" s="9">
        <v>1</v>
      </c>
      <c r="R1303" s="9">
        <v>0</v>
      </c>
      <c r="S1303" s="8">
        <v>1747</v>
      </c>
      <c r="T1303" s="9">
        <v>14</v>
      </c>
      <c r="U1303" s="9">
        <f t="shared" si="315"/>
        <v>1732</v>
      </c>
      <c r="V1303" s="9">
        <f t="shared" si="314"/>
        <v>17</v>
      </c>
      <c r="W1303" s="7">
        <f t="shared" si="316"/>
        <v>16.527699999999999</v>
      </c>
      <c r="X1303" s="7">
        <v>8.4723000000000006</v>
      </c>
      <c r="Y1303" s="9">
        <v>1</v>
      </c>
      <c r="Z1303" s="9">
        <v>0</v>
      </c>
      <c r="AA1303" s="9">
        <v>0</v>
      </c>
      <c r="AB1303" s="9">
        <v>0</v>
      </c>
      <c r="AC1303" s="9">
        <v>0</v>
      </c>
      <c r="AD1303" s="29">
        <v>1</v>
      </c>
      <c r="AE1303" s="187">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183">
        <v>1</v>
      </c>
      <c r="AR1303" s="39">
        <v>0</v>
      </c>
      <c r="AS1303" t="s">
        <v>98</v>
      </c>
      <c r="AT1303" s="39" t="s">
        <v>98</v>
      </c>
      <c r="AV1303" s="17"/>
      <c r="AW1303">
        <f t="shared" si="317"/>
        <v>0.25549999999999995</v>
      </c>
      <c r="AX1303" s="17">
        <v>0.74450000000000005</v>
      </c>
      <c r="AY1303" s="17" t="s">
        <v>233</v>
      </c>
      <c r="BE1303" s="17"/>
      <c r="BH1303" s="17"/>
      <c r="BK1303" s="24">
        <v>31</v>
      </c>
      <c r="BL1303">
        <v>0</v>
      </c>
      <c r="BM1303">
        <v>0</v>
      </c>
      <c r="BN1303">
        <v>0</v>
      </c>
      <c r="BO1303" s="179">
        <v>0</v>
      </c>
      <c r="BP1303">
        <v>0</v>
      </c>
      <c r="BQ1303" s="179">
        <v>0</v>
      </c>
      <c r="BR1303" s="179">
        <v>0</v>
      </c>
      <c r="BS1303" s="17">
        <v>1</v>
      </c>
      <c r="BT1303" s="179">
        <v>0</v>
      </c>
      <c r="BU1303" s="179">
        <v>1</v>
      </c>
      <c r="BV1303" s="179">
        <v>0</v>
      </c>
      <c r="BW1303" s="17">
        <v>0</v>
      </c>
      <c r="BX1303" s="179">
        <v>0</v>
      </c>
      <c r="BY1303" s="179">
        <v>1</v>
      </c>
      <c r="BZ1303" s="179">
        <v>0</v>
      </c>
      <c r="CA1303" s="179">
        <v>0</v>
      </c>
      <c r="CB1303" s="17">
        <v>1</v>
      </c>
      <c r="CC1303" s="179">
        <v>0</v>
      </c>
      <c r="CD1303" s="179">
        <v>0</v>
      </c>
      <c r="CE1303" s="179">
        <v>1</v>
      </c>
      <c r="CF1303" s="179">
        <v>0</v>
      </c>
      <c r="CG1303" s="179">
        <v>0</v>
      </c>
      <c r="CH1303" s="179">
        <v>0</v>
      </c>
      <c r="CI1303" s="179">
        <v>0</v>
      </c>
      <c r="CJ1303" s="179">
        <v>0</v>
      </c>
      <c r="CK1303" s="179">
        <v>0</v>
      </c>
      <c r="CL1303" s="179">
        <v>0</v>
      </c>
      <c r="CM1303" s="17">
        <v>1</v>
      </c>
      <c r="CX1303" s="33" t="s">
        <v>85</v>
      </c>
    </row>
    <row r="1304" spans="1:102" x14ac:dyDescent="0.25">
      <c r="A1304">
        <v>1303</v>
      </c>
      <c r="B1304">
        <v>84</v>
      </c>
      <c r="C1304" s="24" t="s">
        <v>4274</v>
      </c>
      <c r="D1304" s="12">
        <v>2.4</v>
      </c>
      <c r="E1304" s="13">
        <f>D1304/F1304</f>
        <v>0.16666666666666666</v>
      </c>
      <c r="F1304" s="7">
        <v>14.4</v>
      </c>
      <c r="G1304" s="7">
        <f t="shared" ref="G1304:G1311" si="318">D1304-E1304</f>
        <v>2.2333333333333334</v>
      </c>
      <c r="H1304" s="15">
        <f t="shared" ref="H1304:H1311" si="319">D1304+E1304</f>
        <v>2.5666666666666664</v>
      </c>
      <c r="I1304" s="11">
        <f t="shared" si="306"/>
        <v>0.21510850176015817</v>
      </c>
      <c r="J1304" s="32">
        <f t="shared" si="307"/>
        <v>1.4938090400010985E-2</v>
      </c>
      <c r="K1304" s="32">
        <f t="shared" si="308"/>
        <v>66.942960794993226</v>
      </c>
      <c r="L1304" s="8">
        <v>1</v>
      </c>
      <c r="M1304" s="9">
        <v>0</v>
      </c>
      <c r="N1304" s="8">
        <v>0</v>
      </c>
      <c r="O1304" s="9">
        <v>0</v>
      </c>
      <c r="P1304" s="9">
        <v>0</v>
      </c>
      <c r="Q1304" s="9">
        <v>0</v>
      </c>
      <c r="R1304" s="9">
        <v>1</v>
      </c>
      <c r="S1304" s="8">
        <v>4278</v>
      </c>
      <c r="T1304" s="9">
        <v>3</v>
      </c>
      <c r="U1304" s="9">
        <f t="shared" si="315"/>
        <v>4274</v>
      </c>
      <c r="V1304" s="9">
        <f t="shared" si="314"/>
        <v>24</v>
      </c>
      <c r="W1304" s="7">
        <v>10.76</v>
      </c>
      <c r="X1304" s="7">
        <v>21.89</v>
      </c>
      <c r="Y1304" s="9">
        <v>1</v>
      </c>
      <c r="Z1304" s="9">
        <v>0</v>
      </c>
      <c r="AA1304" s="9">
        <v>0</v>
      </c>
      <c r="AB1304" s="9">
        <v>0</v>
      </c>
      <c r="AC1304" s="9">
        <v>1</v>
      </c>
      <c r="AD1304" s="29">
        <v>0</v>
      </c>
      <c r="AE1304" s="187">
        <v>1</v>
      </c>
      <c r="AF1304" s="9">
        <v>0</v>
      </c>
      <c r="AG1304" s="29">
        <v>0</v>
      </c>
      <c r="AH1304" s="9">
        <v>1</v>
      </c>
      <c r="AI1304" s="29">
        <v>0</v>
      </c>
      <c r="AJ1304" s="20">
        <v>1984</v>
      </c>
      <c r="AK1304" s="32">
        <v>0</v>
      </c>
      <c r="AL1304" s="32">
        <v>0.21</v>
      </c>
      <c r="AM1304" s="32">
        <f>1-AL1304-AN1304</f>
        <v>0.69800000000000006</v>
      </c>
      <c r="AN1304" s="42">
        <v>9.1999999999999998E-2</v>
      </c>
      <c r="AO1304" s="41" t="s">
        <v>98</v>
      </c>
      <c r="AP1304" s="17" t="s">
        <v>98</v>
      </c>
      <c r="AQ1304" s="183">
        <v>1</v>
      </c>
      <c r="AR1304" s="39">
        <f>1-AQ1304</f>
        <v>0</v>
      </c>
      <c r="AS1304" t="s">
        <v>98</v>
      </c>
      <c r="AT1304" s="39" t="s">
        <v>98</v>
      </c>
      <c r="AV1304" s="17"/>
      <c r="AW1304" t="s">
        <v>98</v>
      </c>
      <c r="AX1304" s="17" t="s">
        <v>98</v>
      </c>
      <c r="AY1304" s="17" t="s">
        <v>543</v>
      </c>
      <c r="BE1304" s="17"/>
      <c r="BH1304" s="17"/>
      <c r="BK1304" s="92">
        <f>W1304+X1304+6</f>
        <v>38.65</v>
      </c>
      <c r="BL1304">
        <v>1</v>
      </c>
      <c r="BM1304">
        <v>0</v>
      </c>
      <c r="BN1304">
        <v>0</v>
      </c>
      <c r="BO1304" s="179">
        <v>0</v>
      </c>
      <c r="BP1304" s="179">
        <v>0</v>
      </c>
      <c r="BQ1304" s="179">
        <v>0</v>
      </c>
      <c r="BR1304" s="179">
        <v>0</v>
      </c>
      <c r="BS1304" s="17">
        <v>0</v>
      </c>
      <c r="BT1304" s="179">
        <v>0</v>
      </c>
      <c r="BU1304" s="179">
        <v>0</v>
      </c>
      <c r="BV1304" s="179">
        <v>0</v>
      </c>
      <c r="BW1304" s="17">
        <v>1</v>
      </c>
      <c r="BX1304" s="179">
        <v>0</v>
      </c>
      <c r="BY1304" s="179">
        <v>0</v>
      </c>
      <c r="BZ1304" s="179">
        <v>0</v>
      </c>
      <c r="CA1304" s="179">
        <v>0</v>
      </c>
      <c r="CB1304" s="17">
        <v>0</v>
      </c>
      <c r="CC1304" s="179">
        <v>0</v>
      </c>
      <c r="CD1304" s="179">
        <v>0</v>
      </c>
      <c r="CE1304" s="179">
        <v>1</v>
      </c>
      <c r="CF1304" s="179">
        <v>1</v>
      </c>
      <c r="CG1304" s="179">
        <v>0</v>
      </c>
      <c r="CH1304" s="179">
        <v>0</v>
      </c>
      <c r="CI1304" s="179">
        <v>0</v>
      </c>
      <c r="CJ1304" s="179">
        <v>0</v>
      </c>
      <c r="CK1304" s="179">
        <v>0</v>
      </c>
      <c r="CL1304" s="179">
        <v>0</v>
      </c>
      <c r="CM1304" s="17">
        <v>0</v>
      </c>
      <c r="CX1304" s="33" t="s">
        <v>85</v>
      </c>
    </row>
    <row r="1305" spans="1:102" x14ac:dyDescent="0.25">
      <c r="A1305">
        <v>1304</v>
      </c>
      <c r="B1305">
        <v>84</v>
      </c>
      <c r="C1305" s="24" t="s">
        <v>4274</v>
      </c>
      <c r="D1305" s="12">
        <v>5.2</v>
      </c>
      <c r="E1305" s="13">
        <f t="shared" ref="E1305:E1311" si="320">D1305/F1305</f>
        <v>0.31980319803198032</v>
      </c>
      <c r="F1305" s="7">
        <v>16.260000000000002</v>
      </c>
      <c r="G1305" s="7">
        <f t="shared" si="318"/>
        <v>4.8801968019680197</v>
      </c>
      <c r="H1305" s="15">
        <f t="shared" si="319"/>
        <v>5.5198031980319806</v>
      </c>
      <c r="I1305" s="11">
        <f t="shared" si="306"/>
        <v>0.35294594077304542</v>
      </c>
      <c r="J1305" s="32">
        <f t="shared" si="307"/>
        <v>2.1706392421466505E-2</v>
      </c>
      <c r="K1305" s="32">
        <f t="shared" si="308"/>
        <v>46.069378116054487</v>
      </c>
      <c r="L1305" s="8">
        <v>1</v>
      </c>
      <c r="M1305" s="9">
        <v>0</v>
      </c>
      <c r="N1305" s="8">
        <v>0</v>
      </c>
      <c r="O1305" s="9">
        <v>0</v>
      </c>
      <c r="P1305" s="9">
        <v>0</v>
      </c>
      <c r="Q1305" s="9">
        <v>0</v>
      </c>
      <c r="R1305" s="9">
        <v>1</v>
      </c>
      <c r="S1305" s="8">
        <v>1862</v>
      </c>
      <c r="T1305" s="9">
        <v>3</v>
      </c>
      <c r="U1305" s="9">
        <f t="shared" si="315"/>
        <v>1858</v>
      </c>
      <c r="V1305" s="9">
        <f t="shared" si="314"/>
        <v>24</v>
      </c>
      <c r="W1305" s="7">
        <v>11.25</v>
      </c>
      <c r="X1305" s="7">
        <v>22.9</v>
      </c>
      <c r="Y1305" s="9">
        <v>1</v>
      </c>
      <c r="Z1305" s="9">
        <v>0</v>
      </c>
      <c r="AA1305" s="9">
        <v>0</v>
      </c>
      <c r="AB1305" s="9">
        <v>0</v>
      </c>
      <c r="AC1305" s="9">
        <v>1</v>
      </c>
      <c r="AD1305" s="29">
        <v>0</v>
      </c>
      <c r="AE1305" s="187">
        <v>1</v>
      </c>
      <c r="AF1305" s="9">
        <v>0</v>
      </c>
      <c r="AG1305" s="29">
        <v>0</v>
      </c>
      <c r="AH1305" s="9">
        <v>1</v>
      </c>
      <c r="AI1305" s="29">
        <v>0</v>
      </c>
      <c r="AJ1305" s="20">
        <v>1993</v>
      </c>
      <c r="AK1305" s="32">
        <v>0</v>
      </c>
      <c r="AL1305" s="32">
        <v>0.13</v>
      </c>
      <c r="AM1305" s="32">
        <f t="shared" ref="AM1305:AM1327" si="321">1-AL1305-AN1305</f>
        <v>0.73</v>
      </c>
      <c r="AN1305" s="42">
        <v>0.14000000000000001</v>
      </c>
      <c r="AO1305" s="41" t="s">
        <v>98</v>
      </c>
      <c r="AP1305" s="17" t="s">
        <v>98</v>
      </c>
      <c r="AQ1305" s="183">
        <v>1</v>
      </c>
      <c r="AR1305" s="39">
        <f t="shared" ref="AR1305:AR1327" si="322">1-AQ1305</f>
        <v>0</v>
      </c>
      <c r="AS1305" t="s">
        <v>98</v>
      </c>
      <c r="AT1305" s="39" t="s">
        <v>98</v>
      </c>
      <c r="AV1305" s="17"/>
      <c r="AW1305" t="s">
        <v>98</v>
      </c>
      <c r="AX1305" s="17" t="s">
        <v>98</v>
      </c>
      <c r="AY1305" s="17" t="s">
        <v>543</v>
      </c>
      <c r="BE1305" s="17"/>
      <c r="BH1305" s="17"/>
      <c r="BK1305" s="92">
        <f t="shared" ref="BK1305:BK1327" si="323">W1305+X1305+6</f>
        <v>40.15</v>
      </c>
      <c r="BL1305">
        <v>1</v>
      </c>
      <c r="BM1305">
        <v>0</v>
      </c>
      <c r="BN1305">
        <v>0</v>
      </c>
      <c r="BO1305" s="179">
        <v>0</v>
      </c>
      <c r="BP1305" s="179">
        <v>0</v>
      </c>
      <c r="BQ1305" s="179">
        <v>0</v>
      </c>
      <c r="BR1305" s="179">
        <v>0</v>
      </c>
      <c r="BS1305" s="17">
        <v>0</v>
      </c>
      <c r="BT1305" s="179">
        <v>0</v>
      </c>
      <c r="BU1305" s="179">
        <v>0</v>
      </c>
      <c r="BV1305" s="179">
        <v>0</v>
      </c>
      <c r="BW1305" s="17">
        <v>1</v>
      </c>
      <c r="BX1305" s="179">
        <v>0</v>
      </c>
      <c r="BY1305" s="179">
        <v>0</v>
      </c>
      <c r="BZ1305" s="179">
        <v>0</v>
      </c>
      <c r="CA1305" s="179">
        <v>0</v>
      </c>
      <c r="CB1305" s="17">
        <v>0</v>
      </c>
      <c r="CC1305" s="179">
        <v>0</v>
      </c>
      <c r="CD1305" s="179">
        <v>0</v>
      </c>
      <c r="CE1305" s="179">
        <v>1</v>
      </c>
      <c r="CF1305" s="179">
        <v>1</v>
      </c>
      <c r="CG1305" s="179">
        <v>0</v>
      </c>
      <c r="CH1305" s="179">
        <v>0</v>
      </c>
      <c r="CI1305" s="179">
        <v>0</v>
      </c>
      <c r="CJ1305" s="179">
        <v>0</v>
      </c>
      <c r="CK1305" s="179">
        <v>0</v>
      </c>
      <c r="CL1305" s="179">
        <v>0</v>
      </c>
      <c r="CM1305" s="17">
        <v>0</v>
      </c>
      <c r="CX1305" s="33" t="s">
        <v>85</v>
      </c>
    </row>
    <row r="1306" spans="1:102" x14ac:dyDescent="0.25">
      <c r="A1306">
        <v>1305</v>
      </c>
      <c r="B1306">
        <v>84</v>
      </c>
      <c r="C1306" s="24" t="s">
        <v>4274</v>
      </c>
      <c r="D1306" s="12">
        <v>4.2</v>
      </c>
      <c r="E1306" s="13">
        <f t="shared" si="320"/>
        <v>0.18584070796460175</v>
      </c>
      <c r="F1306" s="7">
        <v>22.6</v>
      </c>
      <c r="G1306" s="7">
        <f t="shared" si="318"/>
        <v>4.0141592920353988</v>
      </c>
      <c r="H1306" s="15">
        <f t="shared" si="319"/>
        <v>4.3858407079646016</v>
      </c>
      <c r="I1306" s="11">
        <f t="shared" si="306"/>
        <v>0.33139539928017031</v>
      </c>
      <c r="J1306" s="32">
        <f t="shared" si="307"/>
        <v>1.4663513242485413E-2</v>
      </c>
      <c r="K1306" s="32">
        <f t="shared" si="308"/>
        <v>68.196480847621444</v>
      </c>
      <c r="L1306" s="8">
        <v>1</v>
      </c>
      <c r="M1306" s="9">
        <v>0</v>
      </c>
      <c r="N1306" s="8">
        <v>0</v>
      </c>
      <c r="O1306" s="9">
        <v>0</v>
      </c>
      <c r="P1306" s="9">
        <v>0</v>
      </c>
      <c r="Q1306" s="9">
        <v>0</v>
      </c>
      <c r="R1306" s="9">
        <v>1</v>
      </c>
      <c r="S1306" s="8">
        <v>4144</v>
      </c>
      <c r="T1306" s="9">
        <v>3</v>
      </c>
      <c r="U1306" s="9">
        <f t="shared" si="315"/>
        <v>4140</v>
      </c>
      <c r="V1306" s="9">
        <f t="shared" si="314"/>
        <v>24</v>
      </c>
      <c r="W1306" s="7">
        <v>10.76</v>
      </c>
      <c r="X1306" s="7">
        <v>21.89</v>
      </c>
      <c r="Y1306" s="9">
        <v>1</v>
      </c>
      <c r="Z1306" s="9">
        <v>0</v>
      </c>
      <c r="AA1306" s="9">
        <v>0</v>
      </c>
      <c r="AB1306" s="9">
        <v>0</v>
      </c>
      <c r="AC1306" s="9">
        <v>1</v>
      </c>
      <c r="AD1306" s="29">
        <v>0</v>
      </c>
      <c r="AE1306" s="187">
        <v>1</v>
      </c>
      <c r="AF1306" s="9">
        <v>0</v>
      </c>
      <c r="AG1306" s="29">
        <v>0</v>
      </c>
      <c r="AH1306" s="9">
        <v>1</v>
      </c>
      <c r="AI1306" s="29">
        <v>0</v>
      </c>
      <c r="AJ1306" s="20">
        <v>1984</v>
      </c>
      <c r="AK1306" s="32">
        <v>0</v>
      </c>
      <c r="AL1306" s="32">
        <v>0.21</v>
      </c>
      <c r="AM1306" s="32">
        <f t="shared" si="321"/>
        <v>0.69800000000000006</v>
      </c>
      <c r="AN1306" s="42">
        <v>9.1999999999999998E-2</v>
      </c>
      <c r="AO1306" s="41" t="s">
        <v>98</v>
      </c>
      <c r="AP1306" s="17" t="s">
        <v>98</v>
      </c>
      <c r="AQ1306" s="183">
        <v>0</v>
      </c>
      <c r="AR1306" s="39">
        <f t="shared" si="322"/>
        <v>1</v>
      </c>
      <c r="AS1306" t="s">
        <v>98</v>
      </c>
      <c r="AT1306" s="39" t="s">
        <v>98</v>
      </c>
      <c r="AV1306" s="17"/>
      <c r="AW1306" t="s">
        <v>98</v>
      </c>
      <c r="AX1306" s="17" t="s">
        <v>98</v>
      </c>
      <c r="AY1306" s="17" t="s">
        <v>543</v>
      </c>
      <c r="BE1306" s="17"/>
      <c r="BH1306" s="17"/>
      <c r="BK1306" s="92">
        <f t="shared" si="323"/>
        <v>38.65</v>
      </c>
      <c r="BL1306">
        <v>1</v>
      </c>
      <c r="BM1306">
        <v>0</v>
      </c>
      <c r="BN1306">
        <v>0</v>
      </c>
      <c r="BO1306" s="179">
        <v>0</v>
      </c>
      <c r="BP1306" s="179">
        <v>0</v>
      </c>
      <c r="BQ1306" s="179">
        <v>0</v>
      </c>
      <c r="BR1306" s="179">
        <v>0</v>
      </c>
      <c r="BS1306" s="17">
        <v>0</v>
      </c>
      <c r="BT1306" s="179">
        <v>0</v>
      </c>
      <c r="BU1306" s="179">
        <v>0</v>
      </c>
      <c r="BV1306" s="179">
        <v>0</v>
      </c>
      <c r="BW1306" s="17">
        <v>1</v>
      </c>
      <c r="BX1306" s="179">
        <v>0</v>
      </c>
      <c r="BY1306" s="179">
        <v>0</v>
      </c>
      <c r="BZ1306" s="179">
        <v>0</v>
      </c>
      <c r="CA1306" s="179">
        <v>0</v>
      </c>
      <c r="CB1306" s="17">
        <v>0</v>
      </c>
      <c r="CC1306" s="179">
        <v>0</v>
      </c>
      <c r="CD1306" s="179">
        <v>0</v>
      </c>
      <c r="CE1306" s="179">
        <v>1</v>
      </c>
      <c r="CF1306" s="179">
        <v>1</v>
      </c>
      <c r="CG1306" s="179">
        <v>0</v>
      </c>
      <c r="CH1306" s="179">
        <v>0</v>
      </c>
      <c r="CI1306" s="179">
        <v>0</v>
      </c>
      <c r="CJ1306" s="179">
        <v>0</v>
      </c>
      <c r="CK1306" s="179">
        <v>0</v>
      </c>
      <c r="CL1306" s="179">
        <v>0</v>
      </c>
      <c r="CM1306" s="17">
        <v>0</v>
      </c>
      <c r="CX1306" s="33" t="s">
        <v>85</v>
      </c>
    </row>
    <row r="1307" spans="1:102" x14ac:dyDescent="0.25">
      <c r="A1307">
        <v>1306</v>
      </c>
      <c r="B1307">
        <v>84</v>
      </c>
      <c r="C1307" s="24" t="s">
        <v>4274</v>
      </c>
      <c r="D1307" s="12">
        <v>5.8</v>
      </c>
      <c r="E1307" s="13">
        <f t="shared" si="320"/>
        <v>0.3344867358708189</v>
      </c>
      <c r="F1307" s="7">
        <v>17.34</v>
      </c>
      <c r="G1307" s="7">
        <f t="shared" si="318"/>
        <v>5.4655132641291813</v>
      </c>
      <c r="H1307" s="15">
        <f t="shared" si="319"/>
        <v>6.1344867358708184</v>
      </c>
      <c r="I1307" s="11">
        <f t="shared" si="306"/>
        <v>0.38300683787487133</v>
      </c>
      <c r="J1307" s="32">
        <f t="shared" si="307"/>
        <v>2.2088052933960288E-2</v>
      </c>
      <c r="K1307" s="32">
        <f t="shared" si="308"/>
        <v>45.273343150246809</v>
      </c>
      <c r="L1307" s="8">
        <v>1</v>
      </c>
      <c r="M1307" s="9">
        <v>0</v>
      </c>
      <c r="N1307" s="8">
        <v>0</v>
      </c>
      <c r="O1307" s="9">
        <v>0</v>
      </c>
      <c r="P1307" s="9">
        <v>0</v>
      </c>
      <c r="Q1307" s="9">
        <v>0</v>
      </c>
      <c r="R1307" s="9">
        <v>1</v>
      </c>
      <c r="S1307" s="8">
        <v>1753</v>
      </c>
      <c r="T1307" s="9">
        <v>3</v>
      </c>
      <c r="U1307" s="9">
        <f t="shared" si="315"/>
        <v>1749</v>
      </c>
      <c r="V1307" s="9">
        <f t="shared" si="314"/>
        <v>24</v>
      </c>
      <c r="W1307" s="7">
        <v>11.25</v>
      </c>
      <c r="X1307" s="7">
        <v>22.9</v>
      </c>
      <c r="Y1307" s="9">
        <v>1</v>
      </c>
      <c r="Z1307" s="9">
        <v>0</v>
      </c>
      <c r="AA1307" s="9">
        <v>0</v>
      </c>
      <c r="AB1307" s="9">
        <v>0</v>
      </c>
      <c r="AC1307" s="9">
        <v>1</v>
      </c>
      <c r="AD1307" s="29">
        <v>0</v>
      </c>
      <c r="AE1307" s="187">
        <v>1</v>
      </c>
      <c r="AF1307" s="9">
        <v>0</v>
      </c>
      <c r="AG1307" s="29">
        <v>0</v>
      </c>
      <c r="AH1307" s="9">
        <v>1</v>
      </c>
      <c r="AI1307" s="29">
        <v>0</v>
      </c>
      <c r="AJ1307" s="20">
        <v>1993</v>
      </c>
      <c r="AK1307" s="32">
        <v>0</v>
      </c>
      <c r="AL1307" s="32">
        <v>0.13</v>
      </c>
      <c r="AM1307" s="32">
        <f t="shared" si="321"/>
        <v>0.73</v>
      </c>
      <c r="AN1307" s="42">
        <v>0.14000000000000001</v>
      </c>
      <c r="AO1307" s="41" t="s">
        <v>98</v>
      </c>
      <c r="AP1307" s="17" t="s">
        <v>98</v>
      </c>
      <c r="AQ1307" s="183">
        <v>0</v>
      </c>
      <c r="AR1307" s="39">
        <f t="shared" si="322"/>
        <v>1</v>
      </c>
      <c r="AS1307" t="s">
        <v>98</v>
      </c>
      <c r="AT1307" s="39" t="s">
        <v>98</v>
      </c>
      <c r="AV1307" s="17"/>
      <c r="AW1307" t="s">
        <v>98</v>
      </c>
      <c r="AX1307" s="17" t="s">
        <v>98</v>
      </c>
      <c r="AY1307" s="17" t="s">
        <v>543</v>
      </c>
      <c r="BE1307" s="17"/>
      <c r="BH1307" s="17"/>
      <c r="BK1307" s="92">
        <f t="shared" si="323"/>
        <v>40.15</v>
      </c>
      <c r="BL1307">
        <v>1</v>
      </c>
      <c r="BM1307">
        <v>0</v>
      </c>
      <c r="BN1307">
        <v>0</v>
      </c>
      <c r="BO1307" s="179">
        <v>0</v>
      </c>
      <c r="BP1307" s="179">
        <v>0</v>
      </c>
      <c r="BQ1307" s="179">
        <v>0</v>
      </c>
      <c r="BR1307" s="179">
        <v>0</v>
      </c>
      <c r="BS1307" s="17">
        <v>0</v>
      </c>
      <c r="BT1307" s="179">
        <v>0</v>
      </c>
      <c r="BU1307" s="179">
        <v>0</v>
      </c>
      <c r="BV1307" s="179">
        <v>0</v>
      </c>
      <c r="BW1307" s="17">
        <v>1</v>
      </c>
      <c r="BX1307" s="179">
        <v>0</v>
      </c>
      <c r="BY1307" s="179">
        <v>0</v>
      </c>
      <c r="BZ1307" s="179">
        <v>0</v>
      </c>
      <c r="CA1307" s="179">
        <v>0</v>
      </c>
      <c r="CB1307" s="17">
        <v>0</v>
      </c>
      <c r="CC1307" s="179">
        <v>0</v>
      </c>
      <c r="CD1307" s="179">
        <v>0</v>
      </c>
      <c r="CE1307" s="179">
        <v>1</v>
      </c>
      <c r="CF1307" s="179">
        <v>1</v>
      </c>
      <c r="CG1307" s="179">
        <v>0</v>
      </c>
      <c r="CH1307" s="179">
        <v>0</v>
      </c>
      <c r="CI1307" s="179">
        <v>0</v>
      </c>
      <c r="CJ1307" s="179">
        <v>0</v>
      </c>
      <c r="CK1307" s="179">
        <v>0</v>
      </c>
      <c r="CL1307" s="179">
        <v>0</v>
      </c>
      <c r="CM1307" s="17">
        <v>0</v>
      </c>
      <c r="CX1307" s="33" t="s">
        <v>85</v>
      </c>
    </row>
    <row r="1308" spans="1:102" x14ac:dyDescent="0.25">
      <c r="A1308">
        <v>1307</v>
      </c>
      <c r="B1308">
        <v>84</v>
      </c>
      <c r="C1308" s="24" t="s">
        <v>4274</v>
      </c>
      <c r="D1308" s="12">
        <v>2.8</v>
      </c>
      <c r="E1308" s="13">
        <f t="shared" si="320"/>
        <v>0.21196063588190761</v>
      </c>
      <c r="F1308" s="7">
        <v>13.21</v>
      </c>
      <c r="G1308" s="7">
        <f t="shared" si="318"/>
        <v>2.5880393641180923</v>
      </c>
      <c r="H1308" s="15">
        <f t="shared" si="319"/>
        <v>3.0119606358819073</v>
      </c>
      <c r="I1308" s="11">
        <f t="shared" si="306"/>
        <v>0.27535751976155043</v>
      </c>
      <c r="J1308" s="32">
        <f t="shared" si="307"/>
        <v>2.0844626779829706E-2</v>
      </c>
      <c r="K1308" s="32">
        <f t="shared" si="308"/>
        <v>47.973993996747858</v>
      </c>
      <c r="L1308" s="8">
        <v>1</v>
      </c>
      <c r="M1308" s="9">
        <v>0</v>
      </c>
      <c r="N1308" s="8">
        <v>0</v>
      </c>
      <c r="O1308" s="9">
        <v>0</v>
      </c>
      <c r="P1308" s="9">
        <v>0</v>
      </c>
      <c r="Q1308" s="9">
        <v>0</v>
      </c>
      <c r="R1308" s="9">
        <v>1</v>
      </c>
      <c r="S1308" s="8">
        <v>2131</v>
      </c>
      <c r="T1308" s="9">
        <v>3</v>
      </c>
      <c r="U1308" s="9">
        <f t="shared" si="315"/>
        <v>2127</v>
      </c>
      <c r="V1308" s="9">
        <f t="shared" si="314"/>
        <v>24</v>
      </c>
      <c r="W1308" s="7">
        <v>10.75</v>
      </c>
      <c r="X1308" s="7">
        <v>20.11</v>
      </c>
      <c r="Y1308" s="9">
        <v>1</v>
      </c>
      <c r="Z1308" s="9">
        <v>0</v>
      </c>
      <c r="AA1308" s="9">
        <v>0</v>
      </c>
      <c r="AB1308" s="9">
        <v>0</v>
      </c>
      <c r="AC1308" s="9">
        <v>1</v>
      </c>
      <c r="AD1308" s="29">
        <v>0</v>
      </c>
      <c r="AE1308" s="187">
        <v>1</v>
      </c>
      <c r="AF1308" s="9">
        <v>0</v>
      </c>
      <c r="AG1308" s="29">
        <v>0</v>
      </c>
      <c r="AH1308" s="9">
        <v>1</v>
      </c>
      <c r="AI1308" s="29">
        <v>0</v>
      </c>
      <c r="AJ1308" s="20">
        <v>1984</v>
      </c>
      <c r="AK1308" s="32">
        <v>0</v>
      </c>
      <c r="AL1308" s="32">
        <v>0.28000000000000003</v>
      </c>
      <c r="AM1308" s="32">
        <f t="shared" si="321"/>
        <v>0.61199999999999999</v>
      </c>
      <c r="AN1308" s="42">
        <v>0.108</v>
      </c>
      <c r="AO1308" s="41" t="s">
        <v>98</v>
      </c>
      <c r="AP1308" s="17" t="s">
        <v>98</v>
      </c>
      <c r="AQ1308" s="183">
        <v>1</v>
      </c>
      <c r="AR1308" s="39">
        <f t="shared" si="322"/>
        <v>0</v>
      </c>
      <c r="AS1308" t="s">
        <v>98</v>
      </c>
      <c r="AT1308" s="39" t="s">
        <v>98</v>
      </c>
      <c r="AV1308" s="17"/>
      <c r="AW1308" t="s">
        <v>98</v>
      </c>
      <c r="AX1308" s="17" t="s">
        <v>98</v>
      </c>
      <c r="AY1308" s="17" t="s">
        <v>544</v>
      </c>
      <c r="BE1308" s="17"/>
      <c r="BH1308" s="17"/>
      <c r="BK1308" s="92">
        <f t="shared" si="323"/>
        <v>36.86</v>
      </c>
      <c r="BL1308">
        <v>1</v>
      </c>
      <c r="BM1308">
        <v>0</v>
      </c>
      <c r="BN1308">
        <v>0</v>
      </c>
      <c r="BO1308" s="179">
        <v>0</v>
      </c>
      <c r="BP1308" s="179">
        <v>0</v>
      </c>
      <c r="BQ1308" s="179">
        <v>0</v>
      </c>
      <c r="BR1308" s="179">
        <v>0</v>
      </c>
      <c r="BS1308" s="17">
        <v>0</v>
      </c>
      <c r="BT1308" s="179">
        <v>0</v>
      </c>
      <c r="BU1308" s="179">
        <v>0</v>
      </c>
      <c r="BV1308" s="179">
        <v>0</v>
      </c>
      <c r="BW1308" s="17">
        <v>1</v>
      </c>
      <c r="BX1308" s="179">
        <v>0</v>
      </c>
      <c r="BY1308" s="179">
        <v>0</v>
      </c>
      <c r="BZ1308" s="179">
        <v>0</v>
      </c>
      <c r="CA1308" s="179">
        <v>0</v>
      </c>
      <c r="CB1308" s="17">
        <v>0</v>
      </c>
      <c r="CC1308" s="179">
        <v>0</v>
      </c>
      <c r="CD1308" s="179">
        <v>0</v>
      </c>
      <c r="CE1308" s="179">
        <v>1</v>
      </c>
      <c r="CF1308" s="179">
        <v>1</v>
      </c>
      <c r="CG1308" s="179">
        <v>0</v>
      </c>
      <c r="CH1308" s="179">
        <v>0</v>
      </c>
      <c r="CI1308" s="179">
        <v>0</v>
      </c>
      <c r="CJ1308" s="179">
        <v>0</v>
      </c>
      <c r="CK1308" s="179">
        <v>0</v>
      </c>
      <c r="CL1308" s="179">
        <v>0</v>
      </c>
      <c r="CM1308" s="17">
        <v>0</v>
      </c>
      <c r="CX1308" s="33" t="s">
        <v>85</v>
      </c>
    </row>
    <row r="1309" spans="1:102" x14ac:dyDescent="0.25">
      <c r="A1309">
        <v>1308</v>
      </c>
      <c r="B1309">
        <v>84</v>
      </c>
      <c r="C1309" s="24" t="s">
        <v>4274</v>
      </c>
      <c r="D1309" s="12">
        <v>4.9000000000000004</v>
      </c>
      <c r="E1309" s="13">
        <f t="shared" si="320"/>
        <v>0.28654970760233917</v>
      </c>
      <c r="F1309" s="7">
        <v>17.100000000000001</v>
      </c>
      <c r="G1309" s="7">
        <f t="shared" si="318"/>
        <v>4.613450292397661</v>
      </c>
      <c r="H1309" s="15">
        <f t="shared" si="319"/>
        <v>5.1865497076023397</v>
      </c>
      <c r="I1309" s="11">
        <f t="shared" si="306"/>
        <v>0.37635538405176494</v>
      </c>
      <c r="J1309" s="32">
        <f t="shared" si="307"/>
        <v>2.2009086786652921E-2</v>
      </c>
      <c r="K1309" s="32">
        <f t="shared" si="308"/>
        <v>45.435778853234154</v>
      </c>
      <c r="L1309" s="8">
        <v>1</v>
      </c>
      <c r="M1309" s="9">
        <v>0</v>
      </c>
      <c r="N1309" s="8">
        <v>0</v>
      </c>
      <c r="O1309" s="9">
        <v>0</v>
      </c>
      <c r="P1309" s="9">
        <v>0</v>
      </c>
      <c r="Q1309" s="9">
        <v>0</v>
      </c>
      <c r="R1309" s="9">
        <v>1</v>
      </c>
      <c r="S1309" s="8">
        <v>1776</v>
      </c>
      <c r="T1309" s="9">
        <v>3</v>
      </c>
      <c r="U1309" s="9">
        <f t="shared" si="315"/>
        <v>1772</v>
      </c>
      <c r="V1309" s="9">
        <f t="shared" si="314"/>
        <v>24</v>
      </c>
      <c r="W1309" s="7">
        <v>11.3</v>
      </c>
      <c r="X1309" s="7">
        <v>21.49</v>
      </c>
      <c r="Y1309" s="9">
        <v>1</v>
      </c>
      <c r="Z1309" s="9">
        <v>0</v>
      </c>
      <c r="AA1309" s="9">
        <v>0</v>
      </c>
      <c r="AB1309" s="9">
        <v>0</v>
      </c>
      <c r="AC1309" s="9">
        <v>1</v>
      </c>
      <c r="AD1309" s="29">
        <v>0</v>
      </c>
      <c r="AE1309" s="187">
        <v>1</v>
      </c>
      <c r="AF1309" s="9">
        <v>0</v>
      </c>
      <c r="AG1309" s="29">
        <v>0</v>
      </c>
      <c r="AH1309" s="9">
        <v>1</v>
      </c>
      <c r="AI1309" s="29">
        <v>0</v>
      </c>
      <c r="AJ1309" s="20">
        <v>1993</v>
      </c>
      <c r="AK1309" s="32">
        <v>0</v>
      </c>
      <c r="AL1309" s="32">
        <v>0.16</v>
      </c>
      <c r="AM1309" s="32">
        <f t="shared" si="321"/>
        <v>0.68199999999999994</v>
      </c>
      <c r="AN1309" s="42">
        <v>0.158</v>
      </c>
      <c r="AO1309" s="41" t="s">
        <v>98</v>
      </c>
      <c r="AP1309" s="17" t="s">
        <v>98</v>
      </c>
      <c r="AQ1309" s="183">
        <v>1</v>
      </c>
      <c r="AR1309" s="39">
        <f t="shared" si="322"/>
        <v>0</v>
      </c>
      <c r="AS1309" t="s">
        <v>98</v>
      </c>
      <c r="AT1309" s="39" t="s">
        <v>98</v>
      </c>
      <c r="AV1309" s="17"/>
      <c r="AW1309" t="s">
        <v>98</v>
      </c>
      <c r="AX1309" s="17" t="s">
        <v>98</v>
      </c>
      <c r="AY1309" s="17" t="s">
        <v>544</v>
      </c>
      <c r="BE1309" s="17"/>
      <c r="BH1309" s="17"/>
      <c r="BK1309" s="92">
        <f t="shared" si="323"/>
        <v>38.79</v>
      </c>
      <c r="BL1309">
        <v>1</v>
      </c>
      <c r="BM1309">
        <v>0</v>
      </c>
      <c r="BN1309">
        <v>0</v>
      </c>
      <c r="BO1309" s="179">
        <v>0</v>
      </c>
      <c r="BP1309" s="179">
        <v>0</v>
      </c>
      <c r="BQ1309" s="179">
        <v>0</v>
      </c>
      <c r="BR1309" s="179">
        <v>0</v>
      </c>
      <c r="BS1309" s="17">
        <v>0</v>
      </c>
      <c r="BT1309" s="179">
        <v>0</v>
      </c>
      <c r="BU1309" s="179">
        <v>0</v>
      </c>
      <c r="BV1309" s="179">
        <v>0</v>
      </c>
      <c r="BW1309" s="17">
        <v>1</v>
      </c>
      <c r="BX1309" s="179">
        <v>0</v>
      </c>
      <c r="BY1309" s="179">
        <v>0</v>
      </c>
      <c r="BZ1309" s="179">
        <v>0</v>
      </c>
      <c r="CA1309" s="179">
        <v>0</v>
      </c>
      <c r="CB1309" s="17">
        <v>0</v>
      </c>
      <c r="CC1309" s="179">
        <v>0</v>
      </c>
      <c r="CD1309" s="179">
        <v>0</v>
      </c>
      <c r="CE1309" s="179">
        <v>1</v>
      </c>
      <c r="CF1309" s="179">
        <v>1</v>
      </c>
      <c r="CG1309" s="179">
        <v>0</v>
      </c>
      <c r="CH1309" s="179">
        <v>0</v>
      </c>
      <c r="CI1309" s="179">
        <v>0</v>
      </c>
      <c r="CJ1309" s="179">
        <v>0</v>
      </c>
      <c r="CK1309" s="179">
        <v>0</v>
      </c>
      <c r="CL1309" s="179">
        <v>0</v>
      </c>
      <c r="CM1309" s="17">
        <v>0</v>
      </c>
      <c r="CX1309" s="33" t="s">
        <v>85</v>
      </c>
    </row>
    <row r="1310" spans="1:102" x14ac:dyDescent="0.25">
      <c r="A1310">
        <v>1309</v>
      </c>
      <c r="B1310">
        <v>84</v>
      </c>
      <c r="C1310" s="24" t="s">
        <v>4274</v>
      </c>
      <c r="D1310" s="12">
        <v>4.4000000000000004</v>
      </c>
      <c r="E1310" s="13">
        <f t="shared" si="320"/>
        <v>0.25056947608200458</v>
      </c>
      <c r="F1310" s="7">
        <v>17.559999999999999</v>
      </c>
      <c r="G1310" s="7">
        <f t="shared" si="318"/>
        <v>4.1494305239179958</v>
      </c>
      <c r="H1310" s="15">
        <f t="shared" si="319"/>
        <v>4.6505694760820049</v>
      </c>
      <c r="I1310" s="11">
        <f t="shared" si="306"/>
        <v>0.36644190320891401</v>
      </c>
      <c r="J1310" s="32">
        <f t="shared" si="307"/>
        <v>2.0867989932170504E-2</v>
      </c>
      <c r="K1310" s="32">
        <f t="shared" si="308"/>
        <v>47.920283805503487</v>
      </c>
      <c r="L1310" s="8">
        <v>1</v>
      </c>
      <c r="M1310" s="9">
        <v>0</v>
      </c>
      <c r="N1310" s="8">
        <v>0</v>
      </c>
      <c r="O1310" s="9">
        <v>0</v>
      </c>
      <c r="P1310" s="9">
        <v>0</v>
      </c>
      <c r="Q1310" s="9">
        <v>0</v>
      </c>
      <c r="R1310" s="9">
        <v>1</v>
      </c>
      <c r="S1310" s="8">
        <v>1992</v>
      </c>
      <c r="T1310" s="9">
        <v>3</v>
      </c>
      <c r="U1310" s="9">
        <f t="shared" si="315"/>
        <v>1988</v>
      </c>
      <c r="V1310" s="9">
        <f t="shared" si="314"/>
        <v>24</v>
      </c>
      <c r="W1310" s="7">
        <v>10.75</v>
      </c>
      <c r="X1310" s="7">
        <v>20.11</v>
      </c>
      <c r="Y1310" s="9">
        <v>1</v>
      </c>
      <c r="Z1310" s="9">
        <v>0</v>
      </c>
      <c r="AA1310" s="9">
        <v>0</v>
      </c>
      <c r="AB1310" s="9">
        <v>0</v>
      </c>
      <c r="AC1310" s="9">
        <v>1</v>
      </c>
      <c r="AD1310" s="29">
        <v>0</v>
      </c>
      <c r="AE1310" s="187">
        <v>1</v>
      </c>
      <c r="AF1310" s="9">
        <v>0</v>
      </c>
      <c r="AG1310" s="29">
        <v>0</v>
      </c>
      <c r="AH1310" s="9">
        <v>1</v>
      </c>
      <c r="AI1310" s="29">
        <v>0</v>
      </c>
      <c r="AJ1310" s="20">
        <v>1984</v>
      </c>
      <c r="AK1310" s="32">
        <v>0</v>
      </c>
      <c r="AL1310" s="32">
        <v>0.28000000000000003</v>
      </c>
      <c r="AM1310" s="32">
        <f t="shared" si="321"/>
        <v>0.61199999999999999</v>
      </c>
      <c r="AN1310" s="42">
        <v>0.108</v>
      </c>
      <c r="AO1310" s="41" t="s">
        <v>98</v>
      </c>
      <c r="AP1310" s="17" t="s">
        <v>98</v>
      </c>
      <c r="AQ1310" s="183">
        <v>0</v>
      </c>
      <c r="AR1310" s="39">
        <f t="shared" si="322"/>
        <v>1</v>
      </c>
      <c r="AS1310" t="s">
        <v>98</v>
      </c>
      <c r="AT1310" s="39" t="s">
        <v>98</v>
      </c>
      <c r="AV1310" s="17"/>
      <c r="AW1310" t="s">
        <v>98</v>
      </c>
      <c r="AX1310" s="17" t="s">
        <v>98</v>
      </c>
      <c r="AY1310" s="17" t="s">
        <v>544</v>
      </c>
      <c r="BE1310" s="17"/>
      <c r="BH1310" s="17"/>
      <c r="BK1310" s="92">
        <f t="shared" si="323"/>
        <v>36.86</v>
      </c>
      <c r="BL1310">
        <v>1</v>
      </c>
      <c r="BM1310">
        <v>0</v>
      </c>
      <c r="BN1310">
        <v>0</v>
      </c>
      <c r="BO1310" s="179">
        <v>0</v>
      </c>
      <c r="BP1310" s="179">
        <v>0</v>
      </c>
      <c r="BQ1310" s="179">
        <v>0</v>
      </c>
      <c r="BR1310" s="179">
        <v>0</v>
      </c>
      <c r="BS1310" s="17">
        <v>0</v>
      </c>
      <c r="BT1310" s="179">
        <v>0</v>
      </c>
      <c r="BU1310" s="179">
        <v>0</v>
      </c>
      <c r="BV1310" s="179">
        <v>0</v>
      </c>
      <c r="BW1310" s="17">
        <v>1</v>
      </c>
      <c r="BX1310" s="179">
        <v>0</v>
      </c>
      <c r="BY1310" s="179">
        <v>0</v>
      </c>
      <c r="BZ1310" s="179">
        <v>0</v>
      </c>
      <c r="CA1310" s="179">
        <v>0</v>
      </c>
      <c r="CB1310" s="17">
        <v>0</v>
      </c>
      <c r="CC1310" s="179">
        <v>0</v>
      </c>
      <c r="CD1310" s="179">
        <v>0</v>
      </c>
      <c r="CE1310" s="179">
        <v>1</v>
      </c>
      <c r="CF1310" s="179">
        <v>1</v>
      </c>
      <c r="CG1310" s="179">
        <v>0</v>
      </c>
      <c r="CH1310" s="179">
        <v>0</v>
      </c>
      <c r="CI1310" s="179">
        <v>0</v>
      </c>
      <c r="CJ1310" s="179">
        <v>0</v>
      </c>
      <c r="CK1310" s="179">
        <v>0</v>
      </c>
      <c r="CL1310" s="179">
        <v>0</v>
      </c>
      <c r="CM1310" s="17">
        <v>0</v>
      </c>
      <c r="CX1310" s="33" t="s">
        <v>85</v>
      </c>
    </row>
    <row r="1311" spans="1:102" x14ac:dyDescent="0.25">
      <c r="A1311">
        <v>1310</v>
      </c>
      <c r="B1311">
        <v>84</v>
      </c>
      <c r="C1311" s="24" t="s">
        <v>4274</v>
      </c>
      <c r="D1311" s="12">
        <v>5.4</v>
      </c>
      <c r="E1311" s="13">
        <f t="shared" si="320"/>
        <v>0.29670329670329676</v>
      </c>
      <c r="F1311" s="7">
        <v>18.2</v>
      </c>
      <c r="G1311" s="7">
        <f t="shared" si="318"/>
        <v>5.1032967032967038</v>
      </c>
      <c r="H1311" s="15">
        <f t="shared" si="319"/>
        <v>5.6967032967032969</v>
      </c>
      <c r="I1311" s="11">
        <f t="shared" si="306"/>
        <v>0.42670368143422638</v>
      </c>
      <c r="J1311" s="32">
        <f t="shared" si="307"/>
        <v>2.3445257221660791E-2</v>
      </c>
      <c r="K1311" s="32">
        <f t="shared" si="308"/>
        <v>42.652549747934181</v>
      </c>
      <c r="L1311" s="8">
        <v>1</v>
      </c>
      <c r="M1311" s="9">
        <v>0</v>
      </c>
      <c r="N1311" s="8">
        <v>0</v>
      </c>
      <c r="O1311" s="9">
        <v>0</v>
      </c>
      <c r="P1311" s="9">
        <v>0</v>
      </c>
      <c r="Q1311" s="9">
        <v>0</v>
      </c>
      <c r="R1311" s="9">
        <v>1</v>
      </c>
      <c r="S1311" s="8">
        <v>1492</v>
      </c>
      <c r="T1311" s="9">
        <v>3</v>
      </c>
      <c r="U1311" s="9">
        <f t="shared" si="315"/>
        <v>1488</v>
      </c>
      <c r="V1311" s="9">
        <f t="shared" si="314"/>
        <v>24</v>
      </c>
      <c r="W1311" s="7">
        <v>11.3</v>
      </c>
      <c r="X1311" s="7">
        <v>21.49</v>
      </c>
      <c r="Y1311" s="9">
        <v>1</v>
      </c>
      <c r="Z1311" s="9">
        <v>0</v>
      </c>
      <c r="AA1311" s="9">
        <v>0</v>
      </c>
      <c r="AB1311" s="9">
        <v>0</v>
      </c>
      <c r="AC1311" s="9">
        <v>1</v>
      </c>
      <c r="AD1311" s="29">
        <v>0</v>
      </c>
      <c r="AE1311" s="187">
        <v>1</v>
      </c>
      <c r="AF1311" s="9">
        <v>0</v>
      </c>
      <c r="AG1311" s="29">
        <v>0</v>
      </c>
      <c r="AH1311" s="9">
        <v>1</v>
      </c>
      <c r="AI1311" s="29">
        <v>0</v>
      </c>
      <c r="AJ1311" s="20">
        <v>1993</v>
      </c>
      <c r="AK1311" s="32">
        <v>0</v>
      </c>
      <c r="AL1311" s="32">
        <v>0.16</v>
      </c>
      <c r="AM1311" s="32">
        <f t="shared" si="321"/>
        <v>0.68199999999999994</v>
      </c>
      <c r="AN1311" s="42">
        <v>0.158</v>
      </c>
      <c r="AO1311" s="41" t="s">
        <v>98</v>
      </c>
      <c r="AP1311" s="17" t="s">
        <v>98</v>
      </c>
      <c r="AQ1311" s="183">
        <v>0</v>
      </c>
      <c r="AR1311" s="39">
        <f t="shared" si="322"/>
        <v>1</v>
      </c>
      <c r="AS1311" t="s">
        <v>98</v>
      </c>
      <c r="AT1311" s="39" t="s">
        <v>98</v>
      </c>
      <c r="AV1311" s="17"/>
      <c r="AW1311" t="s">
        <v>98</v>
      </c>
      <c r="AX1311" s="17" t="s">
        <v>98</v>
      </c>
      <c r="AY1311" s="17" t="s">
        <v>544</v>
      </c>
      <c r="BE1311" s="17"/>
      <c r="BH1311" s="17"/>
      <c r="BK1311" s="92">
        <f t="shared" si="323"/>
        <v>38.79</v>
      </c>
      <c r="BL1311">
        <v>1</v>
      </c>
      <c r="BM1311">
        <v>0</v>
      </c>
      <c r="BN1311">
        <v>0</v>
      </c>
      <c r="BO1311" s="179">
        <v>0</v>
      </c>
      <c r="BP1311" s="179">
        <v>0</v>
      </c>
      <c r="BQ1311" s="179">
        <v>0</v>
      </c>
      <c r="BR1311" s="179">
        <v>0</v>
      </c>
      <c r="BS1311" s="17">
        <v>0</v>
      </c>
      <c r="BT1311" s="179">
        <v>0</v>
      </c>
      <c r="BU1311" s="179">
        <v>0</v>
      </c>
      <c r="BV1311" s="179">
        <v>0</v>
      </c>
      <c r="BW1311" s="17">
        <v>1</v>
      </c>
      <c r="BX1311" s="179">
        <v>0</v>
      </c>
      <c r="BY1311" s="179">
        <v>0</v>
      </c>
      <c r="BZ1311" s="179">
        <v>0</v>
      </c>
      <c r="CA1311" s="179">
        <v>0</v>
      </c>
      <c r="CB1311" s="17">
        <v>0</v>
      </c>
      <c r="CC1311" s="179">
        <v>0</v>
      </c>
      <c r="CD1311" s="179">
        <v>0</v>
      </c>
      <c r="CE1311" s="179">
        <v>1</v>
      </c>
      <c r="CF1311" s="179">
        <v>1</v>
      </c>
      <c r="CG1311" s="179">
        <v>0</v>
      </c>
      <c r="CH1311" s="179">
        <v>0</v>
      </c>
      <c r="CI1311" s="179">
        <v>0</v>
      </c>
      <c r="CJ1311" s="179">
        <v>0</v>
      </c>
      <c r="CK1311" s="179">
        <v>0</v>
      </c>
      <c r="CL1311" s="179">
        <v>0</v>
      </c>
      <c r="CM1311" s="17">
        <v>0</v>
      </c>
      <c r="CX1311" s="33" t="s">
        <v>85</v>
      </c>
    </row>
    <row r="1312" spans="1:102" x14ac:dyDescent="0.25">
      <c r="A1312">
        <v>1311</v>
      </c>
      <c r="B1312">
        <v>84</v>
      </c>
      <c r="C1312" s="24" t="s">
        <v>4274</v>
      </c>
      <c r="D1312" s="12">
        <v>2.4</v>
      </c>
      <c r="E1312" s="13">
        <f t="shared" ref="E1312:E1327" si="324">D1312/F1312</f>
        <v>0.16666666666666666</v>
      </c>
      <c r="F1312" s="7">
        <v>14.4</v>
      </c>
      <c r="G1312" s="7">
        <f t="shared" ref="G1312:G1327" si="325">D1312-E1312</f>
        <v>2.2333333333333334</v>
      </c>
      <c r="H1312" s="15">
        <f t="shared" ref="H1312:H1327" si="326">D1312+E1312</f>
        <v>2.5666666666666664</v>
      </c>
      <c r="I1312" s="11">
        <f t="shared" si="306"/>
        <v>0.55909788823173079</v>
      </c>
      <c r="J1312" s="32">
        <f t="shared" si="307"/>
        <v>3.8826242238314636E-2</v>
      </c>
      <c r="K1312" s="32">
        <f t="shared" si="308"/>
        <v>25.755776051208397</v>
      </c>
      <c r="L1312" s="8">
        <v>1</v>
      </c>
      <c r="M1312" s="9">
        <v>0</v>
      </c>
      <c r="N1312" s="8">
        <v>0</v>
      </c>
      <c r="O1312" s="9">
        <v>1</v>
      </c>
      <c r="P1312" s="9">
        <v>0</v>
      </c>
      <c r="Q1312" s="9">
        <v>0</v>
      </c>
      <c r="R1312" s="9">
        <v>0</v>
      </c>
      <c r="S1312" s="8">
        <v>460</v>
      </c>
      <c r="T1312" s="9">
        <v>3</v>
      </c>
      <c r="U1312" s="9">
        <f t="shared" si="315"/>
        <v>456</v>
      </c>
      <c r="V1312" s="9">
        <f t="shared" si="314"/>
        <v>24</v>
      </c>
      <c r="W1312" s="7">
        <v>10.76</v>
      </c>
      <c r="X1312" s="7">
        <v>21.89</v>
      </c>
      <c r="Y1312" s="9">
        <v>1</v>
      </c>
      <c r="Z1312" s="9">
        <v>0</v>
      </c>
      <c r="AA1312" s="9">
        <v>0</v>
      </c>
      <c r="AB1312" s="9">
        <v>0</v>
      </c>
      <c r="AC1312" s="9">
        <v>1</v>
      </c>
      <c r="AD1312" s="29">
        <v>0</v>
      </c>
      <c r="AE1312" s="187">
        <v>1</v>
      </c>
      <c r="AF1312" s="9">
        <v>0</v>
      </c>
      <c r="AG1312" s="29">
        <v>0</v>
      </c>
      <c r="AH1312" s="9">
        <v>1</v>
      </c>
      <c r="AI1312" s="29">
        <v>0</v>
      </c>
      <c r="AJ1312" s="20">
        <v>1984</v>
      </c>
      <c r="AK1312" s="32">
        <v>0</v>
      </c>
      <c r="AL1312" s="32">
        <v>0.21</v>
      </c>
      <c r="AM1312" s="32">
        <f t="shared" si="321"/>
        <v>0.69800000000000006</v>
      </c>
      <c r="AN1312" s="42">
        <v>9.1999999999999998E-2</v>
      </c>
      <c r="AO1312" s="41" t="s">
        <v>98</v>
      </c>
      <c r="AP1312" s="17" t="s">
        <v>98</v>
      </c>
      <c r="AQ1312" s="183">
        <v>1</v>
      </c>
      <c r="AR1312" s="39">
        <f t="shared" si="322"/>
        <v>0</v>
      </c>
      <c r="AS1312" t="s">
        <v>98</v>
      </c>
      <c r="AT1312" s="39" t="s">
        <v>98</v>
      </c>
      <c r="AV1312" s="17"/>
      <c r="AW1312">
        <v>1</v>
      </c>
      <c r="AX1312" s="17">
        <v>0</v>
      </c>
      <c r="AY1312" s="17" t="s">
        <v>543</v>
      </c>
      <c r="BE1312" s="17"/>
      <c r="BH1312" s="17"/>
      <c r="BK1312" s="92">
        <f t="shared" si="323"/>
        <v>38.65</v>
      </c>
      <c r="BL1312">
        <v>1</v>
      </c>
      <c r="BM1312">
        <v>0</v>
      </c>
      <c r="BN1312">
        <v>0</v>
      </c>
      <c r="BO1312" s="179">
        <v>0</v>
      </c>
      <c r="BP1312" s="179">
        <v>0</v>
      </c>
      <c r="BQ1312" s="179">
        <v>0</v>
      </c>
      <c r="BR1312" s="179">
        <v>0</v>
      </c>
      <c r="BS1312" s="17">
        <v>0</v>
      </c>
      <c r="BT1312" s="179">
        <v>0</v>
      </c>
      <c r="BU1312" s="179">
        <v>0</v>
      </c>
      <c r="BV1312" s="179">
        <v>0</v>
      </c>
      <c r="BW1312" s="17">
        <v>1</v>
      </c>
      <c r="BX1312" s="179">
        <v>0</v>
      </c>
      <c r="BY1312" s="179">
        <v>0</v>
      </c>
      <c r="BZ1312" s="179">
        <v>0</v>
      </c>
      <c r="CA1312" s="179">
        <v>0</v>
      </c>
      <c r="CB1312" s="17">
        <v>0</v>
      </c>
      <c r="CC1312" s="179">
        <v>0</v>
      </c>
      <c r="CD1312" s="179">
        <v>0</v>
      </c>
      <c r="CE1312" s="179">
        <v>1</v>
      </c>
      <c r="CF1312" s="179">
        <v>1</v>
      </c>
      <c r="CG1312" s="179">
        <v>0</v>
      </c>
      <c r="CH1312" s="179">
        <v>0</v>
      </c>
      <c r="CI1312" s="179">
        <v>0</v>
      </c>
      <c r="CJ1312" s="179">
        <v>0</v>
      </c>
      <c r="CK1312" s="179">
        <v>0</v>
      </c>
      <c r="CL1312" s="179">
        <v>0</v>
      </c>
      <c r="CM1312" s="17">
        <v>0</v>
      </c>
      <c r="CX1312" s="33" t="s">
        <v>85</v>
      </c>
    </row>
    <row r="1313" spans="1:102" x14ac:dyDescent="0.25">
      <c r="A1313">
        <v>1312</v>
      </c>
      <c r="B1313">
        <v>84</v>
      </c>
      <c r="C1313" s="24" t="s">
        <v>4274</v>
      </c>
      <c r="D1313" s="12">
        <v>3.6</v>
      </c>
      <c r="E1313" s="13">
        <f t="shared" si="324"/>
        <v>0.22140221402214019</v>
      </c>
      <c r="F1313" s="7">
        <v>16.260000000000002</v>
      </c>
      <c r="G1313" s="7">
        <f t="shared" si="325"/>
        <v>3.3785977859778598</v>
      </c>
      <c r="H1313" s="15">
        <f t="shared" si="326"/>
        <v>3.8214022140221404</v>
      </c>
      <c r="I1313" s="11">
        <f t="shared" ref="I1313:I1376" si="327">IFERROR(F1313/SQRT(F1313^2+U1313), "X")</f>
        <v>0.60665408669568055</v>
      </c>
      <c r="J1313" s="32">
        <f t="shared" ref="J1313:J1376" si="328">IFERROR(SQRT((1-I1313^2)/U1313), "X")</f>
        <v>3.7309599427778617E-2</v>
      </c>
      <c r="K1313" s="32">
        <f t="shared" ref="K1313:K1376" si="329">IFERROR(1/J1313, "X")</f>
        <v>26.802753589883267</v>
      </c>
      <c r="L1313" s="8">
        <v>1</v>
      </c>
      <c r="M1313" s="9">
        <v>0</v>
      </c>
      <c r="N1313" s="8">
        <v>0</v>
      </c>
      <c r="O1313" s="9">
        <v>1</v>
      </c>
      <c r="P1313" s="9">
        <v>0</v>
      </c>
      <c r="Q1313" s="9">
        <v>0</v>
      </c>
      <c r="R1313" s="9">
        <v>0</v>
      </c>
      <c r="S1313" s="8">
        <v>458</v>
      </c>
      <c r="T1313" s="9">
        <v>3</v>
      </c>
      <c r="U1313" s="9">
        <f t="shared" si="315"/>
        <v>454</v>
      </c>
      <c r="V1313" s="9">
        <f t="shared" si="314"/>
        <v>24</v>
      </c>
      <c r="W1313" s="7">
        <v>11.25</v>
      </c>
      <c r="X1313" s="7">
        <v>22.9</v>
      </c>
      <c r="Y1313" s="9">
        <v>1</v>
      </c>
      <c r="Z1313" s="9">
        <v>0</v>
      </c>
      <c r="AA1313" s="9">
        <v>0</v>
      </c>
      <c r="AB1313" s="9">
        <v>0</v>
      </c>
      <c r="AC1313" s="9">
        <v>1</v>
      </c>
      <c r="AD1313" s="29">
        <v>0</v>
      </c>
      <c r="AE1313" s="187">
        <v>1</v>
      </c>
      <c r="AF1313" s="9">
        <v>0</v>
      </c>
      <c r="AG1313" s="29">
        <v>0</v>
      </c>
      <c r="AH1313" s="9">
        <v>1</v>
      </c>
      <c r="AI1313" s="29">
        <v>0</v>
      </c>
      <c r="AJ1313" s="20">
        <v>1993</v>
      </c>
      <c r="AK1313" s="32">
        <v>0</v>
      </c>
      <c r="AL1313" s="32">
        <v>0.13</v>
      </c>
      <c r="AM1313" s="32">
        <f t="shared" si="321"/>
        <v>0.73</v>
      </c>
      <c r="AN1313" s="42">
        <v>0.14000000000000001</v>
      </c>
      <c r="AO1313" s="41" t="s">
        <v>98</v>
      </c>
      <c r="AP1313" s="17" t="s">
        <v>98</v>
      </c>
      <c r="AQ1313" s="183">
        <v>1</v>
      </c>
      <c r="AR1313" s="39">
        <f t="shared" si="322"/>
        <v>0</v>
      </c>
      <c r="AS1313" t="s">
        <v>98</v>
      </c>
      <c r="AT1313" s="39" t="s">
        <v>98</v>
      </c>
      <c r="AV1313" s="17"/>
      <c r="AW1313">
        <v>1</v>
      </c>
      <c r="AX1313" s="17">
        <v>0</v>
      </c>
      <c r="AY1313" s="17" t="s">
        <v>543</v>
      </c>
      <c r="BE1313" s="17"/>
      <c r="BH1313" s="17"/>
      <c r="BK1313" s="92">
        <f t="shared" si="323"/>
        <v>40.15</v>
      </c>
      <c r="BL1313">
        <v>1</v>
      </c>
      <c r="BM1313">
        <v>0</v>
      </c>
      <c r="BN1313">
        <v>0</v>
      </c>
      <c r="BO1313" s="179">
        <v>0</v>
      </c>
      <c r="BP1313" s="179">
        <v>0</v>
      </c>
      <c r="BQ1313" s="179">
        <v>0</v>
      </c>
      <c r="BR1313" s="179">
        <v>0</v>
      </c>
      <c r="BS1313" s="17">
        <v>0</v>
      </c>
      <c r="BT1313" s="179">
        <v>0</v>
      </c>
      <c r="BU1313" s="179">
        <v>0</v>
      </c>
      <c r="BV1313" s="179">
        <v>0</v>
      </c>
      <c r="BW1313" s="17">
        <v>1</v>
      </c>
      <c r="BX1313" s="179">
        <v>0</v>
      </c>
      <c r="BY1313" s="179">
        <v>0</v>
      </c>
      <c r="BZ1313" s="179">
        <v>0</v>
      </c>
      <c r="CA1313" s="179">
        <v>0</v>
      </c>
      <c r="CB1313" s="17">
        <v>0</v>
      </c>
      <c r="CC1313" s="179">
        <v>0</v>
      </c>
      <c r="CD1313" s="179">
        <v>0</v>
      </c>
      <c r="CE1313" s="179">
        <v>1</v>
      </c>
      <c r="CF1313" s="179">
        <v>1</v>
      </c>
      <c r="CG1313" s="179">
        <v>0</v>
      </c>
      <c r="CH1313" s="179">
        <v>0</v>
      </c>
      <c r="CI1313" s="179">
        <v>0</v>
      </c>
      <c r="CJ1313" s="179">
        <v>0</v>
      </c>
      <c r="CK1313" s="179">
        <v>0</v>
      </c>
      <c r="CL1313" s="179">
        <v>0</v>
      </c>
      <c r="CM1313" s="17">
        <v>0</v>
      </c>
      <c r="CX1313" s="33" t="s">
        <v>85</v>
      </c>
    </row>
    <row r="1314" spans="1:102" x14ac:dyDescent="0.25">
      <c r="A1314">
        <v>1313</v>
      </c>
      <c r="B1314">
        <v>84</v>
      </c>
      <c r="C1314" s="24" t="s">
        <v>4274</v>
      </c>
      <c r="D1314" s="12">
        <v>5</v>
      </c>
      <c r="E1314" s="13">
        <f t="shared" si="324"/>
        <v>0.22123893805309733</v>
      </c>
      <c r="F1314" s="7">
        <v>22.6</v>
      </c>
      <c r="G1314" s="7">
        <f t="shared" si="325"/>
        <v>4.778761061946903</v>
      </c>
      <c r="H1314" s="15">
        <f t="shared" si="326"/>
        <v>5.221238938053097</v>
      </c>
      <c r="I1314" s="11">
        <f t="shared" si="327"/>
        <v>0.7105091683066489</v>
      </c>
      <c r="J1314" s="32">
        <f t="shared" si="328"/>
        <v>3.1438458774630473E-2</v>
      </c>
      <c r="K1314" s="32">
        <f t="shared" si="329"/>
        <v>31.808175049820136</v>
      </c>
      <c r="L1314" s="8">
        <v>1</v>
      </c>
      <c r="M1314" s="9">
        <v>0</v>
      </c>
      <c r="N1314" s="8">
        <v>0</v>
      </c>
      <c r="O1314" s="9">
        <v>1</v>
      </c>
      <c r="P1314" s="9">
        <v>0</v>
      </c>
      <c r="Q1314" s="9">
        <v>0</v>
      </c>
      <c r="R1314" s="9">
        <v>0</v>
      </c>
      <c r="S1314" s="8">
        <v>505</v>
      </c>
      <c r="T1314" s="9">
        <v>3</v>
      </c>
      <c r="U1314" s="9">
        <f t="shared" si="315"/>
        <v>501</v>
      </c>
      <c r="V1314" s="9">
        <f t="shared" si="314"/>
        <v>24</v>
      </c>
      <c r="W1314" s="7">
        <v>10.76</v>
      </c>
      <c r="X1314" s="7">
        <v>21.89</v>
      </c>
      <c r="Y1314" s="9">
        <v>1</v>
      </c>
      <c r="Z1314" s="9">
        <v>0</v>
      </c>
      <c r="AA1314" s="9">
        <v>0</v>
      </c>
      <c r="AB1314" s="9">
        <v>0</v>
      </c>
      <c r="AC1314" s="9">
        <v>1</v>
      </c>
      <c r="AD1314" s="29">
        <v>0</v>
      </c>
      <c r="AE1314" s="187">
        <v>1</v>
      </c>
      <c r="AF1314" s="9">
        <v>0</v>
      </c>
      <c r="AG1314" s="29">
        <v>0</v>
      </c>
      <c r="AH1314" s="9">
        <v>1</v>
      </c>
      <c r="AI1314" s="29">
        <v>0</v>
      </c>
      <c r="AJ1314" s="20">
        <v>1984</v>
      </c>
      <c r="AK1314" s="32">
        <v>0</v>
      </c>
      <c r="AL1314" s="32">
        <v>0.21</v>
      </c>
      <c r="AM1314" s="32">
        <f t="shared" si="321"/>
        <v>0.69800000000000006</v>
      </c>
      <c r="AN1314" s="42">
        <v>9.1999999999999998E-2</v>
      </c>
      <c r="AO1314" s="41" t="s">
        <v>98</v>
      </c>
      <c r="AP1314" s="17" t="s">
        <v>98</v>
      </c>
      <c r="AQ1314" s="183">
        <v>0</v>
      </c>
      <c r="AR1314" s="39">
        <f t="shared" si="322"/>
        <v>1</v>
      </c>
      <c r="AS1314" t="s">
        <v>98</v>
      </c>
      <c r="AT1314" s="39" t="s">
        <v>98</v>
      </c>
      <c r="AV1314" s="17"/>
      <c r="AW1314">
        <v>1</v>
      </c>
      <c r="AX1314" s="17">
        <v>0</v>
      </c>
      <c r="AY1314" s="17" t="s">
        <v>543</v>
      </c>
      <c r="BE1314" s="17"/>
      <c r="BH1314" s="17"/>
      <c r="BK1314" s="92">
        <f t="shared" si="323"/>
        <v>38.65</v>
      </c>
      <c r="BL1314">
        <v>1</v>
      </c>
      <c r="BM1314">
        <v>0</v>
      </c>
      <c r="BN1314">
        <v>0</v>
      </c>
      <c r="BO1314" s="179">
        <v>0</v>
      </c>
      <c r="BP1314" s="179">
        <v>0</v>
      </c>
      <c r="BQ1314" s="179">
        <v>0</v>
      </c>
      <c r="BR1314" s="179">
        <v>0</v>
      </c>
      <c r="BS1314" s="17">
        <v>0</v>
      </c>
      <c r="BT1314" s="179">
        <v>0</v>
      </c>
      <c r="BU1314" s="179">
        <v>0</v>
      </c>
      <c r="BV1314" s="179">
        <v>0</v>
      </c>
      <c r="BW1314" s="17">
        <v>1</v>
      </c>
      <c r="BX1314" s="179">
        <v>0</v>
      </c>
      <c r="BY1314" s="179">
        <v>0</v>
      </c>
      <c r="BZ1314" s="179">
        <v>0</v>
      </c>
      <c r="CA1314" s="179">
        <v>0</v>
      </c>
      <c r="CB1314" s="17">
        <v>0</v>
      </c>
      <c r="CC1314" s="179">
        <v>0</v>
      </c>
      <c r="CD1314" s="179">
        <v>0</v>
      </c>
      <c r="CE1314" s="179">
        <v>1</v>
      </c>
      <c r="CF1314" s="179">
        <v>1</v>
      </c>
      <c r="CG1314" s="179">
        <v>0</v>
      </c>
      <c r="CH1314" s="179">
        <v>0</v>
      </c>
      <c r="CI1314" s="179">
        <v>0</v>
      </c>
      <c r="CJ1314" s="179">
        <v>0</v>
      </c>
      <c r="CK1314" s="179">
        <v>0</v>
      </c>
      <c r="CL1314" s="179">
        <v>0</v>
      </c>
      <c r="CM1314" s="17">
        <v>0</v>
      </c>
      <c r="CX1314" s="33" t="s">
        <v>85</v>
      </c>
    </row>
    <row r="1315" spans="1:102" x14ac:dyDescent="0.25">
      <c r="A1315">
        <v>1314</v>
      </c>
      <c r="B1315">
        <v>84</v>
      </c>
      <c r="C1315" s="24" t="s">
        <v>4274</v>
      </c>
      <c r="D1315" s="12">
        <v>5</v>
      </c>
      <c r="E1315" s="13">
        <f t="shared" si="324"/>
        <v>0.28835063437139563</v>
      </c>
      <c r="F1315" s="7">
        <v>17.34</v>
      </c>
      <c r="G1315" s="7">
        <f t="shared" si="325"/>
        <v>4.7116493656286043</v>
      </c>
      <c r="H1315" s="15">
        <f t="shared" si="326"/>
        <v>5.2883506343713957</v>
      </c>
      <c r="I1315" s="11">
        <f t="shared" si="327"/>
        <v>0.62421141876252384</v>
      </c>
      <c r="J1315" s="32">
        <f t="shared" si="328"/>
        <v>3.5998351716408528E-2</v>
      </c>
      <c r="K1315" s="32">
        <f t="shared" si="329"/>
        <v>27.779049659770582</v>
      </c>
      <c r="L1315" s="8">
        <v>1</v>
      </c>
      <c r="M1315" s="9">
        <v>0</v>
      </c>
      <c r="N1315" s="8">
        <v>0</v>
      </c>
      <c r="O1315" s="9">
        <v>1</v>
      </c>
      <c r="P1315" s="9">
        <v>0</v>
      </c>
      <c r="Q1315" s="9">
        <v>0</v>
      </c>
      <c r="R1315" s="9">
        <v>0</v>
      </c>
      <c r="S1315" s="8">
        <v>475</v>
      </c>
      <c r="T1315" s="9">
        <v>3</v>
      </c>
      <c r="U1315" s="9">
        <f t="shared" si="315"/>
        <v>471</v>
      </c>
      <c r="V1315" s="9">
        <f t="shared" si="314"/>
        <v>24</v>
      </c>
      <c r="W1315" s="7">
        <v>11.25</v>
      </c>
      <c r="X1315" s="7">
        <v>22.9</v>
      </c>
      <c r="Y1315" s="9">
        <v>1</v>
      </c>
      <c r="Z1315" s="9">
        <v>0</v>
      </c>
      <c r="AA1315" s="9">
        <v>0</v>
      </c>
      <c r="AB1315" s="9">
        <v>0</v>
      </c>
      <c r="AC1315" s="9">
        <v>1</v>
      </c>
      <c r="AD1315" s="29">
        <v>0</v>
      </c>
      <c r="AE1315" s="187">
        <v>1</v>
      </c>
      <c r="AF1315" s="9">
        <v>0</v>
      </c>
      <c r="AG1315" s="29">
        <v>0</v>
      </c>
      <c r="AH1315" s="9">
        <v>1</v>
      </c>
      <c r="AI1315" s="29">
        <v>0</v>
      </c>
      <c r="AJ1315" s="20">
        <v>1993</v>
      </c>
      <c r="AK1315" s="32">
        <v>0</v>
      </c>
      <c r="AL1315" s="32">
        <v>0.13</v>
      </c>
      <c r="AM1315" s="32">
        <f t="shared" si="321"/>
        <v>0.73</v>
      </c>
      <c r="AN1315" s="42">
        <v>0.14000000000000001</v>
      </c>
      <c r="AO1315" s="41" t="s">
        <v>98</v>
      </c>
      <c r="AP1315" s="17" t="s">
        <v>98</v>
      </c>
      <c r="AQ1315" s="183">
        <v>0</v>
      </c>
      <c r="AR1315" s="39">
        <f t="shared" si="322"/>
        <v>1</v>
      </c>
      <c r="AS1315" t="s">
        <v>98</v>
      </c>
      <c r="AT1315" s="39" t="s">
        <v>98</v>
      </c>
      <c r="AV1315" s="17"/>
      <c r="AW1315">
        <v>1</v>
      </c>
      <c r="AX1315" s="17">
        <v>0</v>
      </c>
      <c r="AY1315" s="17" t="s">
        <v>543</v>
      </c>
      <c r="BE1315" s="17"/>
      <c r="BH1315" s="17"/>
      <c r="BK1315" s="92">
        <f t="shared" si="323"/>
        <v>40.15</v>
      </c>
      <c r="BL1315">
        <v>1</v>
      </c>
      <c r="BM1315">
        <v>0</v>
      </c>
      <c r="BN1315">
        <v>0</v>
      </c>
      <c r="BO1315" s="179">
        <v>0</v>
      </c>
      <c r="BP1315" s="179">
        <v>0</v>
      </c>
      <c r="BQ1315" s="179">
        <v>0</v>
      </c>
      <c r="BR1315" s="179">
        <v>0</v>
      </c>
      <c r="BS1315" s="17">
        <v>0</v>
      </c>
      <c r="BT1315" s="179">
        <v>0</v>
      </c>
      <c r="BU1315" s="179">
        <v>0</v>
      </c>
      <c r="BV1315" s="179">
        <v>0</v>
      </c>
      <c r="BW1315" s="17">
        <v>1</v>
      </c>
      <c r="BX1315" s="179">
        <v>0</v>
      </c>
      <c r="BY1315" s="179">
        <v>0</v>
      </c>
      <c r="BZ1315" s="179">
        <v>0</v>
      </c>
      <c r="CA1315" s="179">
        <v>0</v>
      </c>
      <c r="CB1315" s="17">
        <v>0</v>
      </c>
      <c r="CC1315" s="179">
        <v>0</v>
      </c>
      <c r="CD1315" s="179">
        <v>0</v>
      </c>
      <c r="CE1315" s="179">
        <v>1</v>
      </c>
      <c r="CF1315" s="179">
        <v>1</v>
      </c>
      <c r="CG1315" s="179">
        <v>0</v>
      </c>
      <c r="CH1315" s="179">
        <v>0</v>
      </c>
      <c r="CI1315" s="179">
        <v>0</v>
      </c>
      <c r="CJ1315" s="179">
        <v>0</v>
      </c>
      <c r="CK1315" s="179">
        <v>0</v>
      </c>
      <c r="CL1315" s="179">
        <v>0</v>
      </c>
      <c r="CM1315" s="17">
        <v>0</v>
      </c>
      <c r="CX1315" s="33" t="s">
        <v>85</v>
      </c>
    </row>
    <row r="1316" spans="1:102" x14ac:dyDescent="0.25">
      <c r="A1316">
        <v>1315</v>
      </c>
      <c r="B1316">
        <v>84</v>
      </c>
      <c r="C1316" s="24" t="s">
        <v>4274</v>
      </c>
      <c r="D1316" s="12">
        <v>2.4</v>
      </c>
      <c r="E1316" s="13">
        <f t="shared" si="324"/>
        <v>0.41594454072790293</v>
      </c>
      <c r="F1316" s="7">
        <v>5.77</v>
      </c>
      <c r="G1316" s="7">
        <f t="shared" si="325"/>
        <v>1.9840554592720969</v>
      </c>
      <c r="H1316" s="15">
        <f t="shared" si="326"/>
        <v>2.8159445407279029</v>
      </c>
      <c r="I1316" s="11">
        <f t="shared" si="327"/>
        <v>9.3024680619448866E-2</v>
      </c>
      <c r="J1316" s="32">
        <f t="shared" si="328"/>
        <v>1.6122128356923546E-2</v>
      </c>
      <c r="K1316" s="32">
        <f t="shared" si="329"/>
        <v>62.026549960480644</v>
      </c>
      <c r="L1316" s="8">
        <v>1</v>
      </c>
      <c r="M1316" s="9">
        <v>0</v>
      </c>
      <c r="N1316" s="8">
        <v>0</v>
      </c>
      <c r="O1316" s="9">
        <v>1</v>
      </c>
      <c r="P1316" s="9">
        <v>0</v>
      </c>
      <c r="Q1316" s="9">
        <v>0</v>
      </c>
      <c r="R1316" s="9">
        <v>0</v>
      </c>
      <c r="S1316" s="8">
        <v>3818</v>
      </c>
      <c r="T1316" s="9">
        <v>3</v>
      </c>
      <c r="U1316" s="9">
        <f t="shared" si="315"/>
        <v>3814</v>
      </c>
      <c r="V1316" s="9">
        <f t="shared" si="314"/>
        <v>24</v>
      </c>
      <c r="W1316" s="7">
        <v>10.76</v>
      </c>
      <c r="X1316" s="7">
        <v>21.89</v>
      </c>
      <c r="Y1316" s="9">
        <v>1</v>
      </c>
      <c r="Z1316" s="9">
        <v>0</v>
      </c>
      <c r="AA1316" s="9">
        <v>0</v>
      </c>
      <c r="AB1316" s="9">
        <v>0</v>
      </c>
      <c r="AC1316" s="9">
        <v>1</v>
      </c>
      <c r="AD1316" s="29">
        <v>0</v>
      </c>
      <c r="AE1316" s="187">
        <v>1</v>
      </c>
      <c r="AF1316" s="9">
        <v>0</v>
      </c>
      <c r="AG1316" s="29">
        <v>0</v>
      </c>
      <c r="AH1316" s="9">
        <v>1</v>
      </c>
      <c r="AI1316" s="29">
        <v>0</v>
      </c>
      <c r="AJ1316" s="20">
        <v>1984</v>
      </c>
      <c r="AK1316" s="32">
        <v>0</v>
      </c>
      <c r="AL1316" s="32">
        <v>0.21</v>
      </c>
      <c r="AM1316" s="32">
        <f t="shared" si="321"/>
        <v>0.69800000000000006</v>
      </c>
      <c r="AN1316" s="42">
        <v>9.1999999999999998E-2</v>
      </c>
      <c r="AO1316" s="41" t="s">
        <v>98</v>
      </c>
      <c r="AP1316" s="17" t="s">
        <v>98</v>
      </c>
      <c r="AQ1316" s="183">
        <v>1</v>
      </c>
      <c r="AR1316" s="39">
        <f t="shared" si="322"/>
        <v>0</v>
      </c>
      <c r="AS1316" t="s">
        <v>98</v>
      </c>
      <c r="AT1316" s="39" t="s">
        <v>98</v>
      </c>
      <c r="AV1316" s="17"/>
      <c r="AW1316" t="s">
        <v>98</v>
      </c>
      <c r="AX1316" s="17" t="s">
        <v>98</v>
      </c>
      <c r="AY1316" s="17" t="s">
        <v>543</v>
      </c>
      <c r="BE1316" s="17"/>
      <c r="BH1316" s="17"/>
      <c r="BK1316" s="92">
        <f t="shared" si="323"/>
        <v>38.65</v>
      </c>
      <c r="BL1316">
        <v>1</v>
      </c>
      <c r="BM1316">
        <v>0</v>
      </c>
      <c r="BN1316">
        <v>0</v>
      </c>
      <c r="BO1316" s="179">
        <v>0</v>
      </c>
      <c r="BP1316" s="179">
        <v>0</v>
      </c>
      <c r="BQ1316" s="179">
        <v>0</v>
      </c>
      <c r="BR1316" s="179">
        <v>0</v>
      </c>
      <c r="BS1316" s="17">
        <v>0</v>
      </c>
      <c r="BT1316" s="179">
        <v>0</v>
      </c>
      <c r="BU1316" s="179">
        <v>0</v>
      </c>
      <c r="BV1316" s="179">
        <v>0</v>
      </c>
      <c r="BW1316" s="17">
        <v>1</v>
      </c>
      <c r="BX1316" s="179">
        <v>0</v>
      </c>
      <c r="BY1316" s="179">
        <v>0</v>
      </c>
      <c r="BZ1316" s="179">
        <v>0</v>
      </c>
      <c r="CA1316" s="179">
        <v>0</v>
      </c>
      <c r="CB1316" s="17">
        <v>0</v>
      </c>
      <c r="CC1316" s="179">
        <v>0</v>
      </c>
      <c r="CD1316" s="179">
        <v>0</v>
      </c>
      <c r="CE1316" s="179">
        <v>1</v>
      </c>
      <c r="CF1316" s="179">
        <v>1</v>
      </c>
      <c r="CG1316" s="179">
        <v>0</v>
      </c>
      <c r="CH1316" s="179">
        <v>0</v>
      </c>
      <c r="CI1316" s="179">
        <v>0</v>
      </c>
      <c r="CJ1316" s="179">
        <v>0</v>
      </c>
      <c r="CK1316" s="179">
        <v>0</v>
      </c>
      <c r="CL1316" s="179">
        <v>0</v>
      </c>
      <c r="CM1316" s="17">
        <v>0</v>
      </c>
      <c r="CX1316" s="33" t="s">
        <v>85</v>
      </c>
    </row>
    <row r="1317" spans="1:102" x14ac:dyDescent="0.25">
      <c r="A1317">
        <v>1316</v>
      </c>
      <c r="B1317">
        <v>84</v>
      </c>
      <c r="C1317" s="24" t="s">
        <v>4274</v>
      </c>
      <c r="D1317" s="12">
        <v>5.3</v>
      </c>
      <c r="E1317" s="13">
        <f t="shared" si="324"/>
        <v>0.86178861788617878</v>
      </c>
      <c r="F1317" s="7">
        <v>6.15</v>
      </c>
      <c r="G1317" s="7">
        <f t="shared" si="325"/>
        <v>4.4382113821138214</v>
      </c>
      <c r="H1317" s="15">
        <f t="shared" si="326"/>
        <v>6.1617886178861783</v>
      </c>
      <c r="I1317" s="11">
        <f t="shared" si="327"/>
        <v>0.16218940405555562</v>
      </c>
      <c r="J1317" s="32">
        <f t="shared" si="328"/>
        <v>2.6372260822041565E-2</v>
      </c>
      <c r="K1317" s="32">
        <f t="shared" si="329"/>
        <v>37.918629985799853</v>
      </c>
      <c r="L1317" s="8">
        <v>1</v>
      </c>
      <c r="M1317" s="9">
        <v>0</v>
      </c>
      <c r="N1317" s="8">
        <v>0</v>
      </c>
      <c r="O1317" s="9">
        <v>1</v>
      </c>
      <c r="P1317" s="9">
        <v>0</v>
      </c>
      <c r="Q1317" s="9">
        <v>0</v>
      </c>
      <c r="R1317" s="9">
        <v>0</v>
      </c>
      <c r="S1317" s="8">
        <v>1404</v>
      </c>
      <c r="T1317" s="9">
        <v>3</v>
      </c>
      <c r="U1317" s="9">
        <f t="shared" si="315"/>
        <v>1400</v>
      </c>
      <c r="V1317" s="9">
        <f t="shared" si="314"/>
        <v>24</v>
      </c>
      <c r="W1317" s="7">
        <v>11.25</v>
      </c>
      <c r="X1317" s="7">
        <v>22.9</v>
      </c>
      <c r="Y1317" s="9">
        <v>1</v>
      </c>
      <c r="Z1317" s="9">
        <v>0</v>
      </c>
      <c r="AA1317" s="9">
        <v>0</v>
      </c>
      <c r="AB1317" s="9">
        <v>0</v>
      </c>
      <c r="AC1317" s="9">
        <v>1</v>
      </c>
      <c r="AD1317" s="29">
        <v>0</v>
      </c>
      <c r="AE1317" s="187">
        <v>1</v>
      </c>
      <c r="AF1317" s="9">
        <v>0</v>
      </c>
      <c r="AG1317" s="29">
        <v>0</v>
      </c>
      <c r="AH1317" s="9">
        <v>1</v>
      </c>
      <c r="AI1317" s="29">
        <v>0</v>
      </c>
      <c r="AJ1317" s="20">
        <v>1993</v>
      </c>
      <c r="AK1317" s="32">
        <v>0</v>
      </c>
      <c r="AL1317" s="32">
        <v>0.13</v>
      </c>
      <c r="AM1317" s="32">
        <f t="shared" si="321"/>
        <v>0.73</v>
      </c>
      <c r="AN1317" s="42">
        <v>0.14000000000000001</v>
      </c>
      <c r="AO1317" s="41" t="s">
        <v>98</v>
      </c>
      <c r="AP1317" s="17" t="s">
        <v>98</v>
      </c>
      <c r="AQ1317" s="183">
        <v>1</v>
      </c>
      <c r="AR1317" s="39">
        <f t="shared" si="322"/>
        <v>0</v>
      </c>
      <c r="AS1317" t="s">
        <v>98</v>
      </c>
      <c r="AT1317" s="39" t="s">
        <v>98</v>
      </c>
      <c r="AV1317" s="17"/>
      <c r="AW1317" t="s">
        <v>98</v>
      </c>
      <c r="AX1317" s="17" t="s">
        <v>98</v>
      </c>
      <c r="AY1317" s="17" t="s">
        <v>543</v>
      </c>
      <c r="BE1317" s="17"/>
      <c r="BH1317" s="17"/>
      <c r="BK1317" s="92">
        <f t="shared" si="323"/>
        <v>40.15</v>
      </c>
      <c r="BL1317">
        <v>1</v>
      </c>
      <c r="BM1317">
        <v>0</v>
      </c>
      <c r="BN1317">
        <v>0</v>
      </c>
      <c r="BO1317" s="179">
        <v>0</v>
      </c>
      <c r="BP1317" s="179">
        <v>0</v>
      </c>
      <c r="BQ1317" s="179">
        <v>0</v>
      </c>
      <c r="BR1317" s="179">
        <v>0</v>
      </c>
      <c r="BS1317" s="17">
        <v>0</v>
      </c>
      <c r="BT1317" s="179">
        <v>0</v>
      </c>
      <c r="BU1317" s="179">
        <v>0</v>
      </c>
      <c r="BV1317" s="179">
        <v>0</v>
      </c>
      <c r="BW1317" s="17">
        <v>1</v>
      </c>
      <c r="BX1317" s="179">
        <v>0</v>
      </c>
      <c r="BY1317" s="179">
        <v>0</v>
      </c>
      <c r="BZ1317" s="179">
        <v>0</v>
      </c>
      <c r="CA1317" s="179">
        <v>0</v>
      </c>
      <c r="CB1317" s="17">
        <v>0</v>
      </c>
      <c r="CC1317" s="179">
        <v>0</v>
      </c>
      <c r="CD1317" s="179">
        <v>0</v>
      </c>
      <c r="CE1317" s="179">
        <v>1</v>
      </c>
      <c r="CF1317" s="179">
        <v>1</v>
      </c>
      <c r="CG1317" s="179">
        <v>0</v>
      </c>
      <c r="CH1317" s="179">
        <v>0</v>
      </c>
      <c r="CI1317" s="179">
        <v>0</v>
      </c>
      <c r="CJ1317" s="179">
        <v>0</v>
      </c>
      <c r="CK1317" s="179">
        <v>0</v>
      </c>
      <c r="CL1317" s="179">
        <v>0</v>
      </c>
      <c r="CM1317" s="17">
        <v>0</v>
      </c>
      <c r="CX1317" s="33" t="s">
        <v>85</v>
      </c>
    </row>
    <row r="1318" spans="1:102" x14ac:dyDescent="0.25">
      <c r="A1318">
        <v>1317</v>
      </c>
      <c r="B1318">
        <v>84</v>
      </c>
      <c r="C1318" s="24" t="s">
        <v>4274</v>
      </c>
      <c r="D1318" s="12">
        <v>3.9</v>
      </c>
      <c r="E1318" s="13">
        <f t="shared" si="324"/>
        <v>0.36211699164345407</v>
      </c>
      <c r="F1318" s="7">
        <v>10.77</v>
      </c>
      <c r="G1318" s="7">
        <f t="shared" si="325"/>
        <v>3.537883008356546</v>
      </c>
      <c r="H1318" s="15">
        <f t="shared" si="326"/>
        <v>4.2621169916434543</v>
      </c>
      <c r="I1318" s="11">
        <f t="shared" si="327"/>
        <v>0.17585008486605422</v>
      </c>
      <c r="J1318" s="32">
        <f t="shared" si="328"/>
        <v>1.6327770182549137E-2</v>
      </c>
      <c r="K1318" s="32">
        <f t="shared" si="329"/>
        <v>61.245350027573522</v>
      </c>
      <c r="L1318" s="8">
        <v>1</v>
      </c>
      <c r="M1318" s="9">
        <v>0</v>
      </c>
      <c r="N1318" s="8">
        <v>0</v>
      </c>
      <c r="O1318" s="9">
        <v>1</v>
      </c>
      <c r="P1318" s="9">
        <v>0</v>
      </c>
      <c r="Q1318" s="9">
        <v>0</v>
      </c>
      <c r="R1318" s="9">
        <v>0</v>
      </c>
      <c r="S1318" s="8">
        <v>3639</v>
      </c>
      <c r="T1318" s="9">
        <v>3</v>
      </c>
      <c r="U1318" s="9">
        <f t="shared" si="315"/>
        <v>3635</v>
      </c>
      <c r="V1318" s="9">
        <f t="shared" si="314"/>
        <v>24</v>
      </c>
      <c r="W1318" s="7">
        <v>10.76</v>
      </c>
      <c r="X1318" s="7">
        <v>21.89</v>
      </c>
      <c r="Y1318" s="9">
        <v>1</v>
      </c>
      <c r="Z1318" s="9">
        <v>0</v>
      </c>
      <c r="AA1318" s="9">
        <v>0</v>
      </c>
      <c r="AB1318" s="9">
        <v>0</v>
      </c>
      <c r="AC1318" s="9">
        <v>1</v>
      </c>
      <c r="AD1318" s="29">
        <v>0</v>
      </c>
      <c r="AE1318" s="187">
        <v>1</v>
      </c>
      <c r="AF1318" s="9">
        <v>0</v>
      </c>
      <c r="AG1318" s="29">
        <v>0</v>
      </c>
      <c r="AH1318" s="9">
        <v>1</v>
      </c>
      <c r="AI1318" s="29">
        <v>0</v>
      </c>
      <c r="AJ1318" s="20">
        <v>1984</v>
      </c>
      <c r="AK1318" s="32">
        <v>0</v>
      </c>
      <c r="AL1318" s="32">
        <v>0.21</v>
      </c>
      <c r="AM1318" s="32">
        <f t="shared" si="321"/>
        <v>0.69800000000000006</v>
      </c>
      <c r="AN1318" s="42">
        <v>9.1999999999999998E-2</v>
      </c>
      <c r="AO1318" s="41" t="s">
        <v>98</v>
      </c>
      <c r="AP1318" s="17" t="s">
        <v>98</v>
      </c>
      <c r="AQ1318" s="183">
        <v>0</v>
      </c>
      <c r="AR1318" s="39">
        <f t="shared" si="322"/>
        <v>1</v>
      </c>
      <c r="AS1318" t="s">
        <v>98</v>
      </c>
      <c r="AT1318" s="39" t="s">
        <v>98</v>
      </c>
      <c r="AV1318" s="17"/>
      <c r="AW1318" t="s">
        <v>98</v>
      </c>
      <c r="AX1318" s="17" t="s">
        <v>98</v>
      </c>
      <c r="AY1318" s="17" t="s">
        <v>543</v>
      </c>
      <c r="BE1318" s="17"/>
      <c r="BH1318" s="17"/>
      <c r="BK1318" s="92">
        <f t="shared" si="323"/>
        <v>38.65</v>
      </c>
      <c r="BL1318">
        <v>1</v>
      </c>
      <c r="BM1318">
        <v>0</v>
      </c>
      <c r="BN1318">
        <v>0</v>
      </c>
      <c r="BO1318" s="179">
        <v>0</v>
      </c>
      <c r="BP1318" s="179">
        <v>0</v>
      </c>
      <c r="BQ1318" s="179">
        <v>0</v>
      </c>
      <c r="BR1318" s="179">
        <v>0</v>
      </c>
      <c r="BS1318" s="17">
        <v>0</v>
      </c>
      <c r="BT1318" s="179">
        <v>0</v>
      </c>
      <c r="BU1318" s="179">
        <v>0</v>
      </c>
      <c r="BV1318" s="179">
        <v>0</v>
      </c>
      <c r="BW1318" s="17">
        <v>1</v>
      </c>
      <c r="BX1318" s="179">
        <v>0</v>
      </c>
      <c r="BY1318" s="179">
        <v>0</v>
      </c>
      <c r="BZ1318" s="179">
        <v>0</v>
      </c>
      <c r="CA1318" s="179">
        <v>0</v>
      </c>
      <c r="CB1318" s="17">
        <v>0</v>
      </c>
      <c r="CC1318" s="179">
        <v>0</v>
      </c>
      <c r="CD1318" s="179">
        <v>0</v>
      </c>
      <c r="CE1318" s="179">
        <v>1</v>
      </c>
      <c r="CF1318" s="179">
        <v>1</v>
      </c>
      <c r="CG1318" s="179">
        <v>0</v>
      </c>
      <c r="CH1318" s="179">
        <v>0</v>
      </c>
      <c r="CI1318" s="179">
        <v>0</v>
      </c>
      <c r="CJ1318" s="179">
        <v>0</v>
      </c>
      <c r="CK1318" s="179">
        <v>0</v>
      </c>
      <c r="CL1318" s="179">
        <v>0</v>
      </c>
      <c r="CM1318" s="17">
        <v>0</v>
      </c>
      <c r="CX1318" s="33" t="s">
        <v>85</v>
      </c>
    </row>
    <row r="1319" spans="1:102" x14ac:dyDescent="0.25">
      <c r="A1319">
        <v>1318</v>
      </c>
      <c r="B1319">
        <v>84</v>
      </c>
      <c r="C1319" s="24" t="s">
        <v>4274</v>
      </c>
      <c r="D1319" s="12">
        <v>5.2</v>
      </c>
      <c r="E1319" s="13">
        <f t="shared" si="324"/>
        <v>0.67357512953367882</v>
      </c>
      <c r="F1319" s="7">
        <v>7.72</v>
      </c>
      <c r="G1319" s="7">
        <f t="shared" si="325"/>
        <v>4.5264248704663217</v>
      </c>
      <c r="H1319" s="15">
        <f t="shared" si="326"/>
        <v>5.8735751295336787</v>
      </c>
      <c r="I1319" s="11">
        <f t="shared" si="327"/>
        <v>0.21139989509167173</v>
      </c>
      <c r="J1319" s="32">
        <f t="shared" si="328"/>
        <v>2.7383406099957479E-2</v>
      </c>
      <c r="K1319" s="32">
        <f t="shared" si="329"/>
        <v>36.518466561453536</v>
      </c>
      <c r="L1319" s="8">
        <v>1</v>
      </c>
      <c r="M1319" s="9">
        <v>0</v>
      </c>
      <c r="N1319" s="8">
        <v>0</v>
      </c>
      <c r="O1319" s="9">
        <v>1</v>
      </c>
      <c r="P1319" s="9">
        <v>0</v>
      </c>
      <c r="Q1319" s="9">
        <v>0</v>
      </c>
      <c r="R1319" s="9">
        <v>0</v>
      </c>
      <c r="S1319" s="8">
        <v>1278</v>
      </c>
      <c r="T1319" s="9">
        <v>3</v>
      </c>
      <c r="U1319" s="9">
        <f t="shared" si="315"/>
        <v>1274</v>
      </c>
      <c r="V1319" s="9">
        <f t="shared" si="314"/>
        <v>24</v>
      </c>
      <c r="W1319" s="7">
        <v>11.25</v>
      </c>
      <c r="X1319" s="7">
        <v>22.9</v>
      </c>
      <c r="Y1319" s="9">
        <v>1</v>
      </c>
      <c r="Z1319" s="9">
        <v>0</v>
      </c>
      <c r="AA1319" s="9">
        <v>0</v>
      </c>
      <c r="AB1319" s="9">
        <v>0</v>
      </c>
      <c r="AC1319" s="9">
        <v>1</v>
      </c>
      <c r="AD1319" s="29">
        <v>0</v>
      </c>
      <c r="AE1319" s="187">
        <v>1</v>
      </c>
      <c r="AF1319" s="9">
        <v>0</v>
      </c>
      <c r="AG1319" s="29">
        <v>0</v>
      </c>
      <c r="AH1319" s="9">
        <v>1</v>
      </c>
      <c r="AI1319" s="29">
        <v>0</v>
      </c>
      <c r="AJ1319" s="20">
        <v>1993</v>
      </c>
      <c r="AK1319" s="32">
        <v>0</v>
      </c>
      <c r="AL1319" s="32">
        <v>0.13</v>
      </c>
      <c r="AM1319" s="32">
        <f t="shared" si="321"/>
        <v>0.73</v>
      </c>
      <c r="AN1319" s="42">
        <v>0.14000000000000001</v>
      </c>
      <c r="AO1319" s="41" t="s">
        <v>98</v>
      </c>
      <c r="AP1319" s="17" t="s">
        <v>98</v>
      </c>
      <c r="AQ1319" s="183">
        <v>0</v>
      </c>
      <c r="AR1319" s="39">
        <f t="shared" si="322"/>
        <v>1</v>
      </c>
      <c r="AS1319" t="s">
        <v>98</v>
      </c>
      <c r="AT1319" s="39" t="s">
        <v>98</v>
      </c>
      <c r="AV1319" s="17"/>
      <c r="AW1319" t="s">
        <v>98</v>
      </c>
      <c r="AX1319" s="17" t="s">
        <v>98</v>
      </c>
      <c r="AY1319" s="17" t="s">
        <v>543</v>
      </c>
      <c r="BE1319" s="17"/>
      <c r="BH1319" s="17"/>
      <c r="BK1319" s="92">
        <f t="shared" si="323"/>
        <v>40.15</v>
      </c>
      <c r="BL1319">
        <v>1</v>
      </c>
      <c r="BM1319">
        <v>0</v>
      </c>
      <c r="BN1319">
        <v>0</v>
      </c>
      <c r="BO1319" s="179">
        <v>0</v>
      </c>
      <c r="BP1319" s="179">
        <v>0</v>
      </c>
      <c r="BQ1319" s="179">
        <v>0</v>
      </c>
      <c r="BR1319" s="179">
        <v>0</v>
      </c>
      <c r="BS1319" s="17">
        <v>0</v>
      </c>
      <c r="BT1319" s="179">
        <v>0</v>
      </c>
      <c r="BU1319" s="179">
        <v>0</v>
      </c>
      <c r="BV1319" s="179">
        <v>0</v>
      </c>
      <c r="BW1319" s="17">
        <v>1</v>
      </c>
      <c r="BX1319" s="179">
        <v>0</v>
      </c>
      <c r="BY1319" s="179">
        <v>0</v>
      </c>
      <c r="BZ1319" s="179">
        <v>0</v>
      </c>
      <c r="CA1319" s="179">
        <v>0</v>
      </c>
      <c r="CB1319" s="17">
        <v>0</v>
      </c>
      <c r="CC1319" s="179">
        <v>0</v>
      </c>
      <c r="CD1319" s="179">
        <v>0</v>
      </c>
      <c r="CE1319" s="179">
        <v>1</v>
      </c>
      <c r="CF1319" s="179">
        <v>1</v>
      </c>
      <c r="CG1319" s="179">
        <v>0</v>
      </c>
      <c r="CH1319" s="179">
        <v>0</v>
      </c>
      <c r="CI1319" s="179">
        <v>0</v>
      </c>
      <c r="CJ1319" s="179">
        <v>0</v>
      </c>
      <c r="CK1319" s="179">
        <v>0</v>
      </c>
      <c r="CL1319" s="179">
        <v>0</v>
      </c>
      <c r="CM1319" s="17">
        <v>0</v>
      </c>
      <c r="CX1319" s="33" t="s">
        <v>85</v>
      </c>
    </row>
    <row r="1320" spans="1:102" x14ac:dyDescent="0.25">
      <c r="A1320">
        <v>1319</v>
      </c>
      <c r="B1320">
        <v>84</v>
      </c>
      <c r="C1320" s="24" t="s">
        <v>4274</v>
      </c>
      <c r="D1320" s="12">
        <v>3</v>
      </c>
      <c r="E1320" s="13">
        <f t="shared" si="324"/>
        <v>0.17964071856287425</v>
      </c>
      <c r="F1320" s="7">
        <v>16.7</v>
      </c>
      <c r="G1320" s="7">
        <f t="shared" si="325"/>
        <v>2.8203592814371259</v>
      </c>
      <c r="H1320" s="15">
        <f t="shared" si="326"/>
        <v>3.1796407185628741</v>
      </c>
      <c r="I1320" s="11">
        <f t="shared" si="327"/>
        <v>0.24788008835336373</v>
      </c>
      <c r="J1320" s="32">
        <f t="shared" si="328"/>
        <v>1.4843119063075675E-2</v>
      </c>
      <c r="K1320" s="32">
        <f t="shared" si="329"/>
        <v>67.371284684203559</v>
      </c>
      <c r="L1320" s="8">
        <v>1</v>
      </c>
      <c r="M1320" s="9">
        <v>0</v>
      </c>
      <c r="N1320" s="8">
        <v>0</v>
      </c>
      <c r="O1320" s="9">
        <v>1</v>
      </c>
      <c r="P1320" s="9">
        <v>0</v>
      </c>
      <c r="Q1320" s="9">
        <v>0</v>
      </c>
      <c r="R1320" s="9">
        <v>0</v>
      </c>
      <c r="S1320" s="8">
        <v>4278</v>
      </c>
      <c r="T1320" s="9">
        <v>17</v>
      </c>
      <c r="U1320" s="9">
        <f t="shared" si="315"/>
        <v>4260</v>
      </c>
      <c r="V1320" s="9">
        <f t="shared" si="314"/>
        <v>24</v>
      </c>
      <c r="W1320" s="7">
        <v>10.76</v>
      </c>
      <c r="X1320" s="7">
        <v>21.89</v>
      </c>
      <c r="Y1320" s="9">
        <v>1</v>
      </c>
      <c r="Z1320" s="9">
        <v>0</v>
      </c>
      <c r="AA1320" s="9">
        <v>0</v>
      </c>
      <c r="AB1320" s="9">
        <v>0</v>
      </c>
      <c r="AC1320" s="9">
        <v>1</v>
      </c>
      <c r="AD1320" s="29">
        <v>0</v>
      </c>
      <c r="AE1320" s="187">
        <v>1</v>
      </c>
      <c r="AF1320" s="9">
        <v>0</v>
      </c>
      <c r="AG1320" s="29">
        <v>0</v>
      </c>
      <c r="AH1320" s="9">
        <v>1</v>
      </c>
      <c r="AI1320" s="29">
        <v>0</v>
      </c>
      <c r="AJ1320" s="20">
        <v>1984</v>
      </c>
      <c r="AK1320" s="32">
        <v>0</v>
      </c>
      <c r="AL1320" s="32">
        <v>0.21</v>
      </c>
      <c r="AM1320" s="32">
        <f t="shared" si="321"/>
        <v>0.69800000000000006</v>
      </c>
      <c r="AN1320" s="42">
        <v>9.1999999999999998E-2</v>
      </c>
      <c r="AO1320" s="41" t="s">
        <v>98</v>
      </c>
      <c r="AP1320" s="17" t="s">
        <v>98</v>
      </c>
      <c r="AQ1320" s="183">
        <v>1</v>
      </c>
      <c r="AR1320" s="39">
        <f t="shared" si="322"/>
        <v>0</v>
      </c>
      <c r="AS1320" t="s">
        <v>98</v>
      </c>
      <c r="AT1320" s="39" t="s">
        <v>98</v>
      </c>
      <c r="AV1320" s="17"/>
      <c r="AW1320" t="s">
        <v>98</v>
      </c>
      <c r="AX1320" s="17" t="s">
        <v>98</v>
      </c>
      <c r="AY1320" s="17" t="s">
        <v>543</v>
      </c>
      <c r="BE1320" s="17"/>
      <c r="BH1320" s="17"/>
      <c r="BK1320" s="92">
        <f t="shared" si="323"/>
        <v>38.65</v>
      </c>
      <c r="BL1320">
        <v>1</v>
      </c>
      <c r="BM1320">
        <v>0</v>
      </c>
      <c r="BN1320">
        <v>0</v>
      </c>
      <c r="BO1320" s="179">
        <v>0</v>
      </c>
      <c r="BP1320" s="179">
        <v>0</v>
      </c>
      <c r="BQ1320" s="179">
        <v>0</v>
      </c>
      <c r="BR1320" s="179">
        <v>0</v>
      </c>
      <c r="BS1320" s="17">
        <v>0</v>
      </c>
      <c r="BT1320" s="179">
        <v>0</v>
      </c>
      <c r="BU1320" s="179">
        <v>0</v>
      </c>
      <c r="BV1320" s="179">
        <v>0</v>
      </c>
      <c r="BW1320" s="17">
        <v>1</v>
      </c>
      <c r="BX1320" s="179">
        <v>0</v>
      </c>
      <c r="BY1320" s="179">
        <v>0</v>
      </c>
      <c r="BZ1320" s="179">
        <v>0</v>
      </c>
      <c r="CA1320" s="179">
        <v>0</v>
      </c>
      <c r="CB1320" s="17">
        <v>0</v>
      </c>
      <c r="CC1320" s="179">
        <v>0</v>
      </c>
      <c r="CD1320" s="179">
        <v>0</v>
      </c>
      <c r="CE1320" s="179">
        <v>1</v>
      </c>
      <c r="CF1320" s="179">
        <v>1</v>
      </c>
      <c r="CG1320" s="179">
        <v>0</v>
      </c>
      <c r="CH1320" s="179">
        <v>0</v>
      </c>
      <c r="CI1320" s="179">
        <v>0</v>
      </c>
      <c r="CJ1320" s="179">
        <v>1</v>
      </c>
      <c r="CK1320" s="179">
        <v>0</v>
      </c>
      <c r="CL1320" s="179">
        <v>0</v>
      </c>
      <c r="CM1320" s="17">
        <v>1</v>
      </c>
      <c r="CX1320" s="33" t="s">
        <v>85</v>
      </c>
    </row>
    <row r="1321" spans="1:102" x14ac:dyDescent="0.25">
      <c r="A1321">
        <v>1320</v>
      </c>
      <c r="B1321">
        <v>84</v>
      </c>
      <c r="C1321" s="24" t="s">
        <v>4274</v>
      </c>
      <c r="D1321" s="12">
        <v>4.9000000000000004</v>
      </c>
      <c r="E1321" s="13">
        <f t="shared" si="324"/>
        <v>0.34098816979819074</v>
      </c>
      <c r="F1321" s="7">
        <v>14.37</v>
      </c>
      <c r="G1321" s="7">
        <f t="shared" si="325"/>
        <v>4.5590118302018094</v>
      </c>
      <c r="H1321" s="15">
        <f t="shared" si="326"/>
        <v>5.2409881697981913</v>
      </c>
      <c r="I1321" s="11">
        <f t="shared" si="327"/>
        <v>0.31734174799757642</v>
      </c>
      <c r="J1321" s="32">
        <f t="shared" si="328"/>
        <v>2.2083628949031067E-2</v>
      </c>
      <c r="K1321" s="32">
        <f t="shared" si="329"/>
        <v>45.282412700738462</v>
      </c>
      <c r="L1321" s="8">
        <v>1</v>
      </c>
      <c r="M1321" s="9">
        <v>0</v>
      </c>
      <c r="N1321" s="8">
        <v>0</v>
      </c>
      <c r="O1321" s="9">
        <v>1</v>
      </c>
      <c r="P1321" s="9">
        <v>0</v>
      </c>
      <c r="Q1321" s="9">
        <v>0</v>
      </c>
      <c r="R1321" s="9">
        <v>0</v>
      </c>
      <c r="S1321" s="8">
        <v>1862</v>
      </c>
      <c r="T1321" s="9">
        <v>17</v>
      </c>
      <c r="U1321" s="9">
        <f t="shared" si="315"/>
        <v>1844</v>
      </c>
      <c r="V1321" s="9">
        <f t="shared" si="314"/>
        <v>24</v>
      </c>
      <c r="W1321" s="7">
        <v>11.25</v>
      </c>
      <c r="X1321" s="7">
        <v>22.9</v>
      </c>
      <c r="Y1321" s="9">
        <v>1</v>
      </c>
      <c r="Z1321" s="9">
        <v>0</v>
      </c>
      <c r="AA1321" s="9">
        <v>0</v>
      </c>
      <c r="AB1321" s="9">
        <v>0</v>
      </c>
      <c r="AC1321" s="9">
        <v>1</v>
      </c>
      <c r="AD1321" s="29">
        <v>0</v>
      </c>
      <c r="AE1321" s="187">
        <v>1</v>
      </c>
      <c r="AF1321" s="9">
        <v>0</v>
      </c>
      <c r="AG1321" s="29">
        <v>0</v>
      </c>
      <c r="AH1321" s="9">
        <v>1</v>
      </c>
      <c r="AI1321" s="29">
        <v>0</v>
      </c>
      <c r="AJ1321" s="20">
        <v>1993</v>
      </c>
      <c r="AK1321" s="32">
        <v>0</v>
      </c>
      <c r="AL1321" s="32">
        <v>0.13</v>
      </c>
      <c r="AM1321" s="32">
        <f t="shared" si="321"/>
        <v>0.73</v>
      </c>
      <c r="AN1321" s="42">
        <v>0.14000000000000001</v>
      </c>
      <c r="AO1321" s="41" t="s">
        <v>98</v>
      </c>
      <c r="AP1321" s="17" t="s">
        <v>98</v>
      </c>
      <c r="AQ1321" s="183">
        <v>1</v>
      </c>
      <c r="AR1321" s="39">
        <f t="shared" si="322"/>
        <v>0</v>
      </c>
      <c r="AS1321" t="s">
        <v>98</v>
      </c>
      <c r="AT1321" s="39" t="s">
        <v>98</v>
      </c>
      <c r="AV1321" s="17"/>
      <c r="AW1321" t="s">
        <v>98</v>
      </c>
      <c r="AX1321" s="17" t="s">
        <v>98</v>
      </c>
      <c r="AY1321" s="17" t="s">
        <v>543</v>
      </c>
      <c r="BE1321" s="17"/>
      <c r="BH1321" s="17"/>
      <c r="BK1321" s="92">
        <f t="shared" si="323"/>
        <v>40.15</v>
      </c>
      <c r="BL1321">
        <v>1</v>
      </c>
      <c r="BM1321">
        <v>0</v>
      </c>
      <c r="BN1321">
        <v>0</v>
      </c>
      <c r="BO1321" s="179">
        <v>0</v>
      </c>
      <c r="BP1321" s="179">
        <v>0</v>
      </c>
      <c r="BQ1321" s="179">
        <v>0</v>
      </c>
      <c r="BR1321" s="179">
        <v>0</v>
      </c>
      <c r="BS1321" s="17">
        <v>0</v>
      </c>
      <c r="BT1321" s="179">
        <v>0</v>
      </c>
      <c r="BU1321" s="179">
        <v>0</v>
      </c>
      <c r="BV1321" s="179">
        <v>0</v>
      </c>
      <c r="BW1321" s="17">
        <v>1</v>
      </c>
      <c r="BX1321" s="179">
        <v>0</v>
      </c>
      <c r="BY1321" s="179">
        <v>0</v>
      </c>
      <c r="BZ1321" s="179">
        <v>0</v>
      </c>
      <c r="CA1321" s="179">
        <v>0</v>
      </c>
      <c r="CB1321" s="17">
        <v>0</v>
      </c>
      <c r="CC1321" s="179">
        <v>0</v>
      </c>
      <c r="CD1321" s="179">
        <v>0</v>
      </c>
      <c r="CE1321" s="179">
        <v>1</v>
      </c>
      <c r="CF1321" s="179">
        <v>1</v>
      </c>
      <c r="CG1321" s="179">
        <v>0</v>
      </c>
      <c r="CH1321" s="179">
        <v>0</v>
      </c>
      <c r="CI1321" s="179">
        <v>0</v>
      </c>
      <c r="CJ1321" s="179">
        <v>1</v>
      </c>
      <c r="CK1321" s="179">
        <v>0</v>
      </c>
      <c r="CL1321" s="179">
        <v>0</v>
      </c>
      <c r="CM1321" s="17">
        <v>1</v>
      </c>
      <c r="CX1321" s="33" t="s">
        <v>85</v>
      </c>
    </row>
    <row r="1322" spans="1:102" x14ac:dyDescent="0.25">
      <c r="A1322">
        <v>1321</v>
      </c>
      <c r="B1322">
        <v>84</v>
      </c>
      <c r="C1322" s="24" t="s">
        <v>4274</v>
      </c>
      <c r="D1322" s="12">
        <v>4.8</v>
      </c>
      <c r="E1322" s="13">
        <f t="shared" si="324"/>
        <v>0.20227560050568899</v>
      </c>
      <c r="F1322" s="7">
        <v>23.73</v>
      </c>
      <c r="G1322" s="7">
        <f t="shared" si="325"/>
        <v>4.5977243994943109</v>
      </c>
      <c r="H1322" s="15">
        <f t="shared" si="326"/>
        <v>5.0022756005056888</v>
      </c>
      <c r="I1322" s="11">
        <f t="shared" si="327"/>
        <v>0.34653921998542769</v>
      </c>
      <c r="J1322" s="32">
        <f t="shared" si="328"/>
        <v>1.4603422671109468E-2</v>
      </c>
      <c r="K1322" s="32">
        <f t="shared" si="329"/>
        <v>68.477097631251866</v>
      </c>
      <c r="L1322" s="8">
        <v>1</v>
      </c>
      <c r="M1322" s="9">
        <v>0</v>
      </c>
      <c r="N1322" s="8">
        <v>0</v>
      </c>
      <c r="O1322" s="9">
        <v>1</v>
      </c>
      <c r="P1322" s="9">
        <v>0</v>
      </c>
      <c r="Q1322" s="9">
        <v>0</v>
      </c>
      <c r="R1322" s="9">
        <v>0</v>
      </c>
      <c r="S1322" s="8">
        <v>4144</v>
      </c>
      <c r="T1322" s="9">
        <v>17</v>
      </c>
      <c r="U1322" s="9">
        <f t="shared" si="315"/>
        <v>4126</v>
      </c>
      <c r="V1322" s="9">
        <f t="shared" si="314"/>
        <v>24</v>
      </c>
      <c r="W1322" s="7">
        <v>10.76</v>
      </c>
      <c r="X1322" s="7">
        <v>21.89</v>
      </c>
      <c r="Y1322" s="9">
        <v>1</v>
      </c>
      <c r="Z1322" s="9">
        <v>0</v>
      </c>
      <c r="AA1322" s="9">
        <v>0</v>
      </c>
      <c r="AB1322" s="9">
        <v>0</v>
      </c>
      <c r="AC1322" s="9">
        <v>1</v>
      </c>
      <c r="AD1322" s="29">
        <v>0</v>
      </c>
      <c r="AE1322" s="187">
        <v>1</v>
      </c>
      <c r="AF1322" s="9">
        <v>0</v>
      </c>
      <c r="AG1322" s="29">
        <v>0</v>
      </c>
      <c r="AH1322" s="9">
        <v>1</v>
      </c>
      <c r="AI1322" s="29">
        <v>0</v>
      </c>
      <c r="AJ1322" s="20">
        <v>1984</v>
      </c>
      <c r="AK1322" s="32">
        <v>0</v>
      </c>
      <c r="AL1322" s="32">
        <v>0.21</v>
      </c>
      <c r="AM1322" s="32">
        <f t="shared" si="321"/>
        <v>0.69800000000000006</v>
      </c>
      <c r="AN1322" s="42">
        <v>9.1999999999999998E-2</v>
      </c>
      <c r="AO1322" s="41" t="s">
        <v>98</v>
      </c>
      <c r="AP1322" s="17" t="s">
        <v>98</v>
      </c>
      <c r="AQ1322" s="183">
        <v>0</v>
      </c>
      <c r="AR1322" s="39">
        <f t="shared" si="322"/>
        <v>1</v>
      </c>
      <c r="AS1322" t="s">
        <v>98</v>
      </c>
      <c r="AT1322" s="39" t="s">
        <v>98</v>
      </c>
      <c r="AV1322" s="17"/>
      <c r="AW1322" t="s">
        <v>98</v>
      </c>
      <c r="AX1322" s="17" t="s">
        <v>98</v>
      </c>
      <c r="AY1322" s="17" t="s">
        <v>543</v>
      </c>
      <c r="BE1322" s="17"/>
      <c r="BH1322" s="17"/>
      <c r="BK1322" s="92">
        <f t="shared" si="323"/>
        <v>38.65</v>
      </c>
      <c r="BL1322">
        <v>1</v>
      </c>
      <c r="BM1322">
        <v>0</v>
      </c>
      <c r="BN1322">
        <v>0</v>
      </c>
      <c r="BO1322" s="179">
        <v>0</v>
      </c>
      <c r="BP1322" s="179">
        <v>0</v>
      </c>
      <c r="BQ1322" s="179">
        <v>0</v>
      </c>
      <c r="BR1322" s="179">
        <v>0</v>
      </c>
      <c r="BS1322" s="17">
        <v>0</v>
      </c>
      <c r="BT1322" s="179">
        <v>0</v>
      </c>
      <c r="BU1322" s="179">
        <v>0</v>
      </c>
      <c r="BV1322" s="179">
        <v>0</v>
      </c>
      <c r="BW1322" s="17">
        <v>1</v>
      </c>
      <c r="BX1322" s="179">
        <v>0</v>
      </c>
      <c r="BY1322" s="179">
        <v>0</v>
      </c>
      <c r="BZ1322" s="179">
        <v>0</v>
      </c>
      <c r="CA1322" s="179">
        <v>0</v>
      </c>
      <c r="CB1322" s="17">
        <v>0</v>
      </c>
      <c r="CC1322" s="179">
        <v>0</v>
      </c>
      <c r="CD1322" s="179">
        <v>0</v>
      </c>
      <c r="CE1322" s="179">
        <v>1</v>
      </c>
      <c r="CF1322" s="179">
        <v>1</v>
      </c>
      <c r="CG1322" s="179">
        <v>0</v>
      </c>
      <c r="CH1322" s="179">
        <v>0</v>
      </c>
      <c r="CI1322" s="179">
        <v>0</v>
      </c>
      <c r="CJ1322" s="179">
        <v>1</v>
      </c>
      <c r="CK1322" s="179">
        <v>0</v>
      </c>
      <c r="CL1322" s="179">
        <v>0</v>
      </c>
      <c r="CM1322" s="17">
        <v>1</v>
      </c>
      <c r="CX1322" s="33" t="s">
        <v>85</v>
      </c>
    </row>
    <row r="1323" spans="1:102" x14ac:dyDescent="0.25">
      <c r="A1323">
        <v>1322</v>
      </c>
      <c r="B1323">
        <v>84</v>
      </c>
      <c r="C1323" s="24" t="s">
        <v>4274</v>
      </c>
      <c r="D1323" s="12">
        <v>5.2</v>
      </c>
      <c r="E1323" s="13">
        <f t="shared" si="324"/>
        <v>0.35422343324250682</v>
      </c>
      <c r="F1323" s="7">
        <v>14.68</v>
      </c>
      <c r="G1323" s="7">
        <f t="shared" si="325"/>
        <v>4.8457765667574932</v>
      </c>
      <c r="H1323" s="15">
        <f t="shared" si="326"/>
        <v>5.5542234332425071</v>
      </c>
      <c r="I1323" s="11">
        <f t="shared" si="327"/>
        <v>0.33239372085291063</v>
      </c>
      <c r="J1323" s="32">
        <f t="shared" si="328"/>
        <v>2.2642624036301812E-2</v>
      </c>
      <c r="K1323" s="32">
        <f t="shared" si="329"/>
        <v>44.164492525104372</v>
      </c>
      <c r="L1323" s="8">
        <v>1</v>
      </c>
      <c r="M1323" s="9">
        <v>0</v>
      </c>
      <c r="N1323" s="8">
        <v>0</v>
      </c>
      <c r="O1323" s="9">
        <v>1</v>
      </c>
      <c r="P1323" s="9">
        <v>0</v>
      </c>
      <c r="Q1323" s="9">
        <v>0</v>
      </c>
      <c r="R1323" s="9">
        <v>0</v>
      </c>
      <c r="S1323" s="8">
        <v>1753</v>
      </c>
      <c r="T1323" s="9">
        <v>17</v>
      </c>
      <c r="U1323" s="9">
        <f t="shared" si="315"/>
        <v>1735</v>
      </c>
      <c r="V1323" s="9">
        <f t="shared" si="314"/>
        <v>24</v>
      </c>
      <c r="W1323" s="7">
        <v>11.25</v>
      </c>
      <c r="X1323" s="7">
        <v>22.9</v>
      </c>
      <c r="Y1323" s="9">
        <v>1</v>
      </c>
      <c r="Z1323" s="9">
        <v>0</v>
      </c>
      <c r="AA1323" s="9">
        <v>0</v>
      </c>
      <c r="AB1323" s="9">
        <v>0</v>
      </c>
      <c r="AC1323" s="9">
        <v>1</v>
      </c>
      <c r="AD1323" s="29">
        <v>0</v>
      </c>
      <c r="AE1323" s="187">
        <v>1</v>
      </c>
      <c r="AF1323" s="9">
        <v>0</v>
      </c>
      <c r="AG1323" s="29">
        <v>0</v>
      </c>
      <c r="AH1323" s="9">
        <v>1</v>
      </c>
      <c r="AI1323" s="29">
        <v>0</v>
      </c>
      <c r="AJ1323" s="20">
        <v>1993</v>
      </c>
      <c r="AK1323" s="32">
        <v>0</v>
      </c>
      <c r="AL1323" s="32">
        <v>0.13</v>
      </c>
      <c r="AM1323" s="32">
        <f t="shared" si="321"/>
        <v>0.73</v>
      </c>
      <c r="AN1323" s="42">
        <v>0.14000000000000001</v>
      </c>
      <c r="AO1323" s="41" t="s">
        <v>98</v>
      </c>
      <c r="AP1323" s="17" t="s">
        <v>98</v>
      </c>
      <c r="AQ1323" s="183">
        <v>0</v>
      </c>
      <c r="AR1323" s="39">
        <f t="shared" si="322"/>
        <v>1</v>
      </c>
      <c r="AS1323" t="s">
        <v>98</v>
      </c>
      <c r="AT1323" s="39" t="s">
        <v>98</v>
      </c>
      <c r="AV1323" s="17"/>
      <c r="AW1323" t="s">
        <v>98</v>
      </c>
      <c r="AX1323" s="17" t="s">
        <v>98</v>
      </c>
      <c r="AY1323" s="17" t="s">
        <v>543</v>
      </c>
      <c r="BE1323" s="17"/>
      <c r="BH1323" s="17"/>
      <c r="BK1323" s="92">
        <f t="shared" si="323"/>
        <v>40.15</v>
      </c>
      <c r="BL1323">
        <v>1</v>
      </c>
      <c r="BM1323">
        <v>0</v>
      </c>
      <c r="BN1323">
        <v>0</v>
      </c>
      <c r="BO1323" s="179">
        <v>0</v>
      </c>
      <c r="BP1323" s="179">
        <v>0</v>
      </c>
      <c r="BQ1323" s="179">
        <v>0</v>
      </c>
      <c r="BR1323" s="179">
        <v>0</v>
      </c>
      <c r="BS1323" s="17">
        <v>0</v>
      </c>
      <c r="BT1323" s="179">
        <v>0</v>
      </c>
      <c r="BU1323" s="179">
        <v>0</v>
      </c>
      <c r="BV1323" s="179">
        <v>0</v>
      </c>
      <c r="BW1323" s="17">
        <v>1</v>
      </c>
      <c r="BX1323" s="179">
        <v>0</v>
      </c>
      <c r="BY1323" s="179">
        <v>0</v>
      </c>
      <c r="BZ1323" s="179">
        <v>0</v>
      </c>
      <c r="CA1323" s="179">
        <v>0</v>
      </c>
      <c r="CB1323" s="17">
        <v>0</v>
      </c>
      <c r="CC1323" s="179">
        <v>0</v>
      </c>
      <c r="CD1323" s="179">
        <v>0</v>
      </c>
      <c r="CE1323" s="179">
        <v>1</v>
      </c>
      <c r="CF1323" s="179">
        <v>1</v>
      </c>
      <c r="CG1323" s="179">
        <v>0</v>
      </c>
      <c r="CH1323" s="179">
        <v>0</v>
      </c>
      <c r="CI1323" s="179">
        <v>0</v>
      </c>
      <c r="CJ1323" s="179">
        <v>1</v>
      </c>
      <c r="CK1323" s="179">
        <v>0</v>
      </c>
      <c r="CL1323" s="179">
        <v>0</v>
      </c>
      <c r="CM1323" s="17">
        <v>1</v>
      </c>
      <c r="CX1323" s="33" t="s">
        <v>85</v>
      </c>
    </row>
    <row r="1324" spans="1:102" x14ac:dyDescent="0.25">
      <c r="A1324">
        <v>1323</v>
      </c>
      <c r="B1324">
        <v>84</v>
      </c>
      <c r="C1324" s="24" t="s">
        <v>4274</v>
      </c>
      <c r="D1324" s="12">
        <v>3.1</v>
      </c>
      <c r="E1324" s="13">
        <f t="shared" si="324"/>
        <v>0.23682200152788388</v>
      </c>
      <c r="F1324" s="7">
        <v>13.09</v>
      </c>
      <c r="G1324" s="7">
        <f t="shared" si="325"/>
        <v>2.8631779984721164</v>
      </c>
      <c r="H1324" s="15">
        <f t="shared" si="326"/>
        <v>3.3368220015278838</v>
      </c>
      <c r="I1324" s="11">
        <f t="shared" si="327"/>
        <v>0.27387885546925828</v>
      </c>
      <c r="J1324" s="32">
        <f t="shared" si="328"/>
        <v>2.0922754428514767E-2</v>
      </c>
      <c r="K1324" s="32">
        <f t="shared" si="329"/>
        <v>47.794854325544293</v>
      </c>
      <c r="L1324" s="8">
        <v>1</v>
      </c>
      <c r="M1324" s="9">
        <v>0</v>
      </c>
      <c r="N1324" s="8">
        <v>0</v>
      </c>
      <c r="O1324" s="9">
        <v>1</v>
      </c>
      <c r="P1324" s="9">
        <v>0</v>
      </c>
      <c r="Q1324" s="9">
        <v>0</v>
      </c>
      <c r="R1324" s="9">
        <v>0</v>
      </c>
      <c r="S1324" s="8">
        <v>2131</v>
      </c>
      <c r="T1324" s="9">
        <v>17</v>
      </c>
      <c r="U1324" s="9">
        <f t="shared" ref="U1324:U1332" si="330">S1324-T1324-1</f>
        <v>2113</v>
      </c>
      <c r="V1324" s="9">
        <f t="shared" si="314"/>
        <v>24</v>
      </c>
      <c r="W1324" s="7">
        <v>10.75</v>
      </c>
      <c r="X1324" s="7">
        <v>20.11</v>
      </c>
      <c r="Y1324" s="9">
        <v>1</v>
      </c>
      <c r="Z1324" s="9">
        <v>0</v>
      </c>
      <c r="AA1324" s="9">
        <v>0</v>
      </c>
      <c r="AB1324" s="9">
        <v>0</v>
      </c>
      <c r="AC1324" s="9">
        <v>1</v>
      </c>
      <c r="AD1324" s="29">
        <v>0</v>
      </c>
      <c r="AE1324" s="187">
        <v>1</v>
      </c>
      <c r="AF1324" s="9">
        <v>0</v>
      </c>
      <c r="AG1324" s="29">
        <v>0</v>
      </c>
      <c r="AH1324" s="9">
        <v>1</v>
      </c>
      <c r="AI1324" s="29">
        <v>0</v>
      </c>
      <c r="AJ1324" s="20">
        <v>1984</v>
      </c>
      <c r="AK1324" s="32">
        <v>0</v>
      </c>
      <c r="AL1324" s="32">
        <v>0.28000000000000003</v>
      </c>
      <c r="AM1324" s="32">
        <f t="shared" si="321"/>
        <v>0.61199999999999999</v>
      </c>
      <c r="AN1324" s="42">
        <v>0.108</v>
      </c>
      <c r="AO1324" s="41" t="s">
        <v>98</v>
      </c>
      <c r="AP1324" s="17" t="s">
        <v>98</v>
      </c>
      <c r="AQ1324" s="183">
        <v>1</v>
      </c>
      <c r="AR1324" s="39">
        <f t="shared" si="322"/>
        <v>0</v>
      </c>
      <c r="AS1324" t="s">
        <v>98</v>
      </c>
      <c r="AT1324" s="39" t="s">
        <v>98</v>
      </c>
      <c r="AV1324" s="17"/>
      <c r="AW1324" t="s">
        <v>98</v>
      </c>
      <c r="AX1324" s="17" t="s">
        <v>98</v>
      </c>
      <c r="AY1324" s="17" t="s">
        <v>544</v>
      </c>
      <c r="BE1324" s="17"/>
      <c r="BH1324" s="17"/>
      <c r="BK1324" s="92">
        <f t="shared" si="323"/>
        <v>36.86</v>
      </c>
      <c r="BL1324">
        <v>1</v>
      </c>
      <c r="BM1324">
        <v>0</v>
      </c>
      <c r="BN1324">
        <v>0</v>
      </c>
      <c r="BO1324" s="179">
        <v>0</v>
      </c>
      <c r="BP1324" s="179">
        <v>0</v>
      </c>
      <c r="BQ1324" s="179">
        <v>0</v>
      </c>
      <c r="BR1324" s="179">
        <v>0</v>
      </c>
      <c r="BS1324" s="17">
        <v>0</v>
      </c>
      <c r="BT1324" s="179">
        <v>0</v>
      </c>
      <c r="BU1324" s="179">
        <v>0</v>
      </c>
      <c r="BV1324" s="179">
        <v>0</v>
      </c>
      <c r="BW1324" s="17">
        <v>1</v>
      </c>
      <c r="BX1324" s="179">
        <v>0</v>
      </c>
      <c r="BY1324" s="179">
        <v>0</v>
      </c>
      <c r="BZ1324" s="179">
        <v>0</v>
      </c>
      <c r="CA1324" s="179">
        <v>0</v>
      </c>
      <c r="CB1324" s="17">
        <v>0</v>
      </c>
      <c r="CC1324" s="179">
        <v>0</v>
      </c>
      <c r="CD1324" s="179">
        <v>0</v>
      </c>
      <c r="CE1324" s="179">
        <v>1</v>
      </c>
      <c r="CF1324" s="179">
        <v>1</v>
      </c>
      <c r="CG1324" s="179">
        <v>0</v>
      </c>
      <c r="CH1324" s="179">
        <v>0</v>
      </c>
      <c r="CI1324" s="179">
        <v>0</v>
      </c>
      <c r="CJ1324" s="179">
        <v>1</v>
      </c>
      <c r="CK1324" s="179">
        <v>0</v>
      </c>
      <c r="CL1324" s="179">
        <v>0</v>
      </c>
      <c r="CM1324" s="17">
        <v>1</v>
      </c>
      <c r="CX1324" s="33" t="s">
        <v>85</v>
      </c>
    </row>
    <row r="1325" spans="1:102" x14ac:dyDescent="0.25">
      <c r="A1325">
        <v>1324</v>
      </c>
      <c r="B1325">
        <v>84</v>
      </c>
      <c r="C1325" s="24" t="s">
        <v>4274</v>
      </c>
      <c r="D1325" s="12">
        <v>4.8</v>
      </c>
      <c r="E1325" s="13">
        <f t="shared" si="324"/>
        <v>0.29758214507129571</v>
      </c>
      <c r="F1325" s="7">
        <v>16.13</v>
      </c>
      <c r="G1325" s="7">
        <f t="shared" si="325"/>
        <v>4.5024178549287042</v>
      </c>
      <c r="H1325" s="15">
        <f t="shared" si="326"/>
        <v>5.0975821450712955</v>
      </c>
      <c r="I1325" s="11">
        <f t="shared" si="327"/>
        <v>0.36057169116734039</v>
      </c>
      <c r="J1325" s="32">
        <f t="shared" si="328"/>
        <v>2.2354103606158731E-2</v>
      </c>
      <c r="K1325" s="32">
        <f t="shared" si="329"/>
        <v>44.734515756851557</v>
      </c>
      <c r="L1325" s="8">
        <v>1</v>
      </c>
      <c r="M1325" s="9">
        <v>0</v>
      </c>
      <c r="N1325" s="8">
        <v>0</v>
      </c>
      <c r="O1325" s="9">
        <v>1</v>
      </c>
      <c r="P1325" s="9">
        <v>0</v>
      </c>
      <c r="Q1325" s="9">
        <v>0</v>
      </c>
      <c r="R1325" s="9">
        <v>0</v>
      </c>
      <c r="S1325" s="8">
        <v>1759</v>
      </c>
      <c r="T1325" s="9">
        <v>17</v>
      </c>
      <c r="U1325" s="9">
        <f t="shared" si="330"/>
        <v>1741</v>
      </c>
      <c r="V1325" s="9">
        <f t="shared" si="314"/>
        <v>24</v>
      </c>
      <c r="W1325" s="7">
        <v>11.3</v>
      </c>
      <c r="X1325" s="7">
        <v>21.49</v>
      </c>
      <c r="Y1325" s="9">
        <v>1</v>
      </c>
      <c r="Z1325" s="9">
        <v>0</v>
      </c>
      <c r="AA1325" s="9">
        <v>0</v>
      </c>
      <c r="AB1325" s="9">
        <v>0</v>
      </c>
      <c r="AC1325" s="9">
        <v>1</v>
      </c>
      <c r="AD1325" s="29">
        <v>0</v>
      </c>
      <c r="AE1325" s="187">
        <v>1</v>
      </c>
      <c r="AF1325" s="9">
        <v>0</v>
      </c>
      <c r="AG1325" s="29">
        <v>0</v>
      </c>
      <c r="AH1325" s="9">
        <v>1</v>
      </c>
      <c r="AI1325" s="29">
        <v>0</v>
      </c>
      <c r="AJ1325" s="20">
        <v>1993</v>
      </c>
      <c r="AK1325" s="32">
        <v>0</v>
      </c>
      <c r="AL1325" s="32">
        <v>0.16</v>
      </c>
      <c r="AM1325" s="32">
        <f t="shared" si="321"/>
        <v>0.68199999999999994</v>
      </c>
      <c r="AN1325" s="42">
        <v>0.158</v>
      </c>
      <c r="AO1325" s="41" t="s">
        <v>98</v>
      </c>
      <c r="AP1325" s="17" t="s">
        <v>98</v>
      </c>
      <c r="AQ1325" s="183">
        <v>1</v>
      </c>
      <c r="AR1325" s="39">
        <f t="shared" si="322"/>
        <v>0</v>
      </c>
      <c r="AS1325" t="s">
        <v>98</v>
      </c>
      <c r="AT1325" s="39" t="s">
        <v>98</v>
      </c>
      <c r="AV1325" s="17"/>
      <c r="AW1325" t="s">
        <v>98</v>
      </c>
      <c r="AX1325" s="17" t="s">
        <v>98</v>
      </c>
      <c r="AY1325" s="17" t="s">
        <v>544</v>
      </c>
      <c r="BE1325" s="17"/>
      <c r="BH1325" s="17"/>
      <c r="BK1325" s="92">
        <f t="shared" si="323"/>
        <v>38.79</v>
      </c>
      <c r="BL1325">
        <v>1</v>
      </c>
      <c r="BM1325">
        <v>0</v>
      </c>
      <c r="BN1325">
        <v>0</v>
      </c>
      <c r="BO1325" s="179">
        <v>0</v>
      </c>
      <c r="BP1325" s="179">
        <v>0</v>
      </c>
      <c r="BQ1325" s="179">
        <v>0</v>
      </c>
      <c r="BR1325" s="179">
        <v>0</v>
      </c>
      <c r="BS1325" s="17">
        <v>0</v>
      </c>
      <c r="BT1325" s="179">
        <v>0</v>
      </c>
      <c r="BU1325" s="179">
        <v>0</v>
      </c>
      <c r="BV1325" s="179">
        <v>0</v>
      </c>
      <c r="BW1325" s="17">
        <v>1</v>
      </c>
      <c r="BX1325" s="179">
        <v>0</v>
      </c>
      <c r="BY1325" s="179">
        <v>0</v>
      </c>
      <c r="BZ1325" s="179">
        <v>0</v>
      </c>
      <c r="CA1325" s="179">
        <v>0</v>
      </c>
      <c r="CB1325" s="17">
        <v>0</v>
      </c>
      <c r="CC1325" s="179">
        <v>0</v>
      </c>
      <c r="CD1325" s="179">
        <v>0</v>
      </c>
      <c r="CE1325" s="179">
        <v>1</v>
      </c>
      <c r="CF1325" s="179">
        <v>1</v>
      </c>
      <c r="CG1325" s="179">
        <v>0</v>
      </c>
      <c r="CH1325" s="179">
        <v>0</v>
      </c>
      <c r="CI1325" s="179">
        <v>0</v>
      </c>
      <c r="CJ1325" s="179">
        <v>1</v>
      </c>
      <c r="CK1325" s="179">
        <v>0</v>
      </c>
      <c r="CL1325" s="179">
        <v>0</v>
      </c>
      <c r="CM1325" s="17">
        <v>1</v>
      </c>
      <c r="CX1325" s="33" t="s">
        <v>85</v>
      </c>
    </row>
    <row r="1326" spans="1:102" x14ac:dyDescent="0.25">
      <c r="A1326">
        <v>1325</v>
      </c>
      <c r="B1326">
        <v>84</v>
      </c>
      <c r="C1326" s="24" t="s">
        <v>4274</v>
      </c>
      <c r="D1326" s="12">
        <v>4.8</v>
      </c>
      <c r="E1326" s="13">
        <f t="shared" si="324"/>
        <v>0.27681660899653976</v>
      </c>
      <c r="F1326" s="7">
        <v>17.34</v>
      </c>
      <c r="G1326" s="7">
        <f t="shared" si="325"/>
        <v>4.5231833910034602</v>
      </c>
      <c r="H1326" s="15">
        <f t="shared" si="326"/>
        <v>5.0768166089965394</v>
      </c>
      <c r="I1326" s="11">
        <f t="shared" si="327"/>
        <v>0.36357110372039231</v>
      </c>
      <c r="J1326" s="32">
        <f t="shared" si="328"/>
        <v>2.0967191679376718E-2</v>
      </c>
      <c r="K1326" s="32">
        <f t="shared" si="329"/>
        <v>47.693559313601249</v>
      </c>
      <c r="L1326" s="8">
        <v>1</v>
      </c>
      <c r="M1326" s="9">
        <v>0</v>
      </c>
      <c r="N1326" s="8">
        <v>0</v>
      </c>
      <c r="O1326" s="9">
        <v>1</v>
      </c>
      <c r="P1326" s="9">
        <v>0</v>
      </c>
      <c r="Q1326" s="9">
        <v>0</v>
      </c>
      <c r="R1326" s="9">
        <v>0</v>
      </c>
      <c r="S1326" s="8">
        <v>1992</v>
      </c>
      <c r="T1326" s="9">
        <v>17</v>
      </c>
      <c r="U1326" s="9">
        <f t="shared" si="330"/>
        <v>1974</v>
      </c>
      <c r="V1326" s="9">
        <f t="shared" si="314"/>
        <v>24</v>
      </c>
      <c r="W1326" s="7">
        <v>10.75</v>
      </c>
      <c r="X1326" s="7">
        <v>20.11</v>
      </c>
      <c r="Y1326" s="9">
        <v>1</v>
      </c>
      <c r="Z1326" s="9">
        <v>0</v>
      </c>
      <c r="AA1326" s="9">
        <v>0</v>
      </c>
      <c r="AB1326" s="9">
        <v>0</v>
      </c>
      <c r="AC1326" s="9">
        <v>1</v>
      </c>
      <c r="AD1326" s="29">
        <v>0</v>
      </c>
      <c r="AE1326" s="187">
        <v>1</v>
      </c>
      <c r="AF1326" s="9">
        <v>0</v>
      </c>
      <c r="AG1326" s="29">
        <v>0</v>
      </c>
      <c r="AH1326" s="9">
        <v>1</v>
      </c>
      <c r="AI1326" s="29">
        <v>0</v>
      </c>
      <c r="AJ1326" s="20">
        <v>1984</v>
      </c>
      <c r="AK1326" s="32">
        <v>0</v>
      </c>
      <c r="AL1326" s="32">
        <v>0.28000000000000003</v>
      </c>
      <c r="AM1326" s="32">
        <f t="shared" si="321"/>
        <v>0.61199999999999999</v>
      </c>
      <c r="AN1326" s="42">
        <v>0.108</v>
      </c>
      <c r="AO1326" s="41" t="s">
        <v>98</v>
      </c>
      <c r="AP1326" s="17" t="s">
        <v>98</v>
      </c>
      <c r="AQ1326" s="183">
        <v>0</v>
      </c>
      <c r="AR1326" s="39">
        <f t="shared" si="322"/>
        <v>1</v>
      </c>
      <c r="AS1326" t="s">
        <v>98</v>
      </c>
      <c r="AT1326" s="39" t="s">
        <v>98</v>
      </c>
      <c r="AV1326" s="17"/>
      <c r="AW1326" t="s">
        <v>98</v>
      </c>
      <c r="AX1326" s="17" t="s">
        <v>98</v>
      </c>
      <c r="AY1326" s="17" t="s">
        <v>544</v>
      </c>
      <c r="BE1326" s="17"/>
      <c r="BH1326" s="17"/>
      <c r="BK1326" s="92">
        <f t="shared" si="323"/>
        <v>36.86</v>
      </c>
      <c r="BL1326">
        <v>1</v>
      </c>
      <c r="BM1326">
        <v>0</v>
      </c>
      <c r="BN1326">
        <v>0</v>
      </c>
      <c r="BO1326" s="179">
        <v>0</v>
      </c>
      <c r="BP1326" s="179">
        <v>0</v>
      </c>
      <c r="BQ1326" s="179">
        <v>0</v>
      </c>
      <c r="BR1326" s="179">
        <v>0</v>
      </c>
      <c r="BS1326" s="17">
        <v>0</v>
      </c>
      <c r="BT1326" s="179">
        <v>0</v>
      </c>
      <c r="BU1326" s="179">
        <v>0</v>
      </c>
      <c r="BV1326" s="179">
        <v>0</v>
      </c>
      <c r="BW1326" s="17">
        <v>1</v>
      </c>
      <c r="BX1326" s="179">
        <v>0</v>
      </c>
      <c r="BY1326" s="179">
        <v>0</v>
      </c>
      <c r="BZ1326" s="179">
        <v>0</v>
      </c>
      <c r="CA1326" s="179">
        <v>0</v>
      </c>
      <c r="CB1326" s="17">
        <v>0</v>
      </c>
      <c r="CC1326" s="179">
        <v>0</v>
      </c>
      <c r="CD1326" s="179">
        <v>0</v>
      </c>
      <c r="CE1326" s="179">
        <v>1</v>
      </c>
      <c r="CF1326" s="179">
        <v>1</v>
      </c>
      <c r="CG1326" s="179">
        <v>0</v>
      </c>
      <c r="CH1326" s="179">
        <v>0</v>
      </c>
      <c r="CI1326" s="179">
        <v>0</v>
      </c>
      <c r="CJ1326" s="179">
        <v>1</v>
      </c>
      <c r="CK1326" s="179">
        <v>0</v>
      </c>
      <c r="CL1326" s="179">
        <v>0</v>
      </c>
      <c r="CM1326" s="17">
        <v>1</v>
      </c>
      <c r="CX1326" s="33" t="s">
        <v>85</v>
      </c>
    </row>
    <row r="1327" spans="1:102" x14ac:dyDescent="0.25">
      <c r="A1327">
        <v>1326</v>
      </c>
      <c r="B1327">
        <v>84</v>
      </c>
      <c r="C1327" s="24" t="s">
        <v>4274</v>
      </c>
      <c r="D1327" s="12">
        <v>5</v>
      </c>
      <c r="E1327" s="13">
        <f t="shared" si="324"/>
        <v>0.31328320802005011</v>
      </c>
      <c r="F1327" s="7">
        <v>15.96</v>
      </c>
      <c r="G1327" s="7">
        <f t="shared" si="325"/>
        <v>4.6867167919799497</v>
      </c>
      <c r="H1327" s="15">
        <f t="shared" si="326"/>
        <v>5.3132832080200503</v>
      </c>
      <c r="I1327" s="11">
        <f t="shared" si="327"/>
        <v>0.38385778929195752</v>
      </c>
      <c r="J1327" s="32">
        <f t="shared" si="328"/>
        <v>2.4051239930573776E-2</v>
      </c>
      <c r="K1327" s="32">
        <f t="shared" si="329"/>
        <v>41.577897974765392</v>
      </c>
      <c r="L1327" s="8">
        <v>1</v>
      </c>
      <c r="M1327" s="9">
        <v>0</v>
      </c>
      <c r="N1327" s="8">
        <v>0</v>
      </c>
      <c r="O1327" s="9">
        <v>1</v>
      </c>
      <c r="P1327" s="9">
        <v>0</v>
      </c>
      <c r="Q1327" s="9">
        <v>0</v>
      </c>
      <c r="R1327" s="9">
        <v>0</v>
      </c>
      <c r="S1327" s="8">
        <v>1492</v>
      </c>
      <c r="T1327" s="9">
        <v>17</v>
      </c>
      <c r="U1327" s="9">
        <f t="shared" si="330"/>
        <v>1474</v>
      </c>
      <c r="V1327" s="9">
        <f t="shared" si="314"/>
        <v>24</v>
      </c>
      <c r="W1327" s="7">
        <v>11.3</v>
      </c>
      <c r="X1327" s="7">
        <v>21.49</v>
      </c>
      <c r="Y1327" s="9">
        <v>1</v>
      </c>
      <c r="Z1327" s="9">
        <v>0</v>
      </c>
      <c r="AA1327" s="9">
        <v>0</v>
      </c>
      <c r="AB1327" s="9">
        <v>0</v>
      </c>
      <c r="AC1327" s="9">
        <v>1</v>
      </c>
      <c r="AD1327" s="29">
        <v>0</v>
      </c>
      <c r="AE1327" s="187">
        <v>1</v>
      </c>
      <c r="AF1327" s="9">
        <v>0</v>
      </c>
      <c r="AG1327" s="29">
        <v>0</v>
      </c>
      <c r="AH1327" s="9">
        <v>1</v>
      </c>
      <c r="AI1327" s="29">
        <v>0</v>
      </c>
      <c r="AJ1327" s="20">
        <v>1993</v>
      </c>
      <c r="AK1327" s="32">
        <v>0</v>
      </c>
      <c r="AL1327" s="32">
        <v>0.16</v>
      </c>
      <c r="AM1327" s="32">
        <f t="shared" si="321"/>
        <v>0.68199999999999994</v>
      </c>
      <c r="AN1327" s="42">
        <v>0.158</v>
      </c>
      <c r="AO1327" s="41" t="s">
        <v>98</v>
      </c>
      <c r="AP1327" s="17" t="s">
        <v>98</v>
      </c>
      <c r="AQ1327" s="183">
        <v>0</v>
      </c>
      <c r="AR1327" s="39">
        <f t="shared" si="322"/>
        <v>1</v>
      </c>
      <c r="AS1327" t="s">
        <v>98</v>
      </c>
      <c r="AT1327" s="39" t="s">
        <v>98</v>
      </c>
      <c r="AV1327" s="17"/>
      <c r="AW1327" t="s">
        <v>98</v>
      </c>
      <c r="AX1327" s="17" t="s">
        <v>98</v>
      </c>
      <c r="AY1327" s="17" t="s">
        <v>544</v>
      </c>
      <c r="BE1327" s="17"/>
      <c r="BH1327" s="17"/>
      <c r="BK1327" s="92">
        <f t="shared" si="323"/>
        <v>38.79</v>
      </c>
      <c r="BL1327">
        <v>1</v>
      </c>
      <c r="BM1327">
        <v>0</v>
      </c>
      <c r="BN1327">
        <v>0</v>
      </c>
      <c r="BO1327" s="179">
        <v>0</v>
      </c>
      <c r="BP1327" s="179">
        <v>0</v>
      </c>
      <c r="BQ1327" s="179">
        <v>0</v>
      </c>
      <c r="BR1327" s="179">
        <v>0</v>
      </c>
      <c r="BS1327" s="17">
        <v>0</v>
      </c>
      <c r="BT1327" s="179">
        <v>0</v>
      </c>
      <c r="BU1327" s="179">
        <v>0</v>
      </c>
      <c r="BV1327" s="179">
        <v>0</v>
      </c>
      <c r="BW1327" s="17">
        <v>1</v>
      </c>
      <c r="BX1327" s="179">
        <v>0</v>
      </c>
      <c r="BY1327" s="179">
        <v>0</v>
      </c>
      <c r="BZ1327" s="179">
        <v>0</v>
      </c>
      <c r="CA1327" s="179">
        <v>0</v>
      </c>
      <c r="CB1327" s="17">
        <v>0</v>
      </c>
      <c r="CC1327" s="179">
        <v>0</v>
      </c>
      <c r="CD1327" s="179">
        <v>0</v>
      </c>
      <c r="CE1327" s="179">
        <v>1</v>
      </c>
      <c r="CF1327" s="179">
        <v>1</v>
      </c>
      <c r="CG1327" s="179">
        <v>0</v>
      </c>
      <c r="CH1327" s="179">
        <v>0</v>
      </c>
      <c r="CI1327" s="179">
        <v>0</v>
      </c>
      <c r="CJ1327" s="179">
        <v>1</v>
      </c>
      <c r="CK1327" s="179">
        <v>0</v>
      </c>
      <c r="CL1327" s="179">
        <v>0</v>
      </c>
      <c r="CM1327" s="17">
        <v>1</v>
      </c>
      <c r="CX1327" s="33" t="s">
        <v>85</v>
      </c>
    </row>
    <row r="1328" spans="1:102" x14ac:dyDescent="0.25">
      <c r="A1328">
        <v>1327</v>
      </c>
      <c r="B1328">
        <v>85</v>
      </c>
      <c r="C1328" s="24" t="s">
        <v>4279</v>
      </c>
      <c r="D1328" s="12">
        <v>2.14</v>
      </c>
      <c r="E1328" s="13">
        <v>2.4</v>
      </c>
      <c r="F1328" s="7">
        <f>D1328/E1328</f>
        <v>0.89166666666666672</v>
      </c>
      <c r="G1328" s="7">
        <f t="shared" ref="G1328:G1342" si="331">D1328-E1328</f>
        <v>-0.25999999999999979</v>
      </c>
      <c r="H1328" s="15">
        <f t="shared" ref="H1328:H1342" si="332">D1328+E1328</f>
        <v>4.54</v>
      </c>
      <c r="I1328" s="11">
        <f t="shared" si="327"/>
        <v>3.0447422691144608E-3</v>
      </c>
      <c r="J1328" s="32">
        <f t="shared" si="328"/>
        <v>3.4146642270442549E-3</v>
      </c>
      <c r="K1328" s="32">
        <f t="shared" si="329"/>
        <v>292.85456299918644</v>
      </c>
      <c r="L1328" s="8">
        <v>0</v>
      </c>
      <c r="M1328" s="9">
        <v>1</v>
      </c>
      <c r="N1328" s="8">
        <v>0</v>
      </c>
      <c r="O1328" s="9">
        <v>0</v>
      </c>
      <c r="P1328" s="9">
        <v>0</v>
      </c>
      <c r="Q1328" s="9">
        <v>1</v>
      </c>
      <c r="R1328" s="9">
        <v>0</v>
      </c>
      <c r="S1328" s="8">
        <v>85766</v>
      </c>
      <c r="T1328" s="9">
        <v>2</v>
      </c>
      <c r="U1328" s="9">
        <f t="shared" si="330"/>
        <v>85763</v>
      </c>
      <c r="V1328" s="9">
        <f t="shared" si="314"/>
        <v>15</v>
      </c>
      <c r="W1328" s="7">
        <f>AK1328*0+AL1328*6+AM1328*12+AN1328*15</f>
        <v>6.21</v>
      </c>
      <c r="X1328" s="7">
        <f>BK1328-W1328-6</f>
        <v>34.26</v>
      </c>
      <c r="Y1328" s="9">
        <v>1</v>
      </c>
      <c r="Z1328" s="9">
        <v>0</v>
      </c>
      <c r="AA1328" s="9">
        <v>1</v>
      </c>
      <c r="AB1328" s="9">
        <v>0</v>
      </c>
      <c r="AC1328" s="9">
        <v>0</v>
      </c>
      <c r="AD1328" s="29">
        <v>0</v>
      </c>
      <c r="AE1328" s="187">
        <v>0</v>
      </c>
      <c r="AF1328" s="9">
        <v>1</v>
      </c>
      <c r="AG1328" s="29">
        <v>0</v>
      </c>
      <c r="AH1328" s="9">
        <v>0</v>
      </c>
      <c r="AI1328" s="29">
        <v>1</v>
      </c>
      <c r="AJ1328" s="20">
        <v>1984</v>
      </c>
      <c r="AK1328" s="32">
        <v>0.19</v>
      </c>
      <c r="AL1328" s="32">
        <v>0.63</v>
      </c>
      <c r="AM1328" s="32">
        <f>(1-$AL1328-$AK1328)/2</f>
        <v>0.09</v>
      </c>
      <c r="AN1328" s="32">
        <f>(1-$AL1328-$AK1328)/2</f>
        <v>0.09</v>
      </c>
      <c r="AO1328" s="41">
        <v>0.91</v>
      </c>
      <c r="AP1328" s="17">
        <v>0.09</v>
      </c>
      <c r="AQ1328" s="183">
        <v>0.55000000000000004</v>
      </c>
      <c r="AR1328" s="39">
        <v>0.45</v>
      </c>
      <c r="AS1328" t="s">
        <v>98</v>
      </c>
      <c r="AT1328" s="39" t="s">
        <v>98</v>
      </c>
      <c r="AV1328" s="17"/>
      <c r="AW1328" t="s">
        <v>98</v>
      </c>
      <c r="AX1328" s="17" t="s">
        <v>98</v>
      </c>
      <c r="AY1328" s="17" t="s">
        <v>558</v>
      </c>
      <c r="BE1328" s="17"/>
      <c r="BH1328" s="17"/>
      <c r="BK1328" s="24">
        <v>46.47</v>
      </c>
      <c r="BL1328">
        <v>0</v>
      </c>
      <c r="BM1328">
        <v>0</v>
      </c>
      <c r="BN1328">
        <v>0</v>
      </c>
      <c r="BO1328" s="179">
        <v>0</v>
      </c>
      <c r="BP1328" s="179">
        <v>1</v>
      </c>
      <c r="BQ1328" s="179">
        <v>0</v>
      </c>
      <c r="BR1328" s="179">
        <v>0</v>
      </c>
      <c r="BS1328" s="17">
        <v>0</v>
      </c>
      <c r="BT1328" s="179">
        <v>0</v>
      </c>
      <c r="BU1328" s="179">
        <v>0</v>
      </c>
      <c r="BV1328" s="179">
        <v>0</v>
      </c>
      <c r="BW1328" s="17">
        <v>1</v>
      </c>
      <c r="BX1328" s="179">
        <v>0</v>
      </c>
      <c r="BY1328" s="179">
        <v>0</v>
      </c>
      <c r="BZ1328" s="179">
        <v>0</v>
      </c>
      <c r="CA1328" s="179">
        <v>0</v>
      </c>
      <c r="CB1328" s="17">
        <v>0</v>
      </c>
      <c r="CC1328" s="179">
        <v>0</v>
      </c>
      <c r="CD1328" s="179">
        <v>0</v>
      </c>
      <c r="CE1328" s="179">
        <v>0</v>
      </c>
      <c r="CF1328" s="179">
        <v>0</v>
      </c>
      <c r="CG1328" s="179">
        <v>0</v>
      </c>
      <c r="CH1328" s="179">
        <v>0</v>
      </c>
      <c r="CI1328" s="179">
        <v>1</v>
      </c>
      <c r="CJ1328" s="179">
        <v>0</v>
      </c>
      <c r="CK1328" s="179">
        <v>0</v>
      </c>
      <c r="CL1328" s="179">
        <v>0</v>
      </c>
      <c r="CM1328" s="17">
        <v>0</v>
      </c>
      <c r="CX1328" s="33" t="s">
        <v>85</v>
      </c>
    </row>
    <row r="1329" spans="1:102" x14ac:dyDescent="0.25">
      <c r="A1329">
        <v>1328</v>
      </c>
      <c r="B1329">
        <v>85</v>
      </c>
      <c r="C1329" s="24" t="s">
        <v>4279</v>
      </c>
      <c r="D1329" s="12">
        <v>1</v>
      </c>
      <c r="E1329" s="13">
        <v>5.0999999999999996</v>
      </c>
      <c r="F1329" s="7">
        <f t="shared" ref="F1329:F1342" si="333">D1329/E1329</f>
        <v>0.19607843137254904</v>
      </c>
      <c r="G1329" s="7">
        <f t="shared" si="331"/>
        <v>-4.0999999999999996</v>
      </c>
      <c r="H1329" s="15">
        <f t="shared" si="332"/>
        <v>6.1</v>
      </c>
      <c r="I1329" s="11">
        <f t="shared" si="327"/>
        <v>8.4772860081008697E-4</v>
      </c>
      <c r="J1329" s="32">
        <f t="shared" si="328"/>
        <v>4.3234158641314432E-3</v>
      </c>
      <c r="K1329" s="32">
        <f t="shared" si="329"/>
        <v>231.29859153646234</v>
      </c>
      <c r="L1329" s="8">
        <v>0</v>
      </c>
      <c r="M1329" s="9">
        <v>1</v>
      </c>
      <c r="N1329" s="8">
        <v>0</v>
      </c>
      <c r="O1329" s="9">
        <v>0</v>
      </c>
      <c r="P1329" s="9">
        <v>0</v>
      </c>
      <c r="Q1329" s="9">
        <v>1</v>
      </c>
      <c r="R1329" s="9">
        <v>0</v>
      </c>
      <c r="S1329" s="8">
        <v>53502</v>
      </c>
      <c r="T1329" s="9">
        <v>2</v>
      </c>
      <c r="U1329" s="9">
        <f t="shared" si="330"/>
        <v>53499</v>
      </c>
      <c r="V1329" s="9">
        <f t="shared" si="314"/>
        <v>15</v>
      </c>
      <c r="W1329" s="7">
        <f t="shared" ref="W1329:W1342" si="334">AK1329*0+AL1329*6+AM1329*12+AN1329*15</f>
        <v>6.21</v>
      </c>
      <c r="X1329" s="7">
        <f t="shared" ref="X1329:X1342" si="335">BK1329-W1329-6</f>
        <v>34.26</v>
      </c>
      <c r="Y1329" s="9">
        <v>1</v>
      </c>
      <c r="Z1329" s="9">
        <v>0</v>
      </c>
      <c r="AA1329" s="9">
        <v>1</v>
      </c>
      <c r="AB1329" s="9">
        <v>0</v>
      </c>
      <c r="AC1329" s="9">
        <v>0</v>
      </c>
      <c r="AD1329" s="29">
        <v>0</v>
      </c>
      <c r="AE1329" s="187">
        <v>0</v>
      </c>
      <c r="AF1329" s="9">
        <v>1</v>
      </c>
      <c r="AG1329" s="29">
        <v>0</v>
      </c>
      <c r="AH1329" s="9">
        <v>0</v>
      </c>
      <c r="AI1329" s="29">
        <v>1</v>
      </c>
      <c r="AJ1329" s="20">
        <v>1984</v>
      </c>
      <c r="AK1329" s="32">
        <v>0.19</v>
      </c>
      <c r="AL1329" s="32">
        <v>0.63</v>
      </c>
      <c r="AM1329" s="32">
        <f t="shared" ref="AM1329:AN1342" si="336">(1-$AL1329-$AK1329)/2</f>
        <v>0.09</v>
      </c>
      <c r="AN1329" s="32">
        <f t="shared" si="336"/>
        <v>0.09</v>
      </c>
      <c r="AO1329" s="41">
        <v>0.91</v>
      </c>
      <c r="AP1329" s="17">
        <v>0.09</v>
      </c>
      <c r="AQ1329" s="183">
        <v>0.55000000000000004</v>
      </c>
      <c r="AR1329" s="39">
        <v>0.45</v>
      </c>
      <c r="AS1329" t="s">
        <v>98</v>
      </c>
      <c r="AT1329" s="39" t="s">
        <v>98</v>
      </c>
      <c r="AV1329" s="17"/>
      <c r="AW1329" t="s">
        <v>98</v>
      </c>
      <c r="AX1329" s="17" t="s">
        <v>98</v>
      </c>
      <c r="AY1329" s="17" t="s">
        <v>558</v>
      </c>
      <c r="BE1329" s="17"/>
      <c r="BH1329" s="17"/>
      <c r="BK1329" s="24">
        <v>46.47</v>
      </c>
      <c r="BL1329">
        <v>0</v>
      </c>
      <c r="BM1329">
        <v>0</v>
      </c>
      <c r="BN1329">
        <v>0</v>
      </c>
      <c r="BO1329" s="179">
        <v>0</v>
      </c>
      <c r="BP1329" s="179">
        <v>1</v>
      </c>
      <c r="BQ1329" s="179">
        <v>0</v>
      </c>
      <c r="BR1329" s="179">
        <v>0</v>
      </c>
      <c r="BS1329" s="17">
        <v>0</v>
      </c>
      <c r="BT1329" s="179">
        <v>0</v>
      </c>
      <c r="BU1329" s="179">
        <v>0</v>
      </c>
      <c r="BV1329" s="179">
        <v>0</v>
      </c>
      <c r="BW1329" s="17">
        <v>1</v>
      </c>
      <c r="BX1329" s="179">
        <v>0</v>
      </c>
      <c r="BY1329" s="179">
        <v>0</v>
      </c>
      <c r="BZ1329" s="179">
        <v>0</v>
      </c>
      <c r="CA1329" s="179">
        <v>0</v>
      </c>
      <c r="CB1329" s="17">
        <v>0</v>
      </c>
      <c r="CC1329" s="179">
        <v>0</v>
      </c>
      <c r="CD1329" s="179">
        <v>0</v>
      </c>
      <c r="CE1329" s="179">
        <v>0</v>
      </c>
      <c r="CF1329" s="179">
        <v>0</v>
      </c>
      <c r="CG1329" s="179">
        <v>0</v>
      </c>
      <c r="CH1329" s="179">
        <v>0</v>
      </c>
      <c r="CI1329" s="179">
        <v>1</v>
      </c>
      <c r="CJ1329" s="179">
        <v>0</v>
      </c>
      <c r="CK1329" s="179">
        <v>0</v>
      </c>
      <c r="CL1329" s="179">
        <v>0</v>
      </c>
      <c r="CM1329" s="17">
        <v>0</v>
      </c>
      <c r="CX1329" s="33" t="s">
        <v>85</v>
      </c>
    </row>
    <row r="1330" spans="1:102" x14ac:dyDescent="0.25">
      <c r="A1330">
        <v>1329</v>
      </c>
      <c r="B1330">
        <v>85</v>
      </c>
      <c r="C1330" s="24" t="s">
        <v>4279</v>
      </c>
      <c r="D1330" s="12">
        <v>-0.8</v>
      </c>
      <c r="E1330" s="13">
        <v>6.1</v>
      </c>
      <c r="F1330" s="7">
        <f t="shared" si="333"/>
        <v>-0.13114754098360656</v>
      </c>
      <c r="G1330" s="7">
        <f t="shared" si="331"/>
        <v>-6.8999999999999995</v>
      </c>
      <c r="H1330" s="15">
        <f t="shared" si="332"/>
        <v>5.3</v>
      </c>
      <c r="I1330" s="11">
        <f t="shared" si="327"/>
        <v>-5.6869282495393685E-4</v>
      </c>
      <c r="J1330" s="32">
        <f t="shared" si="328"/>
        <v>4.3362827902737678E-3</v>
      </c>
      <c r="K1330" s="32">
        <f t="shared" si="329"/>
        <v>230.61226593500507</v>
      </c>
      <c r="L1330" s="8">
        <v>0</v>
      </c>
      <c r="M1330" s="9">
        <v>1</v>
      </c>
      <c r="N1330" s="8">
        <v>0</v>
      </c>
      <c r="O1330" s="9">
        <v>0</v>
      </c>
      <c r="P1330" s="9">
        <v>0</v>
      </c>
      <c r="Q1330" s="9">
        <v>1</v>
      </c>
      <c r="R1330" s="9">
        <v>0</v>
      </c>
      <c r="S1330" s="8">
        <v>53186</v>
      </c>
      <c r="T1330" s="9">
        <v>3</v>
      </c>
      <c r="U1330" s="9">
        <f t="shared" si="330"/>
        <v>53182</v>
      </c>
      <c r="V1330" s="9">
        <f t="shared" si="314"/>
        <v>15</v>
      </c>
      <c r="W1330" s="7">
        <f t="shared" si="334"/>
        <v>6.21</v>
      </c>
      <c r="X1330" s="7">
        <f t="shared" si="335"/>
        <v>34.26</v>
      </c>
      <c r="Y1330" s="9">
        <v>1</v>
      </c>
      <c r="Z1330" s="9">
        <v>0</v>
      </c>
      <c r="AA1330" s="9">
        <v>1</v>
      </c>
      <c r="AB1330" s="9">
        <v>0</v>
      </c>
      <c r="AC1330" s="9">
        <v>0</v>
      </c>
      <c r="AD1330" s="29">
        <v>0</v>
      </c>
      <c r="AE1330" s="187">
        <v>0</v>
      </c>
      <c r="AF1330" s="9">
        <v>1</v>
      </c>
      <c r="AG1330" s="29">
        <v>0</v>
      </c>
      <c r="AH1330" s="9">
        <v>0</v>
      </c>
      <c r="AI1330" s="29">
        <v>1</v>
      </c>
      <c r="AJ1330" s="20">
        <v>1984</v>
      </c>
      <c r="AK1330" s="32">
        <v>0.19</v>
      </c>
      <c r="AL1330" s="32">
        <v>0.63</v>
      </c>
      <c r="AM1330" s="32">
        <f t="shared" si="336"/>
        <v>0.09</v>
      </c>
      <c r="AN1330" s="32">
        <f t="shared" si="336"/>
        <v>0.09</v>
      </c>
      <c r="AO1330" s="41">
        <v>0.91</v>
      </c>
      <c r="AP1330" s="17">
        <v>0.09</v>
      </c>
      <c r="AQ1330" s="183">
        <v>0.55000000000000004</v>
      </c>
      <c r="AR1330" s="39">
        <v>0.45</v>
      </c>
      <c r="AS1330" t="s">
        <v>98</v>
      </c>
      <c r="AT1330" s="39" t="s">
        <v>98</v>
      </c>
      <c r="AV1330" s="17"/>
      <c r="AW1330" t="s">
        <v>98</v>
      </c>
      <c r="AX1330" s="17" t="s">
        <v>98</v>
      </c>
      <c r="AY1330" s="17" t="s">
        <v>558</v>
      </c>
      <c r="BE1330" s="17"/>
      <c r="BH1330" s="17"/>
      <c r="BK1330" s="24">
        <v>46.47</v>
      </c>
      <c r="BL1330">
        <v>0</v>
      </c>
      <c r="BM1330">
        <v>0</v>
      </c>
      <c r="BN1330">
        <v>0</v>
      </c>
      <c r="BO1330" s="179">
        <v>0</v>
      </c>
      <c r="BP1330" s="179">
        <v>1</v>
      </c>
      <c r="BQ1330" s="179">
        <v>0</v>
      </c>
      <c r="BR1330" s="179">
        <v>0</v>
      </c>
      <c r="BS1330" s="17">
        <v>0</v>
      </c>
      <c r="BT1330" s="179">
        <v>0</v>
      </c>
      <c r="BU1330" s="179">
        <v>0</v>
      </c>
      <c r="BV1330" s="179">
        <v>0</v>
      </c>
      <c r="BW1330" s="17">
        <v>1</v>
      </c>
      <c r="BX1330" s="179">
        <v>0</v>
      </c>
      <c r="BY1330" s="179">
        <v>0</v>
      </c>
      <c r="BZ1330" s="179">
        <v>0</v>
      </c>
      <c r="CA1330" s="179">
        <v>0</v>
      </c>
      <c r="CB1330" s="17">
        <v>0</v>
      </c>
      <c r="CC1330" s="179">
        <v>0</v>
      </c>
      <c r="CD1330" s="179">
        <v>0</v>
      </c>
      <c r="CE1330" s="179">
        <v>0</v>
      </c>
      <c r="CF1330" s="179">
        <v>0</v>
      </c>
      <c r="CG1330" s="179">
        <v>0</v>
      </c>
      <c r="CH1330" s="179">
        <v>0</v>
      </c>
      <c r="CI1330" s="179">
        <v>1</v>
      </c>
      <c r="CJ1330" s="179">
        <v>0</v>
      </c>
      <c r="CK1330" s="179">
        <v>0</v>
      </c>
      <c r="CL1330" s="179">
        <v>0</v>
      </c>
      <c r="CM1330" s="17">
        <v>0</v>
      </c>
      <c r="CX1330" s="33" t="s">
        <v>85</v>
      </c>
    </row>
    <row r="1331" spans="1:102" x14ac:dyDescent="0.25">
      <c r="A1331">
        <v>1330</v>
      </c>
      <c r="B1331">
        <v>85</v>
      </c>
      <c r="C1331" s="24" t="s">
        <v>4279</v>
      </c>
      <c r="D1331" s="12">
        <v>3</v>
      </c>
      <c r="E1331" s="13">
        <v>6.3</v>
      </c>
      <c r="F1331" s="7">
        <f t="shared" si="333"/>
        <v>0.47619047619047622</v>
      </c>
      <c r="G1331" s="7">
        <f t="shared" si="331"/>
        <v>-3.3</v>
      </c>
      <c r="H1331" s="15">
        <f t="shared" si="332"/>
        <v>9.3000000000000007</v>
      </c>
      <c r="I1331" s="11">
        <f t="shared" si="327"/>
        <v>2.0289668941920603E-3</v>
      </c>
      <c r="J1331" s="32">
        <f t="shared" si="328"/>
        <v>4.2608304778033266E-3</v>
      </c>
      <c r="K1331" s="32">
        <f t="shared" si="329"/>
        <v>234.69603055307437</v>
      </c>
      <c r="L1331" s="8">
        <v>0</v>
      </c>
      <c r="M1331" s="9">
        <v>1</v>
      </c>
      <c r="N1331" s="8">
        <v>0</v>
      </c>
      <c r="O1331" s="9">
        <v>0</v>
      </c>
      <c r="P1331" s="9">
        <v>0</v>
      </c>
      <c r="Q1331" s="9">
        <v>1</v>
      </c>
      <c r="R1331" s="9">
        <v>0</v>
      </c>
      <c r="S1331" s="8">
        <v>55088</v>
      </c>
      <c r="T1331" s="9">
        <v>5</v>
      </c>
      <c r="U1331" s="9">
        <f t="shared" si="330"/>
        <v>55082</v>
      </c>
      <c r="V1331" s="9">
        <f t="shared" si="314"/>
        <v>15</v>
      </c>
      <c r="W1331" s="7">
        <f t="shared" si="334"/>
        <v>6.21</v>
      </c>
      <c r="X1331" s="7">
        <f t="shared" si="335"/>
        <v>34.26</v>
      </c>
      <c r="Y1331" s="9">
        <v>1</v>
      </c>
      <c r="Z1331" s="9">
        <v>0</v>
      </c>
      <c r="AA1331" s="9">
        <v>1</v>
      </c>
      <c r="AB1331" s="9">
        <v>0</v>
      </c>
      <c r="AC1331" s="9">
        <v>0</v>
      </c>
      <c r="AD1331" s="29">
        <v>0</v>
      </c>
      <c r="AE1331" s="187">
        <v>0</v>
      </c>
      <c r="AF1331" s="9">
        <v>1</v>
      </c>
      <c r="AG1331" s="29">
        <v>0</v>
      </c>
      <c r="AH1331" s="9">
        <v>0</v>
      </c>
      <c r="AI1331" s="29">
        <v>1</v>
      </c>
      <c r="AJ1331" s="20">
        <v>1984</v>
      </c>
      <c r="AK1331" s="32">
        <v>0.19</v>
      </c>
      <c r="AL1331" s="32">
        <v>0.63</v>
      </c>
      <c r="AM1331" s="32">
        <f t="shared" si="336"/>
        <v>0.09</v>
      </c>
      <c r="AN1331" s="32">
        <f t="shared" si="336"/>
        <v>0.09</v>
      </c>
      <c r="AO1331" s="41">
        <v>0.91</v>
      </c>
      <c r="AP1331" s="17">
        <v>0.09</v>
      </c>
      <c r="AQ1331" s="183">
        <v>0.55000000000000004</v>
      </c>
      <c r="AR1331" s="39">
        <v>0.45</v>
      </c>
      <c r="AS1331" t="s">
        <v>98</v>
      </c>
      <c r="AT1331" s="39" t="s">
        <v>98</v>
      </c>
      <c r="AV1331" s="17"/>
      <c r="AW1331" t="s">
        <v>98</v>
      </c>
      <c r="AX1331" s="17" t="s">
        <v>98</v>
      </c>
      <c r="AY1331" s="17" t="s">
        <v>558</v>
      </c>
      <c r="BE1331" s="17"/>
      <c r="BH1331" s="17"/>
      <c r="BK1331" s="24">
        <v>46.47</v>
      </c>
      <c r="BL1331">
        <v>0</v>
      </c>
      <c r="BM1331">
        <v>0</v>
      </c>
      <c r="BN1331">
        <v>0</v>
      </c>
      <c r="BO1331" s="179">
        <v>0</v>
      </c>
      <c r="BP1331" s="179">
        <v>1</v>
      </c>
      <c r="BQ1331" s="179">
        <v>0</v>
      </c>
      <c r="BR1331" s="179">
        <v>0</v>
      </c>
      <c r="BS1331" s="17">
        <v>0</v>
      </c>
      <c r="BT1331" s="179">
        <v>0</v>
      </c>
      <c r="BU1331" s="179">
        <v>0</v>
      </c>
      <c r="BV1331" s="179">
        <v>0</v>
      </c>
      <c r="BW1331" s="17">
        <v>1</v>
      </c>
      <c r="BX1331" s="179">
        <v>0</v>
      </c>
      <c r="BY1331" s="179">
        <v>0</v>
      </c>
      <c r="BZ1331" s="179">
        <v>0</v>
      </c>
      <c r="CA1331" s="179">
        <v>0</v>
      </c>
      <c r="CB1331" s="17">
        <v>0</v>
      </c>
      <c r="CC1331" s="179">
        <v>0</v>
      </c>
      <c r="CD1331" s="179">
        <v>0</v>
      </c>
      <c r="CE1331" s="179">
        <v>0</v>
      </c>
      <c r="CF1331" s="179">
        <v>0</v>
      </c>
      <c r="CG1331" s="179">
        <v>0</v>
      </c>
      <c r="CH1331" s="179">
        <v>0</v>
      </c>
      <c r="CI1331" s="179">
        <v>1</v>
      </c>
      <c r="CJ1331" s="179">
        <v>0</v>
      </c>
      <c r="CK1331" s="179">
        <v>0</v>
      </c>
      <c r="CL1331" s="179">
        <v>0</v>
      </c>
      <c r="CM1331" s="17">
        <v>0</v>
      </c>
      <c r="CX1331" s="33" t="s">
        <v>85</v>
      </c>
    </row>
    <row r="1332" spans="1:102" x14ac:dyDescent="0.25">
      <c r="A1332">
        <v>1331</v>
      </c>
      <c r="B1332">
        <v>85</v>
      </c>
      <c r="C1332" s="24" t="s">
        <v>4279</v>
      </c>
      <c r="D1332" s="12">
        <v>7.2</v>
      </c>
      <c r="E1332" s="13">
        <v>4.0999999999999996</v>
      </c>
      <c r="F1332" s="7">
        <f t="shared" si="333"/>
        <v>1.75609756097561</v>
      </c>
      <c r="G1332" s="7">
        <f t="shared" si="331"/>
        <v>3.1000000000000005</v>
      </c>
      <c r="H1332" s="15">
        <f t="shared" si="332"/>
        <v>11.3</v>
      </c>
      <c r="I1332" s="11">
        <f t="shared" si="327"/>
        <v>7.4821041331039704E-3</v>
      </c>
      <c r="J1332" s="32">
        <f t="shared" si="328"/>
        <v>4.2606426313508711E-3</v>
      </c>
      <c r="K1332" s="32">
        <f t="shared" si="329"/>
        <v>234.70637801015053</v>
      </c>
      <c r="L1332" s="8">
        <v>0</v>
      </c>
      <c r="M1332" s="9">
        <v>1</v>
      </c>
      <c r="N1332" s="8">
        <v>0</v>
      </c>
      <c r="O1332" s="9">
        <v>0</v>
      </c>
      <c r="P1332" s="9">
        <v>0</v>
      </c>
      <c r="Q1332" s="9">
        <v>1</v>
      </c>
      <c r="R1332" s="9">
        <v>0</v>
      </c>
      <c r="S1332" s="8">
        <v>55088</v>
      </c>
      <c r="T1332" s="9">
        <v>3</v>
      </c>
      <c r="U1332" s="9">
        <f t="shared" si="330"/>
        <v>55084</v>
      </c>
      <c r="V1332" s="9">
        <f t="shared" si="314"/>
        <v>15</v>
      </c>
      <c r="W1332" s="7">
        <f t="shared" si="334"/>
        <v>6.21</v>
      </c>
      <c r="X1332" s="7">
        <f t="shared" si="335"/>
        <v>34.26</v>
      </c>
      <c r="Y1332" s="9">
        <v>1</v>
      </c>
      <c r="Z1332" s="9">
        <v>0</v>
      </c>
      <c r="AA1332" s="9">
        <v>1</v>
      </c>
      <c r="AB1332" s="9">
        <v>0</v>
      </c>
      <c r="AC1332" s="9">
        <v>0</v>
      </c>
      <c r="AD1332" s="29">
        <v>0</v>
      </c>
      <c r="AE1332" s="187">
        <v>0</v>
      </c>
      <c r="AF1332" s="9">
        <v>1</v>
      </c>
      <c r="AG1332" s="29">
        <v>0</v>
      </c>
      <c r="AH1332" s="9">
        <v>0</v>
      </c>
      <c r="AI1332" s="29">
        <v>1</v>
      </c>
      <c r="AJ1332" s="20">
        <v>1984</v>
      </c>
      <c r="AK1332" s="32">
        <v>0.19</v>
      </c>
      <c r="AL1332" s="32">
        <v>0.63</v>
      </c>
      <c r="AM1332" s="32">
        <f t="shared" si="336"/>
        <v>0.09</v>
      </c>
      <c r="AN1332" s="32">
        <f t="shared" si="336"/>
        <v>0.09</v>
      </c>
      <c r="AO1332" s="41">
        <v>0.91</v>
      </c>
      <c r="AP1332" s="17">
        <v>0.09</v>
      </c>
      <c r="AQ1332" s="183">
        <v>0.55000000000000004</v>
      </c>
      <c r="AR1332" s="39">
        <v>0.45</v>
      </c>
      <c r="AS1332" t="s">
        <v>98</v>
      </c>
      <c r="AT1332" s="39" t="s">
        <v>98</v>
      </c>
      <c r="AV1332" s="17"/>
      <c r="AW1332" t="s">
        <v>98</v>
      </c>
      <c r="AX1332" s="17" t="s">
        <v>98</v>
      </c>
      <c r="AY1332" s="17" t="s">
        <v>558</v>
      </c>
      <c r="BE1332" s="17"/>
      <c r="BH1332" s="17"/>
      <c r="BK1332" s="24">
        <v>46.47</v>
      </c>
      <c r="BL1332">
        <v>0</v>
      </c>
      <c r="BM1332">
        <v>0</v>
      </c>
      <c r="BN1332">
        <v>0</v>
      </c>
      <c r="BO1332" s="179">
        <v>0</v>
      </c>
      <c r="BP1332" s="179">
        <v>1</v>
      </c>
      <c r="BQ1332" s="179">
        <v>0</v>
      </c>
      <c r="BR1332" s="179">
        <v>0</v>
      </c>
      <c r="BS1332" s="17">
        <v>0</v>
      </c>
      <c r="BT1332" s="179">
        <v>0</v>
      </c>
      <c r="BU1332" s="179">
        <v>0</v>
      </c>
      <c r="BV1332" s="179">
        <v>0</v>
      </c>
      <c r="BW1332" s="17">
        <v>1</v>
      </c>
      <c r="BX1332" s="179">
        <v>0</v>
      </c>
      <c r="BY1332" s="179">
        <v>0</v>
      </c>
      <c r="BZ1332" s="179">
        <v>0</v>
      </c>
      <c r="CA1332" s="179">
        <v>0</v>
      </c>
      <c r="CB1332" s="17">
        <v>0</v>
      </c>
      <c r="CC1332" s="179">
        <v>0</v>
      </c>
      <c r="CD1332" s="179">
        <v>0</v>
      </c>
      <c r="CE1332" s="179">
        <v>0</v>
      </c>
      <c r="CF1332" s="179">
        <v>0</v>
      </c>
      <c r="CG1332" s="179">
        <v>0</v>
      </c>
      <c r="CH1332" s="179">
        <v>0</v>
      </c>
      <c r="CI1332" s="179">
        <v>0</v>
      </c>
      <c r="CJ1332" s="179">
        <v>0</v>
      </c>
      <c r="CK1332" s="179">
        <v>0</v>
      </c>
      <c r="CL1332" s="179">
        <v>0</v>
      </c>
      <c r="CM1332" s="17">
        <v>0</v>
      </c>
      <c r="CX1332" s="33" t="s">
        <v>85</v>
      </c>
    </row>
    <row r="1333" spans="1:102" x14ac:dyDescent="0.25">
      <c r="A1333">
        <v>1332</v>
      </c>
      <c r="B1333">
        <v>85</v>
      </c>
      <c r="C1333" s="24" t="s">
        <v>4279</v>
      </c>
      <c r="D1333" s="12">
        <v>1.9</v>
      </c>
      <c r="E1333" s="13">
        <v>2.2999999999999998</v>
      </c>
      <c r="F1333" s="7">
        <f t="shared" si="333"/>
        <v>0.82608695652173914</v>
      </c>
      <c r="G1333" s="7">
        <f t="shared" si="331"/>
        <v>-0.39999999999999991</v>
      </c>
      <c r="H1333" s="15">
        <f t="shared" si="332"/>
        <v>4.1999999999999993</v>
      </c>
      <c r="I1333" s="11">
        <f t="shared" si="327"/>
        <v>2.8208114314153721E-3</v>
      </c>
      <c r="J1333" s="32">
        <f t="shared" si="328"/>
        <v>3.4146664696080823E-3</v>
      </c>
      <c r="K1333" s="32">
        <f t="shared" si="329"/>
        <v>292.85437066852825</v>
      </c>
      <c r="L1333" s="8">
        <v>0</v>
      </c>
      <c r="M1333" s="9">
        <v>1</v>
      </c>
      <c r="N1333" s="8">
        <v>0</v>
      </c>
      <c r="O1333" s="9">
        <v>0</v>
      </c>
      <c r="P1333" s="9">
        <v>0</v>
      </c>
      <c r="Q1333" s="9">
        <v>1</v>
      </c>
      <c r="R1333" s="9">
        <v>0</v>
      </c>
      <c r="S1333" s="8">
        <v>85766</v>
      </c>
      <c r="T1333" s="9">
        <v>2</v>
      </c>
      <c r="U1333" s="9">
        <f t="shared" ref="U1333:U1343" si="337">S1333-T1333-1</f>
        <v>85763</v>
      </c>
      <c r="V1333" s="9">
        <f t="shared" si="314"/>
        <v>15</v>
      </c>
      <c r="W1333" s="7">
        <f t="shared" si="334"/>
        <v>6.21</v>
      </c>
      <c r="X1333" s="7">
        <f t="shared" si="335"/>
        <v>34.26</v>
      </c>
      <c r="Y1333" s="9">
        <v>1</v>
      </c>
      <c r="Z1333" s="9">
        <v>0</v>
      </c>
      <c r="AA1333" s="9">
        <v>1</v>
      </c>
      <c r="AB1333" s="9">
        <v>0</v>
      </c>
      <c r="AC1333" s="9">
        <v>0</v>
      </c>
      <c r="AD1333" s="29">
        <v>0</v>
      </c>
      <c r="AE1333" s="187">
        <v>0</v>
      </c>
      <c r="AF1333" s="9">
        <v>1</v>
      </c>
      <c r="AG1333" s="29">
        <v>0</v>
      </c>
      <c r="AH1333" s="9">
        <v>0</v>
      </c>
      <c r="AI1333" s="29">
        <v>1</v>
      </c>
      <c r="AJ1333" s="20">
        <v>1984</v>
      </c>
      <c r="AK1333" s="32">
        <v>0.19</v>
      </c>
      <c r="AL1333" s="32">
        <v>0.63</v>
      </c>
      <c r="AM1333" s="32">
        <f t="shared" si="336"/>
        <v>0.09</v>
      </c>
      <c r="AN1333" s="32">
        <f t="shared" si="336"/>
        <v>0.09</v>
      </c>
      <c r="AO1333" s="41">
        <v>0.91</v>
      </c>
      <c r="AP1333" s="17">
        <v>0.09</v>
      </c>
      <c r="AQ1333" s="183">
        <v>0.55000000000000004</v>
      </c>
      <c r="AR1333" s="39">
        <v>0.45</v>
      </c>
      <c r="AS1333" t="s">
        <v>98</v>
      </c>
      <c r="AT1333" s="39" t="s">
        <v>98</v>
      </c>
      <c r="AV1333" s="17"/>
      <c r="AW1333" t="s">
        <v>98</v>
      </c>
      <c r="AX1333" s="17" t="s">
        <v>98</v>
      </c>
      <c r="AY1333" s="17" t="s">
        <v>558</v>
      </c>
      <c r="BE1333" s="17"/>
      <c r="BH1333" s="17"/>
      <c r="BK1333" s="24">
        <v>46.47</v>
      </c>
      <c r="BL1333">
        <v>0</v>
      </c>
      <c r="BM1333">
        <v>0</v>
      </c>
      <c r="BN1333">
        <v>0</v>
      </c>
      <c r="BO1333" s="179">
        <v>0</v>
      </c>
      <c r="BP1333" s="179">
        <v>1</v>
      </c>
      <c r="BQ1333" s="179">
        <v>0</v>
      </c>
      <c r="BR1333" s="179">
        <v>0</v>
      </c>
      <c r="BS1333" s="17">
        <v>0</v>
      </c>
      <c r="BT1333" s="179">
        <v>0</v>
      </c>
      <c r="BU1333" s="179">
        <v>0</v>
      </c>
      <c r="BV1333" s="179">
        <v>0</v>
      </c>
      <c r="BW1333" s="17">
        <v>1</v>
      </c>
      <c r="BX1333" s="179">
        <v>0</v>
      </c>
      <c r="BY1333" s="179">
        <v>0</v>
      </c>
      <c r="BZ1333" s="179">
        <v>0</v>
      </c>
      <c r="CA1333" s="179">
        <v>0</v>
      </c>
      <c r="CB1333" s="17">
        <v>0</v>
      </c>
      <c r="CC1333" s="179">
        <v>1</v>
      </c>
      <c r="CD1333" s="179">
        <v>0</v>
      </c>
      <c r="CE1333" s="179">
        <v>0</v>
      </c>
      <c r="CF1333" s="179">
        <v>0</v>
      </c>
      <c r="CG1333" s="179">
        <v>0</v>
      </c>
      <c r="CH1333" s="179">
        <v>0</v>
      </c>
      <c r="CI1333" s="179">
        <v>1</v>
      </c>
      <c r="CJ1333" s="179">
        <v>0</v>
      </c>
      <c r="CK1333" s="179">
        <v>0</v>
      </c>
      <c r="CL1333" s="179">
        <v>0</v>
      </c>
      <c r="CM1333" s="17">
        <v>0</v>
      </c>
      <c r="CX1333" s="33" t="s">
        <v>85</v>
      </c>
    </row>
    <row r="1334" spans="1:102" x14ac:dyDescent="0.25">
      <c r="A1334">
        <v>1333</v>
      </c>
      <c r="B1334">
        <v>85</v>
      </c>
      <c r="C1334" s="24" t="s">
        <v>4279</v>
      </c>
      <c r="D1334" s="12">
        <v>0.9</v>
      </c>
      <c r="E1334" s="13">
        <v>5</v>
      </c>
      <c r="F1334" s="7">
        <f t="shared" si="333"/>
        <v>0.18</v>
      </c>
      <c r="G1334" s="7">
        <f t="shared" si="331"/>
        <v>-4.0999999999999996</v>
      </c>
      <c r="H1334" s="15">
        <f t="shared" si="332"/>
        <v>5.9</v>
      </c>
      <c r="I1334" s="11">
        <f t="shared" si="327"/>
        <v>7.7821489952269358E-4</v>
      </c>
      <c r="J1334" s="32">
        <f t="shared" si="328"/>
        <v>4.3234161084594091E-3</v>
      </c>
      <c r="K1334" s="32">
        <f t="shared" si="329"/>
        <v>231.29857846515182</v>
      </c>
      <c r="L1334" s="8">
        <v>0</v>
      </c>
      <c r="M1334" s="9">
        <v>1</v>
      </c>
      <c r="N1334" s="8">
        <v>0</v>
      </c>
      <c r="O1334" s="9">
        <v>0</v>
      </c>
      <c r="P1334" s="9">
        <v>0</v>
      </c>
      <c r="Q1334" s="9">
        <v>1</v>
      </c>
      <c r="R1334" s="9">
        <v>0</v>
      </c>
      <c r="S1334" s="8">
        <v>53502</v>
      </c>
      <c r="T1334" s="9">
        <v>2</v>
      </c>
      <c r="U1334" s="9">
        <f t="shared" si="337"/>
        <v>53499</v>
      </c>
      <c r="V1334" s="9">
        <f t="shared" si="314"/>
        <v>15</v>
      </c>
      <c r="W1334" s="7">
        <f t="shared" si="334"/>
        <v>6.21</v>
      </c>
      <c r="X1334" s="7">
        <f t="shared" si="335"/>
        <v>34.26</v>
      </c>
      <c r="Y1334" s="9">
        <v>1</v>
      </c>
      <c r="Z1334" s="9">
        <v>0</v>
      </c>
      <c r="AA1334" s="9">
        <v>1</v>
      </c>
      <c r="AB1334" s="9">
        <v>0</v>
      </c>
      <c r="AC1334" s="9">
        <v>0</v>
      </c>
      <c r="AD1334" s="29">
        <v>0</v>
      </c>
      <c r="AE1334" s="187">
        <v>0</v>
      </c>
      <c r="AF1334" s="9">
        <v>1</v>
      </c>
      <c r="AG1334" s="29">
        <v>0</v>
      </c>
      <c r="AH1334" s="9">
        <v>0</v>
      </c>
      <c r="AI1334" s="29">
        <v>1</v>
      </c>
      <c r="AJ1334" s="20">
        <v>1984</v>
      </c>
      <c r="AK1334" s="32">
        <v>0.19</v>
      </c>
      <c r="AL1334" s="32">
        <v>0.63</v>
      </c>
      <c r="AM1334" s="32">
        <f t="shared" si="336"/>
        <v>0.09</v>
      </c>
      <c r="AN1334" s="32">
        <f t="shared" si="336"/>
        <v>0.09</v>
      </c>
      <c r="AO1334" s="41">
        <v>0.91</v>
      </c>
      <c r="AP1334" s="17">
        <v>0.09</v>
      </c>
      <c r="AQ1334" s="183">
        <v>0.55000000000000004</v>
      </c>
      <c r="AR1334" s="39">
        <v>0.45</v>
      </c>
      <c r="AS1334" t="s">
        <v>98</v>
      </c>
      <c r="AT1334" s="39" t="s">
        <v>98</v>
      </c>
      <c r="AV1334" s="17"/>
      <c r="AW1334" t="s">
        <v>98</v>
      </c>
      <c r="AX1334" s="17" t="s">
        <v>98</v>
      </c>
      <c r="AY1334" s="17" t="s">
        <v>558</v>
      </c>
      <c r="BE1334" s="17"/>
      <c r="BH1334" s="17"/>
      <c r="BK1334" s="24">
        <v>46.47</v>
      </c>
      <c r="BL1334">
        <v>0</v>
      </c>
      <c r="BM1334">
        <v>0</v>
      </c>
      <c r="BN1334">
        <v>0</v>
      </c>
      <c r="BO1334" s="179">
        <v>0</v>
      </c>
      <c r="BP1334" s="179">
        <v>1</v>
      </c>
      <c r="BQ1334" s="179">
        <v>0</v>
      </c>
      <c r="BR1334" s="179">
        <v>0</v>
      </c>
      <c r="BS1334" s="17">
        <v>0</v>
      </c>
      <c r="BT1334" s="179">
        <v>0</v>
      </c>
      <c r="BU1334" s="179">
        <v>0</v>
      </c>
      <c r="BV1334" s="179">
        <v>0</v>
      </c>
      <c r="BW1334" s="17">
        <v>1</v>
      </c>
      <c r="BX1334" s="179">
        <v>0</v>
      </c>
      <c r="BY1334" s="179">
        <v>0</v>
      </c>
      <c r="BZ1334" s="179">
        <v>0</v>
      </c>
      <c r="CA1334" s="179">
        <v>0</v>
      </c>
      <c r="CB1334" s="17">
        <v>0</v>
      </c>
      <c r="CC1334" s="179">
        <v>1</v>
      </c>
      <c r="CD1334" s="179">
        <v>0</v>
      </c>
      <c r="CE1334" s="179">
        <v>0</v>
      </c>
      <c r="CF1334" s="179">
        <v>0</v>
      </c>
      <c r="CG1334" s="179">
        <v>0</v>
      </c>
      <c r="CH1334" s="179">
        <v>0</v>
      </c>
      <c r="CI1334" s="179">
        <v>1</v>
      </c>
      <c r="CJ1334" s="179">
        <v>0</v>
      </c>
      <c r="CK1334" s="179">
        <v>0</v>
      </c>
      <c r="CL1334" s="179">
        <v>0</v>
      </c>
      <c r="CM1334" s="17">
        <v>0</v>
      </c>
      <c r="CX1334" s="33" t="s">
        <v>85</v>
      </c>
    </row>
    <row r="1335" spans="1:102" x14ac:dyDescent="0.25">
      <c r="A1335">
        <v>1334</v>
      </c>
      <c r="B1335">
        <v>85</v>
      </c>
      <c r="C1335" s="24" t="s">
        <v>4279</v>
      </c>
      <c r="D1335" s="12">
        <v>-0.2</v>
      </c>
      <c r="E1335" s="13">
        <v>5.2</v>
      </c>
      <c r="F1335" s="7">
        <f t="shared" si="333"/>
        <v>-3.8461538461538464E-2</v>
      </c>
      <c r="G1335" s="7">
        <f t="shared" si="331"/>
        <v>-5.4</v>
      </c>
      <c r="H1335" s="15">
        <f t="shared" si="332"/>
        <v>5</v>
      </c>
      <c r="I1335" s="11">
        <f t="shared" si="327"/>
        <v>-1.6678013196798737E-4</v>
      </c>
      <c r="J1335" s="32">
        <f t="shared" si="328"/>
        <v>4.3362834311676708E-3</v>
      </c>
      <c r="K1335" s="32">
        <f t="shared" si="329"/>
        <v>230.61223185097955</v>
      </c>
      <c r="L1335" s="8">
        <v>0</v>
      </c>
      <c r="M1335" s="9">
        <v>1</v>
      </c>
      <c r="N1335" s="8">
        <v>0</v>
      </c>
      <c r="O1335" s="9">
        <v>0</v>
      </c>
      <c r="P1335" s="9">
        <v>0</v>
      </c>
      <c r="Q1335" s="9">
        <v>1</v>
      </c>
      <c r="R1335" s="9">
        <v>0</v>
      </c>
      <c r="S1335" s="8">
        <v>53186</v>
      </c>
      <c r="T1335" s="9">
        <v>3</v>
      </c>
      <c r="U1335" s="9">
        <f t="shared" si="337"/>
        <v>53182</v>
      </c>
      <c r="V1335" s="9">
        <f t="shared" si="314"/>
        <v>15</v>
      </c>
      <c r="W1335" s="7">
        <f t="shared" si="334"/>
        <v>6.21</v>
      </c>
      <c r="X1335" s="7">
        <f t="shared" si="335"/>
        <v>34.26</v>
      </c>
      <c r="Y1335" s="9">
        <v>1</v>
      </c>
      <c r="Z1335" s="9">
        <v>0</v>
      </c>
      <c r="AA1335" s="9">
        <v>1</v>
      </c>
      <c r="AB1335" s="9">
        <v>0</v>
      </c>
      <c r="AC1335" s="9">
        <v>0</v>
      </c>
      <c r="AD1335" s="29">
        <v>0</v>
      </c>
      <c r="AE1335" s="187">
        <v>0</v>
      </c>
      <c r="AF1335" s="9">
        <v>1</v>
      </c>
      <c r="AG1335" s="29">
        <v>0</v>
      </c>
      <c r="AH1335" s="9">
        <v>0</v>
      </c>
      <c r="AI1335" s="29">
        <v>1</v>
      </c>
      <c r="AJ1335" s="20">
        <v>1984</v>
      </c>
      <c r="AK1335" s="32">
        <v>0.19</v>
      </c>
      <c r="AL1335" s="32">
        <v>0.63</v>
      </c>
      <c r="AM1335" s="32">
        <f t="shared" si="336"/>
        <v>0.09</v>
      </c>
      <c r="AN1335" s="32">
        <f t="shared" si="336"/>
        <v>0.09</v>
      </c>
      <c r="AO1335" s="41">
        <v>0.91</v>
      </c>
      <c r="AP1335" s="17">
        <v>0.09</v>
      </c>
      <c r="AQ1335" s="183">
        <v>0.55000000000000004</v>
      </c>
      <c r="AR1335" s="39">
        <v>0.45</v>
      </c>
      <c r="AS1335" t="s">
        <v>98</v>
      </c>
      <c r="AT1335" s="39" t="s">
        <v>98</v>
      </c>
      <c r="AV1335" s="17"/>
      <c r="AW1335" t="s">
        <v>98</v>
      </c>
      <c r="AX1335" s="17" t="s">
        <v>98</v>
      </c>
      <c r="AY1335" s="17" t="s">
        <v>558</v>
      </c>
      <c r="BE1335" s="17"/>
      <c r="BH1335" s="17"/>
      <c r="BK1335" s="24">
        <v>46.47</v>
      </c>
      <c r="BL1335">
        <v>0</v>
      </c>
      <c r="BM1335">
        <v>0</v>
      </c>
      <c r="BN1335">
        <v>0</v>
      </c>
      <c r="BO1335" s="179">
        <v>0</v>
      </c>
      <c r="BP1335" s="179">
        <v>1</v>
      </c>
      <c r="BQ1335" s="179">
        <v>0</v>
      </c>
      <c r="BR1335" s="179">
        <v>0</v>
      </c>
      <c r="BS1335" s="17">
        <v>0</v>
      </c>
      <c r="BT1335" s="179">
        <v>0</v>
      </c>
      <c r="BU1335" s="179">
        <v>0</v>
      </c>
      <c r="BV1335" s="179">
        <v>0</v>
      </c>
      <c r="BW1335" s="17">
        <v>1</v>
      </c>
      <c r="BX1335" s="179">
        <v>0</v>
      </c>
      <c r="BY1335" s="179">
        <v>0</v>
      </c>
      <c r="BZ1335" s="179">
        <v>0</v>
      </c>
      <c r="CA1335" s="179">
        <v>0</v>
      </c>
      <c r="CB1335" s="17">
        <v>0</v>
      </c>
      <c r="CC1335" s="179">
        <v>1</v>
      </c>
      <c r="CD1335" s="179">
        <v>0</v>
      </c>
      <c r="CE1335" s="179">
        <v>0</v>
      </c>
      <c r="CF1335" s="179">
        <v>0</v>
      </c>
      <c r="CG1335" s="179">
        <v>0</v>
      </c>
      <c r="CH1335" s="179">
        <v>0</v>
      </c>
      <c r="CI1335" s="179">
        <v>1</v>
      </c>
      <c r="CJ1335" s="179">
        <v>0</v>
      </c>
      <c r="CK1335" s="179">
        <v>0</v>
      </c>
      <c r="CL1335" s="179">
        <v>0</v>
      </c>
      <c r="CM1335" s="17">
        <v>0</v>
      </c>
      <c r="CX1335" s="33" t="s">
        <v>85</v>
      </c>
    </row>
    <row r="1336" spans="1:102" x14ac:dyDescent="0.25">
      <c r="A1336">
        <v>1335</v>
      </c>
      <c r="B1336">
        <v>85</v>
      </c>
      <c r="C1336" s="24" t="s">
        <v>4279</v>
      </c>
      <c r="D1336" s="12">
        <v>2.2000000000000002</v>
      </c>
      <c r="E1336" s="13">
        <v>7</v>
      </c>
      <c r="F1336" s="7">
        <f t="shared" si="333"/>
        <v>0.31428571428571433</v>
      </c>
      <c r="G1336" s="7">
        <f t="shared" si="331"/>
        <v>-4.8</v>
      </c>
      <c r="H1336" s="15">
        <f t="shared" si="332"/>
        <v>9.1999999999999993</v>
      </c>
      <c r="I1336" s="11">
        <f t="shared" si="327"/>
        <v>1.3391197058693848E-3</v>
      </c>
      <c r="J1336" s="32">
        <f t="shared" si="328"/>
        <v>4.2608354277662236E-3</v>
      </c>
      <c r="K1336" s="32">
        <f t="shared" si="329"/>
        <v>234.69575789841238</v>
      </c>
      <c r="L1336" s="8">
        <v>0</v>
      </c>
      <c r="M1336" s="9">
        <v>1</v>
      </c>
      <c r="N1336" s="8">
        <v>0</v>
      </c>
      <c r="O1336" s="9">
        <v>0</v>
      </c>
      <c r="P1336" s="9">
        <v>0</v>
      </c>
      <c r="Q1336" s="9">
        <v>1</v>
      </c>
      <c r="R1336" s="9">
        <v>0</v>
      </c>
      <c r="S1336" s="8">
        <v>55088</v>
      </c>
      <c r="T1336" s="9">
        <v>5</v>
      </c>
      <c r="U1336" s="9">
        <f t="shared" si="337"/>
        <v>55082</v>
      </c>
      <c r="V1336" s="9">
        <f t="shared" si="314"/>
        <v>15</v>
      </c>
      <c r="W1336" s="7">
        <f t="shared" si="334"/>
        <v>6.21</v>
      </c>
      <c r="X1336" s="7">
        <f t="shared" si="335"/>
        <v>34.26</v>
      </c>
      <c r="Y1336" s="9">
        <v>1</v>
      </c>
      <c r="Z1336" s="9">
        <v>0</v>
      </c>
      <c r="AA1336" s="9">
        <v>1</v>
      </c>
      <c r="AB1336" s="9">
        <v>0</v>
      </c>
      <c r="AC1336" s="9">
        <v>0</v>
      </c>
      <c r="AD1336" s="29">
        <v>0</v>
      </c>
      <c r="AE1336" s="187">
        <v>0</v>
      </c>
      <c r="AF1336" s="9">
        <v>1</v>
      </c>
      <c r="AG1336" s="29">
        <v>0</v>
      </c>
      <c r="AH1336" s="9">
        <v>0</v>
      </c>
      <c r="AI1336" s="29">
        <v>1</v>
      </c>
      <c r="AJ1336" s="20">
        <v>1984</v>
      </c>
      <c r="AK1336" s="32">
        <v>0.19</v>
      </c>
      <c r="AL1336" s="32">
        <v>0.63</v>
      </c>
      <c r="AM1336" s="32">
        <f t="shared" si="336"/>
        <v>0.09</v>
      </c>
      <c r="AN1336" s="32">
        <f t="shared" si="336"/>
        <v>0.09</v>
      </c>
      <c r="AO1336" s="41">
        <v>0.91</v>
      </c>
      <c r="AP1336" s="17">
        <v>0.09</v>
      </c>
      <c r="AQ1336" s="183">
        <v>0.55000000000000004</v>
      </c>
      <c r="AR1336" s="39">
        <v>0.45</v>
      </c>
      <c r="AS1336" t="s">
        <v>98</v>
      </c>
      <c r="AT1336" s="39" t="s">
        <v>98</v>
      </c>
      <c r="AV1336" s="17"/>
      <c r="AW1336" t="s">
        <v>98</v>
      </c>
      <c r="AX1336" s="17" t="s">
        <v>98</v>
      </c>
      <c r="AY1336" s="17" t="s">
        <v>558</v>
      </c>
      <c r="BE1336" s="17"/>
      <c r="BH1336" s="17"/>
      <c r="BK1336" s="24">
        <v>46.47</v>
      </c>
      <c r="BL1336">
        <v>0</v>
      </c>
      <c r="BM1336">
        <v>0</v>
      </c>
      <c r="BN1336">
        <v>0</v>
      </c>
      <c r="BO1336" s="179">
        <v>0</v>
      </c>
      <c r="BP1336" s="179">
        <v>1</v>
      </c>
      <c r="BQ1336" s="179">
        <v>0</v>
      </c>
      <c r="BR1336" s="179">
        <v>0</v>
      </c>
      <c r="BS1336" s="17">
        <v>0</v>
      </c>
      <c r="BT1336" s="179">
        <v>0</v>
      </c>
      <c r="BU1336" s="179">
        <v>0</v>
      </c>
      <c r="BV1336" s="179">
        <v>0</v>
      </c>
      <c r="BW1336" s="17">
        <v>1</v>
      </c>
      <c r="BX1336" s="179">
        <v>0</v>
      </c>
      <c r="BY1336" s="179">
        <v>0</v>
      </c>
      <c r="BZ1336" s="179">
        <v>0</v>
      </c>
      <c r="CA1336" s="179">
        <v>0</v>
      </c>
      <c r="CB1336" s="17">
        <v>0</v>
      </c>
      <c r="CC1336" s="179">
        <v>1</v>
      </c>
      <c r="CD1336" s="179">
        <v>0</v>
      </c>
      <c r="CE1336" s="179">
        <v>0</v>
      </c>
      <c r="CF1336" s="179">
        <v>0</v>
      </c>
      <c r="CG1336" s="179">
        <v>0</v>
      </c>
      <c r="CH1336" s="179">
        <v>0</v>
      </c>
      <c r="CI1336" s="179">
        <v>1</v>
      </c>
      <c r="CJ1336" s="179">
        <v>0</v>
      </c>
      <c r="CK1336" s="179">
        <v>0</v>
      </c>
      <c r="CL1336" s="179">
        <v>0</v>
      </c>
      <c r="CM1336" s="17">
        <v>0</v>
      </c>
      <c r="CX1336" s="33" t="s">
        <v>85</v>
      </c>
    </row>
    <row r="1337" spans="1:102" x14ac:dyDescent="0.25">
      <c r="A1337">
        <v>1336</v>
      </c>
      <c r="B1337">
        <v>85</v>
      </c>
      <c r="C1337" s="24" t="s">
        <v>4279</v>
      </c>
      <c r="D1337" s="12">
        <v>6.2</v>
      </c>
      <c r="E1337" s="13">
        <v>4.9000000000000004</v>
      </c>
      <c r="F1337" s="7">
        <f t="shared" si="333"/>
        <v>1.2653061224489794</v>
      </c>
      <c r="G1337" s="7">
        <f t="shared" si="331"/>
        <v>1.2999999999999998</v>
      </c>
      <c r="H1337" s="15">
        <f t="shared" si="332"/>
        <v>11.100000000000001</v>
      </c>
      <c r="I1337" s="11">
        <f t="shared" si="327"/>
        <v>5.3910897683797435E-3</v>
      </c>
      <c r="J1337" s="32">
        <f t="shared" si="328"/>
        <v>4.2606999782356042E-3</v>
      </c>
      <c r="K1337" s="32">
        <f t="shared" si="329"/>
        <v>234.70321898002058</v>
      </c>
      <c r="L1337" s="8">
        <v>0</v>
      </c>
      <c r="M1337" s="9">
        <v>1</v>
      </c>
      <c r="N1337" s="8">
        <v>0</v>
      </c>
      <c r="O1337" s="9">
        <v>0</v>
      </c>
      <c r="P1337" s="9">
        <v>0</v>
      </c>
      <c r="Q1337" s="9">
        <v>1</v>
      </c>
      <c r="R1337" s="9">
        <v>0</v>
      </c>
      <c r="S1337" s="8">
        <v>55088</v>
      </c>
      <c r="T1337" s="9">
        <v>3</v>
      </c>
      <c r="U1337" s="9">
        <f t="shared" si="337"/>
        <v>55084</v>
      </c>
      <c r="V1337" s="9">
        <f t="shared" si="314"/>
        <v>15</v>
      </c>
      <c r="W1337" s="7">
        <f t="shared" si="334"/>
        <v>6.21</v>
      </c>
      <c r="X1337" s="7">
        <f t="shared" si="335"/>
        <v>34.26</v>
      </c>
      <c r="Y1337" s="9">
        <v>1</v>
      </c>
      <c r="Z1337" s="9">
        <v>0</v>
      </c>
      <c r="AA1337" s="9">
        <v>1</v>
      </c>
      <c r="AB1337" s="9">
        <v>0</v>
      </c>
      <c r="AC1337" s="9">
        <v>0</v>
      </c>
      <c r="AD1337" s="29">
        <v>0</v>
      </c>
      <c r="AE1337" s="187">
        <v>0</v>
      </c>
      <c r="AF1337" s="9">
        <v>1</v>
      </c>
      <c r="AG1337" s="29">
        <v>0</v>
      </c>
      <c r="AH1337" s="9">
        <v>0</v>
      </c>
      <c r="AI1337" s="29">
        <v>1</v>
      </c>
      <c r="AJ1337" s="20">
        <v>1984</v>
      </c>
      <c r="AK1337" s="32">
        <v>0.19</v>
      </c>
      <c r="AL1337" s="32">
        <v>0.63</v>
      </c>
      <c r="AM1337" s="32">
        <f t="shared" si="336"/>
        <v>0.09</v>
      </c>
      <c r="AN1337" s="32">
        <f t="shared" si="336"/>
        <v>0.09</v>
      </c>
      <c r="AO1337" s="41">
        <v>0.91</v>
      </c>
      <c r="AP1337" s="17">
        <v>0.09</v>
      </c>
      <c r="AQ1337" s="183">
        <v>0.55000000000000004</v>
      </c>
      <c r="AR1337" s="39">
        <v>0.45</v>
      </c>
      <c r="AS1337" t="s">
        <v>98</v>
      </c>
      <c r="AT1337" s="39" t="s">
        <v>98</v>
      </c>
      <c r="AV1337" s="17"/>
      <c r="AW1337" t="s">
        <v>98</v>
      </c>
      <c r="AX1337" s="17" t="s">
        <v>98</v>
      </c>
      <c r="AY1337" s="17" t="s">
        <v>558</v>
      </c>
      <c r="BE1337" s="17"/>
      <c r="BH1337" s="17"/>
      <c r="BK1337" s="24">
        <v>46.47</v>
      </c>
      <c r="BL1337">
        <v>0</v>
      </c>
      <c r="BM1337">
        <v>0</v>
      </c>
      <c r="BN1337">
        <v>0</v>
      </c>
      <c r="BO1337" s="179">
        <v>0</v>
      </c>
      <c r="BP1337" s="179">
        <v>1</v>
      </c>
      <c r="BQ1337" s="179">
        <v>0</v>
      </c>
      <c r="BR1337" s="179">
        <v>0</v>
      </c>
      <c r="BS1337" s="17">
        <v>0</v>
      </c>
      <c r="BT1337" s="179">
        <v>0</v>
      </c>
      <c r="BU1337" s="179">
        <v>0</v>
      </c>
      <c r="BV1337" s="179">
        <v>0</v>
      </c>
      <c r="BW1337" s="17">
        <v>1</v>
      </c>
      <c r="BX1337" s="179">
        <v>0</v>
      </c>
      <c r="BY1337" s="179">
        <v>0</v>
      </c>
      <c r="BZ1337" s="179">
        <v>0</v>
      </c>
      <c r="CA1337" s="179">
        <v>0</v>
      </c>
      <c r="CB1337" s="17">
        <v>0</v>
      </c>
      <c r="CC1337" s="179">
        <v>1</v>
      </c>
      <c r="CD1337" s="179">
        <v>0</v>
      </c>
      <c r="CE1337" s="179">
        <v>0</v>
      </c>
      <c r="CF1337" s="179">
        <v>0</v>
      </c>
      <c r="CG1337" s="179">
        <v>0</v>
      </c>
      <c r="CH1337" s="179">
        <v>0</v>
      </c>
      <c r="CI1337" s="179">
        <v>0</v>
      </c>
      <c r="CJ1337" s="179">
        <v>0</v>
      </c>
      <c r="CK1337" s="179">
        <v>0</v>
      </c>
      <c r="CL1337" s="179">
        <v>0</v>
      </c>
      <c r="CM1337" s="17">
        <v>0</v>
      </c>
      <c r="CX1337" s="33" t="s">
        <v>85</v>
      </c>
    </row>
    <row r="1338" spans="1:102" x14ac:dyDescent="0.25">
      <c r="A1338">
        <v>1337</v>
      </c>
      <c r="B1338">
        <v>85</v>
      </c>
      <c r="C1338" s="24" t="s">
        <v>4279</v>
      </c>
      <c r="D1338" s="12">
        <v>2.5</v>
      </c>
      <c r="E1338" s="13">
        <v>2.7</v>
      </c>
      <c r="F1338" s="7">
        <f t="shared" si="333"/>
        <v>0.92592592592592582</v>
      </c>
      <c r="G1338" s="7">
        <f t="shared" si="331"/>
        <v>-0.20000000000000018</v>
      </c>
      <c r="H1338" s="15">
        <f t="shared" si="332"/>
        <v>5.2</v>
      </c>
      <c r="I1338" s="11">
        <f t="shared" si="327"/>
        <v>3.1617249883565302E-3</v>
      </c>
      <c r="J1338" s="32">
        <f t="shared" si="328"/>
        <v>3.4146629874250533E-3</v>
      </c>
      <c r="K1338" s="32">
        <f t="shared" si="329"/>
        <v>292.85466931367222</v>
      </c>
      <c r="L1338" s="8">
        <v>0</v>
      </c>
      <c r="M1338" s="9">
        <v>1</v>
      </c>
      <c r="N1338" s="8">
        <v>0</v>
      </c>
      <c r="O1338" s="9">
        <v>0</v>
      </c>
      <c r="P1338" s="9">
        <v>0</v>
      </c>
      <c r="Q1338" s="9">
        <v>1</v>
      </c>
      <c r="R1338" s="9">
        <v>0</v>
      </c>
      <c r="S1338" s="8">
        <v>85766</v>
      </c>
      <c r="T1338" s="9">
        <v>2</v>
      </c>
      <c r="U1338" s="9">
        <f t="shared" si="337"/>
        <v>85763</v>
      </c>
      <c r="V1338" s="9">
        <f t="shared" si="314"/>
        <v>15</v>
      </c>
      <c r="W1338" s="7">
        <f t="shared" si="334"/>
        <v>6.21</v>
      </c>
      <c r="X1338" s="7">
        <f t="shared" si="335"/>
        <v>34.26</v>
      </c>
      <c r="Y1338" s="9">
        <v>1</v>
      </c>
      <c r="Z1338" s="9">
        <v>0</v>
      </c>
      <c r="AA1338" s="9">
        <v>1</v>
      </c>
      <c r="AB1338" s="9">
        <v>0</v>
      </c>
      <c r="AC1338" s="9">
        <v>0</v>
      </c>
      <c r="AD1338" s="29">
        <v>0</v>
      </c>
      <c r="AE1338" s="187">
        <v>0</v>
      </c>
      <c r="AF1338" s="9">
        <v>1</v>
      </c>
      <c r="AG1338" s="29">
        <v>0</v>
      </c>
      <c r="AH1338" s="9">
        <v>0</v>
      </c>
      <c r="AI1338" s="29">
        <v>1</v>
      </c>
      <c r="AJ1338" s="20">
        <v>1984</v>
      </c>
      <c r="AK1338" s="32">
        <v>0.19</v>
      </c>
      <c r="AL1338" s="32">
        <v>0.63</v>
      </c>
      <c r="AM1338" s="32">
        <f t="shared" si="336"/>
        <v>0.09</v>
      </c>
      <c r="AN1338" s="32">
        <f t="shared" si="336"/>
        <v>0.09</v>
      </c>
      <c r="AO1338" s="41">
        <v>0.91</v>
      </c>
      <c r="AP1338" s="17">
        <v>0.09</v>
      </c>
      <c r="AQ1338" s="183">
        <v>0.55000000000000004</v>
      </c>
      <c r="AR1338" s="39">
        <v>0.45</v>
      </c>
      <c r="AS1338" t="s">
        <v>98</v>
      </c>
      <c r="AT1338" s="39" t="s">
        <v>98</v>
      </c>
      <c r="AV1338" s="17"/>
      <c r="AW1338" t="s">
        <v>98</v>
      </c>
      <c r="AX1338" s="17" t="s">
        <v>98</v>
      </c>
      <c r="AY1338" s="17" t="s">
        <v>558</v>
      </c>
      <c r="BE1338" s="17"/>
      <c r="BH1338" s="17"/>
      <c r="BK1338" s="24">
        <v>46.47</v>
      </c>
      <c r="BL1338">
        <v>0</v>
      </c>
      <c r="BM1338">
        <v>0</v>
      </c>
      <c r="BN1338">
        <v>0</v>
      </c>
      <c r="BO1338" s="179">
        <v>0</v>
      </c>
      <c r="BP1338" s="179">
        <v>1</v>
      </c>
      <c r="BQ1338" s="179">
        <v>0</v>
      </c>
      <c r="BR1338" s="179">
        <v>0</v>
      </c>
      <c r="BS1338" s="17">
        <v>0</v>
      </c>
      <c r="BT1338" s="179">
        <v>0</v>
      </c>
      <c r="BU1338" s="179">
        <v>0</v>
      </c>
      <c r="BV1338" s="179">
        <v>0</v>
      </c>
      <c r="BW1338" s="17">
        <v>1</v>
      </c>
      <c r="BX1338" s="179">
        <v>0</v>
      </c>
      <c r="BY1338" s="179">
        <v>0</v>
      </c>
      <c r="BZ1338" s="179">
        <v>0</v>
      </c>
      <c r="CA1338" s="179">
        <v>0</v>
      </c>
      <c r="CB1338" s="17">
        <v>0</v>
      </c>
      <c r="CC1338" s="179">
        <v>1</v>
      </c>
      <c r="CD1338" s="179">
        <v>0</v>
      </c>
      <c r="CE1338" s="179">
        <v>0</v>
      </c>
      <c r="CF1338" s="179">
        <v>0</v>
      </c>
      <c r="CG1338" s="179">
        <v>0</v>
      </c>
      <c r="CH1338" s="179">
        <v>0</v>
      </c>
      <c r="CI1338" s="179">
        <v>1</v>
      </c>
      <c r="CJ1338" s="179">
        <v>0</v>
      </c>
      <c r="CK1338" s="179">
        <v>0</v>
      </c>
      <c r="CL1338" s="179">
        <v>0</v>
      </c>
      <c r="CM1338" s="17">
        <v>0</v>
      </c>
      <c r="CX1338" s="33" t="s">
        <v>85</v>
      </c>
    </row>
    <row r="1339" spans="1:102" x14ac:dyDescent="0.25">
      <c r="A1339">
        <v>1338</v>
      </c>
      <c r="B1339">
        <v>85</v>
      </c>
      <c r="C1339" s="24" t="s">
        <v>4279</v>
      </c>
      <c r="D1339" s="12">
        <v>1.2</v>
      </c>
      <c r="E1339" s="13">
        <v>4.8</v>
      </c>
      <c r="F1339" s="7">
        <f t="shared" si="333"/>
        <v>0.25</v>
      </c>
      <c r="G1339" s="7">
        <f t="shared" si="331"/>
        <v>-3.5999999999999996</v>
      </c>
      <c r="H1339" s="15">
        <f t="shared" si="332"/>
        <v>6</v>
      </c>
      <c r="I1339" s="11">
        <f t="shared" si="327"/>
        <v>1.0808537230561522E-3</v>
      </c>
      <c r="J1339" s="32">
        <f t="shared" si="328"/>
        <v>4.3234148922246087E-3</v>
      </c>
      <c r="K1339" s="32">
        <f t="shared" si="329"/>
        <v>231.29864353255513</v>
      </c>
      <c r="L1339" s="8">
        <v>0</v>
      </c>
      <c r="M1339" s="9">
        <v>1</v>
      </c>
      <c r="N1339" s="8">
        <v>0</v>
      </c>
      <c r="O1339" s="9">
        <v>0</v>
      </c>
      <c r="P1339" s="9">
        <v>0</v>
      </c>
      <c r="Q1339" s="9">
        <v>1</v>
      </c>
      <c r="R1339" s="9">
        <v>0</v>
      </c>
      <c r="S1339" s="8">
        <v>53502</v>
      </c>
      <c r="T1339" s="9">
        <v>2</v>
      </c>
      <c r="U1339" s="9">
        <f t="shared" si="337"/>
        <v>53499</v>
      </c>
      <c r="V1339" s="9">
        <f t="shared" si="314"/>
        <v>15</v>
      </c>
      <c r="W1339" s="7">
        <f t="shared" si="334"/>
        <v>6.21</v>
      </c>
      <c r="X1339" s="7">
        <f t="shared" si="335"/>
        <v>34.26</v>
      </c>
      <c r="Y1339" s="9">
        <v>1</v>
      </c>
      <c r="Z1339" s="9">
        <v>0</v>
      </c>
      <c r="AA1339" s="9">
        <v>1</v>
      </c>
      <c r="AB1339" s="9">
        <v>0</v>
      </c>
      <c r="AC1339" s="9">
        <v>0</v>
      </c>
      <c r="AD1339" s="29">
        <v>0</v>
      </c>
      <c r="AE1339" s="187">
        <v>0</v>
      </c>
      <c r="AF1339" s="9">
        <v>1</v>
      </c>
      <c r="AG1339" s="29">
        <v>0</v>
      </c>
      <c r="AH1339" s="9">
        <v>0</v>
      </c>
      <c r="AI1339" s="29">
        <v>1</v>
      </c>
      <c r="AJ1339" s="20">
        <v>1984</v>
      </c>
      <c r="AK1339" s="32">
        <v>0.19</v>
      </c>
      <c r="AL1339" s="32">
        <v>0.63</v>
      </c>
      <c r="AM1339" s="32">
        <f t="shared" si="336"/>
        <v>0.09</v>
      </c>
      <c r="AN1339" s="32">
        <f t="shared" si="336"/>
        <v>0.09</v>
      </c>
      <c r="AO1339" s="41">
        <v>0.91</v>
      </c>
      <c r="AP1339" s="17">
        <v>0.09</v>
      </c>
      <c r="AQ1339" s="183">
        <v>0.55000000000000004</v>
      </c>
      <c r="AR1339" s="39">
        <v>0.45</v>
      </c>
      <c r="AS1339" t="s">
        <v>98</v>
      </c>
      <c r="AT1339" s="39" t="s">
        <v>98</v>
      </c>
      <c r="AV1339" s="17"/>
      <c r="AW1339" t="s">
        <v>98</v>
      </c>
      <c r="AX1339" s="17" t="s">
        <v>98</v>
      </c>
      <c r="AY1339" s="17" t="s">
        <v>558</v>
      </c>
      <c r="BE1339" s="17"/>
      <c r="BH1339" s="17"/>
      <c r="BK1339" s="24">
        <v>46.47</v>
      </c>
      <c r="BL1339">
        <v>0</v>
      </c>
      <c r="BM1339">
        <v>0</v>
      </c>
      <c r="BN1339">
        <v>0</v>
      </c>
      <c r="BO1339" s="179">
        <v>0</v>
      </c>
      <c r="BP1339" s="179">
        <v>1</v>
      </c>
      <c r="BQ1339" s="179">
        <v>0</v>
      </c>
      <c r="BR1339" s="179">
        <v>0</v>
      </c>
      <c r="BS1339" s="17">
        <v>0</v>
      </c>
      <c r="BT1339" s="179">
        <v>0</v>
      </c>
      <c r="BU1339" s="179">
        <v>0</v>
      </c>
      <c r="BV1339" s="179">
        <v>0</v>
      </c>
      <c r="BW1339" s="17">
        <v>1</v>
      </c>
      <c r="BX1339" s="179">
        <v>0</v>
      </c>
      <c r="BY1339" s="179">
        <v>0</v>
      </c>
      <c r="BZ1339" s="179">
        <v>0</v>
      </c>
      <c r="CA1339" s="179">
        <v>0</v>
      </c>
      <c r="CB1339" s="17">
        <v>0</v>
      </c>
      <c r="CC1339" s="179">
        <v>1</v>
      </c>
      <c r="CD1339" s="179">
        <v>0</v>
      </c>
      <c r="CE1339" s="179">
        <v>0</v>
      </c>
      <c r="CF1339" s="179">
        <v>0</v>
      </c>
      <c r="CG1339" s="179">
        <v>0</v>
      </c>
      <c r="CH1339" s="179">
        <v>0</v>
      </c>
      <c r="CI1339" s="179">
        <v>1</v>
      </c>
      <c r="CJ1339" s="179">
        <v>0</v>
      </c>
      <c r="CK1339" s="179">
        <v>0</v>
      </c>
      <c r="CL1339" s="179">
        <v>0</v>
      </c>
      <c r="CM1339" s="17">
        <v>0</v>
      </c>
      <c r="CX1339" s="33" t="s">
        <v>85</v>
      </c>
    </row>
    <row r="1340" spans="1:102" x14ac:dyDescent="0.25">
      <c r="A1340">
        <v>1339</v>
      </c>
      <c r="B1340">
        <v>85</v>
      </c>
      <c r="C1340" s="24" t="s">
        <v>4279</v>
      </c>
      <c r="D1340" s="12">
        <v>0.1</v>
      </c>
      <c r="E1340" s="13">
        <v>5.2</v>
      </c>
      <c r="F1340" s="7">
        <f t="shared" si="333"/>
        <v>1.9230769230769232E-2</v>
      </c>
      <c r="G1340" s="7">
        <f t="shared" si="331"/>
        <v>-5.1000000000000005</v>
      </c>
      <c r="H1340" s="15">
        <f t="shared" si="332"/>
        <v>5.3</v>
      </c>
      <c r="I1340" s="11">
        <f t="shared" si="327"/>
        <v>8.3390066853823353E-5</v>
      </c>
      <c r="J1340" s="32">
        <f t="shared" si="328"/>
        <v>4.3362834763988143E-3</v>
      </c>
      <c r="K1340" s="32">
        <f t="shared" si="329"/>
        <v>230.61222944549684</v>
      </c>
      <c r="L1340" s="8">
        <v>0</v>
      </c>
      <c r="M1340" s="9">
        <v>1</v>
      </c>
      <c r="N1340" s="8">
        <v>0</v>
      </c>
      <c r="O1340" s="9">
        <v>0</v>
      </c>
      <c r="P1340" s="9">
        <v>0</v>
      </c>
      <c r="Q1340" s="9">
        <v>1</v>
      </c>
      <c r="R1340" s="9">
        <v>0</v>
      </c>
      <c r="S1340" s="8">
        <v>53186</v>
      </c>
      <c r="T1340" s="9">
        <v>3</v>
      </c>
      <c r="U1340" s="9">
        <f t="shared" si="337"/>
        <v>53182</v>
      </c>
      <c r="V1340" s="9">
        <f t="shared" si="314"/>
        <v>15</v>
      </c>
      <c r="W1340" s="7">
        <f t="shared" si="334"/>
        <v>6.21</v>
      </c>
      <c r="X1340" s="7">
        <f t="shared" si="335"/>
        <v>34.26</v>
      </c>
      <c r="Y1340" s="9">
        <v>1</v>
      </c>
      <c r="Z1340" s="9">
        <v>0</v>
      </c>
      <c r="AA1340" s="9">
        <v>1</v>
      </c>
      <c r="AB1340" s="9">
        <v>0</v>
      </c>
      <c r="AC1340" s="9">
        <v>0</v>
      </c>
      <c r="AD1340" s="29">
        <v>0</v>
      </c>
      <c r="AE1340" s="187">
        <v>0</v>
      </c>
      <c r="AF1340" s="9">
        <v>1</v>
      </c>
      <c r="AG1340" s="29">
        <v>0</v>
      </c>
      <c r="AH1340" s="9">
        <v>0</v>
      </c>
      <c r="AI1340" s="29">
        <v>1</v>
      </c>
      <c r="AJ1340" s="20">
        <v>1984</v>
      </c>
      <c r="AK1340" s="32">
        <v>0.19</v>
      </c>
      <c r="AL1340" s="32">
        <v>0.63</v>
      </c>
      <c r="AM1340" s="32">
        <f t="shared" si="336"/>
        <v>0.09</v>
      </c>
      <c r="AN1340" s="32">
        <f t="shared" si="336"/>
        <v>0.09</v>
      </c>
      <c r="AO1340" s="41">
        <v>0.91</v>
      </c>
      <c r="AP1340" s="17">
        <v>0.09</v>
      </c>
      <c r="AQ1340" s="183">
        <v>0.55000000000000004</v>
      </c>
      <c r="AR1340" s="39">
        <v>0.45</v>
      </c>
      <c r="AS1340" t="s">
        <v>98</v>
      </c>
      <c r="AT1340" s="39" t="s">
        <v>98</v>
      </c>
      <c r="AV1340" s="17"/>
      <c r="AW1340" t="s">
        <v>98</v>
      </c>
      <c r="AX1340" s="17" t="s">
        <v>98</v>
      </c>
      <c r="AY1340" s="17" t="s">
        <v>558</v>
      </c>
      <c r="BE1340" s="17"/>
      <c r="BH1340" s="17"/>
      <c r="BK1340" s="24">
        <v>46.47</v>
      </c>
      <c r="BL1340">
        <v>0</v>
      </c>
      <c r="BM1340">
        <v>0</v>
      </c>
      <c r="BN1340">
        <v>0</v>
      </c>
      <c r="BO1340" s="179">
        <v>0</v>
      </c>
      <c r="BP1340" s="179">
        <v>1</v>
      </c>
      <c r="BQ1340" s="179">
        <v>0</v>
      </c>
      <c r="BR1340" s="179">
        <v>0</v>
      </c>
      <c r="BS1340" s="17">
        <v>0</v>
      </c>
      <c r="BT1340" s="179">
        <v>0</v>
      </c>
      <c r="BU1340" s="179">
        <v>0</v>
      </c>
      <c r="BV1340" s="179">
        <v>0</v>
      </c>
      <c r="BW1340" s="17">
        <v>1</v>
      </c>
      <c r="BX1340" s="179">
        <v>0</v>
      </c>
      <c r="BY1340" s="179">
        <v>0</v>
      </c>
      <c r="BZ1340" s="179">
        <v>0</v>
      </c>
      <c r="CA1340" s="179">
        <v>0</v>
      </c>
      <c r="CB1340" s="17">
        <v>0</v>
      </c>
      <c r="CC1340" s="179">
        <v>1</v>
      </c>
      <c r="CD1340" s="179">
        <v>0</v>
      </c>
      <c r="CE1340" s="179">
        <v>0</v>
      </c>
      <c r="CF1340" s="179">
        <v>0</v>
      </c>
      <c r="CG1340" s="179">
        <v>0</v>
      </c>
      <c r="CH1340" s="179">
        <v>0</v>
      </c>
      <c r="CI1340" s="179">
        <v>1</v>
      </c>
      <c r="CJ1340" s="179">
        <v>0</v>
      </c>
      <c r="CK1340" s="179">
        <v>0</v>
      </c>
      <c r="CL1340" s="179">
        <v>0</v>
      </c>
      <c r="CM1340" s="17">
        <v>0</v>
      </c>
      <c r="CX1340" s="33" t="s">
        <v>85</v>
      </c>
    </row>
    <row r="1341" spans="1:102" x14ac:dyDescent="0.25">
      <c r="A1341">
        <v>1340</v>
      </c>
      <c r="B1341">
        <v>85</v>
      </c>
      <c r="C1341" s="24" t="s">
        <v>4279</v>
      </c>
      <c r="D1341" s="12">
        <v>3.4</v>
      </c>
      <c r="E1341" s="13">
        <v>6.7</v>
      </c>
      <c r="F1341" s="7">
        <f t="shared" si="333"/>
        <v>0.5074626865671642</v>
      </c>
      <c r="G1341" s="7">
        <f t="shared" si="331"/>
        <v>-3.3000000000000003</v>
      </c>
      <c r="H1341" s="15">
        <f t="shared" si="332"/>
        <v>10.1</v>
      </c>
      <c r="I1341" s="11">
        <f t="shared" si="327"/>
        <v>2.1622118775231468E-3</v>
      </c>
      <c r="J1341" s="32">
        <f t="shared" si="328"/>
        <v>4.2608292880603194E-3</v>
      </c>
      <c r="K1341" s="32">
        <f t="shared" si="329"/>
        <v>234.69609608678678</v>
      </c>
      <c r="L1341" s="8">
        <v>0</v>
      </c>
      <c r="M1341" s="9">
        <v>1</v>
      </c>
      <c r="N1341" s="8">
        <v>0</v>
      </c>
      <c r="O1341" s="9">
        <v>0</v>
      </c>
      <c r="P1341" s="9">
        <v>0</v>
      </c>
      <c r="Q1341" s="9">
        <v>1</v>
      </c>
      <c r="R1341" s="9">
        <v>0</v>
      </c>
      <c r="S1341" s="8">
        <v>55088</v>
      </c>
      <c r="T1341" s="9">
        <v>5</v>
      </c>
      <c r="U1341" s="9">
        <f t="shared" si="337"/>
        <v>55082</v>
      </c>
      <c r="V1341" s="9">
        <f t="shared" si="314"/>
        <v>15</v>
      </c>
      <c r="W1341" s="7">
        <f t="shared" si="334"/>
        <v>6.21</v>
      </c>
      <c r="X1341" s="7">
        <f t="shared" si="335"/>
        <v>34.26</v>
      </c>
      <c r="Y1341" s="9">
        <v>1</v>
      </c>
      <c r="Z1341" s="9">
        <v>0</v>
      </c>
      <c r="AA1341" s="9">
        <v>1</v>
      </c>
      <c r="AB1341" s="9">
        <v>0</v>
      </c>
      <c r="AC1341" s="9">
        <v>0</v>
      </c>
      <c r="AD1341" s="29">
        <v>0</v>
      </c>
      <c r="AE1341" s="187">
        <v>0</v>
      </c>
      <c r="AF1341" s="9">
        <v>1</v>
      </c>
      <c r="AG1341" s="29">
        <v>0</v>
      </c>
      <c r="AH1341" s="9">
        <v>0</v>
      </c>
      <c r="AI1341" s="29">
        <v>1</v>
      </c>
      <c r="AJ1341" s="20">
        <v>1984</v>
      </c>
      <c r="AK1341" s="32">
        <v>0.19</v>
      </c>
      <c r="AL1341" s="32">
        <v>0.63</v>
      </c>
      <c r="AM1341" s="32">
        <f t="shared" si="336"/>
        <v>0.09</v>
      </c>
      <c r="AN1341" s="32">
        <f t="shared" si="336"/>
        <v>0.09</v>
      </c>
      <c r="AO1341" s="41">
        <v>0.91</v>
      </c>
      <c r="AP1341" s="17">
        <v>0.09</v>
      </c>
      <c r="AQ1341" s="183">
        <v>0.55000000000000004</v>
      </c>
      <c r="AR1341" s="39">
        <v>0.45</v>
      </c>
      <c r="AS1341" t="s">
        <v>98</v>
      </c>
      <c r="AT1341" s="39" t="s">
        <v>98</v>
      </c>
      <c r="AV1341" s="17"/>
      <c r="AW1341" t="s">
        <v>98</v>
      </c>
      <c r="AX1341" s="17" t="s">
        <v>98</v>
      </c>
      <c r="AY1341" s="17" t="s">
        <v>558</v>
      </c>
      <c r="BE1341" s="17"/>
      <c r="BH1341" s="17"/>
      <c r="BK1341" s="24">
        <v>46.47</v>
      </c>
      <c r="BL1341">
        <v>0</v>
      </c>
      <c r="BM1341">
        <v>0</v>
      </c>
      <c r="BN1341">
        <v>0</v>
      </c>
      <c r="BO1341" s="179">
        <v>0</v>
      </c>
      <c r="BP1341" s="179">
        <v>1</v>
      </c>
      <c r="BQ1341" s="179">
        <v>0</v>
      </c>
      <c r="BR1341" s="179">
        <v>0</v>
      </c>
      <c r="BS1341" s="17">
        <v>0</v>
      </c>
      <c r="BT1341" s="179">
        <v>0</v>
      </c>
      <c r="BU1341" s="179">
        <v>0</v>
      </c>
      <c r="BV1341" s="179">
        <v>0</v>
      </c>
      <c r="BW1341" s="17">
        <v>1</v>
      </c>
      <c r="BX1341" s="179">
        <v>0</v>
      </c>
      <c r="BY1341" s="179">
        <v>0</v>
      </c>
      <c r="BZ1341" s="179">
        <v>0</v>
      </c>
      <c r="CA1341" s="179">
        <v>0</v>
      </c>
      <c r="CB1341" s="17">
        <v>0</v>
      </c>
      <c r="CC1341" s="179">
        <v>1</v>
      </c>
      <c r="CD1341" s="179">
        <v>0</v>
      </c>
      <c r="CE1341" s="179">
        <v>0</v>
      </c>
      <c r="CF1341" s="179">
        <v>0</v>
      </c>
      <c r="CG1341" s="179">
        <v>0</v>
      </c>
      <c r="CH1341" s="179">
        <v>0</v>
      </c>
      <c r="CI1341" s="179">
        <v>1</v>
      </c>
      <c r="CJ1341" s="179">
        <v>0</v>
      </c>
      <c r="CK1341" s="179">
        <v>0</v>
      </c>
      <c r="CL1341" s="179">
        <v>0</v>
      </c>
      <c r="CM1341" s="17">
        <v>0</v>
      </c>
      <c r="CX1341" s="33" t="s">
        <v>85</v>
      </c>
    </row>
    <row r="1342" spans="1:102" x14ac:dyDescent="0.25">
      <c r="A1342">
        <v>1341</v>
      </c>
      <c r="B1342">
        <v>85</v>
      </c>
      <c r="C1342" s="24" t="s">
        <v>4279</v>
      </c>
      <c r="D1342" s="12">
        <v>7.2</v>
      </c>
      <c r="E1342" s="13">
        <v>5</v>
      </c>
      <c r="F1342" s="7">
        <f t="shared" si="333"/>
        <v>1.44</v>
      </c>
      <c r="G1342" s="7">
        <f t="shared" si="331"/>
        <v>2.2000000000000002</v>
      </c>
      <c r="H1342" s="15">
        <f t="shared" si="332"/>
        <v>12.2</v>
      </c>
      <c r="I1342" s="11">
        <f t="shared" si="327"/>
        <v>6.1353816498241178E-3</v>
      </c>
      <c r="J1342" s="32">
        <f t="shared" si="328"/>
        <v>4.2606817012667483E-3</v>
      </c>
      <c r="K1342" s="32">
        <f t="shared" si="329"/>
        <v>234.70422578215332</v>
      </c>
      <c r="L1342" s="8">
        <v>0</v>
      </c>
      <c r="M1342" s="9">
        <v>1</v>
      </c>
      <c r="N1342" s="8">
        <v>0</v>
      </c>
      <c r="O1342" s="9">
        <v>0</v>
      </c>
      <c r="P1342" s="9">
        <v>0</v>
      </c>
      <c r="Q1342" s="9">
        <v>1</v>
      </c>
      <c r="R1342" s="9">
        <v>0</v>
      </c>
      <c r="S1342" s="8">
        <v>55088</v>
      </c>
      <c r="T1342" s="9">
        <v>3</v>
      </c>
      <c r="U1342" s="9">
        <f t="shared" si="337"/>
        <v>55084</v>
      </c>
      <c r="V1342" s="9">
        <f t="shared" si="314"/>
        <v>15</v>
      </c>
      <c r="W1342" s="7">
        <f t="shared" si="334"/>
        <v>6.21</v>
      </c>
      <c r="X1342" s="7">
        <f t="shared" si="335"/>
        <v>34.26</v>
      </c>
      <c r="Y1342" s="9">
        <v>1</v>
      </c>
      <c r="Z1342" s="9">
        <v>0</v>
      </c>
      <c r="AA1342" s="9">
        <v>1</v>
      </c>
      <c r="AB1342" s="9">
        <v>0</v>
      </c>
      <c r="AC1342" s="9">
        <v>0</v>
      </c>
      <c r="AD1342" s="29">
        <v>0</v>
      </c>
      <c r="AE1342" s="187">
        <v>0</v>
      </c>
      <c r="AF1342" s="9">
        <v>1</v>
      </c>
      <c r="AG1342" s="29">
        <v>0</v>
      </c>
      <c r="AH1342" s="9">
        <v>0</v>
      </c>
      <c r="AI1342" s="29">
        <v>1</v>
      </c>
      <c r="AJ1342" s="20">
        <v>1984</v>
      </c>
      <c r="AK1342" s="32">
        <v>0.19</v>
      </c>
      <c r="AL1342" s="32">
        <v>0.63</v>
      </c>
      <c r="AM1342" s="32">
        <f t="shared" si="336"/>
        <v>0.09</v>
      </c>
      <c r="AN1342" s="32">
        <f t="shared" si="336"/>
        <v>0.09</v>
      </c>
      <c r="AO1342" s="41">
        <v>0.91</v>
      </c>
      <c r="AP1342" s="17">
        <v>0.09</v>
      </c>
      <c r="AQ1342" s="183">
        <v>0.55000000000000004</v>
      </c>
      <c r="AR1342" s="39">
        <v>0.45</v>
      </c>
      <c r="AS1342" t="s">
        <v>98</v>
      </c>
      <c r="AT1342" s="39" t="s">
        <v>98</v>
      </c>
      <c r="AV1342" s="17"/>
      <c r="AW1342" t="s">
        <v>98</v>
      </c>
      <c r="AX1342" s="17" t="s">
        <v>98</v>
      </c>
      <c r="AY1342" s="17" t="s">
        <v>558</v>
      </c>
      <c r="BE1342" s="17"/>
      <c r="BH1342" s="17"/>
      <c r="BK1342" s="24">
        <v>46.47</v>
      </c>
      <c r="BL1342">
        <v>0</v>
      </c>
      <c r="BM1342">
        <v>0</v>
      </c>
      <c r="BN1342">
        <v>0</v>
      </c>
      <c r="BO1342" s="179">
        <v>0</v>
      </c>
      <c r="BP1342" s="179">
        <v>1</v>
      </c>
      <c r="BQ1342" s="179">
        <v>0</v>
      </c>
      <c r="BR1342" s="179">
        <v>0</v>
      </c>
      <c r="BS1342" s="17">
        <v>0</v>
      </c>
      <c r="BT1342" s="179">
        <v>0</v>
      </c>
      <c r="BU1342" s="179">
        <v>0</v>
      </c>
      <c r="BV1342" s="179">
        <v>0</v>
      </c>
      <c r="BW1342" s="17">
        <v>1</v>
      </c>
      <c r="BX1342" s="179">
        <v>0</v>
      </c>
      <c r="BY1342" s="179">
        <v>0</v>
      </c>
      <c r="BZ1342" s="179">
        <v>0</v>
      </c>
      <c r="CA1342" s="179">
        <v>0</v>
      </c>
      <c r="CB1342" s="17">
        <v>0</v>
      </c>
      <c r="CC1342" s="179">
        <v>1</v>
      </c>
      <c r="CD1342" s="179">
        <v>0</v>
      </c>
      <c r="CE1342" s="179">
        <v>0</v>
      </c>
      <c r="CF1342" s="179">
        <v>0</v>
      </c>
      <c r="CG1342" s="179">
        <v>0</v>
      </c>
      <c r="CH1342" s="179">
        <v>0</v>
      </c>
      <c r="CI1342" s="179">
        <v>0</v>
      </c>
      <c r="CJ1342" s="179">
        <v>0</v>
      </c>
      <c r="CK1342" s="179">
        <v>0</v>
      </c>
      <c r="CL1342" s="179">
        <v>0</v>
      </c>
      <c r="CM1342" s="17">
        <v>0</v>
      </c>
      <c r="CX1342" s="33" t="s">
        <v>85</v>
      </c>
    </row>
    <row r="1343" spans="1:102" x14ac:dyDescent="0.25">
      <c r="A1343">
        <v>1342</v>
      </c>
      <c r="B1343">
        <v>86</v>
      </c>
      <c r="C1343" s="24" t="s">
        <v>4284</v>
      </c>
      <c r="D1343" s="12">
        <v>8.1329403363969099</v>
      </c>
      <c r="E1343" s="13">
        <v>0.24097600996731586</v>
      </c>
      <c r="F1343" s="7">
        <v>33.75</v>
      </c>
      <c r="G1343" s="7">
        <f t="shared" ref="G1343:G1367" si="338">D1343-E1343</f>
        <v>7.8919643264295942</v>
      </c>
      <c r="H1343" s="15">
        <f t="shared" ref="H1343:H1367" si="339">D1343+E1343</f>
        <v>8.3739163463642257</v>
      </c>
      <c r="I1343" s="11">
        <f t="shared" si="327"/>
        <v>0.26154098862750297</v>
      </c>
      <c r="J1343" s="32">
        <f t="shared" si="328"/>
        <v>7.7493626260000878E-3</v>
      </c>
      <c r="K1343" s="32">
        <f t="shared" si="329"/>
        <v>129.0428707833176</v>
      </c>
      <c r="L1343" s="8">
        <v>1</v>
      </c>
      <c r="M1343" s="9">
        <v>0</v>
      </c>
      <c r="N1343" s="8">
        <v>0</v>
      </c>
      <c r="O1343" s="9">
        <v>0</v>
      </c>
      <c r="P1343" s="9">
        <v>0</v>
      </c>
      <c r="Q1343" s="9">
        <v>1</v>
      </c>
      <c r="R1343" s="9">
        <v>0</v>
      </c>
      <c r="S1343" s="8">
        <v>15523</v>
      </c>
      <c r="T1343" s="9">
        <v>9</v>
      </c>
      <c r="U1343" s="9">
        <f t="shared" si="337"/>
        <v>15513</v>
      </c>
      <c r="V1343" s="9">
        <f t="shared" si="314"/>
        <v>7</v>
      </c>
      <c r="W1343" s="7">
        <f>AK1343*0+AL1343*8+AM1343*11+AN1343*15</f>
        <v>5.56</v>
      </c>
      <c r="X1343" s="7">
        <v>16.899999999999999</v>
      </c>
      <c r="Y1343" s="9">
        <v>0</v>
      </c>
      <c r="Z1343" s="9">
        <v>1</v>
      </c>
      <c r="AA1343" s="9">
        <v>0</v>
      </c>
      <c r="AB1343" s="9">
        <v>0</v>
      </c>
      <c r="AC1343" s="9">
        <v>1</v>
      </c>
      <c r="AD1343" s="29">
        <v>0</v>
      </c>
      <c r="AE1343" s="187">
        <v>0</v>
      </c>
      <c r="AF1343" s="9">
        <v>0</v>
      </c>
      <c r="AG1343" s="29">
        <v>1</v>
      </c>
      <c r="AH1343" s="9">
        <v>1</v>
      </c>
      <c r="AI1343" s="29">
        <v>0</v>
      </c>
      <c r="AJ1343" s="20">
        <v>1980</v>
      </c>
      <c r="AK1343" s="32">
        <v>0.37</v>
      </c>
      <c r="AL1343" s="32">
        <v>0.51</v>
      </c>
      <c r="AM1343" s="32">
        <v>0.08</v>
      </c>
      <c r="AN1343" s="42">
        <f>1-AK1343-AL1343-AM1343</f>
        <v>3.9999999999999994E-2</v>
      </c>
      <c r="AO1343" s="41">
        <v>1</v>
      </c>
      <c r="AP1343" s="17">
        <v>0</v>
      </c>
      <c r="AQ1343" s="183">
        <v>1</v>
      </c>
      <c r="AR1343" s="39">
        <v>0</v>
      </c>
      <c r="AS1343">
        <v>1</v>
      </c>
      <c r="AT1343" s="39">
        <v>0</v>
      </c>
      <c r="AV1343" s="17"/>
      <c r="AW1343" s="179">
        <v>0</v>
      </c>
      <c r="AX1343" s="17">
        <v>1</v>
      </c>
      <c r="AY1343" s="17" t="s">
        <v>524</v>
      </c>
      <c r="BE1343" s="17"/>
      <c r="BH1343" s="17"/>
      <c r="BK1343" s="92">
        <f>W1343+X1343+6</f>
        <v>28.459999999999997</v>
      </c>
      <c r="BL1343">
        <v>1</v>
      </c>
      <c r="BM1343">
        <v>0</v>
      </c>
      <c r="BN1343">
        <v>0</v>
      </c>
      <c r="BO1343" s="179">
        <v>0</v>
      </c>
      <c r="BP1343" s="179">
        <v>0</v>
      </c>
      <c r="BQ1343" s="179">
        <v>0</v>
      </c>
      <c r="BR1343" s="179">
        <v>0</v>
      </c>
      <c r="BS1343" s="17">
        <v>0</v>
      </c>
      <c r="BT1343" s="179">
        <v>0</v>
      </c>
      <c r="BU1343" s="179">
        <v>0</v>
      </c>
      <c r="BV1343" s="179">
        <v>0</v>
      </c>
      <c r="BW1343" s="17">
        <v>1</v>
      </c>
      <c r="BX1343" s="179">
        <v>0</v>
      </c>
      <c r="BY1343" s="179">
        <v>0</v>
      </c>
      <c r="BZ1343" s="179">
        <v>0</v>
      </c>
      <c r="CA1343" s="179">
        <v>0</v>
      </c>
      <c r="CB1343" s="17">
        <v>0</v>
      </c>
      <c r="CC1343" s="179">
        <v>0</v>
      </c>
      <c r="CD1343" s="179">
        <v>0</v>
      </c>
      <c r="CE1343" s="179">
        <v>1</v>
      </c>
      <c r="CF1343" s="179">
        <v>1</v>
      </c>
      <c r="CG1343" s="179">
        <v>0</v>
      </c>
      <c r="CH1343" s="179">
        <v>0</v>
      </c>
      <c r="CI1343" s="179">
        <v>0</v>
      </c>
      <c r="CJ1343" s="179">
        <v>0</v>
      </c>
      <c r="CK1343" s="179">
        <v>0</v>
      </c>
      <c r="CL1343" s="179">
        <v>0</v>
      </c>
      <c r="CM1343" s="17">
        <v>0</v>
      </c>
      <c r="CX1343" s="33" t="s">
        <v>85</v>
      </c>
    </row>
    <row r="1344" spans="1:102" x14ac:dyDescent="0.25">
      <c r="A1344">
        <v>1343</v>
      </c>
      <c r="B1344">
        <v>86</v>
      </c>
      <c r="C1344" s="24" t="s">
        <v>4284</v>
      </c>
      <c r="D1344" s="12">
        <v>6.7846826330989263</v>
      </c>
      <c r="E1344" s="13">
        <v>0.15902827749286486</v>
      </c>
      <c r="F1344" s="7">
        <v>42.663372452130943</v>
      </c>
      <c r="G1344" s="7">
        <f t="shared" si="338"/>
        <v>6.625654355606061</v>
      </c>
      <c r="H1344" s="15">
        <f t="shared" si="339"/>
        <v>6.9437109105917916</v>
      </c>
      <c r="I1344" s="11">
        <f t="shared" si="327"/>
        <v>0.32405316507561005</v>
      </c>
      <c r="J1344" s="32">
        <f t="shared" si="328"/>
        <v>7.5955824973565648E-3</v>
      </c>
      <c r="K1344" s="32">
        <f t="shared" si="329"/>
        <v>131.655472157405</v>
      </c>
      <c r="L1344" s="8">
        <v>1</v>
      </c>
      <c r="M1344" s="9">
        <v>0</v>
      </c>
      <c r="N1344" s="8">
        <v>0</v>
      </c>
      <c r="O1344" s="9">
        <v>0</v>
      </c>
      <c r="P1344" s="9">
        <v>0</v>
      </c>
      <c r="Q1344" s="9">
        <v>1</v>
      </c>
      <c r="R1344" s="9">
        <v>0</v>
      </c>
      <c r="S1344" s="8">
        <v>15523</v>
      </c>
      <c r="T1344" s="9">
        <v>9</v>
      </c>
      <c r="U1344" s="9">
        <f t="shared" ref="U1344:U1350" si="340">S1344-T1344-1</f>
        <v>15513</v>
      </c>
      <c r="V1344" s="9">
        <f t="shared" si="314"/>
        <v>7</v>
      </c>
      <c r="W1344" s="7">
        <f t="shared" ref="W1344:W1349" si="341">AK1344*0+AL1344*8+AM1344*11+AN1344*15</f>
        <v>5.56</v>
      </c>
      <c r="X1344" s="7">
        <v>16.899999999999999</v>
      </c>
      <c r="Y1344" s="9">
        <v>0</v>
      </c>
      <c r="Z1344" s="9">
        <v>1</v>
      </c>
      <c r="AA1344" s="9">
        <v>0</v>
      </c>
      <c r="AB1344" s="9">
        <v>0</v>
      </c>
      <c r="AC1344" s="9">
        <v>1</v>
      </c>
      <c r="AD1344" s="29">
        <v>0</v>
      </c>
      <c r="AE1344" s="187">
        <v>0</v>
      </c>
      <c r="AF1344" s="9">
        <v>0</v>
      </c>
      <c r="AG1344" s="29">
        <v>1</v>
      </c>
      <c r="AH1344" s="9">
        <v>1</v>
      </c>
      <c r="AI1344" s="29">
        <v>0</v>
      </c>
      <c r="AJ1344" s="20">
        <v>1980</v>
      </c>
      <c r="AK1344" s="32">
        <v>0.37</v>
      </c>
      <c r="AL1344" s="32">
        <v>0.51</v>
      </c>
      <c r="AM1344" s="32">
        <v>0.08</v>
      </c>
      <c r="AN1344" s="42">
        <f t="shared" ref="AN1344:AN1349" si="342">1-AK1344-AL1344-AM1344</f>
        <v>3.9999999999999994E-2</v>
      </c>
      <c r="AO1344" s="41">
        <v>1</v>
      </c>
      <c r="AP1344" s="17">
        <v>0</v>
      </c>
      <c r="AQ1344" s="183">
        <v>1</v>
      </c>
      <c r="AR1344" s="39">
        <v>0</v>
      </c>
      <c r="AS1344">
        <v>1</v>
      </c>
      <c r="AT1344" s="39">
        <v>0</v>
      </c>
      <c r="AV1344" s="17"/>
      <c r="AW1344" s="179">
        <v>0</v>
      </c>
      <c r="AX1344" s="17">
        <v>1</v>
      </c>
      <c r="AY1344" s="17" t="s">
        <v>524</v>
      </c>
      <c r="BE1344" s="17"/>
      <c r="BH1344" s="17"/>
      <c r="BK1344" s="92">
        <f t="shared" ref="BK1344:BK1349" si="343">W1344+X1344+6</f>
        <v>28.459999999999997</v>
      </c>
      <c r="BL1344">
        <v>1</v>
      </c>
      <c r="BM1344">
        <v>0</v>
      </c>
      <c r="BN1344">
        <v>0</v>
      </c>
      <c r="BO1344" s="179">
        <v>0</v>
      </c>
      <c r="BP1344" s="179">
        <v>0</v>
      </c>
      <c r="BQ1344" s="179">
        <v>0</v>
      </c>
      <c r="BR1344" s="179">
        <v>0</v>
      </c>
      <c r="BS1344" s="17">
        <v>0</v>
      </c>
      <c r="BT1344" s="179">
        <v>0</v>
      </c>
      <c r="BU1344" s="179">
        <v>0</v>
      </c>
      <c r="BV1344" s="179">
        <v>0</v>
      </c>
      <c r="BW1344" s="17">
        <v>1</v>
      </c>
      <c r="BX1344" s="179">
        <v>0</v>
      </c>
      <c r="BY1344" s="179">
        <v>0</v>
      </c>
      <c r="BZ1344" s="179">
        <v>0</v>
      </c>
      <c r="CA1344" s="179">
        <v>0</v>
      </c>
      <c r="CB1344" s="17">
        <v>0</v>
      </c>
      <c r="CC1344" s="179">
        <v>0</v>
      </c>
      <c r="CD1344" s="179">
        <v>0</v>
      </c>
      <c r="CE1344" s="179">
        <v>1</v>
      </c>
      <c r="CF1344" s="179">
        <v>1</v>
      </c>
      <c r="CG1344" s="179">
        <v>0</v>
      </c>
      <c r="CH1344" s="179">
        <v>0</v>
      </c>
      <c r="CI1344" s="179">
        <v>0</v>
      </c>
      <c r="CJ1344" s="179">
        <v>0</v>
      </c>
      <c r="CK1344" s="179">
        <v>0</v>
      </c>
      <c r="CL1344" s="179">
        <v>0</v>
      </c>
      <c r="CM1344" s="17">
        <v>0</v>
      </c>
      <c r="CX1344" s="33" t="s">
        <v>85</v>
      </c>
    </row>
    <row r="1345" spans="1:102" x14ac:dyDescent="0.25">
      <c r="A1345">
        <v>1344</v>
      </c>
      <c r="B1345">
        <v>86</v>
      </c>
      <c r="C1345" s="24" t="s">
        <v>4284</v>
      </c>
      <c r="D1345" s="12">
        <v>7.3742237934721233</v>
      </c>
      <c r="E1345" s="13">
        <v>0.1407441597965722</v>
      </c>
      <c r="F1345" s="7">
        <v>52.394527802294796</v>
      </c>
      <c r="G1345" s="7">
        <f t="shared" si="338"/>
        <v>7.2334796336755511</v>
      </c>
      <c r="H1345" s="15">
        <f t="shared" si="339"/>
        <v>7.5149679532686955</v>
      </c>
      <c r="I1345" s="11">
        <f t="shared" si="327"/>
        <v>0.38775473579956049</v>
      </c>
      <c r="J1345" s="32">
        <f t="shared" si="328"/>
        <v>7.4006723996580693E-3</v>
      </c>
      <c r="K1345" s="32">
        <f t="shared" si="329"/>
        <v>135.12285722121717</v>
      </c>
      <c r="L1345" s="8">
        <v>1</v>
      </c>
      <c r="M1345" s="9">
        <v>0</v>
      </c>
      <c r="N1345" s="8">
        <v>0</v>
      </c>
      <c r="O1345" s="9">
        <v>0</v>
      </c>
      <c r="P1345" s="9">
        <v>0</v>
      </c>
      <c r="Q1345" s="9">
        <v>1</v>
      </c>
      <c r="R1345" s="9">
        <v>0</v>
      </c>
      <c r="S1345" s="8">
        <v>15523</v>
      </c>
      <c r="T1345" s="9">
        <v>9</v>
      </c>
      <c r="U1345" s="9">
        <f t="shared" si="340"/>
        <v>15513</v>
      </c>
      <c r="V1345" s="9">
        <f t="shared" si="314"/>
        <v>7</v>
      </c>
      <c r="W1345" s="7">
        <f t="shared" si="341"/>
        <v>5.56</v>
      </c>
      <c r="X1345" s="7">
        <v>16.899999999999999</v>
      </c>
      <c r="Y1345" s="9">
        <v>0</v>
      </c>
      <c r="Z1345" s="9">
        <v>1</v>
      </c>
      <c r="AA1345" s="9">
        <v>0</v>
      </c>
      <c r="AB1345" s="9">
        <v>0</v>
      </c>
      <c r="AC1345" s="9">
        <v>1</v>
      </c>
      <c r="AD1345" s="29">
        <v>0</v>
      </c>
      <c r="AE1345" s="187">
        <v>0</v>
      </c>
      <c r="AF1345" s="9">
        <v>0</v>
      </c>
      <c r="AG1345" s="29">
        <v>1</v>
      </c>
      <c r="AH1345" s="9">
        <v>1</v>
      </c>
      <c r="AI1345" s="29">
        <v>0</v>
      </c>
      <c r="AJ1345" s="20">
        <v>1980</v>
      </c>
      <c r="AK1345" s="32">
        <v>0.37</v>
      </c>
      <c r="AL1345" s="32">
        <v>0.51</v>
      </c>
      <c r="AM1345" s="32">
        <v>0.08</v>
      </c>
      <c r="AN1345" s="42">
        <f t="shared" si="342"/>
        <v>3.9999999999999994E-2</v>
      </c>
      <c r="AO1345" s="41">
        <v>1</v>
      </c>
      <c r="AP1345" s="17">
        <v>0</v>
      </c>
      <c r="AQ1345" s="183">
        <v>1</v>
      </c>
      <c r="AR1345" s="39">
        <v>0</v>
      </c>
      <c r="AS1345">
        <v>1</v>
      </c>
      <c r="AT1345" s="39">
        <v>0</v>
      </c>
      <c r="AV1345" s="17"/>
      <c r="AW1345" s="179">
        <v>0</v>
      </c>
      <c r="AX1345" s="17">
        <v>1</v>
      </c>
      <c r="AY1345" s="17" t="s">
        <v>524</v>
      </c>
      <c r="BE1345" s="17"/>
      <c r="BH1345" s="17"/>
      <c r="BK1345" s="92">
        <f t="shared" si="343"/>
        <v>28.459999999999997</v>
      </c>
      <c r="BL1345">
        <v>1</v>
      </c>
      <c r="BM1345">
        <v>0</v>
      </c>
      <c r="BN1345">
        <v>0</v>
      </c>
      <c r="BO1345" s="179">
        <v>0</v>
      </c>
      <c r="BP1345" s="179">
        <v>0</v>
      </c>
      <c r="BQ1345" s="179">
        <v>0</v>
      </c>
      <c r="BR1345" s="179">
        <v>0</v>
      </c>
      <c r="BS1345" s="17">
        <v>0</v>
      </c>
      <c r="BT1345" s="179">
        <v>0</v>
      </c>
      <c r="BU1345" s="179">
        <v>0</v>
      </c>
      <c r="BV1345" s="179">
        <v>0</v>
      </c>
      <c r="BW1345" s="17">
        <v>1</v>
      </c>
      <c r="BX1345" s="179">
        <v>0</v>
      </c>
      <c r="BY1345" s="179">
        <v>0</v>
      </c>
      <c r="BZ1345" s="179">
        <v>0</v>
      </c>
      <c r="CA1345" s="179">
        <v>0</v>
      </c>
      <c r="CB1345" s="17">
        <v>0</v>
      </c>
      <c r="CC1345" s="179">
        <v>0</v>
      </c>
      <c r="CD1345" s="179">
        <v>0</v>
      </c>
      <c r="CE1345" s="179">
        <v>1</v>
      </c>
      <c r="CF1345" s="179">
        <v>1</v>
      </c>
      <c r="CG1345" s="179">
        <v>0</v>
      </c>
      <c r="CH1345" s="179">
        <v>0</v>
      </c>
      <c r="CI1345" s="179">
        <v>0</v>
      </c>
      <c r="CJ1345" s="179">
        <v>0</v>
      </c>
      <c r="CK1345" s="179">
        <v>0</v>
      </c>
      <c r="CL1345" s="179">
        <v>0</v>
      </c>
      <c r="CM1345" s="17">
        <v>0</v>
      </c>
      <c r="CX1345" s="33" t="s">
        <v>85</v>
      </c>
    </row>
    <row r="1346" spans="1:102" x14ac:dyDescent="0.25">
      <c r="A1346">
        <v>1345</v>
      </c>
      <c r="B1346">
        <v>86</v>
      </c>
      <c r="C1346" s="24" t="s">
        <v>4284</v>
      </c>
      <c r="D1346" s="12">
        <v>7.2535433382302061</v>
      </c>
      <c r="E1346" s="13">
        <v>0.17384199887637741</v>
      </c>
      <c r="F1346" s="7">
        <v>41.724919093851128</v>
      </c>
      <c r="G1346" s="7">
        <f t="shared" si="338"/>
        <v>7.0797013393538286</v>
      </c>
      <c r="H1346" s="15">
        <f t="shared" si="339"/>
        <v>7.4273853371065837</v>
      </c>
      <c r="I1346" s="11">
        <f t="shared" si="327"/>
        <v>0.31765156410505013</v>
      </c>
      <c r="J1346" s="32">
        <f t="shared" si="328"/>
        <v>7.6129941292531218E-3</v>
      </c>
      <c r="K1346" s="32">
        <f t="shared" si="329"/>
        <v>131.35436373942215</v>
      </c>
      <c r="L1346" s="8">
        <v>1</v>
      </c>
      <c r="M1346" s="9">
        <v>0</v>
      </c>
      <c r="N1346" s="8">
        <v>0</v>
      </c>
      <c r="O1346" s="9">
        <v>0</v>
      </c>
      <c r="P1346" s="9">
        <v>0</v>
      </c>
      <c r="Q1346" s="9">
        <v>1</v>
      </c>
      <c r="R1346" s="9">
        <v>0</v>
      </c>
      <c r="S1346" s="8">
        <v>15523</v>
      </c>
      <c r="T1346" s="9">
        <v>9</v>
      </c>
      <c r="U1346" s="9">
        <f t="shared" si="340"/>
        <v>15513</v>
      </c>
      <c r="V1346" s="9">
        <f t="shared" ref="V1346:V1414" si="344">COUNTIF(B:B,B1346)</f>
        <v>7</v>
      </c>
      <c r="W1346" s="7">
        <f t="shared" si="341"/>
        <v>5.56</v>
      </c>
      <c r="X1346" s="7">
        <v>16.899999999999999</v>
      </c>
      <c r="Y1346" s="9">
        <v>0</v>
      </c>
      <c r="Z1346" s="9">
        <v>1</v>
      </c>
      <c r="AA1346" s="9">
        <v>0</v>
      </c>
      <c r="AB1346" s="9">
        <v>0</v>
      </c>
      <c r="AC1346" s="9">
        <v>1</v>
      </c>
      <c r="AD1346" s="29">
        <v>0</v>
      </c>
      <c r="AE1346" s="187">
        <v>0</v>
      </c>
      <c r="AF1346" s="9">
        <v>0</v>
      </c>
      <c r="AG1346" s="29">
        <v>1</v>
      </c>
      <c r="AH1346" s="9">
        <v>1</v>
      </c>
      <c r="AI1346" s="29">
        <v>0</v>
      </c>
      <c r="AJ1346" s="20">
        <v>1980</v>
      </c>
      <c r="AK1346" s="32">
        <v>0.37</v>
      </c>
      <c r="AL1346" s="32">
        <v>0.51</v>
      </c>
      <c r="AM1346" s="32">
        <v>0.08</v>
      </c>
      <c r="AN1346" s="42">
        <f t="shared" si="342"/>
        <v>3.9999999999999994E-2</v>
      </c>
      <c r="AO1346" s="41">
        <v>1</v>
      </c>
      <c r="AP1346" s="17">
        <v>0</v>
      </c>
      <c r="AQ1346" s="183">
        <v>1</v>
      </c>
      <c r="AR1346" s="39">
        <v>0</v>
      </c>
      <c r="AS1346">
        <v>1</v>
      </c>
      <c r="AT1346" s="39">
        <v>0</v>
      </c>
      <c r="AV1346" s="17"/>
      <c r="AW1346" s="179">
        <v>0</v>
      </c>
      <c r="AX1346" s="17">
        <v>1</v>
      </c>
      <c r="AY1346" s="17" t="s">
        <v>524</v>
      </c>
      <c r="BE1346" s="17"/>
      <c r="BH1346" s="17"/>
      <c r="BK1346" s="92">
        <f t="shared" si="343"/>
        <v>28.459999999999997</v>
      </c>
      <c r="BL1346">
        <v>1</v>
      </c>
      <c r="BM1346">
        <v>0</v>
      </c>
      <c r="BN1346">
        <v>0</v>
      </c>
      <c r="BO1346" s="179">
        <v>0</v>
      </c>
      <c r="BP1346" s="179">
        <v>0</v>
      </c>
      <c r="BQ1346" s="179">
        <v>0</v>
      </c>
      <c r="BR1346" s="179">
        <v>0</v>
      </c>
      <c r="BS1346" s="17">
        <v>0</v>
      </c>
      <c r="BT1346" s="179">
        <v>0</v>
      </c>
      <c r="BU1346" s="179">
        <v>0</v>
      </c>
      <c r="BV1346" s="179">
        <v>0</v>
      </c>
      <c r="BW1346" s="17">
        <v>1</v>
      </c>
      <c r="BX1346" s="179">
        <v>0</v>
      </c>
      <c r="BY1346" s="179">
        <v>0</v>
      </c>
      <c r="BZ1346" s="179">
        <v>0</v>
      </c>
      <c r="CA1346" s="179">
        <v>0</v>
      </c>
      <c r="CB1346" s="17">
        <v>0</v>
      </c>
      <c r="CC1346" s="179">
        <v>0</v>
      </c>
      <c r="CD1346" s="179">
        <v>0</v>
      </c>
      <c r="CE1346" s="179">
        <v>1</v>
      </c>
      <c r="CF1346" s="179">
        <v>1</v>
      </c>
      <c r="CG1346" s="179">
        <v>0</v>
      </c>
      <c r="CH1346" s="179">
        <v>0</v>
      </c>
      <c r="CI1346" s="179">
        <v>0</v>
      </c>
      <c r="CJ1346" s="179">
        <v>0</v>
      </c>
      <c r="CK1346" s="179">
        <v>0</v>
      </c>
      <c r="CL1346" s="179">
        <v>0</v>
      </c>
      <c r="CM1346" s="17">
        <v>0</v>
      </c>
      <c r="CX1346" s="33" t="s">
        <v>85</v>
      </c>
    </row>
    <row r="1347" spans="1:102" x14ac:dyDescent="0.25">
      <c r="A1347">
        <v>1346</v>
      </c>
      <c r="B1347">
        <v>86</v>
      </c>
      <c r="C1347" s="24" t="s">
        <v>4284</v>
      </c>
      <c r="D1347" s="12">
        <v>8.332866971988139</v>
      </c>
      <c r="E1347" s="13">
        <v>0.1434368603637188</v>
      </c>
      <c r="F1347" s="7">
        <v>58.094320740555411</v>
      </c>
      <c r="G1347" s="7">
        <f t="shared" si="338"/>
        <v>8.1894301116244197</v>
      </c>
      <c r="H1347" s="15">
        <f t="shared" si="339"/>
        <v>8.4763038323518582</v>
      </c>
      <c r="I1347" s="11">
        <f t="shared" si="327"/>
        <v>0.42270877629828463</v>
      </c>
      <c r="J1347" s="32">
        <f t="shared" si="328"/>
        <v>7.2762495698343432E-3</v>
      </c>
      <c r="K1347" s="32">
        <f t="shared" si="329"/>
        <v>137.43343880696037</v>
      </c>
      <c r="L1347" s="8">
        <v>1</v>
      </c>
      <c r="M1347" s="9">
        <v>0</v>
      </c>
      <c r="N1347" s="8">
        <v>0</v>
      </c>
      <c r="O1347" s="9">
        <v>0</v>
      </c>
      <c r="P1347" s="9">
        <v>0</v>
      </c>
      <c r="Q1347" s="9">
        <v>1</v>
      </c>
      <c r="R1347" s="9">
        <v>0</v>
      </c>
      <c r="S1347" s="8">
        <v>15523</v>
      </c>
      <c r="T1347" s="9">
        <v>9</v>
      </c>
      <c r="U1347" s="9">
        <f t="shared" si="340"/>
        <v>15513</v>
      </c>
      <c r="V1347" s="9">
        <f t="shared" si="344"/>
        <v>7</v>
      </c>
      <c r="W1347" s="7">
        <f t="shared" si="341"/>
        <v>5.56</v>
      </c>
      <c r="X1347" s="7">
        <v>16.899999999999999</v>
      </c>
      <c r="Y1347" s="9">
        <v>0</v>
      </c>
      <c r="Z1347" s="9">
        <v>1</v>
      </c>
      <c r="AA1347" s="9">
        <v>0</v>
      </c>
      <c r="AB1347" s="9">
        <v>0</v>
      </c>
      <c r="AC1347" s="9">
        <v>1</v>
      </c>
      <c r="AD1347" s="29">
        <v>0</v>
      </c>
      <c r="AE1347" s="187">
        <v>0</v>
      </c>
      <c r="AF1347" s="9">
        <v>0</v>
      </c>
      <c r="AG1347" s="29">
        <v>1</v>
      </c>
      <c r="AH1347" s="9">
        <v>1</v>
      </c>
      <c r="AI1347" s="29">
        <v>0</v>
      </c>
      <c r="AJ1347" s="20">
        <v>1980</v>
      </c>
      <c r="AK1347" s="32">
        <v>0.37</v>
      </c>
      <c r="AL1347" s="32">
        <v>0.51</v>
      </c>
      <c r="AM1347" s="32">
        <v>0.08</v>
      </c>
      <c r="AN1347" s="42">
        <f t="shared" si="342"/>
        <v>3.9999999999999994E-2</v>
      </c>
      <c r="AO1347" s="41">
        <v>1</v>
      </c>
      <c r="AP1347" s="17">
        <v>0</v>
      </c>
      <c r="AQ1347" s="183">
        <v>1</v>
      </c>
      <c r="AR1347" s="39">
        <v>0</v>
      </c>
      <c r="AS1347">
        <v>1</v>
      </c>
      <c r="AT1347" s="39">
        <v>0</v>
      </c>
      <c r="AV1347" s="17"/>
      <c r="AW1347" s="179">
        <v>0</v>
      </c>
      <c r="AX1347" s="17">
        <v>1</v>
      </c>
      <c r="AY1347" s="17" t="s">
        <v>524</v>
      </c>
      <c r="BE1347" s="17"/>
      <c r="BH1347" s="17"/>
      <c r="BK1347" s="92">
        <f t="shared" si="343"/>
        <v>28.459999999999997</v>
      </c>
      <c r="BL1347">
        <v>1</v>
      </c>
      <c r="BM1347">
        <v>0</v>
      </c>
      <c r="BN1347">
        <v>0</v>
      </c>
      <c r="BO1347" s="179">
        <v>0</v>
      </c>
      <c r="BP1347" s="179">
        <v>0</v>
      </c>
      <c r="BQ1347" s="179">
        <v>0</v>
      </c>
      <c r="BR1347" s="179">
        <v>0</v>
      </c>
      <c r="BS1347" s="17">
        <v>0</v>
      </c>
      <c r="BT1347" s="179">
        <v>0</v>
      </c>
      <c r="BU1347" s="179">
        <v>0</v>
      </c>
      <c r="BV1347" s="179">
        <v>0</v>
      </c>
      <c r="BW1347" s="17">
        <v>1</v>
      </c>
      <c r="BX1347" s="179">
        <v>0</v>
      </c>
      <c r="BY1347" s="179">
        <v>0</v>
      </c>
      <c r="BZ1347" s="179">
        <v>0</v>
      </c>
      <c r="CA1347" s="179">
        <v>0</v>
      </c>
      <c r="CB1347" s="17">
        <v>0</v>
      </c>
      <c r="CC1347" s="179">
        <v>0</v>
      </c>
      <c r="CD1347" s="179">
        <v>0</v>
      </c>
      <c r="CE1347" s="179">
        <v>1</v>
      </c>
      <c r="CF1347" s="179">
        <v>1</v>
      </c>
      <c r="CG1347" s="179">
        <v>0</v>
      </c>
      <c r="CH1347" s="179">
        <v>0</v>
      </c>
      <c r="CI1347" s="179">
        <v>0</v>
      </c>
      <c r="CJ1347" s="179">
        <v>0</v>
      </c>
      <c r="CK1347" s="179">
        <v>0</v>
      </c>
      <c r="CL1347" s="179">
        <v>0</v>
      </c>
      <c r="CM1347" s="17">
        <v>0</v>
      </c>
      <c r="CX1347" s="33" t="s">
        <v>85</v>
      </c>
    </row>
    <row r="1348" spans="1:102" x14ac:dyDescent="0.25">
      <c r="A1348">
        <v>1347</v>
      </c>
      <c r="B1348">
        <v>86</v>
      </c>
      <c r="C1348" s="24" t="s">
        <v>4284</v>
      </c>
      <c r="D1348" s="12">
        <v>7.8196202278534077</v>
      </c>
      <c r="E1348" s="13">
        <v>0.15940877108777307</v>
      </c>
      <c r="F1348" s="7">
        <v>49.05388940955951</v>
      </c>
      <c r="G1348" s="7">
        <f t="shared" si="338"/>
        <v>7.6602114567656345</v>
      </c>
      <c r="H1348" s="15">
        <f t="shared" si="339"/>
        <v>7.9790289989411809</v>
      </c>
      <c r="I1348" s="11">
        <f t="shared" si="327"/>
        <v>0.36644864532338606</v>
      </c>
      <c r="J1348" s="32">
        <f t="shared" si="328"/>
        <v>7.4703280358432364E-3</v>
      </c>
      <c r="K1348" s="32">
        <f t="shared" si="329"/>
        <v>133.86293014201243</v>
      </c>
      <c r="L1348" s="8">
        <v>1</v>
      </c>
      <c r="M1348" s="9">
        <v>0</v>
      </c>
      <c r="N1348" s="8">
        <v>0</v>
      </c>
      <c r="O1348" s="9">
        <v>0</v>
      </c>
      <c r="P1348" s="9">
        <v>0</v>
      </c>
      <c r="Q1348" s="9">
        <v>1</v>
      </c>
      <c r="R1348" s="9">
        <v>0</v>
      </c>
      <c r="S1348" s="8">
        <v>15523</v>
      </c>
      <c r="T1348" s="9">
        <v>9</v>
      </c>
      <c r="U1348" s="9">
        <f t="shared" si="340"/>
        <v>15513</v>
      </c>
      <c r="V1348" s="9">
        <f t="shared" si="344"/>
        <v>7</v>
      </c>
      <c r="W1348" s="7">
        <f t="shared" si="341"/>
        <v>5.56</v>
      </c>
      <c r="X1348" s="7">
        <v>16.899999999999999</v>
      </c>
      <c r="Y1348" s="9">
        <v>0</v>
      </c>
      <c r="Z1348" s="9">
        <v>1</v>
      </c>
      <c r="AA1348" s="9">
        <v>0</v>
      </c>
      <c r="AB1348" s="9">
        <v>0</v>
      </c>
      <c r="AC1348" s="9">
        <v>1</v>
      </c>
      <c r="AD1348" s="29">
        <v>0</v>
      </c>
      <c r="AE1348" s="187">
        <v>0</v>
      </c>
      <c r="AF1348" s="9">
        <v>0</v>
      </c>
      <c r="AG1348" s="29">
        <v>1</v>
      </c>
      <c r="AH1348" s="9">
        <v>1</v>
      </c>
      <c r="AI1348" s="29">
        <v>0</v>
      </c>
      <c r="AJ1348" s="20">
        <v>1980</v>
      </c>
      <c r="AK1348" s="32">
        <v>0.37</v>
      </c>
      <c r="AL1348" s="32">
        <v>0.51</v>
      </c>
      <c r="AM1348" s="32">
        <v>0.08</v>
      </c>
      <c r="AN1348" s="42">
        <f t="shared" si="342"/>
        <v>3.9999999999999994E-2</v>
      </c>
      <c r="AO1348" s="41">
        <v>1</v>
      </c>
      <c r="AP1348" s="17">
        <v>0</v>
      </c>
      <c r="AQ1348" s="183">
        <v>1</v>
      </c>
      <c r="AR1348" s="39">
        <v>0</v>
      </c>
      <c r="AS1348">
        <v>1</v>
      </c>
      <c r="AT1348" s="39">
        <v>0</v>
      </c>
      <c r="AV1348" s="17"/>
      <c r="AW1348" s="179">
        <v>0</v>
      </c>
      <c r="AX1348" s="17">
        <v>1</v>
      </c>
      <c r="AY1348" s="17" t="s">
        <v>524</v>
      </c>
      <c r="BE1348" s="17"/>
      <c r="BH1348" s="17"/>
      <c r="BK1348" s="92">
        <f t="shared" si="343"/>
        <v>28.459999999999997</v>
      </c>
      <c r="BL1348">
        <v>1</v>
      </c>
      <c r="BM1348">
        <v>0</v>
      </c>
      <c r="BN1348">
        <v>0</v>
      </c>
      <c r="BO1348" s="179">
        <v>0</v>
      </c>
      <c r="BP1348" s="179">
        <v>0</v>
      </c>
      <c r="BQ1348" s="179">
        <v>0</v>
      </c>
      <c r="BR1348" s="179">
        <v>0</v>
      </c>
      <c r="BS1348" s="17">
        <v>0</v>
      </c>
      <c r="BT1348" s="179">
        <v>0</v>
      </c>
      <c r="BU1348" s="179">
        <v>0</v>
      </c>
      <c r="BV1348" s="179">
        <v>0</v>
      </c>
      <c r="BW1348" s="17">
        <v>1</v>
      </c>
      <c r="BX1348" s="179">
        <v>0</v>
      </c>
      <c r="BY1348" s="179">
        <v>0</v>
      </c>
      <c r="BZ1348" s="179">
        <v>0</v>
      </c>
      <c r="CA1348" s="179">
        <v>0</v>
      </c>
      <c r="CB1348" s="17">
        <v>0</v>
      </c>
      <c r="CC1348" s="179">
        <v>0</v>
      </c>
      <c r="CD1348" s="179">
        <v>0</v>
      </c>
      <c r="CE1348" s="179">
        <v>1</v>
      </c>
      <c r="CF1348" s="179">
        <v>1</v>
      </c>
      <c r="CG1348" s="179">
        <v>0</v>
      </c>
      <c r="CH1348" s="179">
        <v>0</v>
      </c>
      <c r="CI1348" s="179">
        <v>0</v>
      </c>
      <c r="CJ1348" s="179">
        <v>0</v>
      </c>
      <c r="CK1348" s="179">
        <v>0</v>
      </c>
      <c r="CL1348" s="179">
        <v>0</v>
      </c>
      <c r="CM1348" s="17">
        <v>0</v>
      </c>
      <c r="CX1348" s="33" t="s">
        <v>85</v>
      </c>
    </row>
    <row r="1349" spans="1:102" x14ac:dyDescent="0.25">
      <c r="A1349">
        <v>1348</v>
      </c>
      <c r="B1349">
        <v>86</v>
      </c>
      <c r="C1349" s="24" t="s">
        <v>4284</v>
      </c>
      <c r="D1349" s="12">
        <v>6.9187182530897173</v>
      </c>
      <c r="E1349" s="13">
        <v>0.19597749184273899</v>
      </c>
      <c r="F1349" s="7">
        <v>35.30363710666122</v>
      </c>
      <c r="G1349" s="7">
        <f t="shared" si="338"/>
        <v>6.7227407612469783</v>
      </c>
      <c r="H1349" s="15">
        <f t="shared" si="339"/>
        <v>7.1146957449324564</v>
      </c>
      <c r="I1349" s="11">
        <f t="shared" si="327"/>
        <v>0.27270362213194799</v>
      </c>
      <c r="J1349" s="32">
        <f t="shared" si="328"/>
        <v>7.7245191850358452E-3</v>
      </c>
      <c r="K1349" s="32">
        <f t="shared" si="329"/>
        <v>129.45789583087941</v>
      </c>
      <c r="L1349" s="8">
        <v>1</v>
      </c>
      <c r="M1349" s="9">
        <v>0</v>
      </c>
      <c r="N1349" s="8">
        <v>0</v>
      </c>
      <c r="O1349" s="9">
        <v>0</v>
      </c>
      <c r="P1349" s="9">
        <v>0</v>
      </c>
      <c r="Q1349" s="9">
        <v>1</v>
      </c>
      <c r="R1349" s="9">
        <v>0</v>
      </c>
      <c r="S1349" s="8">
        <v>15523</v>
      </c>
      <c r="T1349" s="9">
        <v>9</v>
      </c>
      <c r="U1349" s="9">
        <f t="shared" si="340"/>
        <v>15513</v>
      </c>
      <c r="V1349" s="9">
        <f t="shared" si="344"/>
        <v>7</v>
      </c>
      <c r="W1349" s="7">
        <f t="shared" si="341"/>
        <v>5.56</v>
      </c>
      <c r="X1349" s="7">
        <v>16.899999999999999</v>
      </c>
      <c r="Y1349" s="9">
        <v>0</v>
      </c>
      <c r="Z1349" s="9">
        <v>1</v>
      </c>
      <c r="AA1349" s="9">
        <v>0</v>
      </c>
      <c r="AB1349" s="9">
        <v>0</v>
      </c>
      <c r="AC1349" s="9">
        <v>1</v>
      </c>
      <c r="AD1349" s="29">
        <v>0</v>
      </c>
      <c r="AE1349" s="187">
        <v>0</v>
      </c>
      <c r="AF1349" s="9">
        <v>0</v>
      </c>
      <c r="AG1349" s="29">
        <v>1</v>
      </c>
      <c r="AH1349" s="9">
        <v>1</v>
      </c>
      <c r="AI1349" s="29">
        <v>0</v>
      </c>
      <c r="AJ1349" s="20">
        <v>1980</v>
      </c>
      <c r="AK1349" s="32">
        <v>0.37</v>
      </c>
      <c r="AL1349" s="32">
        <v>0.51</v>
      </c>
      <c r="AM1349" s="32">
        <v>0.08</v>
      </c>
      <c r="AN1349" s="42">
        <f t="shared" si="342"/>
        <v>3.9999999999999994E-2</v>
      </c>
      <c r="AO1349" s="41">
        <v>1</v>
      </c>
      <c r="AP1349" s="17">
        <v>0</v>
      </c>
      <c r="AQ1349" s="183">
        <v>1</v>
      </c>
      <c r="AR1349" s="39">
        <v>0</v>
      </c>
      <c r="AS1349">
        <v>1</v>
      </c>
      <c r="AT1349" s="39">
        <v>0</v>
      </c>
      <c r="AV1349" s="17"/>
      <c r="AW1349" s="179">
        <v>0</v>
      </c>
      <c r="AX1349" s="17">
        <v>1</v>
      </c>
      <c r="AY1349" s="17" t="s">
        <v>524</v>
      </c>
      <c r="BE1349" s="17"/>
      <c r="BH1349" s="17"/>
      <c r="BK1349" s="92">
        <f t="shared" si="343"/>
        <v>28.459999999999997</v>
      </c>
      <c r="BL1349">
        <v>1</v>
      </c>
      <c r="BM1349">
        <v>0</v>
      </c>
      <c r="BN1349">
        <v>0</v>
      </c>
      <c r="BO1349" s="179">
        <v>0</v>
      </c>
      <c r="BP1349" s="179">
        <v>0</v>
      </c>
      <c r="BQ1349" s="179">
        <v>0</v>
      </c>
      <c r="BR1349" s="179">
        <v>0</v>
      </c>
      <c r="BS1349" s="17">
        <v>0</v>
      </c>
      <c r="BT1349" s="179">
        <v>0</v>
      </c>
      <c r="BU1349" s="179">
        <v>0</v>
      </c>
      <c r="BV1349" s="179">
        <v>0</v>
      </c>
      <c r="BW1349" s="17">
        <v>1</v>
      </c>
      <c r="BX1349" s="179">
        <v>0</v>
      </c>
      <c r="BY1349" s="179">
        <v>0</v>
      </c>
      <c r="BZ1349" s="179">
        <v>0</v>
      </c>
      <c r="CA1349" s="179">
        <v>0</v>
      </c>
      <c r="CB1349" s="17">
        <v>0</v>
      </c>
      <c r="CC1349" s="179">
        <v>0</v>
      </c>
      <c r="CD1349" s="179">
        <v>0</v>
      </c>
      <c r="CE1349" s="179">
        <v>1</v>
      </c>
      <c r="CF1349" s="179">
        <v>1</v>
      </c>
      <c r="CG1349" s="179">
        <v>0</v>
      </c>
      <c r="CH1349" s="179">
        <v>0</v>
      </c>
      <c r="CI1349" s="179">
        <v>0</v>
      </c>
      <c r="CJ1349" s="179">
        <v>0</v>
      </c>
      <c r="CK1349" s="179">
        <v>0</v>
      </c>
      <c r="CL1349" s="179">
        <v>0</v>
      </c>
      <c r="CM1349" s="17">
        <v>0</v>
      </c>
      <c r="CX1349" s="33" t="s">
        <v>85</v>
      </c>
    </row>
    <row r="1350" spans="1:102" x14ac:dyDescent="0.25">
      <c r="A1350">
        <v>1349</v>
      </c>
      <c r="B1350">
        <v>87</v>
      </c>
      <c r="C1350" s="24" t="s">
        <v>4304</v>
      </c>
      <c r="D1350" s="12">
        <v>7.76</v>
      </c>
      <c r="E1350" s="13">
        <v>6.2E-2</v>
      </c>
      <c r="F1350" s="7">
        <f>D1350/E1350</f>
        <v>125.16129032258064</v>
      </c>
      <c r="G1350" s="7">
        <f t="shared" si="338"/>
        <v>7.6979999999999995</v>
      </c>
      <c r="H1350" s="15">
        <f t="shared" si="339"/>
        <v>7.8220000000000001</v>
      </c>
      <c r="I1350" s="11">
        <f t="shared" si="327"/>
        <v>0.45316968574624261</v>
      </c>
      <c r="J1350" s="32">
        <f t="shared" si="328"/>
        <v>3.6206856335395674E-3</v>
      </c>
      <c r="K1350" s="32">
        <f t="shared" si="329"/>
        <v>276.19078296571251</v>
      </c>
      <c r="L1350" s="8">
        <v>1</v>
      </c>
      <c r="M1350" s="9">
        <v>0</v>
      </c>
      <c r="N1350" s="8">
        <v>0</v>
      </c>
      <c r="O1350" s="9">
        <v>0</v>
      </c>
      <c r="P1350" s="9">
        <v>1</v>
      </c>
      <c r="Q1350" s="9">
        <v>0</v>
      </c>
      <c r="R1350" s="9">
        <v>0</v>
      </c>
      <c r="S1350" s="8">
        <v>60633</v>
      </c>
      <c r="T1350" s="9">
        <v>16</v>
      </c>
      <c r="U1350" s="9">
        <f t="shared" si="340"/>
        <v>60616</v>
      </c>
      <c r="V1350" s="9">
        <f t="shared" si="344"/>
        <v>23</v>
      </c>
      <c r="W1350" s="7">
        <v>9</v>
      </c>
      <c r="X1350" s="7">
        <f>BK1350-W1350-6</f>
        <v>15.5</v>
      </c>
      <c r="Y1350" s="9">
        <v>1</v>
      </c>
      <c r="Z1350" s="9">
        <v>0</v>
      </c>
      <c r="AA1350" s="9">
        <v>1</v>
      </c>
      <c r="AB1350" s="9">
        <v>0</v>
      </c>
      <c r="AC1350" s="9">
        <v>0</v>
      </c>
      <c r="AD1350" s="29">
        <v>0</v>
      </c>
      <c r="AE1350" s="187">
        <v>0</v>
      </c>
      <c r="AF1350" s="9">
        <v>0</v>
      </c>
      <c r="AG1350" s="29">
        <v>1</v>
      </c>
      <c r="AH1350" s="9">
        <v>1</v>
      </c>
      <c r="AI1350" s="29">
        <v>0</v>
      </c>
      <c r="AJ1350" s="20">
        <v>1995</v>
      </c>
      <c r="AK1350" s="32">
        <v>0.32</v>
      </c>
      <c r="AL1350" s="32">
        <f>1*((1-$AK1350)/4)</f>
        <v>0.16999999999999998</v>
      </c>
      <c r="AM1350" s="32">
        <f>2*((1-$AK1350)/4)</f>
        <v>0.33999999999999997</v>
      </c>
      <c r="AN1350" s="32">
        <f>1*((1-$AK1350)/4)</f>
        <v>0.16999999999999998</v>
      </c>
      <c r="AO1350" s="41">
        <v>1</v>
      </c>
      <c r="AP1350" s="17">
        <v>0</v>
      </c>
      <c r="AQ1350" t="s">
        <v>98</v>
      </c>
      <c r="AR1350" s="39" t="s">
        <v>98</v>
      </c>
      <c r="AS1350" t="s">
        <v>98</v>
      </c>
      <c r="AT1350" s="39" t="s">
        <v>98</v>
      </c>
      <c r="AV1350" s="17"/>
      <c r="AW1350" s="179" t="s">
        <v>98</v>
      </c>
      <c r="AX1350" s="17" t="s">
        <v>98</v>
      </c>
      <c r="AY1350" s="17" t="s">
        <v>13</v>
      </c>
      <c r="BE1350" s="17"/>
      <c r="BH1350" s="17"/>
      <c r="BK1350" s="24">
        <v>30.5</v>
      </c>
      <c r="BL1350">
        <v>1</v>
      </c>
      <c r="BM1350">
        <v>0</v>
      </c>
      <c r="BN1350">
        <v>0</v>
      </c>
      <c r="BO1350" s="179">
        <v>0</v>
      </c>
      <c r="BP1350" s="179">
        <v>0</v>
      </c>
      <c r="BQ1350" s="179">
        <v>0</v>
      </c>
      <c r="BR1350" s="179">
        <v>0</v>
      </c>
      <c r="BS1350" s="17">
        <v>0</v>
      </c>
      <c r="BT1350" s="179">
        <v>0</v>
      </c>
      <c r="BU1350" s="179">
        <v>0</v>
      </c>
      <c r="BV1350" s="179">
        <v>0</v>
      </c>
      <c r="BW1350" s="17">
        <v>1</v>
      </c>
      <c r="BX1350" s="179">
        <v>0</v>
      </c>
      <c r="BY1350" s="179">
        <v>0</v>
      </c>
      <c r="BZ1350" s="179">
        <v>0</v>
      </c>
      <c r="CA1350" s="179">
        <v>0</v>
      </c>
      <c r="CB1350" s="17">
        <v>0</v>
      </c>
      <c r="CC1350" s="179">
        <v>0</v>
      </c>
      <c r="CD1350" s="179">
        <v>0</v>
      </c>
      <c r="CE1350" s="179">
        <v>0</v>
      </c>
      <c r="CF1350" s="179">
        <v>0</v>
      </c>
      <c r="CG1350" s="179">
        <v>0</v>
      </c>
      <c r="CH1350" s="179">
        <v>0</v>
      </c>
      <c r="CI1350" s="179">
        <v>0</v>
      </c>
      <c r="CJ1350" s="179">
        <v>0</v>
      </c>
      <c r="CK1350" s="179">
        <v>0</v>
      </c>
      <c r="CL1350" s="179">
        <v>1</v>
      </c>
      <c r="CM1350" s="17">
        <v>0</v>
      </c>
      <c r="CX1350" s="33" t="s">
        <v>85</v>
      </c>
    </row>
    <row r="1351" spans="1:102" x14ac:dyDescent="0.25">
      <c r="A1351">
        <v>1350</v>
      </c>
      <c r="B1351">
        <v>87</v>
      </c>
      <c r="C1351" s="24" t="s">
        <v>4304</v>
      </c>
      <c r="D1351" s="12">
        <v>7.77</v>
      </c>
      <c r="E1351" s="13">
        <v>6.2100000000000002E-2</v>
      </c>
      <c r="F1351" s="7">
        <f t="shared" ref="F1351:F1372" si="345">D1351/E1351</f>
        <v>125.12077294685989</v>
      </c>
      <c r="G1351" s="7">
        <f t="shared" si="338"/>
        <v>7.7078999999999995</v>
      </c>
      <c r="H1351" s="15">
        <f t="shared" si="339"/>
        <v>7.8320999999999996</v>
      </c>
      <c r="I1351" s="11">
        <f t="shared" si="327"/>
        <v>0.45354990861657513</v>
      </c>
      <c r="J1351" s="32">
        <f t="shared" si="328"/>
        <v>3.6248969530359486E-3</v>
      </c>
      <c r="K1351" s="32">
        <f t="shared" si="329"/>
        <v>275.86991105015363</v>
      </c>
      <c r="L1351" s="8">
        <v>1</v>
      </c>
      <c r="M1351" s="9">
        <v>0</v>
      </c>
      <c r="N1351" s="8">
        <v>0</v>
      </c>
      <c r="O1351" s="9">
        <v>0</v>
      </c>
      <c r="P1351" s="9">
        <v>1</v>
      </c>
      <c r="Q1351" s="9">
        <v>0</v>
      </c>
      <c r="R1351" s="9">
        <v>0</v>
      </c>
      <c r="S1351" s="8">
        <v>60466</v>
      </c>
      <c r="T1351" s="9">
        <v>16</v>
      </c>
      <c r="U1351" s="9">
        <f t="shared" ref="U1351:U1414" si="346">S1351-T1351-1</f>
        <v>60449</v>
      </c>
      <c r="V1351" s="9">
        <f t="shared" si="344"/>
        <v>23</v>
      </c>
      <c r="W1351" s="7">
        <v>9</v>
      </c>
      <c r="X1351" s="7">
        <f t="shared" ref="X1351:X1372" si="347">BK1351-W1351-6</f>
        <v>15.5</v>
      </c>
      <c r="Y1351" s="9">
        <v>1</v>
      </c>
      <c r="Z1351" s="9">
        <v>0</v>
      </c>
      <c r="AA1351" s="9">
        <v>1</v>
      </c>
      <c r="AB1351" s="9">
        <v>0</v>
      </c>
      <c r="AC1351" s="9">
        <v>0</v>
      </c>
      <c r="AD1351" s="29">
        <v>0</v>
      </c>
      <c r="AE1351" s="187">
        <v>0</v>
      </c>
      <c r="AF1351" s="9">
        <v>0</v>
      </c>
      <c r="AG1351" s="29">
        <v>1</v>
      </c>
      <c r="AH1351" s="9">
        <v>1</v>
      </c>
      <c r="AI1351" s="29">
        <v>0</v>
      </c>
      <c r="AJ1351" s="20">
        <v>1995</v>
      </c>
      <c r="AK1351" s="32">
        <v>0.32</v>
      </c>
      <c r="AL1351" s="32">
        <f t="shared" ref="AL1351:AL1372" si="348">1*((1-$AK1351)/4)</f>
        <v>0.16999999999999998</v>
      </c>
      <c r="AM1351" s="32">
        <f t="shared" ref="AM1351:AM1372" si="349">2*((1-$AK1351)/4)</f>
        <v>0.33999999999999997</v>
      </c>
      <c r="AN1351" s="32">
        <f t="shared" ref="AN1351:AN1372" si="350">1*((1-$AK1351)/4)</f>
        <v>0.16999999999999998</v>
      </c>
      <c r="AO1351" s="41">
        <v>1</v>
      </c>
      <c r="AP1351" s="17">
        <v>0</v>
      </c>
      <c r="AQ1351" t="s">
        <v>98</v>
      </c>
      <c r="AR1351" s="39" t="s">
        <v>98</v>
      </c>
      <c r="AS1351" t="s">
        <v>98</v>
      </c>
      <c r="AT1351" s="39" t="s">
        <v>98</v>
      </c>
      <c r="AV1351" s="17"/>
      <c r="AW1351" s="179" t="s">
        <v>98</v>
      </c>
      <c r="AX1351" s="17" t="s">
        <v>98</v>
      </c>
      <c r="AY1351" s="17" t="s">
        <v>13</v>
      </c>
      <c r="BE1351" s="17"/>
      <c r="BH1351" s="17"/>
      <c r="BK1351" s="24">
        <v>30.5</v>
      </c>
      <c r="BL1351">
        <v>1</v>
      </c>
      <c r="BM1351">
        <v>0</v>
      </c>
      <c r="BN1351">
        <v>0</v>
      </c>
      <c r="BO1351" s="179">
        <v>0</v>
      </c>
      <c r="BP1351" s="179">
        <v>0</v>
      </c>
      <c r="BQ1351" s="179">
        <v>0</v>
      </c>
      <c r="BR1351" s="179">
        <v>0</v>
      </c>
      <c r="BS1351" s="17">
        <v>0</v>
      </c>
      <c r="BT1351" s="179">
        <v>0</v>
      </c>
      <c r="BU1351" s="179">
        <v>0</v>
      </c>
      <c r="BV1351" s="179">
        <v>0</v>
      </c>
      <c r="BW1351" s="17">
        <v>1</v>
      </c>
      <c r="BX1351" s="179">
        <v>0</v>
      </c>
      <c r="BY1351" s="179">
        <v>0</v>
      </c>
      <c r="BZ1351" s="179">
        <v>0</v>
      </c>
      <c r="CA1351" s="179">
        <v>0</v>
      </c>
      <c r="CB1351" s="17">
        <v>0</v>
      </c>
      <c r="CC1351" s="179">
        <v>0</v>
      </c>
      <c r="CD1351" s="179">
        <v>0</v>
      </c>
      <c r="CE1351" s="179">
        <v>0</v>
      </c>
      <c r="CF1351" s="179">
        <v>0</v>
      </c>
      <c r="CG1351" s="179">
        <v>0</v>
      </c>
      <c r="CH1351" s="179">
        <v>0</v>
      </c>
      <c r="CI1351" s="179">
        <v>0</v>
      </c>
      <c r="CJ1351" s="179">
        <v>0</v>
      </c>
      <c r="CK1351" s="179">
        <v>0</v>
      </c>
      <c r="CL1351" s="179">
        <v>1</v>
      </c>
      <c r="CM1351" s="17">
        <v>0</v>
      </c>
      <c r="CX1351" s="33" t="s">
        <v>85</v>
      </c>
    </row>
    <row r="1352" spans="1:102" x14ac:dyDescent="0.25">
      <c r="A1352">
        <v>1351</v>
      </c>
      <c r="B1352">
        <v>87</v>
      </c>
      <c r="C1352" s="24" t="s">
        <v>4304</v>
      </c>
      <c r="D1352" s="12">
        <v>7.67</v>
      </c>
      <c r="E1352" s="13">
        <v>6.4600000000000005E-2</v>
      </c>
      <c r="F1352" s="7">
        <f t="shared" si="345"/>
        <v>118.73065015479875</v>
      </c>
      <c r="G1352" s="7">
        <f t="shared" si="338"/>
        <v>7.6053999999999995</v>
      </c>
      <c r="H1352" s="15">
        <f t="shared" si="339"/>
        <v>7.7346000000000004</v>
      </c>
      <c r="I1352" s="11">
        <f t="shared" si="327"/>
        <v>0.4512680675336197</v>
      </c>
      <c r="J1352" s="32">
        <f t="shared" si="328"/>
        <v>3.8007714684057154E-3</v>
      </c>
      <c r="K1352" s="32">
        <f t="shared" si="329"/>
        <v>263.10447979116816</v>
      </c>
      <c r="L1352" s="8">
        <v>1</v>
      </c>
      <c r="M1352" s="9">
        <v>0</v>
      </c>
      <c r="N1352" s="8">
        <v>0</v>
      </c>
      <c r="O1352" s="9">
        <v>0</v>
      </c>
      <c r="P1352" s="9">
        <v>1</v>
      </c>
      <c r="Q1352" s="9">
        <v>0</v>
      </c>
      <c r="R1352" s="9">
        <v>0</v>
      </c>
      <c r="S1352" s="8">
        <v>55144</v>
      </c>
      <c r="T1352" s="9">
        <v>16</v>
      </c>
      <c r="U1352" s="9">
        <f t="shared" si="346"/>
        <v>55127</v>
      </c>
      <c r="V1352" s="9">
        <f t="shared" si="344"/>
        <v>23</v>
      </c>
      <c r="W1352" s="7">
        <v>9</v>
      </c>
      <c r="X1352" s="7">
        <f t="shared" si="347"/>
        <v>15.5</v>
      </c>
      <c r="Y1352" s="9">
        <v>1</v>
      </c>
      <c r="Z1352" s="9">
        <v>0</v>
      </c>
      <c r="AA1352" s="9">
        <v>1</v>
      </c>
      <c r="AB1352" s="9">
        <v>0</v>
      </c>
      <c r="AC1352" s="9">
        <v>0</v>
      </c>
      <c r="AD1352" s="29">
        <v>0</v>
      </c>
      <c r="AE1352" s="187">
        <v>0</v>
      </c>
      <c r="AF1352" s="9">
        <v>0</v>
      </c>
      <c r="AG1352" s="29">
        <v>1</v>
      </c>
      <c r="AH1352" s="9">
        <v>1</v>
      </c>
      <c r="AI1352" s="29">
        <v>0</v>
      </c>
      <c r="AJ1352" s="20">
        <v>1995</v>
      </c>
      <c r="AK1352" s="32">
        <v>0.32</v>
      </c>
      <c r="AL1352" s="32">
        <f t="shared" si="348"/>
        <v>0.16999999999999998</v>
      </c>
      <c r="AM1352" s="32">
        <f t="shared" si="349"/>
        <v>0.33999999999999997</v>
      </c>
      <c r="AN1352" s="32">
        <f t="shared" si="350"/>
        <v>0.16999999999999998</v>
      </c>
      <c r="AO1352" s="41">
        <v>1</v>
      </c>
      <c r="AP1352" s="17">
        <v>0</v>
      </c>
      <c r="AQ1352" t="s">
        <v>98</v>
      </c>
      <c r="AR1352" s="39" t="s">
        <v>98</v>
      </c>
      <c r="AS1352" t="s">
        <v>98</v>
      </c>
      <c r="AT1352" s="39" t="s">
        <v>98</v>
      </c>
      <c r="AV1352" s="17"/>
      <c r="AW1352" s="179" t="s">
        <v>98</v>
      </c>
      <c r="AX1352" s="17" t="s">
        <v>98</v>
      </c>
      <c r="AY1352" s="17" t="s">
        <v>13</v>
      </c>
      <c r="BE1352" s="17"/>
      <c r="BH1352" s="17"/>
      <c r="BK1352" s="24">
        <v>30.5</v>
      </c>
      <c r="BL1352">
        <v>1</v>
      </c>
      <c r="BM1352">
        <v>0</v>
      </c>
      <c r="BN1352">
        <v>0</v>
      </c>
      <c r="BO1352" s="179">
        <v>0</v>
      </c>
      <c r="BP1352" s="179">
        <v>0</v>
      </c>
      <c r="BQ1352" s="179">
        <v>0</v>
      </c>
      <c r="BR1352" s="179">
        <v>0</v>
      </c>
      <c r="BS1352" s="17">
        <v>0</v>
      </c>
      <c r="BT1352" s="179">
        <v>0</v>
      </c>
      <c r="BU1352" s="179">
        <v>0</v>
      </c>
      <c r="BV1352" s="179">
        <v>0</v>
      </c>
      <c r="BW1352" s="17">
        <v>1</v>
      </c>
      <c r="BX1352" s="179">
        <v>0</v>
      </c>
      <c r="BY1352" s="179">
        <v>0</v>
      </c>
      <c r="BZ1352" s="179">
        <v>0</v>
      </c>
      <c r="CA1352" s="179">
        <v>0</v>
      </c>
      <c r="CB1352" s="17">
        <v>0</v>
      </c>
      <c r="CC1352" s="179">
        <v>0</v>
      </c>
      <c r="CD1352" s="179">
        <v>0</v>
      </c>
      <c r="CE1352" s="179">
        <v>0</v>
      </c>
      <c r="CF1352" s="179">
        <v>0</v>
      </c>
      <c r="CG1352" s="179">
        <v>0</v>
      </c>
      <c r="CH1352" s="179">
        <v>0</v>
      </c>
      <c r="CI1352" s="179">
        <v>0</v>
      </c>
      <c r="CJ1352" s="179">
        <v>0</v>
      </c>
      <c r="CK1352" s="179">
        <v>0</v>
      </c>
      <c r="CL1352" s="179">
        <v>1</v>
      </c>
      <c r="CM1352" s="17">
        <v>1</v>
      </c>
      <c r="CX1352" s="33" t="s">
        <v>85</v>
      </c>
    </row>
    <row r="1353" spans="1:102" x14ac:dyDescent="0.25">
      <c r="A1353">
        <v>1352</v>
      </c>
      <c r="B1353">
        <v>87</v>
      </c>
      <c r="C1353" s="24" t="s">
        <v>4304</v>
      </c>
      <c r="D1353" s="12">
        <v>6.75</v>
      </c>
      <c r="E1353" s="13">
        <v>2.8</v>
      </c>
      <c r="F1353" s="7">
        <f t="shared" si="345"/>
        <v>2.410714285714286</v>
      </c>
      <c r="G1353" s="7">
        <f t="shared" si="338"/>
        <v>3.95</v>
      </c>
      <c r="H1353" s="15">
        <f t="shared" si="339"/>
        <v>9.5500000000000007</v>
      </c>
      <c r="I1353" s="11">
        <f t="shared" si="327"/>
        <v>9.7910954963445745E-3</v>
      </c>
      <c r="J1353" s="32">
        <f t="shared" si="328"/>
        <v>4.0614914651503414E-3</v>
      </c>
      <c r="K1353" s="32">
        <f t="shared" si="329"/>
        <v>246.21497018533898</v>
      </c>
      <c r="L1353" s="8">
        <v>1</v>
      </c>
      <c r="M1353" s="9">
        <v>0</v>
      </c>
      <c r="N1353" s="8">
        <v>0</v>
      </c>
      <c r="O1353" s="9">
        <v>0</v>
      </c>
      <c r="P1353" s="9">
        <v>1</v>
      </c>
      <c r="Q1353" s="9">
        <v>0</v>
      </c>
      <c r="R1353" s="9">
        <v>0</v>
      </c>
      <c r="S1353" s="8">
        <v>60633</v>
      </c>
      <c r="T1353" s="9">
        <v>16</v>
      </c>
      <c r="U1353" s="9">
        <f t="shared" si="346"/>
        <v>60616</v>
      </c>
      <c r="V1353" s="9">
        <f t="shared" si="344"/>
        <v>23</v>
      </c>
      <c r="W1353" s="7">
        <v>9</v>
      </c>
      <c r="X1353" s="7">
        <f t="shared" si="347"/>
        <v>15.5</v>
      </c>
      <c r="Y1353" s="9">
        <v>1</v>
      </c>
      <c r="Z1353" s="9">
        <v>0</v>
      </c>
      <c r="AA1353" s="9">
        <v>1</v>
      </c>
      <c r="AB1353" s="9">
        <v>0</v>
      </c>
      <c r="AC1353" s="9">
        <v>0</v>
      </c>
      <c r="AD1353" s="29">
        <v>0</v>
      </c>
      <c r="AE1353" s="187">
        <v>0</v>
      </c>
      <c r="AF1353" s="9">
        <v>0</v>
      </c>
      <c r="AG1353" s="29">
        <v>1</v>
      </c>
      <c r="AH1353" s="9">
        <v>1</v>
      </c>
      <c r="AI1353" s="29">
        <v>0</v>
      </c>
      <c r="AJ1353" s="20">
        <v>1995</v>
      </c>
      <c r="AK1353" s="32">
        <v>0.32</v>
      </c>
      <c r="AL1353" s="32">
        <f t="shared" si="348"/>
        <v>0.16999999999999998</v>
      </c>
      <c r="AM1353" s="32">
        <f t="shared" si="349"/>
        <v>0.33999999999999997</v>
      </c>
      <c r="AN1353" s="32">
        <f t="shared" si="350"/>
        <v>0.16999999999999998</v>
      </c>
      <c r="AO1353" s="41">
        <v>1</v>
      </c>
      <c r="AP1353" s="17">
        <v>0</v>
      </c>
      <c r="AQ1353" t="s">
        <v>98</v>
      </c>
      <c r="AR1353" s="39" t="s">
        <v>98</v>
      </c>
      <c r="AS1353" t="s">
        <v>98</v>
      </c>
      <c r="AT1353" s="39" t="s">
        <v>98</v>
      </c>
      <c r="AV1353" s="17"/>
      <c r="AW1353" s="179" t="s">
        <v>98</v>
      </c>
      <c r="AX1353" s="17" t="s">
        <v>98</v>
      </c>
      <c r="AY1353" s="17" t="s">
        <v>13</v>
      </c>
      <c r="BE1353" s="17"/>
      <c r="BH1353" s="17"/>
      <c r="BK1353" s="24">
        <v>30.5</v>
      </c>
      <c r="BL1353">
        <v>0</v>
      </c>
      <c r="BM1353">
        <v>0</v>
      </c>
      <c r="BN1353">
        <v>0</v>
      </c>
      <c r="BO1353" s="179">
        <v>0</v>
      </c>
      <c r="BP1353">
        <v>1</v>
      </c>
      <c r="BQ1353" s="179">
        <v>0</v>
      </c>
      <c r="BR1353" s="179">
        <v>0</v>
      </c>
      <c r="BS1353" s="17">
        <v>0</v>
      </c>
      <c r="BT1353" s="179">
        <v>0</v>
      </c>
      <c r="BU1353" s="179">
        <v>0</v>
      </c>
      <c r="BV1353" s="179">
        <v>0</v>
      </c>
      <c r="BW1353" s="17">
        <v>1</v>
      </c>
      <c r="BX1353" s="179">
        <v>0</v>
      </c>
      <c r="BY1353" s="179">
        <v>0</v>
      </c>
      <c r="BZ1353" s="179">
        <v>0</v>
      </c>
      <c r="CA1353" s="179">
        <v>0</v>
      </c>
      <c r="CB1353" s="17">
        <v>1</v>
      </c>
      <c r="CC1353" s="179">
        <v>0</v>
      </c>
      <c r="CD1353" s="179">
        <v>0</v>
      </c>
      <c r="CE1353" s="179">
        <v>0</v>
      </c>
      <c r="CF1353" s="179">
        <v>0</v>
      </c>
      <c r="CG1353" s="179">
        <v>0</v>
      </c>
      <c r="CH1353" s="179">
        <v>0</v>
      </c>
      <c r="CI1353" s="179">
        <v>0</v>
      </c>
      <c r="CJ1353" s="179">
        <v>0</v>
      </c>
      <c r="CK1353" s="179">
        <v>0</v>
      </c>
      <c r="CL1353" s="179">
        <v>1</v>
      </c>
      <c r="CM1353" s="17">
        <v>0</v>
      </c>
      <c r="CX1353" s="33" t="s">
        <v>85</v>
      </c>
    </row>
    <row r="1354" spans="1:102" x14ac:dyDescent="0.25">
      <c r="A1354">
        <v>1353</v>
      </c>
      <c r="B1354">
        <v>87</v>
      </c>
      <c r="C1354" s="24" t="s">
        <v>4304</v>
      </c>
      <c r="D1354" s="12">
        <v>8.09</v>
      </c>
      <c r="E1354" s="13">
        <v>2.72</v>
      </c>
      <c r="F1354" s="7">
        <f t="shared" si="345"/>
        <v>2.9742647058823528</v>
      </c>
      <c r="G1354" s="7">
        <f t="shared" si="338"/>
        <v>5.3699999999999992</v>
      </c>
      <c r="H1354" s="15">
        <f t="shared" si="339"/>
        <v>10.81</v>
      </c>
      <c r="I1354" s="11">
        <f t="shared" si="327"/>
        <v>1.2096320400870456E-2</v>
      </c>
      <c r="J1354" s="32">
        <f t="shared" si="328"/>
        <v>4.066995239847669E-3</v>
      </c>
      <c r="K1354" s="32">
        <f t="shared" si="329"/>
        <v>245.88177291239109</v>
      </c>
      <c r="L1354" s="8">
        <v>1</v>
      </c>
      <c r="M1354" s="9">
        <v>0</v>
      </c>
      <c r="N1354" s="8">
        <v>0</v>
      </c>
      <c r="O1354" s="9">
        <v>0</v>
      </c>
      <c r="P1354" s="9">
        <v>1</v>
      </c>
      <c r="Q1354" s="9">
        <v>0</v>
      </c>
      <c r="R1354" s="9">
        <v>0</v>
      </c>
      <c r="S1354" s="8">
        <v>60466</v>
      </c>
      <c r="T1354" s="9">
        <v>16</v>
      </c>
      <c r="U1354" s="9">
        <f t="shared" si="346"/>
        <v>60449</v>
      </c>
      <c r="V1354" s="9">
        <f t="shared" si="344"/>
        <v>23</v>
      </c>
      <c r="W1354" s="7">
        <v>9</v>
      </c>
      <c r="X1354" s="7">
        <f t="shared" si="347"/>
        <v>15.5</v>
      </c>
      <c r="Y1354" s="9">
        <v>1</v>
      </c>
      <c r="Z1354" s="9">
        <v>0</v>
      </c>
      <c r="AA1354" s="9">
        <v>1</v>
      </c>
      <c r="AB1354" s="9">
        <v>0</v>
      </c>
      <c r="AC1354" s="9">
        <v>0</v>
      </c>
      <c r="AD1354" s="29">
        <v>0</v>
      </c>
      <c r="AE1354" s="187">
        <v>0</v>
      </c>
      <c r="AF1354" s="9">
        <v>0</v>
      </c>
      <c r="AG1354" s="29">
        <v>1</v>
      </c>
      <c r="AH1354" s="9">
        <v>1</v>
      </c>
      <c r="AI1354" s="29">
        <v>0</v>
      </c>
      <c r="AJ1354" s="20">
        <v>1995</v>
      </c>
      <c r="AK1354" s="32">
        <v>0.32</v>
      </c>
      <c r="AL1354" s="32">
        <f t="shared" si="348"/>
        <v>0.16999999999999998</v>
      </c>
      <c r="AM1354" s="32">
        <f t="shared" si="349"/>
        <v>0.33999999999999997</v>
      </c>
      <c r="AN1354" s="32">
        <f t="shared" si="350"/>
        <v>0.16999999999999998</v>
      </c>
      <c r="AO1354" s="41">
        <v>1</v>
      </c>
      <c r="AP1354" s="17">
        <v>0</v>
      </c>
      <c r="AQ1354" t="s">
        <v>98</v>
      </c>
      <c r="AR1354" s="39" t="s">
        <v>98</v>
      </c>
      <c r="AS1354" t="s">
        <v>98</v>
      </c>
      <c r="AT1354" s="39" t="s">
        <v>98</v>
      </c>
      <c r="AV1354" s="17"/>
      <c r="AW1354" s="179" t="s">
        <v>98</v>
      </c>
      <c r="AX1354" s="17" t="s">
        <v>98</v>
      </c>
      <c r="AY1354" s="17" t="s">
        <v>13</v>
      </c>
      <c r="BE1354" s="17"/>
      <c r="BH1354" s="17"/>
      <c r="BK1354" s="24">
        <v>30.5</v>
      </c>
      <c r="BL1354">
        <v>0</v>
      </c>
      <c r="BM1354">
        <v>0</v>
      </c>
      <c r="BN1354">
        <v>0</v>
      </c>
      <c r="BO1354" s="179">
        <v>0</v>
      </c>
      <c r="BP1354">
        <v>1</v>
      </c>
      <c r="BQ1354" s="179">
        <v>0</v>
      </c>
      <c r="BR1354" s="179">
        <v>0</v>
      </c>
      <c r="BS1354" s="17">
        <v>0</v>
      </c>
      <c r="BT1354" s="179">
        <v>0</v>
      </c>
      <c r="BU1354" s="179">
        <v>0</v>
      </c>
      <c r="BV1354" s="179">
        <v>0</v>
      </c>
      <c r="BW1354" s="17">
        <v>1</v>
      </c>
      <c r="BX1354" s="179">
        <v>0</v>
      </c>
      <c r="BY1354" s="179">
        <v>0</v>
      </c>
      <c r="BZ1354" s="179">
        <v>0</v>
      </c>
      <c r="CA1354" s="179">
        <v>0</v>
      </c>
      <c r="CB1354" s="17">
        <v>1</v>
      </c>
      <c r="CC1354" s="179">
        <v>0</v>
      </c>
      <c r="CD1354" s="179">
        <v>0</v>
      </c>
      <c r="CE1354" s="179">
        <v>0</v>
      </c>
      <c r="CF1354" s="179">
        <v>0</v>
      </c>
      <c r="CG1354" s="179">
        <v>0</v>
      </c>
      <c r="CH1354" s="179">
        <v>0</v>
      </c>
      <c r="CI1354" s="179">
        <v>0</v>
      </c>
      <c r="CJ1354" s="179">
        <v>0</v>
      </c>
      <c r="CK1354" s="179">
        <v>0</v>
      </c>
      <c r="CL1354" s="179">
        <v>1</v>
      </c>
      <c r="CM1354" s="17">
        <v>0</v>
      </c>
      <c r="CX1354" s="33" t="s">
        <v>85</v>
      </c>
    </row>
    <row r="1355" spans="1:102" x14ac:dyDescent="0.25">
      <c r="A1355">
        <v>1354</v>
      </c>
      <c r="B1355">
        <v>87</v>
      </c>
      <c r="C1355" s="24" t="s">
        <v>4304</v>
      </c>
      <c r="D1355" s="12">
        <v>10.6</v>
      </c>
      <c r="E1355" s="13">
        <v>2.2200000000000002</v>
      </c>
      <c r="F1355" s="7">
        <f t="shared" si="345"/>
        <v>4.774774774774774</v>
      </c>
      <c r="G1355" s="7">
        <f t="shared" si="338"/>
        <v>8.379999999999999</v>
      </c>
      <c r="H1355" s="15">
        <f t="shared" si="339"/>
        <v>12.82</v>
      </c>
      <c r="I1355" s="11">
        <f t="shared" si="327"/>
        <v>2.0332038617907406E-2</v>
      </c>
      <c r="J1355" s="32">
        <f t="shared" si="328"/>
        <v>4.25821940865608E-3</v>
      </c>
      <c r="K1355" s="32">
        <f t="shared" si="329"/>
        <v>234.83994224609626</v>
      </c>
      <c r="L1355" s="8">
        <v>1</v>
      </c>
      <c r="M1355" s="9">
        <v>0</v>
      </c>
      <c r="N1355" s="8">
        <v>0</v>
      </c>
      <c r="O1355" s="9">
        <v>0</v>
      </c>
      <c r="P1355" s="9">
        <v>1</v>
      </c>
      <c r="Q1355" s="9">
        <v>0</v>
      </c>
      <c r="R1355" s="9">
        <v>0</v>
      </c>
      <c r="S1355" s="8">
        <v>55144</v>
      </c>
      <c r="T1355" s="9">
        <v>16</v>
      </c>
      <c r="U1355" s="9">
        <f t="shared" si="346"/>
        <v>55127</v>
      </c>
      <c r="V1355" s="9">
        <f t="shared" si="344"/>
        <v>23</v>
      </c>
      <c r="W1355" s="7">
        <v>9</v>
      </c>
      <c r="X1355" s="7">
        <f t="shared" si="347"/>
        <v>15.5</v>
      </c>
      <c r="Y1355" s="9">
        <v>1</v>
      </c>
      <c r="Z1355" s="9">
        <v>0</v>
      </c>
      <c r="AA1355" s="9">
        <v>1</v>
      </c>
      <c r="AB1355" s="9">
        <v>0</v>
      </c>
      <c r="AC1355" s="9">
        <v>0</v>
      </c>
      <c r="AD1355" s="29">
        <v>0</v>
      </c>
      <c r="AE1355" s="187">
        <v>0</v>
      </c>
      <c r="AF1355" s="9">
        <v>0</v>
      </c>
      <c r="AG1355" s="29">
        <v>1</v>
      </c>
      <c r="AH1355" s="9">
        <v>1</v>
      </c>
      <c r="AI1355" s="29">
        <v>0</v>
      </c>
      <c r="AJ1355" s="20">
        <v>1995</v>
      </c>
      <c r="AK1355" s="32">
        <v>0.32</v>
      </c>
      <c r="AL1355" s="32">
        <f t="shared" si="348"/>
        <v>0.16999999999999998</v>
      </c>
      <c r="AM1355" s="32">
        <f t="shared" si="349"/>
        <v>0.33999999999999997</v>
      </c>
      <c r="AN1355" s="32">
        <f t="shared" si="350"/>
        <v>0.16999999999999998</v>
      </c>
      <c r="AO1355" s="41">
        <v>1</v>
      </c>
      <c r="AP1355" s="17">
        <v>0</v>
      </c>
      <c r="AQ1355" t="s">
        <v>98</v>
      </c>
      <c r="AR1355" s="39" t="s">
        <v>98</v>
      </c>
      <c r="AS1355" t="s">
        <v>98</v>
      </c>
      <c r="AT1355" s="39" t="s">
        <v>98</v>
      </c>
      <c r="AV1355" s="17"/>
      <c r="AW1355" s="179" t="s">
        <v>98</v>
      </c>
      <c r="AX1355" s="17" t="s">
        <v>98</v>
      </c>
      <c r="AY1355" s="17" t="s">
        <v>13</v>
      </c>
      <c r="BE1355" s="17"/>
      <c r="BH1355" s="17"/>
      <c r="BK1355" s="24">
        <v>30.5</v>
      </c>
      <c r="BL1355">
        <v>0</v>
      </c>
      <c r="BM1355">
        <v>0</v>
      </c>
      <c r="BN1355">
        <v>0</v>
      </c>
      <c r="BO1355" s="179">
        <v>0</v>
      </c>
      <c r="BP1355">
        <v>1</v>
      </c>
      <c r="BQ1355" s="179">
        <v>0</v>
      </c>
      <c r="BR1355" s="179">
        <v>0</v>
      </c>
      <c r="BS1355" s="17">
        <v>0</v>
      </c>
      <c r="BT1355" s="179">
        <v>0</v>
      </c>
      <c r="BU1355" s="179">
        <v>0</v>
      </c>
      <c r="BV1355" s="179">
        <v>0</v>
      </c>
      <c r="BW1355" s="17">
        <v>1</v>
      </c>
      <c r="BX1355" s="179">
        <v>0</v>
      </c>
      <c r="BY1355" s="179">
        <v>0</v>
      </c>
      <c r="BZ1355" s="179">
        <v>0</v>
      </c>
      <c r="CA1355" s="179">
        <v>0</v>
      </c>
      <c r="CB1355" s="17">
        <v>1</v>
      </c>
      <c r="CC1355" s="179">
        <v>0</v>
      </c>
      <c r="CD1355" s="179">
        <v>0</v>
      </c>
      <c r="CE1355" s="179">
        <v>0</v>
      </c>
      <c r="CF1355" s="179">
        <v>0</v>
      </c>
      <c r="CG1355" s="179">
        <v>0</v>
      </c>
      <c r="CH1355" s="179">
        <v>0</v>
      </c>
      <c r="CI1355" s="179">
        <v>0</v>
      </c>
      <c r="CJ1355" s="179">
        <v>0</v>
      </c>
      <c r="CK1355" s="179">
        <v>0</v>
      </c>
      <c r="CL1355" s="179">
        <v>1</v>
      </c>
      <c r="CM1355" s="17">
        <v>1</v>
      </c>
      <c r="CX1355" s="33" t="s">
        <v>85</v>
      </c>
    </row>
    <row r="1356" spans="1:102" x14ac:dyDescent="0.25">
      <c r="A1356">
        <v>1355</v>
      </c>
      <c r="B1356">
        <v>87</v>
      </c>
      <c r="C1356" s="24" t="s">
        <v>4304</v>
      </c>
      <c r="D1356" s="12">
        <v>9.08</v>
      </c>
      <c r="E1356" s="13">
        <v>5.41</v>
      </c>
      <c r="F1356" s="7">
        <f t="shared" si="345"/>
        <v>1.6783733826247689</v>
      </c>
      <c r="G1356" s="7">
        <f t="shared" si="338"/>
        <v>3.67</v>
      </c>
      <c r="H1356" s="15">
        <f t="shared" si="339"/>
        <v>14.49</v>
      </c>
      <c r="I1356" s="11">
        <f t="shared" si="327"/>
        <v>7.1481771720484956E-3</v>
      </c>
      <c r="J1356" s="32">
        <f t="shared" si="328"/>
        <v>4.2589910243152384E-3</v>
      </c>
      <c r="K1356" s="32">
        <f t="shared" si="329"/>
        <v>234.79739550772598</v>
      </c>
      <c r="L1356" s="8">
        <v>1</v>
      </c>
      <c r="M1356" s="9">
        <v>0</v>
      </c>
      <c r="N1356" s="8">
        <v>0</v>
      </c>
      <c r="O1356" s="9">
        <v>0</v>
      </c>
      <c r="P1356" s="9">
        <v>1</v>
      </c>
      <c r="Q1356" s="9">
        <v>0</v>
      </c>
      <c r="R1356" s="9">
        <v>0</v>
      </c>
      <c r="S1356" s="8">
        <v>55144</v>
      </c>
      <c r="T1356" s="9">
        <v>16</v>
      </c>
      <c r="U1356" s="9">
        <f t="shared" si="346"/>
        <v>55127</v>
      </c>
      <c r="V1356" s="9">
        <f t="shared" si="344"/>
        <v>23</v>
      </c>
      <c r="W1356" s="7">
        <v>9</v>
      </c>
      <c r="X1356" s="7">
        <f t="shared" si="347"/>
        <v>15.5</v>
      </c>
      <c r="Y1356" s="9">
        <v>1</v>
      </c>
      <c r="Z1356" s="9">
        <v>0</v>
      </c>
      <c r="AA1356" s="9">
        <v>1</v>
      </c>
      <c r="AB1356" s="9">
        <v>0</v>
      </c>
      <c r="AC1356" s="9">
        <v>0</v>
      </c>
      <c r="AD1356" s="29">
        <v>0</v>
      </c>
      <c r="AE1356" s="187">
        <v>0</v>
      </c>
      <c r="AF1356" s="9">
        <v>0</v>
      </c>
      <c r="AG1356" s="29">
        <v>1</v>
      </c>
      <c r="AH1356" s="9">
        <v>1</v>
      </c>
      <c r="AI1356" s="29">
        <v>0</v>
      </c>
      <c r="AJ1356" s="20">
        <v>1995</v>
      </c>
      <c r="AK1356" s="32">
        <v>0.32</v>
      </c>
      <c r="AL1356" s="32">
        <f t="shared" si="348"/>
        <v>0.16999999999999998</v>
      </c>
      <c r="AM1356" s="32">
        <f t="shared" si="349"/>
        <v>0.33999999999999997</v>
      </c>
      <c r="AN1356" s="32">
        <f t="shared" si="350"/>
        <v>0.16999999999999998</v>
      </c>
      <c r="AO1356" s="41">
        <v>1</v>
      </c>
      <c r="AP1356" s="17">
        <v>0</v>
      </c>
      <c r="AQ1356" t="s">
        <v>98</v>
      </c>
      <c r="AR1356" s="39" t="s">
        <v>98</v>
      </c>
      <c r="AS1356" t="s">
        <v>98</v>
      </c>
      <c r="AT1356" s="39" t="s">
        <v>98</v>
      </c>
      <c r="AV1356" s="17"/>
      <c r="AW1356" s="179" t="s">
        <v>98</v>
      </c>
      <c r="AX1356" s="17" t="s">
        <v>98</v>
      </c>
      <c r="AY1356" s="17" t="s">
        <v>13</v>
      </c>
      <c r="BE1356" s="17"/>
      <c r="BH1356" s="17"/>
      <c r="BK1356" s="24">
        <v>30.5</v>
      </c>
      <c r="BL1356">
        <v>0</v>
      </c>
      <c r="BM1356">
        <v>0</v>
      </c>
      <c r="BN1356">
        <v>0</v>
      </c>
      <c r="BO1356" s="179">
        <v>0</v>
      </c>
      <c r="BP1356">
        <v>1</v>
      </c>
      <c r="BQ1356" s="179">
        <v>0</v>
      </c>
      <c r="BR1356" s="179">
        <v>0</v>
      </c>
      <c r="BS1356" s="17">
        <v>0</v>
      </c>
      <c r="BT1356" s="179">
        <v>0</v>
      </c>
      <c r="BU1356" s="179">
        <v>0</v>
      </c>
      <c r="BV1356" s="179">
        <v>0</v>
      </c>
      <c r="BW1356" s="17">
        <v>1</v>
      </c>
      <c r="BX1356" s="179">
        <v>0</v>
      </c>
      <c r="BY1356" s="179">
        <v>0</v>
      </c>
      <c r="BZ1356" s="179">
        <v>0</v>
      </c>
      <c r="CA1356" s="179">
        <v>0</v>
      </c>
      <c r="CB1356" s="17">
        <v>1</v>
      </c>
      <c r="CC1356" s="179">
        <v>0</v>
      </c>
      <c r="CD1356" s="179">
        <v>0</v>
      </c>
      <c r="CE1356" s="179">
        <v>0</v>
      </c>
      <c r="CF1356" s="179">
        <v>0</v>
      </c>
      <c r="CG1356" s="179">
        <v>0</v>
      </c>
      <c r="CH1356" s="179">
        <v>0</v>
      </c>
      <c r="CI1356" s="179">
        <v>0</v>
      </c>
      <c r="CJ1356" s="179">
        <v>0</v>
      </c>
      <c r="CK1356" s="179">
        <v>0</v>
      </c>
      <c r="CL1356" s="179">
        <v>1</v>
      </c>
      <c r="CM1356" s="17">
        <v>0</v>
      </c>
      <c r="CX1356" s="33" t="s">
        <v>85</v>
      </c>
    </row>
    <row r="1357" spans="1:102" x14ac:dyDescent="0.25">
      <c r="A1357">
        <v>1356</v>
      </c>
      <c r="B1357">
        <v>87</v>
      </c>
      <c r="C1357" s="24" t="s">
        <v>4304</v>
      </c>
      <c r="D1357" s="12">
        <v>7.52</v>
      </c>
      <c r="E1357" s="13">
        <v>3.38</v>
      </c>
      <c r="F1357" s="7">
        <f t="shared" si="345"/>
        <v>2.224852071005917</v>
      </c>
      <c r="G1357" s="7">
        <f t="shared" si="338"/>
        <v>4.1399999999999997</v>
      </c>
      <c r="H1357" s="15">
        <f t="shared" si="339"/>
        <v>10.899999999999999</v>
      </c>
      <c r="I1357" s="11">
        <f t="shared" si="327"/>
        <v>9.0362819111091588E-3</v>
      </c>
      <c r="J1357" s="32">
        <f t="shared" si="328"/>
        <v>4.061520327067681E-3</v>
      </c>
      <c r="K1357" s="32">
        <f t="shared" si="329"/>
        <v>246.21322053605866</v>
      </c>
      <c r="L1357" s="8">
        <v>1</v>
      </c>
      <c r="M1357" s="9">
        <v>0</v>
      </c>
      <c r="N1357" s="8">
        <v>0</v>
      </c>
      <c r="O1357" s="9">
        <v>0</v>
      </c>
      <c r="P1357" s="9">
        <v>1</v>
      </c>
      <c r="Q1357" s="9">
        <v>0</v>
      </c>
      <c r="R1357" s="9">
        <v>0</v>
      </c>
      <c r="S1357" s="8">
        <v>60633</v>
      </c>
      <c r="T1357" s="9">
        <v>16</v>
      </c>
      <c r="U1357" s="9">
        <f t="shared" si="346"/>
        <v>60616</v>
      </c>
      <c r="V1357" s="9">
        <f t="shared" si="344"/>
        <v>23</v>
      </c>
      <c r="W1357" s="7">
        <v>9</v>
      </c>
      <c r="X1357" s="7">
        <f t="shared" si="347"/>
        <v>15.5</v>
      </c>
      <c r="Y1357" s="9">
        <v>1</v>
      </c>
      <c r="Z1357" s="9">
        <v>0</v>
      </c>
      <c r="AA1357" s="9">
        <v>1</v>
      </c>
      <c r="AB1357" s="9">
        <v>0</v>
      </c>
      <c r="AC1357" s="9">
        <v>0</v>
      </c>
      <c r="AD1357" s="29">
        <v>0</v>
      </c>
      <c r="AE1357" s="187">
        <v>0</v>
      </c>
      <c r="AF1357" s="9">
        <v>0</v>
      </c>
      <c r="AG1357" s="29">
        <v>1</v>
      </c>
      <c r="AH1357" s="9">
        <v>1</v>
      </c>
      <c r="AI1357" s="29">
        <v>0</v>
      </c>
      <c r="AJ1357" s="20">
        <v>1995</v>
      </c>
      <c r="AK1357" s="32">
        <v>0.32</v>
      </c>
      <c r="AL1357" s="32">
        <f t="shared" si="348"/>
        <v>0.16999999999999998</v>
      </c>
      <c r="AM1357" s="32">
        <f t="shared" si="349"/>
        <v>0.33999999999999997</v>
      </c>
      <c r="AN1357" s="32">
        <f t="shared" si="350"/>
        <v>0.16999999999999998</v>
      </c>
      <c r="AO1357" s="41">
        <v>1</v>
      </c>
      <c r="AP1357" s="17">
        <v>0</v>
      </c>
      <c r="AQ1357" t="s">
        <v>98</v>
      </c>
      <c r="AR1357" s="39" t="s">
        <v>98</v>
      </c>
      <c r="AS1357" t="s">
        <v>98</v>
      </c>
      <c r="AT1357" s="39" t="s">
        <v>98</v>
      </c>
      <c r="AV1357" s="17"/>
      <c r="AW1357" s="179" t="s">
        <v>98</v>
      </c>
      <c r="AX1357" s="17" t="s">
        <v>98</v>
      </c>
      <c r="AY1357" s="17" t="s">
        <v>13</v>
      </c>
      <c r="BE1357" s="17"/>
      <c r="BH1357" s="17"/>
      <c r="BK1357" s="24">
        <v>30.5</v>
      </c>
      <c r="BL1357">
        <v>0</v>
      </c>
      <c r="BM1357">
        <v>0</v>
      </c>
      <c r="BN1357">
        <v>0</v>
      </c>
      <c r="BO1357" s="179">
        <v>0</v>
      </c>
      <c r="BP1357">
        <v>1</v>
      </c>
      <c r="BQ1357" s="179">
        <v>0</v>
      </c>
      <c r="BR1357" s="179">
        <v>0</v>
      </c>
      <c r="BS1357" s="17">
        <v>0</v>
      </c>
      <c r="BT1357" s="179">
        <v>0</v>
      </c>
      <c r="BU1357" s="179">
        <v>0</v>
      </c>
      <c r="BV1357" s="179">
        <v>0</v>
      </c>
      <c r="BW1357" s="17">
        <v>1</v>
      </c>
      <c r="BX1357" s="179">
        <v>0</v>
      </c>
      <c r="BY1357" s="179">
        <v>0</v>
      </c>
      <c r="BZ1357" s="179">
        <v>0</v>
      </c>
      <c r="CA1357" s="179">
        <v>0</v>
      </c>
      <c r="CB1357" s="17">
        <v>1</v>
      </c>
      <c r="CC1357" s="179">
        <v>0</v>
      </c>
      <c r="CD1357" s="179">
        <v>0</v>
      </c>
      <c r="CE1357" s="179">
        <v>0</v>
      </c>
      <c r="CF1357" s="179">
        <v>0</v>
      </c>
      <c r="CG1357" s="179">
        <v>0</v>
      </c>
      <c r="CH1357" s="179">
        <v>0</v>
      </c>
      <c r="CI1357" s="179">
        <v>0</v>
      </c>
      <c r="CJ1357" s="179">
        <v>0</v>
      </c>
      <c r="CK1357" s="179">
        <v>0</v>
      </c>
      <c r="CL1357" s="179">
        <v>1</v>
      </c>
      <c r="CM1357" s="17">
        <v>0</v>
      </c>
      <c r="CX1357" s="33" t="s">
        <v>85</v>
      </c>
    </row>
    <row r="1358" spans="1:102" x14ac:dyDescent="0.25">
      <c r="A1358">
        <v>1357</v>
      </c>
      <c r="B1358">
        <v>87</v>
      </c>
      <c r="C1358" s="24" t="s">
        <v>4304</v>
      </c>
      <c r="D1358" s="12">
        <v>8.6199999999999992</v>
      </c>
      <c r="E1358" s="13">
        <v>3.36</v>
      </c>
      <c r="F1358" s="7">
        <f t="shared" si="345"/>
        <v>2.5654761904761902</v>
      </c>
      <c r="G1358" s="7">
        <f t="shared" si="338"/>
        <v>5.26</v>
      </c>
      <c r="H1358" s="15">
        <f t="shared" si="339"/>
        <v>11.979999999999999</v>
      </c>
      <c r="I1358" s="11">
        <f t="shared" si="327"/>
        <v>1.0433974870251501E-2</v>
      </c>
      <c r="J1358" s="32">
        <f t="shared" si="328"/>
        <v>4.0670714111421171E-3</v>
      </c>
      <c r="K1358" s="32">
        <f t="shared" si="329"/>
        <v>245.87716784623152</v>
      </c>
      <c r="L1358" s="8">
        <v>1</v>
      </c>
      <c r="M1358" s="9">
        <v>0</v>
      </c>
      <c r="N1358" s="8">
        <v>0</v>
      </c>
      <c r="O1358" s="9">
        <v>0</v>
      </c>
      <c r="P1358" s="9">
        <v>1</v>
      </c>
      <c r="Q1358" s="9">
        <v>0</v>
      </c>
      <c r="R1358" s="9">
        <v>0</v>
      </c>
      <c r="S1358" s="8">
        <v>60466</v>
      </c>
      <c r="T1358" s="9">
        <v>16</v>
      </c>
      <c r="U1358" s="9">
        <f t="shared" si="346"/>
        <v>60449</v>
      </c>
      <c r="V1358" s="9">
        <f t="shared" si="344"/>
        <v>23</v>
      </c>
      <c r="W1358" s="7">
        <v>9</v>
      </c>
      <c r="X1358" s="7">
        <f t="shared" si="347"/>
        <v>15.5</v>
      </c>
      <c r="Y1358" s="9">
        <v>1</v>
      </c>
      <c r="Z1358" s="9">
        <v>0</v>
      </c>
      <c r="AA1358" s="9">
        <v>1</v>
      </c>
      <c r="AB1358" s="9">
        <v>0</v>
      </c>
      <c r="AC1358" s="9">
        <v>0</v>
      </c>
      <c r="AD1358" s="29">
        <v>0</v>
      </c>
      <c r="AE1358" s="187">
        <v>0</v>
      </c>
      <c r="AF1358" s="9">
        <v>0</v>
      </c>
      <c r="AG1358" s="29">
        <v>1</v>
      </c>
      <c r="AH1358" s="9">
        <v>1</v>
      </c>
      <c r="AI1358" s="29">
        <v>0</v>
      </c>
      <c r="AJ1358" s="20">
        <v>1995</v>
      </c>
      <c r="AK1358" s="32">
        <v>0.32</v>
      </c>
      <c r="AL1358" s="32">
        <f t="shared" si="348"/>
        <v>0.16999999999999998</v>
      </c>
      <c r="AM1358" s="32">
        <f t="shared" si="349"/>
        <v>0.33999999999999997</v>
      </c>
      <c r="AN1358" s="32">
        <f t="shared" si="350"/>
        <v>0.16999999999999998</v>
      </c>
      <c r="AO1358" s="41">
        <v>1</v>
      </c>
      <c r="AP1358" s="17">
        <v>0</v>
      </c>
      <c r="AQ1358" t="s">
        <v>98</v>
      </c>
      <c r="AR1358" s="39" t="s">
        <v>98</v>
      </c>
      <c r="AS1358" t="s">
        <v>98</v>
      </c>
      <c r="AT1358" s="39" t="s">
        <v>98</v>
      </c>
      <c r="AV1358" s="17"/>
      <c r="AW1358" s="179" t="s">
        <v>98</v>
      </c>
      <c r="AX1358" s="17" t="s">
        <v>98</v>
      </c>
      <c r="AY1358" s="17" t="s">
        <v>13</v>
      </c>
      <c r="BE1358" s="17"/>
      <c r="BH1358" s="17"/>
      <c r="BK1358" s="24">
        <v>30.5</v>
      </c>
      <c r="BL1358">
        <v>0</v>
      </c>
      <c r="BM1358">
        <v>0</v>
      </c>
      <c r="BN1358">
        <v>0</v>
      </c>
      <c r="BO1358" s="179">
        <v>0</v>
      </c>
      <c r="BP1358">
        <v>1</v>
      </c>
      <c r="BQ1358" s="179">
        <v>0</v>
      </c>
      <c r="BR1358" s="179">
        <v>0</v>
      </c>
      <c r="BS1358" s="17">
        <v>0</v>
      </c>
      <c r="BT1358" s="179">
        <v>0</v>
      </c>
      <c r="BU1358" s="179">
        <v>0</v>
      </c>
      <c r="BV1358" s="179">
        <v>0</v>
      </c>
      <c r="BW1358" s="17">
        <v>1</v>
      </c>
      <c r="BX1358" s="179">
        <v>0</v>
      </c>
      <c r="BY1358" s="179">
        <v>0</v>
      </c>
      <c r="BZ1358" s="179">
        <v>0</v>
      </c>
      <c r="CA1358" s="179">
        <v>0</v>
      </c>
      <c r="CB1358" s="17">
        <v>1</v>
      </c>
      <c r="CC1358" s="179">
        <v>0</v>
      </c>
      <c r="CD1358" s="179">
        <v>0</v>
      </c>
      <c r="CE1358" s="179">
        <v>0</v>
      </c>
      <c r="CF1358" s="179">
        <v>0</v>
      </c>
      <c r="CG1358" s="179">
        <v>0</v>
      </c>
      <c r="CH1358" s="179">
        <v>0</v>
      </c>
      <c r="CI1358" s="179">
        <v>0</v>
      </c>
      <c r="CJ1358" s="179">
        <v>0</v>
      </c>
      <c r="CK1358" s="179">
        <v>0</v>
      </c>
      <c r="CL1358" s="179">
        <v>1</v>
      </c>
      <c r="CM1358" s="17">
        <v>0</v>
      </c>
      <c r="CX1358" s="33" t="s">
        <v>85</v>
      </c>
    </row>
    <row r="1359" spans="1:102" x14ac:dyDescent="0.25">
      <c r="A1359">
        <v>1358</v>
      </c>
      <c r="B1359">
        <v>87</v>
      </c>
      <c r="C1359" s="24" t="s">
        <v>4304</v>
      </c>
      <c r="D1359" s="12">
        <v>10.4</v>
      </c>
      <c r="E1359" s="13">
        <v>3.04</v>
      </c>
      <c r="F1359" s="7">
        <f t="shared" si="345"/>
        <v>3.4210526315789473</v>
      </c>
      <c r="G1359" s="7">
        <f t="shared" si="338"/>
        <v>7.36</v>
      </c>
      <c r="H1359" s="15">
        <f t="shared" si="339"/>
        <v>13.440000000000001</v>
      </c>
      <c r="I1359" s="11">
        <f t="shared" si="327"/>
        <v>1.4569058267522302E-2</v>
      </c>
      <c r="J1359" s="32">
        <f t="shared" si="328"/>
        <v>4.2586478012757506E-3</v>
      </c>
      <c r="K1359" s="32">
        <f t="shared" si="329"/>
        <v>234.81631885605401</v>
      </c>
      <c r="L1359" s="8">
        <v>1</v>
      </c>
      <c r="M1359" s="9">
        <v>0</v>
      </c>
      <c r="N1359" s="8">
        <v>0</v>
      </c>
      <c r="O1359" s="9">
        <v>0</v>
      </c>
      <c r="P1359" s="9">
        <v>1</v>
      </c>
      <c r="Q1359" s="9">
        <v>0</v>
      </c>
      <c r="R1359" s="9">
        <v>0</v>
      </c>
      <c r="S1359" s="8">
        <v>55144</v>
      </c>
      <c r="T1359" s="9">
        <v>16</v>
      </c>
      <c r="U1359" s="9">
        <f t="shared" si="346"/>
        <v>55127</v>
      </c>
      <c r="V1359" s="9">
        <f t="shared" si="344"/>
        <v>23</v>
      </c>
      <c r="W1359" s="7">
        <v>9</v>
      </c>
      <c r="X1359" s="7">
        <f t="shared" si="347"/>
        <v>15.5</v>
      </c>
      <c r="Y1359" s="9">
        <v>1</v>
      </c>
      <c r="Z1359" s="9">
        <v>0</v>
      </c>
      <c r="AA1359" s="9">
        <v>1</v>
      </c>
      <c r="AB1359" s="9">
        <v>0</v>
      </c>
      <c r="AC1359" s="9">
        <v>0</v>
      </c>
      <c r="AD1359" s="29">
        <v>0</v>
      </c>
      <c r="AE1359" s="187">
        <v>0</v>
      </c>
      <c r="AF1359" s="9">
        <v>0</v>
      </c>
      <c r="AG1359" s="29">
        <v>1</v>
      </c>
      <c r="AH1359" s="9">
        <v>1</v>
      </c>
      <c r="AI1359" s="29">
        <v>0</v>
      </c>
      <c r="AJ1359" s="20">
        <v>1995</v>
      </c>
      <c r="AK1359" s="32">
        <v>0.32</v>
      </c>
      <c r="AL1359" s="32">
        <f t="shared" si="348"/>
        <v>0.16999999999999998</v>
      </c>
      <c r="AM1359" s="32">
        <f t="shared" si="349"/>
        <v>0.33999999999999997</v>
      </c>
      <c r="AN1359" s="32">
        <f t="shared" si="350"/>
        <v>0.16999999999999998</v>
      </c>
      <c r="AO1359" s="41">
        <v>1</v>
      </c>
      <c r="AP1359" s="17">
        <v>0</v>
      </c>
      <c r="AQ1359" t="s">
        <v>98</v>
      </c>
      <c r="AR1359" s="39" t="s">
        <v>98</v>
      </c>
      <c r="AS1359" t="s">
        <v>98</v>
      </c>
      <c r="AT1359" s="39" t="s">
        <v>98</v>
      </c>
      <c r="AV1359" s="17"/>
      <c r="AW1359" s="179" t="s">
        <v>98</v>
      </c>
      <c r="AX1359" s="17" t="s">
        <v>98</v>
      </c>
      <c r="AY1359" s="17" t="s">
        <v>13</v>
      </c>
      <c r="BE1359" s="17"/>
      <c r="BH1359" s="17"/>
      <c r="BK1359" s="24">
        <v>30.5</v>
      </c>
      <c r="BL1359">
        <v>0</v>
      </c>
      <c r="BM1359">
        <v>0</v>
      </c>
      <c r="BN1359">
        <v>0</v>
      </c>
      <c r="BO1359" s="179">
        <v>0</v>
      </c>
      <c r="BP1359">
        <v>1</v>
      </c>
      <c r="BQ1359" s="179">
        <v>0</v>
      </c>
      <c r="BR1359" s="179">
        <v>0</v>
      </c>
      <c r="BS1359" s="17">
        <v>0</v>
      </c>
      <c r="BT1359" s="179">
        <v>0</v>
      </c>
      <c r="BU1359" s="179">
        <v>0</v>
      </c>
      <c r="BV1359" s="179">
        <v>0</v>
      </c>
      <c r="BW1359" s="17">
        <v>1</v>
      </c>
      <c r="BX1359" s="179">
        <v>0</v>
      </c>
      <c r="BY1359" s="179">
        <v>0</v>
      </c>
      <c r="BZ1359" s="179">
        <v>0</v>
      </c>
      <c r="CA1359" s="179">
        <v>0</v>
      </c>
      <c r="CB1359" s="17">
        <v>1</v>
      </c>
      <c r="CC1359" s="179">
        <v>0</v>
      </c>
      <c r="CD1359" s="179">
        <v>0</v>
      </c>
      <c r="CE1359" s="179">
        <v>0</v>
      </c>
      <c r="CF1359" s="179">
        <v>0</v>
      </c>
      <c r="CG1359" s="179">
        <v>0</v>
      </c>
      <c r="CH1359" s="179">
        <v>0</v>
      </c>
      <c r="CI1359" s="179">
        <v>0</v>
      </c>
      <c r="CJ1359" s="179">
        <v>0</v>
      </c>
      <c r="CK1359" s="179">
        <v>0</v>
      </c>
      <c r="CL1359" s="179">
        <v>1</v>
      </c>
      <c r="CM1359" s="17">
        <v>1</v>
      </c>
      <c r="CX1359" s="33" t="s">
        <v>85</v>
      </c>
    </row>
    <row r="1360" spans="1:102" x14ac:dyDescent="0.25">
      <c r="A1360">
        <v>1359</v>
      </c>
      <c r="B1360">
        <v>87</v>
      </c>
      <c r="C1360" s="24" t="s">
        <v>4304</v>
      </c>
      <c r="D1360" s="12">
        <v>6.98</v>
      </c>
      <c r="E1360" s="13">
        <v>6.0100000000000001E-2</v>
      </c>
      <c r="F1360" s="7">
        <f t="shared" si="345"/>
        <v>116.13976705490849</v>
      </c>
      <c r="G1360" s="7">
        <f t="shared" si="338"/>
        <v>6.9199000000000002</v>
      </c>
      <c r="H1360" s="15">
        <f t="shared" si="339"/>
        <v>7.0401000000000007</v>
      </c>
      <c r="I1360" s="11">
        <f t="shared" si="327"/>
        <v>0.42663729749733953</v>
      </c>
      <c r="J1360" s="32">
        <f t="shared" si="328"/>
        <v>3.6734816016604742E-3</v>
      </c>
      <c r="K1360" s="32">
        <f t="shared" si="329"/>
        <v>272.22131711452795</v>
      </c>
      <c r="L1360" s="8">
        <v>1</v>
      </c>
      <c r="M1360" s="9">
        <v>0</v>
      </c>
      <c r="N1360" s="8">
        <v>0</v>
      </c>
      <c r="O1360" s="9">
        <v>0</v>
      </c>
      <c r="P1360" s="9">
        <v>1</v>
      </c>
      <c r="Q1360" s="9">
        <v>0</v>
      </c>
      <c r="R1360" s="9">
        <v>0</v>
      </c>
      <c r="S1360" s="8">
        <v>60633</v>
      </c>
      <c r="T1360" s="9">
        <v>16</v>
      </c>
      <c r="U1360" s="9">
        <f t="shared" si="346"/>
        <v>60616</v>
      </c>
      <c r="V1360" s="9">
        <f t="shared" si="344"/>
        <v>23</v>
      </c>
      <c r="W1360" s="7">
        <v>9</v>
      </c>
      <c r="X1360" s="7">
        <f t="shared" si="347"/>
        <v>15.5</v>
      </c>
      <c r="Y1360" s="9">
        <v>1</v>
      </c>
      <c r="Z1360" s="9">
        <v>0</v>
      </c>
      <c r="AA1360" s="9">
        <v>0</v>
      </c>
      <c r="AB1360" s="9">
        <v>0</v>
      </c>
      <c r="AC1360" s="9">
        <v>1</v>
      </c>
      <c r="AD1360" s="29">
        <v>0</v>
      </c>
      <c r="AE1360" s="187">
        <v>0</v>
      </c>
      <c r="AF1360" s="9">
        <v>0</v>
      </c>
      <c r="AG1360" s="29">
        <v>1</v>
      </c>
      <c r="AH1360" s="9">
        <v>1</v>
      </c>
      <c r="AI1360" s="29">
        <v>0</v>
      </c>
      <c r="AJ1360" s="20">
        <v>1995</v>
      </c>
      <c r="AK1360" s="32">
        <v>0.32</v>
      </c>
      <c r="AL1360" s="32">
        <f t="shared" si="348"/>
        <v>0.16999999999999998</v>
      </c>
      <c r="AM1360" s="32">
        <f t="shared" si="349"/>
        <v>0.33999999999999997</v>
      </c>
      <c r="AN1360" s="32">
        <f t="shared" si="350"/>
        <v>0.16999999999999998</v>
      </c>
      <c r="AO1360" s="41">
        <v>1</v>
      </c>
      <c r="AP1360" s="17">
        <v>0</v>
      </c>
      <c r="AQ1360" t="s">
        <v>98</v>
      </c>
      <c r="AR1360" s="39" t="s">
        <v>98</v>
      </c>
      <c r="AS1360" t="s">
        <v>98</v>
      </c>
      <c r="AT1360" s="39" t="s">
        <v>98</v>
      </c>
      <c r="AV1360" s="17"/>
      <c r="AW1360" s="179" t="s">
        <v>98</v>
      </c>
      <c r="AX1360" s="17" t="s">
        <v>98</v>
      </c>
      <c r="AY1360" s="17" t="s">
        <v>13</v>
      </c>
      <c r="BE1360" s="17"/>
      <c r="BH1360" s="17"/>
      <c r="BK1360" s="24">
        <v>30.5</v>
      </c>
      <c r="BL1360">
        <v>1</v>
      </c>
      <c r="BM1360">
        <v>0</v>
      </c>
      <c r="BN1360">
        <v>0</v>
      </c>
      <c r="BO1360" s="179">
        <v>0</v>
      </c>
      <c r="BP1360">
        <v>0</v>
      </c>
      <c r="BQ1360" s="179">
        <v>0</v>
      </c>
      <c r="BR1360" s="179">
        <v>0</v>
      </c>
      <c r="BS1360" s="17">
        <v>0</v>
      </c>
      <c r="BT1360" s="179">
        <v>0</v>
      </c>
      <c r="BU1360" s="179">
        <v>0</v>
      </c>
      <c r="BV1360" s="179">
        <v>0</v>
      </c>
      <c r="BW1360" s="17">
        <v>1</v>
      </c>
      <c r="BX1360" s="179">
        <v>0</v>
      </c>
      <c r="BY1360" s="179">
        <v>0</v>
      </c>
      <c r="BZ1360" s="179">
        <v>0</v>
      </c>
      <c r="CA1360" s="179">
        <v>0</v>
      </c>
      <c r="CB1360" s="17">
        <v>0</v>
      </c>
      <c r="CC1360" s="179">
        <v>0</v>
      </c>
      <c r="CD1360" s="179">
        <v>0</v>
      </c>
      <c r="CE1360" s="179">
        <v>0</v>
      </c>
      <c r="CF1360" s="179">
        <v>0</v>
      </c>
      <c r="CG1360" s="179">
        <v>0</v>
      </c>
      <c r="CH1360" s="179">
        <v>0</v>
      </c>
      <c r="CI1360" s="179">
        <v>0</v>
      </c>
      <c r="CJ1360" s="179">
        <v>0</v>
      </c>
      <c r="CK1360" s="179">
        <v>0</v>
      </c>
      <c r="CL1360" s="179">
        <v>1</v>
      </c>
      <c r="CM1360" s="17">
        <v>0</v>
      </c>
      <c r="CX1360" s="33" t="s">
        <v>85</v>
      </c>
    </row>
    <row r="1361" spans="1:102" x14ac:dyDescent="0.25">
      <c r="A1361">
        <v>1360</v>
      </c>
      <c r="B1361">
        <v>87</v>
      </c>
      <c r="C1361" s="24" t="s">
        <v>4304</v>
      </c>
      <c r="D1361" s="12">
        <v>6.98</v>
      </c>
      <c r="E1361" s="13">
        <v>6.0199999999999997E-2</v>
      </c>
      <c r="F1361" s="7">
        <f t="shared" si="345"/>
        <v>115.94684385382061</v>
      </c>
      <c r="G1361" s="7">
        <f t="shared" si="338"/>
        <v>6.9198000000000004</v>
      </c>
      <c r="H1361" s="15">
        <f t="shared" si="339"/>
        <v>7.0402000000000005</v>
      </c>
      <c r="I1361" s="11">
        <f t="shared" si="327"/>
        <v>0.4265385123309996</v>
      </c>
      <c r="J1361" s="32">
        <f t="shared" si="328"/>
        <v>3.6787418971814009E-3</v>
      </c>
      <c r="K1361" s="32">
        <f t="shared" si="329"/>
        <v>271.83206322960183</v>
      </c>
      <c r="L1361" s="8">
        <v>1</v>
      </c>
      <c r="M1361" s="9">
        <v>0</v>
      </c>
      <c r="N1361" s="8">
        <v>0</v>
      </c>
      <c r="O1361" s="9">
        <v>0</v>
      </c>
      <c r="P1361" s="9">
        <v>1</v>
      </c>
      <c r="Q1361" s="9">
        <v>0</v>
      </c>
      <c r="R1361" s="9">
        <v>0</v>
      </c>
      <c r="S1361" s="8">
        <v>60466</v>
      </c>
      <c r="T1361" s="9">
        <v>16</v>
      </c>
      <c r="U1361" s="9">
        <f t="shared" si="346"/>
        <v>60449</v>
      </c>
      <c r="V1361" s="9">
        <f t="shared" si="344"/>
        <v>23</v>
      </c>
      <c r="W1361" s="7">
        <v>9</v>
      </c>
      <c r="X1361" s="7">
        <f t="shared" si="347"/>
        <v>15.5</v>
      </c>
      <c r="Y1361" s="9">
        <v>1</v>
      </c>
      <c r="Z1361" s="9">
        <v>0</v>
      </c>
      <c r="AA1361" s="9">
        <v>0</v>
      </c>
      <c r="AB1361" s="9">
        <v>0</v>
      </c>
      <c r="AC1361" s="9">
        <v>1</v>
      </c>
      <c r="AD1361" s="29">
        <v>0</v>
      </c>
      <c r="AE1361" s="187">
        <v>0</v>
      </c>
      <c r="AF1361" s="9">
        <v>0</v>
      </c>
      <c r="AG1361" s="29">
        <v>1</v>
      </c>
      <c r="AH1361" s="9">
        <v>1</v>
      </c>
      <c r="AI1361" s="29">
        <v>0</v>
      </c>
      <c r="AJ1361" s="20">
        <v>1995</v>
      </c>
      <c r="AK1361" s="32">
        <v>0.32</v>
      </c>
      <c r="AL1361" s="32">
        <f t="shared" si="348"/>
        <v>0.16999999999999998</v>
      </c>
      <c r="AM1361" s="32">
        <f t="shared" si="349"/>
        <v>0.33999999999999997</v>
      </c>
      <c r="AN1361" s="32">
        <f t="shared" si="350"/>
        <v>0.16999999999999998</v>
      </c>
      <c r="AO1361" s="41">
        <v>1</v>
      </c>
      <c r="AP1361" s="17">
        <v>0</v>
      </c>
      <c r="AQ1361" t="s">
        <v>98</v>
      </c>
      <c r="AR1361" s="39" t="s">
        <v>98</v>
      </c>
      <c r="AS1361" t="s">
        <v>98</v>
      </c>
      <c r="AT1361" s="39" t="s">
        <v>98</v>
      </c>
      <c r="AV1361" s="17"/>
      <c r="AW1361" s="179" t="s">
        <v>98</v>
      </c>
      <c r="AX1361" s="17" t="s">
        <v>98</v>
      </c>
      <c r="AY1361" s="17" t="s">
        <v>13</v>
      </c>
      <c r="BE1361" s="17"/>
      <c r="BH1361" s="17"/>
      <c r="BK1361" s="24">
        <v>30.5</v>
      </c>
      <c r="BL1361">
        <v>1</v>
      </c>
      <c r="BM1361">
        <v>0</v>
      </c>
      <c r="BN1361">
        <v>0</v>
      </c>
      <c r="BO1361" s="179">
        <v>0</v>
      </c>
      <c r="BP1361">
        <v>0</v>
      </c>
      <c r="BQ1361" s="179">
        <v>0</v>
      </c>
      <c r="BR1361" s="179">
        <v>0</v>
      </c>
      <c r="BS1361" s="17">
        <v>0</v>
      </c>
      <c r="BT1361" s="179">
        <v>0</v>
      </c>
      <c r="BU1361" s="179">
        <v>0</v>
      </c>
      <c r="BV1361" s="179">
        <v>0</v>
      </c>
      <c r="BW1361" s="17">
        <v>1</v>
      </c>
      <c r="BX1361" s="179">
        <v>0</v>
      </c>
      <c r="BY1361" s="179">
        <v>0</v>
      </c>
      <c r="BZ1361" s="179">
        <v>0</v>
      </c>
      <c r="CA1361" s="179">
        <v>0</v>
      </c>
      <c r="CB1361" s="17">
        <v>0</v>
      </c>
      <c r="CC1361" s="179">
        <v>0</v>
      </c>
      <c r="CD1361" s="179">
        <v>0</v>
      </c>
      <c r="CE1361" s="179">
        <v>0</v>
      </c>
      <c r="CF1361" s="179">
        <v>0</v>
      </c>
      <c r="CG1361" s="179">
        <v>0</v>
      </c>
      <c r="CH1361" s="179">
        <v>0</v>
      </c>
      <c r="CI1361" s="179">
        <v>0</v>
      </c>
      <c r="CJ1361" s="179">
        <v>0</v>
      </c>
      <c r="CK1361" s="179">
        <v>0</v>
      </c>
      <c r="CL1361" s="179">
        <v>1</v>
      </c>
      <c r="CM1361" s="17">
        <v>0</v>
      </c>
      <c r="CX1361" s="33" t="s">
        <v>85</v>
      </c>
    </row>
    <row r="1362" spans="1:102" x14ac:dyDescent="0.25">
      <c r="A1362">
        <v>1361</v>
      </c>
      <c r="B1362">
        <v>87</v>
      </c>
      <c r="C1362" s="24" t="s">
        <v>4304</v>
      </c>
      <c r="D1362" s="12">
        <v>6.89</v>
      </c>
      <c r="E1362" s="13">
        <v>6.2799999999999995E-2</v>
      </c>
      <c r="F1362" s="7">
        <f t="shared" si="345"/>
        <v>109.71337579617835</v>
      </c>
      <c r="G1362" s="7">
        <f t="shared" si="338"/>
        <v>6.8271999999999995</v>
      </c>
      <c r="H1362" s="15">
        <f t="shared" si="339"/>
        <v>6.9527999999999999</v>
      </c>
      <c r="I1362" s="11">
        <f t="shared" si="327"/>
        <v>0.42334186763137061</v>
      </c>
      <c r="J1362" s="32">
        <f t="shared" si="328"/>
        <v>3.8586167325471796E-3</v>
      </c>
      <c r="K1362" s="32">
        <f t="shared" si="329"/>
        <v>259.16023002882497</v>
      </c>
      <c r="L1362" s="8">
        <v>1</v>
      </c>
      <c r="M1362" s="9">
        <v>0</v>
      </c>
      <c r="N1362" s="8">
        <v>0</v>
      </c>
      <c r="O1362" s="9">
        <v>0</v>
      </c>
      <c r="P1362" s="9">
        <v>1</v>
      </c>
      <c r="Q1362" s="9">
        <v>0</v>
      </c>
      <c r="R1362" s="9">
        <v>0</v>
      </c>
      <c r="S1362" s="8">
        <v>55144</v>
      </c>
      <c r="T1362" s="9">
        <v>16</v>
      </c>
      <c r="U1362" s="9">
        <f t="shared" si="346"/>
        <v>55127</v>
      </c>
      <c r="V1362" s="9">
        <f t="shared" si="344"/>
        <v>23</v>
      </c>
      <c r="W1362" s="7">
        <v>9</v>
      </c>
      <c r="X1362" s="7">
        <f t="shared" si="347"/>
        <v>15.5</v>
      </c>
      <c r="Y1362" s="9">
        <v>1</v>
      </c>
      <c r="Z1362" s="9">
        <v>0</v>
      </c>
      <c r="AA1362" s="9">
        <v>0</v>
      </c>
      <c r="AB1362" s="9">
        <v>0</v>
      </c>
      <c r="AC1362" s="9">
        <v>1</v>
      </c>
      <c r="AD1362" s="29">
        <v>0</v>
      </c>
      <c r="AE1362" s="187">
        <v>0</v>
      </c>
      <c r="AF1362" s="9">
        <v>0</v>
      </c>
      <c r="AG1362" s="29">
        <v>1</v>
      </c>
      <c r="AH1362" s="9">
        <v>1</v>
      </c>
      <c r="AI1362" s="29">
        <v>0</v>
      </c>
      <c r="AJ1362" s="20">
        <v>1995</v>
      </c>
      <c r="AK1362" s="32">
        <v>0.32</v>
      </c>
      <c r="AL1362" s="32">
        <f t="shared" si="348"/>
        <v>0.16999999999999998</v>
      </c>
      <c r="AM1362" s="32">
        <f t="shared" si="349"/>
        <v>0.33999999999999997</v>
      </c>
      <c r="AN1362" s="32">
        <f t="shared" si="350"/>
        <v>0.16999999999999998</v>
      </c>
      <c r="AO1362" s="41">
        <v>1</v>
      </c>
      <c r="AP1362" s="17">
        <v>0</v>
      </c>
      <c r="AQ1362" t="s">
        <v>98</v>
      </c>
      <c r="AR1362" s="39" t="s">
        <v>98</v>
      </c>
      <c r="AS1362" t="s">
        <v>98</v>
      </c>
      <c r="AT1362" s="39" t="s">
        <v>98</v>
      </c>
      <c r="AV1362" s="17"/>
      <c r="AW1362" s="179" t="s">
        <v>98</v>
      </c>
      <c r="AX1362" s="17" t="s">
        <v>98</v>
      </c>
      <c r="AY1362" s="17" t="s">
        <v>13</v>
      </c>
      <c r="BE1362" s="17"/>
      <c r="BH1362" s="17"/>
      <c r="BK1362" s="24">
        <v>30.5</v>
      </c>
      <c r="BL1362">
        <v>1</v>
      </c>
      <c r="BM1362">
        <v>0</v>
      </c>
      <c r="BN1362">
        <v>0</v>
      </c>
      <c r="BO1362" s="179">
        <v>0</v>
      </c>
      <c r="BP1362">
        <v>0</v>
      </c>
      <c r="BQ1362" s="179">
        <v>0</v>
      </c>
      <c r="BR1362" s="179">
        <v>0</v>
      </c>
      <c r="BS1362" s="17">
        <v>0</v>
      </c>
      <c r="BT1362" s="179">
        <v>0</v>
      </c>
      <c r="BU1362" s="179">
        <v>0</v>
      </c>
      <c r="BV1362" s="179">
        <v>0</v>
      </c>
      <c r="BW1362" s="17">
        <v>1</v>
      </c>
      <c r="BX1362" s="179">
        <v>0</v>
      </c>
      <c r="BY1362" s="179">
        <v>0</v>
      </c>
      <c r="BZ1362" s="179">
        <v>0</v>
      </c>
      <c r="CA1362" s="179">
        <v>0</v>
      </c>
      <c r="CB1362" s="17">
        <v>0</v>
      </c>
      <c r="CC1362" s="179">
        <v>0</v>
      </c>
      <c r="CD1362" s="179">
        <v>0</v>
      </c>
      <c r="CE1362" s="179">
        <v>0</v>
      </c>
      <c r="CF1362" s="179">
        <v>0</v>
      </c>
      <c r="CG1362" s="179">
        <v>0</v>
      </c>
      <c r="CH1362" s="179">
        <v>0</v>
      </c>
      <c r="CI1362" s="179">
        <v>0</v>
      </c>
      <c r="CJ1362" s="179">
        <v>0</v>
      </c>
      <c r="CK1362" s="179">
        <v>0</v>
      </c>
      <c r="CL1362" s="179">
        <v>1</v>
      </c>
      <c r="CM1362" s="17">
        <v>1</v>
      </c>
      <c r="CX1362" s="33" t="s">
        <v>85</v>
      </c>
    </row>
    <row r="1363" spans="1:102" x14ac:dyDescent="0.25">
      <c r="A1363">
        <v>1362</v>
      </c>
      <c r="B1363">
        <v>87</v>
      </c>
      <c r="C1363" s="24" t="s">
        <v>4304</v>
      </c>
      <c r="D1363" s="12">
        <v>7.56</v>
      </c>
      <c r="E1363" s="13">
        <v>2.8</v>
      </c>
      <c r="F1363" s="7">
        <f t="shared" si="345"/>
        <v>2.7</v>
      </c>
      <c r="G1363" s="7">
        <f t="shared" si="338"/>
        <v>4.76</v>
      </c>
      <c r="H1363" s="15">
        <f t="shared" si="339"/>
        <v>10.36</v>
      </c>
      <c r="I1363" s="11">
        <f t="shared" si="327"/>
        <v>1.0965893237543428E-2</v>
      </c>
      <c r="J1363" s="32">
        <f t="shared" si="328"/>
        <v>4.0614419398308987E-3</v>
      </c>
      <c r="K1363" s="32">
        <f t="shared" si="329"/>
        <v>246.21797253653114</v>
      </c>
      <c r="L1363" s="8">
        <v>1</v>
      </c>
      <c r="M1363" s="9">
        <v>0</v>
      </c>
      <c r="N1363" s="8">
        <v>0</v>
      </c>
      <c r="O1363" s="9">
        <v>0</v>
      </c>
      <c r="P1363" s="9">
        <v>1</v>
      </c>
      <c r="Q1363" s="9">
        <v>0</v>
      </c>
      <c r="R1363" s="9">
        <v>0</v>
      </c>
      <c r="S1363" s="8">
        <v>60633</v>
      </c>
      <c r="T1363" s="9">
        <v>16</v>
      </c>
      <c r="U1363" s="9">
        <f t="shared" si="346"/>
        <v>60616</v>
      </c>
      <c r="V1363" s="9">
        <f t="shared" si="344"/>
        <v>23</v>
      </c>
      <c r="W1363" s="7">
        <v>9</v>
      </c>
      <c r="X1363" s="7">
        <f t="shared" si="347"/>
        <v>15.5</v>
      </c>
      <c r="Y1363" s="9">
        <v>1</v>
      </c>
      <c r="Z1363" s="9">
        <v>0</v>
      </c>
      <c r="AA1363" s="9">
        <v>0</v>
      </c>
      <c r="AB1363" s="9">
        <v>0</v>
      </c>
      <c r="AC1363" s="9">
        <v>1</v>
      </c>
      <c r="AD1363" s="29">
        <v>0</v>
      </c>
      <c r="AE1363" s="187">
        <v>0</v>
      </c>
      <c r="AF1363" s="9">
        <v>0</v>
      </c>
      <c r="AG1363" s="29">
        <v>1</v>
      </c>
      <c r="AH1363" s="9">
        <v>1</v>
      </c>
      <c r="AI1363" s="29">
        <v>0</v>
      </c>
      <c r="AJ1363" s="20">
        <v>1995</v>
      </c>
      <c r="AK1363" s="32">
        <v>0.32</v>
      </c>
      <c r="AL1363" s="32">
        <f t="shared" si="348"/>
        <v>0.16999999999999998</v>
      </c>
      <c r="AM1363" s="32">
        <f t="shared" si="349"/>
        <v>0.33999999999999997</v>
      </c>
      <c r="AN1363" s="32">
        <f t="shared" si="350"/>
        <v>0.16999999999999998</v>
      </c>
      <c r="AO1363" s="41">
        <v>1</v>
      </c>
      <c r="AP1363" s="17">
        <v>0</v>
      </c>
      <c r="AQ1363" t="s">
        <v>98</v>
      </c>
      <c r="AR1363" s="39" t="s">
        <v>98</v>
      </c>
      <c r="AS1363" t="s">
        <v>98</v>
      </c>
      <c r="AT1363" s="39" t="s">
        <v>98</v>
      </c>
      <c r="AV1363" s="17"/>
      <c r="AW1363" s="179" t="s">
        <v>98</v>
      </c>
      <c r="AX1363" s="17" t="s">
        <v>98</v>
      </c>
      <c r="AY1363" s="17" t="s">
        <v>13</v>
      </c>
      <c r="BE1363" s="17"/>
      <c r="BH1363" s="17"/>
      <c r="BK1363" s="24">
        <v>30.5</v>
      </c>
      <c r="BL1363">
        <v>0</v>
      </c>
      <c r="BM1363">
        <v>0</v>
      </c>
      <c r="BN1363">
        <v>0</v>
      </c>
      <c r="BO1363" s="179">
        <v>0</v>
      </c>
      <c r="BP1363">
        <v>1</v>
      </c>
      <c r="BQ1363" s="179">
        <v>0</v>
      </c>
      <c r="BR1363" s="179">
        <v>0</v>
      </c>
      <c r="BS1363" s="17">
        <v>0</v>
      </c>
      <c r="BT1363" s="179">
        <v>0</v>
      </c>
      <c r="BU1363" s="179">
        <v>0</v>
      </c>
      <c r="BV1363" s="179">
        <v>0</v>
      </c>
      <c r="BW1363" s="17">
        <v>1</v>
      </c>
      <c r="BX1363" s="179">
        <v>0</v>
      </c>
      <c r="BY1363" s="179">
        <v>0</v>
      </c>
      <c r="BZ1363" s="179">
        <v>0</v>
      </c>
      <c r="CA1363" s="179">
        <v>0</v>
      </c>
      <c r="CB1363" s="17">
        <v>1</v>
      </c>
      <c r="CC1363" s="179">
        <v>0</v>
      </c>
      <c r="CD1363" s="179">
        <v>0</v>
      </c>
      <c r="CE1363" s="179">
        <v>0</v>
      </c>
      <c r="CF1363" s="179">
        <v>0</v>
      </c>
      <c r="CG1363" s="179">
        <v>0</v>
      </c>
      <c r="CH1363" s="179">
        <v>0</v>
      </c>
      <c r="CI1363" s="179">
        <v>0</v>
      </c>
      <c r="CJ1363" s="179">
        <v>0</v>
      </c>
      <c r="CK1363" s="179">
        <v>0</v>
      </c>
      <c r="CL1363" s="179">
        <v>1</v>
      </c>
      <c r="CM1363" s="17">
        <v>0</v>
      </c>
      <c r="CX1363" s="33" t="s">
        <v>85</v>
      </c>
    </row>
    <row r="1364" spans="1:102" x14ac:dyDescent="0.25">
      <c r="A1364">
        <v>1363</v>
      </c>
      <c r="B1364">
        <v>87</v>
      </c>
      <c r="C1364" s="24" t="s">
        <v>4304</v>
      </c>
      <c r="D1364" s="12">
        <v>9.25</v>
      </c>
      <c r="E1364" s="13">
        <v>2.78</v>
      </c>
      <c r="F1364" s="7">
        <f t="shared" si="345"/>
        <v>3.3273381294964031</v>
      </c>
      <c r="G1364" s="7">
        <f t="shared" si="338"/>
        <v>6.4700000000000006</v>
      </c>
      <c r="H1364" s="15">
        <f t="shared" si="339"/>
        <v>12.03</v>
      </c>
      <c r="I1364" s="11">
        <f t="shared" si="327"/>
        <v>1.3532019338235989E-2</v>
      </c>
      <c r="J1364" s="32">
        <f t="shared" si="328"/>
        <v>4.0669204065184924E-3</v>
      </c>
      <c r="K1364" s="32">
        <f t="shared" si="329"/>
        <v>245.88629725754947</v>
      </c>
      <c r="L1364" s="8">
        <v>1</v>
      </c>
      <c r="M1364" s="9">
        <v>0</v>
      </c>
      <c r="N1364" s="8">
        <v>0</v>
      </c>
      <c r="O1364" s="9">
        <v>0</v>
      </c>
      <c r="P1364" s="9">
        <v>1</v>
      </c>
      <c r="Q1364" s="9">
        <v>0</v>
      </c>
      <c r="R1364" s="9">
        <v>0</v>
      </c>
      <c r="S1364" s="8">
        <v>60466</v>
      </c>
      <c r="T1364" s="9">
        <v>16</v>
      </c>
      <c r="U1364" s="9">
        <f t="shared" si="346"/>
        <v>60449</v>
      </c>
      <c r="V1364" s="9">
        <f t="shared" si="344"/>
        <v>23</v>
      </c>
      <c r="W1364" s="7">
        <v>9</v>
      </c>
      <c r="X1364" s="7">
        <f t="shared" si="347"/>
        <v>15.5</v>
      </c>
      <c r="Y1364" s="9">
        <v>1</v>
      </c>
      <c r="Z1364" s="9">
        <v>0</v>
      </c>
      <c r="AA1364" s="9">
        <v>0</v>
      </c>
      <c r="AB1364" s="9">
        <v>0</v>
      </c>
      <c r="AC1364" s="9">
        <v>1</v>
      </c>
      <c r="AD1364" s="29">
        <v>0</v>
      </c>
      <c r="AE1364" s="187">
        <v>0</v>
      </c>
      <c r="AF1364" s="9">
        <v>0</v>
      </c>
      <c r="AG1364" s="29">
        <v>1</v>
      </c>
      <c r="AH1364" s="9">
        <v>1</v>
      </c>
      <c r="AI1364" s="29">
        <v>0</v>
      </c>
      <c r="AJ1364" s="20">
        <v>1995</v>
      </c>
      <c r="AK1364" s="32">
        <v>0.32</v>
      </c>
      <c r="AL1364" s="32">
        <f t="shared" si="348"/>
        <v>0.16999999999999998</v>
      </c>
      <c r="AM1364" s="32">
        <f t="shared" si="349"/>
        <v>0.33999999999999997</v>
      </c>
      <c r="AN1364" s="32">
        <f t="shared" si="350"/>
        <v>0.16999999999999998</v>
      </c>
      <c r="AO1364" s="41">
        <v>1</v>
      </c>
      <c r="AP1364" s="17">
        <v>0</v>
      </c>
      <c r="AQ1364" t="s">
        <v>98</v>
      </c>
      <c r="AR1364" s="39" t="s">
        <v>98</v>
      </c>
      <c r="AS1364" t="s">
        <v>98</v>
      </c>
      <c r="AT1364" s="39" t="s">
        <v>98</v>
      </c>
      <c r="AV1364" s="17"/>
      <c r="AW1364" s="179" t="s">
        <v>98</v>
      </c>
      <c r="AX1364" s="17" t="s">
        <v>98</v>
      </c>
      <c r="AY1364" s="17" t="s">
        <v>13</v>
      </c>
      <c r="BE1364" s="17"/>
      <c r="BH1364" s="17"/>
      <c r="BK1364" s="24">
        <v>30.5</v>
      </c>
      <c r="BL1364">
        <v>0</v>
      </c>
      <c r="BM1364">
        <v>0</v>
      </c>
      <c r="BN1364">
        <v>0</v>
      </c>
      <c r="BO1364" s="179">
        <v>0</v>
      </c>
      <c r="BP1364">
        <v>1</v>
      </c>
      <c r="BQ1364" s="179">
        <v>0</v>
      </c>
      <c r="BR1364" s="179">
        <v>0</v>
      </c>
      <c r="BS1364" s="17">
        <v>0</v>
      </c>
      <c r="BT1364" s="179">
        <v>0</v>
      </c>
      <c r="BU1364" s="179">
        <v>0</v>
      </c>
      <c r="BV1364" s="179">
        <v>0</v>
      </c>
      <c r="BW1364" s="17">
        <v>1</v>
      </c>
      <c r="BX1364" s="179">
        <v>0</v>
      </c>
      <c r="BY1364" s="179">
        <v>0</v>
      </c>
      <c r="BZ1364" s="179">
        <v>0</v>
      </c>
      <c r="CA1364" s="179">
        <v>0</v>
      </c>
      <c r="CB1364" s="17">
        <v>1</v>
      </c>
      <c r="CC1364" s="179">
        <v>0</v>
      </c>
      <c r="CD1364" s="179">
        <v>0</v>
      </c>
      <c r="CE1364" s="179">
        <v>0</v>
      </c>
      <c r="CF1364" s="179">
        <v>0</v>
      </c>
      <c r="CG1364" s="179">
        <v>0</v>
      </c>
      <c r="CH1364" s="179">
        <v>0</v>
      </c>
      <c r="CI1364" s="179">
        <v>0</v>
      </c>
      <c r="CJ1364" s="179">
        <v>0</v>
      </c>
      <c r="CK1364" s="179">
        <v>0</v>
      </c>
      <c r="CL1364" s="179">
        <v>1</v>
      </c>
      <c r="CM1364" s="17">
        <v>0</v>
      </c>
      <c r="CX1364" s="33" t="s">
        <v>85</v>
      </c>
    </row>
    <row r="1365" spans="1:102" x14ac:dyDescent="0.25">
      <c r="A1365">
        <v>1364</v>
      </c>
      <c r="B1365">
        <v>87</v>
      </c>
      <c r="C1365" s="24" t="s">
        <v>4304</v>
      </c>
      <c r="D1365" s="12">
        <v>9.1300000000000008</v>
      </c>
      <c r="E1365" s="13">
        <v>2.19</v>
      </c>
      <c r="F1365" s="7">
        <f t="shared" si="345"/>
        <v>4.1689497716894985</v>
      </c>
      <c r="G1365" s="7">
        <f t="shared" si="338"/>
        <v>6.9400000000000013</v>
      </c>
      <c r="H1365" s="15">
        <f t="shared" si="339"/>
        <v>11.32</v>
      </c>
      <c r="I1365" s="11">
        <f t="shared" si="327"/>
        <v>1.7753174955812422E-2</v>
      </c>
      <c r="J1365" s="32">
        <f t="shared" si="328"/>
        <v>4.2584286038586192E-3</v>
      </c>
      <c r="K1365" s="32">
        <f t="shared" si="329"/>
        <v>234.82840573959291</v>
      </c>
      <c r="L1365" s="8">
        <v>1</v>
      </c>
      <c r="M1365" s="9">
        <v>0</v>
      </c>
      <c r="N1365" s="8">
        <v>0</v>
      </c>
      <c r="O1365" s="9">
        <v>0</v>
      </c>
      <c r="P1365" s="9">
        <v>1</v>
      </c>
      <c r="Q1365" s="9">
        <v>0</v>
      </c>
      <c r="R1365" s="9">
        <v>0</v>
      </c>
      <c r="S1365" s="8">
        <v>55144</v>
      </c>
      <c r="T1365" s="9">
        <v>16</v>
      </c>
      <c r="U1365" s="9">
        <f t="shared" si="346"/>
        <v>55127</v>
      </c>
      <c r="V1365" s="9">
        <f t="shared" si="344"/>
        <v>23</v>
      </c>
      <c r="W1365" s="7">
        <v>9</v>
      </c>
      <c r="X1365" s="7">
        <f t="shared" si="347"/>
        <v>15.5</v>
      </c>
      <c r="Y1365" s="9">
        <v>1</v>
      </c>
      <c r="Z1365" s="9">
        <v>0</v>
      </c>
      <c r="AA1365" s="9">
        <v>0</v>
      </c>
      <c r="AB1365" s="9">
        <v>0</v>
      </c>
      <c r="AC1365" s="9">
        <v>1</v>
      </c>
      <c r="AD1365" s="29">
        <v>0</v>
      </c>
      <c r="AE1365" s="187">
        <v>0</v>
      </c>
      <c r="AF1365" s="9">
        <v>0</v>
      </c>
      <c r="AG1365" s="29">
        <v>1</v>
      </c>
      <c r="AH1365" s="9">
        <v>1</v>
      </c>
      <c r="AI1365" s="29">
        <v>0</v>
      </c>
      <c r="AJ1365" s="20">
        <v>1995</v>
      </c>
      <c r="AK1365" s="32">
        <v>0.32</v>
      </c>
      <c r="AL1365" s="32">
        <f t="shared" si="348"/>
        <v>0.16999999999999998</v>
      </c>
      <c r="AM1365" s="32">
        <f t="shared" si="349"/>
        <v>0.33999999999999997</v>
      </c>
      <c r="AN1365" s="32">
        <f t="shared" si="350"/>
        <v>0.16999999999999998</v>
      </c>
      <c r="AO1365" s="41">
        <v>1</v>
      </c>
      <c r="AP1365" s="17">
        <v>0</v>
      </c>
      <c r="AQ1365" t="s">
        <v>98</v>
      </c>
      <c r="AR1365" s="39" t="s">
        <v>98</v>
      </c>
      <c r="AS1365" t="s">
        <v>98</v>
      </c>
      <c r="AT1365" s="39" t="s">
        <v>98</v>
      </c>
      <c r="AV1365" s="17"/>
      <c r="AW1365" s="179" t="s">
        <v>98</v>
      </c>
      <c r="AX1365" s="17" t="s">
        <v>98</v>
      </c>
      <c r="AY1365" s="17" t="s">
        <v>13</v>
      </c>
      <c r="BE1365" s="17"/>
      <c r="BH1365" s="17"/>
      <c r="BK1365" s="24">
        <v>30.5</v>
      </c>
      <c r="BL1365">
        <v>0</v>
      </c>
      <c r="BM1365">
        <v>0</v>
      </c>
      <c r="BN1365">
        <v>0</v>
      </c>
      <c r="BO1365" s="179">
        <v>0</v>
      </c>
      <c r="BP1365">
        <v>1</v>
      </c>
      <c r="BQ1365" s="179">
        <v>0</v>
      </c>
      <c r="BR1365" s="179">
        <v>0</v>
      </c>
      <c r="BS1365" s="17">
        <v>0</v>
      </c>
      <c r="BT1365" s="179">
        <v>0</v>
      </c>
      <c r="BU1365" s="179">
        <v>0</v>
      </c>
      <c r="BV1365" s="179">
        <v>0</v>
      </c>
      <c r="BW1365" s="17">
        <v>1</v>
      </c>
      <c r="BX1365" s="179">
        <v>0</v>
      </c>
      <c r="BY1365" s="179">
        <v>0</v>
      </c>
      <c r="BZ1365" s="179">
        <v>0</v>
      </c>
      <c r="CA1365" s="179">
        <v>0</v>
      </c>
      <c r="CB1365" s="17">
        <v>1</v>
      </c>
      <c r="CC1365" s="179">
        <v>0</v>
      </c>
      <c r="CD1365" s="179">
        <v>0</v>
      </c>
      <c r="CE1365" s="179">
        <v>0</v>
      </c>
      <c r="CF1365" s="179">
        <v>0</v>
      </c>
      <c r="CG1365" s="179">
        <v>0</v>
      </c>
      <c r="CH1365" s="179">
        <v>0</v>
      </c>
      <c r="CI1365" s="179">
        <v>0</v>
      </c>
      <c r="CJ1365" s="179">
        <v>0</v>
      </c>
      <c r="CK1365" s="179">
        <v>0</v>
      </c>
      <c r="CL1365" s="179">
        <v>1</v>
      </c>
      <c r="CM1365" s="17">
        <v>1</v>
      </c>
      <c r="CX1365" s="33" t="s">
        <v>85</v>
      </c>
    </row>
    <row r="1366" spans="1:102" x14ac:dyDescent="0.25">
      <c r="A1366">
        <v>1365</v>
      </c>
      <c r="B1366">
        <v>87</v>
      </c>
      <c r="C1366" s="24" t="s">
        <v>4304</v>
      </c>
      <c r="D1366" s="12">
        <v>13.4</v>
      </c>
      <c r="E1366" s="13">
        <v>6.31</v>
      </c>
      <c r="F1366" s="7">
        <f t="shared" si="345"/>
        <v>2.1236133122028527</v>
      </c>
      <c r="G1366" s="7">
        <f t="shared" si="338"/>
        <v>7.0900000000000007</v>
      </c>
      <c r="H1366" s="15">
        <f t="shared" si="339"/>
        <v>19.71</v>
      </c>
      <c r="I1366" s="11">
        <f t="shared" si="327"/>
        <v>9.0443111811745695E-3</v>
      </c>
      <c r="J1366" s="32">
        <f t="shared" si="328"/>
        <v>4.2589256382993684E-3</v>
      </c>
      <c r="K1366" s="32">
        <f t="shared" si="329"/>
        <v>234.80100028215332</v>
      </c>
      <c r="L1366" s="8">
        <v>1</v>
      </c>
      <c r="M1366" s="9">
        <v>0</v>
      </c>
      <c r="N1366" s="8">
        <v>0</v>
      </c>
      <c r="O1366" s="9">
        <v>0</v>
      </c>
      <c r="P1366" s="9">
        <v>1</v>
      </c>
      <c r="Q1366" s="9">
        <v>0</v>
      </c>
      <c r="R1366" s="9">
        <v>0</v>
      </c>
      <c r="S1366" s="8">
        <v>55144</v>
      </c>
      <c r="T1366" s="9">
        <v>16</v>
      </c>
      <c r="U1366" s="9">
        <f t="shared" si="346"/>
        <v>55127</v>
      </c>
      <c r="V1366" s="9">
        <f t="shared" si="344"/>
        <v>23</v>
      </c>
      <c r="W1366" s="7">
        <v>9</v>
      </c>
      <c r="X1366" s="7">
        <f t="shared" si="347"/>
        <v>15.5</v>
      </c>
      <c r="Y1366" s="9">
        <v>1</v>
      </c>
      <c r="Z1366" s="9">
        <v>0</v>
      </c>
      <c r="AA1366" s="9">
        <v>0</v>
      </c>
      <c r="AB1366" s="9">
        <v>0</v>
      </c>
      <c r="AC1366" s="9">
        <v>1</v>
      </c>
      <c r="AD1366" s="29">
        <v>0</v>
      </c>
      <c r="AE1366" s="187">
        <v>0</v>
      </c>
      <c r="AF1366" s="9">
        <v>0</v>
      </c>
      <c r="AG1366" s="29">
        <v>1</v>
      </c>
      <c r="AH1366" s="9">
        <v>1</v>
      </c>
      <c r="AI1366" s="29">
        <v>0</v>
      </c>
      <c r="AJ1366" s="20">
        <v>1995</v>
      </c>
      <c r="AK1366" s="32">
        <v>0.32</v>
      </c>
      <c r="AL1366" s="32">
        <f t="shared" si="348"/>
        <v>0.16999999999999998</v>
      </c>
      <c r="AM1366" s="32">
        <f t="shared" si="349"/>
        <v>0.33999999999999997</v>
      </c>
      <c r="AN1366" s="32">
        <f t="shared" si="350"/>
        <v>0.16999999999999998</v>
      </c>
      <c r="AO1366" s="41">
        <v>1</v>
      </c>
      <c r="AP1366" s="17">
        <v>0</v>
      </c>
      <c r="AQ1366" t="s">
        <v>98</v>
      </c>
      <c r="AR1366" s="39" t="s">
        <v>98</v>
      </c>
      <c r="AS1366" t="s">
        <v>98</v>
      </c>
      <c r="AT1366" s="39" t="s">
        <v>98</v>
      </c>
      <c r="AV1366" s="17"/>
      <c r="AW1366" s="179" t="s">
        <v>98</v>
      </c>
      <c r="AX1366" s="17" t="s">
        <v>98</v>
      </c>
      <c r="AY1366" s="17" t="s">
        <v>13</v>
      </c>
      <c r="BE1366" s="17"/>
      <c r="BH1366" s="17"/>
      <c r="BK1366" s="24">
        <v>30.5</v>
      </c>
      <c r="BL1366">
        <v>0</v>
      </c>
      <c r="BM1366">
        <v>0</v>
      </c>
      <c r="BN1366">
        <v>0</v>
      </c>
      <c r="BO1366" s="179">
        <v>0</v>
      </c>
      <c r="BP1366">
        <v>1</v>
      </c>
      <c r="BQ1366" s="179">
        <v>0</v>
      </c>
      <c r="BR1366" s="179">
        <v>0</v>
      </c>
      <c r="BS1366" s="17">
        <v>0</v>
      </c>
      <c r="BT1366" s="179">
        <v>0</v>
      </c>
      <c r="BU1366" s="179">
        <v>0</v>
      </c>
      <c r="BV1366" s="179">
        <v>0</v>
      </c>
      <c r="BW1366" s="17">
        <v>1</v>
      </c>
      <c r="BX1366" s="179">
        <v>0</v>
      </c>
      <c r="BY1366" s="179">
        <v>0</v>
      </c>
      <c r="BZ1366" s="179">
        <v>0</v>
      </c>
      <c r="CA1366" s="179">
        <v>0</v>
      </c>
      <c r="CB1366" s="17">
        <v>1</v>
      </c>
      <c r="CC1366" s="179">
        <v>0</v>
      </c>
      <c r="CD1366" s="179">
        <v>0</v>
      </c>
      <c r="CE1366" s="179">
        <v>0</v>
      </c>
      <c r="CF1366" s="179">
        <v>0</v>
      </c>
      <c r="CG1366" s="179">
        <v>0</v>
      </c>
      <c r="CH1366" s="179">
        <v>0</v>
      </c>
      <c r="CI1366" s="179">
        <v>0</v>
      </c>
      <c r="CJ1366" s="179">
        <v>0</v>
      </c>
      <c r="CK1366" s="179">
        <v>0</v>
      </c>
      <c r="CL1366" s="179">
        <v>1</v>
      </c>
      <c r="CM1366" s="17">
        <v>0</v>
      </c>
      <c r="CX1366" s="33" t="s">
        <v>85</v>
      </c>
    </row>
    <row r="1367" spans="1:102" x14ac:dyDescent="0.25">
      <c r="A1367">
        <v>1366</v>
      </c>
      <c r="B1367">
        <v>87</v>
      </c>
      <c r="C1367" s="24" t="s">
        <v>4304</v>
      </c>
      <c r="D1367" s="12">
        <v>5.39</v>
      </c>
      <c r="E1367" s="13">
        <v>3.5400000000000001E-2</v>
      </c>
      <c r="F1367" s="7">
        <f t="shared" si="345"/>
        <v>152.25988700564972</v>
      </c>
      <c r="G1367" s="7">
        <f t="shared" si="338"/>
        <v>5.3545999999999996</v>
      </c>
      <c r="H1367" s="15">
        <f t="shared" si="339"/>
        <v>5.4253999999999998</v>
      </c>
      <c r="I1367" s="11">
        <f t="shared" si="327"/>
        <v>0.36277548012922389</v>
      </c>
      <c r="J1367" s="32">
        <f t="shared" si="328"/>
        <v>2.3826070494572405E-3</v>
      </c>
      <c r="K1367" s="32">
        <f t="shared" si="329"/>
        <v>419.70831918246893</v>
      </c>
      <c r="L1367" s="8">
        <v>1</v>
      </c>
      <c r="M1367" s="9">
        <v>0</v>
      </c>
      <c r="N1367" s="8">
        <v>0</v>
      </c>
      <c r="O1367" s="9">
        <v>0</v>
      </c>
      <c r="P1367" s="9">
        <v>1</v>
      </c>
      <c r="Q1367" s="9">
        <v>0</v>
      </c>
      <c r="R1367" s="9">
        <v>0</v>
      </c>
      <c r="S1367" s="8">
        <v>152989</v>
      </c>
      <c r="T1367" s="9">
        <v>16</v>
      </c>
      <c r="U1367" s="9">
        <f t="shared" si="346"/>
        <v>152972</v>
      </c>
      <c r="V1367" s="9">
        <f t="shared" si="344"/>
        <v>23</v>
      </c>
      <c r="W1367" s="7">
        <v>7.98</v>
      </c>
      <c r="X1367" s="7">
        <f t="shared" si="347"/>
        <v>16.52</v>
      </c>
      <c r="Y1367" s="9">
        <v>1</v>
      </c>
      <c r="Z1367" s="9">
        <v>0</v>
      </c>
      <c r="AA1367" s="9">
        <v>1</v>
      </c>
      <c r="AB1367" s="9">
        <v>0</v>
      </c>
      <c r="AC1367" s="9">
        <v>0</v>
      </c>
      <c r="AD1367" s="29">
        <v>0</v>
      </c>
      <c r="AE1367" s="187">
        <v>0</v>
      </c>
      <c r="AF1367" s="9">
        <v>0</v>
      </c>
      <c r="AG1367" s="29">
        <v>1</v>
      </c>
      <c r="AH1367" s="9">
        <v>1</v>
      </c>
      <c r="AI1367" s="29">
        <v>0</v>
      </c>
      <c r="AJ1367" s="20">
        <v>1995</v>
      </c>
      <c r="AK1367" s="32">
        <v>0.32</v>
      </c>
      <c r="AL1367" s="32">
        <f t="shared" si="348"/>
        <v>0.16999999999999998</v>
      </c>
      <c r="AM1367" s="32">
        <f t="shared" si="349"/>
        <v>0.33999999999999997</v>
      </c>
      <c r="AN1367" s="32">
        <f t="shared" si="350"/>
        <v>0.16999999999999998</v>
      </c>
      <c r="AO1367" s="41">
        <v>0.38500000000000001</v>
      </c>
      <c r="AP1367" s="17">
        <f>1-AO1367</f>
        <v>0.61499999999999999</v>
      </c>
      <c r="AQ1367" t="s">
        <v>98</v>
      </c>
      <c r="AR1367" s="39" t="s">
        <v>98</v>
      </c>
      <c r="AS1367" t="s">
        <v>98</v>
      </c>
      <c r="AT1367" s="39" t="s">
        <v>98</v>
      </c>
      <c r="AV1367" s="17"/>
      <c r="AW1367" s="179" t="s">
        <v>98</v>
      </c>
      <c r="AX1367" s="17" t="s">
        <v>98</v>
      </c>
      <c r="AY1367" s="17" t="s">
        <v>13</v>
      </c>
      <c r="BE1367" s="17"/>
      <c r="BH1367" s="17"/>
      <c r="BK1367" s="24">
        <v>30.5</v>
      </c>
      <c r="BL1367">
        <v>1</v>
      </c>
      <c r="BM1367">
        <v>0</v>
      </c>
      <c r="BN1367">
        <v>0</v>
      </c>
      <c r="BO1367" s="179">
        <v>0</v>
      </c>
      <c r="BP1367">
        <v>0</v>
      </c>
      <c r="BQ1367" s="179">
        <v>0</v>
      </c>
      <c r="BR1367" s="179">
        <v>0</v>
      </c>
      <c r="BS1367" s="17">
        <v>0</v>
      </c>
      <c r="BT1367" s="179">
        <v>0</v>
      </c>
      <c r="BU1367" s="179">
        <v>0</v>
      </c>
      <c r="BV1367" s="179">
        <v>0</v>
      </c>
      <c r="BW1367" s="17">
        <v>1</v>
      </c>
      <c r="BX1367" s="179">
        <v>0</v>
      </c>
      <c r="BY1367" s="179">
        <v>0</v>
      </c>
      <c r="BZ1367" s="179">
        <v>0</v>
      </c>
      <c r="CA1367" s="179">
        <v>0</v>
      </c>
      <c r="CB1367" s="17">
        <v>0</v>
      </c>
      <c r="CC1367" s="179">
        <v>0</v>
      </c>
      <c r="CD1367" s="179">
        <v>0</v>
      </c>
      <c r="CE1367" s="179">
        <v>0</v>
      </c>
      <c r="CF1367" s="179">
        <v>0</v>
      </c>
      <c r="CG1367" s="179">
        <v>0</v>
      </c>
      <c r="CH1367" s="179">
        <v>0</v>
      </c>
      <c r="CI1367" s="179">
        <v>0</v>
      </c>
      <c r="CJ1367" s="179">
        <v>0</v>
      </c>
      <c r="CK1367" s="179">
        <v>0</v>
      </c>
      <c r="CL1367" s="179">
        <v>1</v>
      </c>
      <c r="CM1367" s="17">
        <v>0</v>
      </c>
      <c r="CX1367" s="33" t="s">
        <v>85</v>
      </c>
    </row>
    <row r="1368" spans="1:102" x14ac:dyDescent="0.25">
      <c r="A1368">
        <v>1367</v>
      </c>
      <c r="B1368">
        <v>87</v>
      </c>
      <c r="C1368" s="24" t="s">
        <v>4304</v>
      </c>
      <c r="D1368" s="12">
        <v>5.39</v>
      </c>
      <c r="E1368" s="13">
        <v>3.5400000000000001E-2</v>
      </c>
      <c r="F1368" s="7">
        <f t="shared" si="345"/>
        <v>152.25988700564972</v>
      </c>
      <c r="G1368" s="7">
        <f t="shared" ref="G1368:G1372" si="351">D1368-E1368</f>
        <v>5.3545999999999996</v>
      </c>
      <c r="H1368" s="15">
        <f t="shared" ref="H1368:H1372" si="352">D1368+E1368</f>
        <v>5.4253999999999998</v>
      </c>
      <c r="I1368" s="11">
        <f t="shared" si="327"/>
        <v>0.36328522672509028</v>
      </c>
      <c r="J1368" s="32">
        <f t="shared" si="328"/>
        <v>2.3859549213484594E-3</v>
      </c>
      <c r="K1368" s="32">
        <f t="shared" si="329"/>
        <v>419.11940206935446</v>
      </c>
      <c r="L1368" s="8">
        <v>1</v>
      </c>
      <c r="M1368" s="9">
        <v>0</v>
      </c>
      <c r="N1368" s="8">
        <v>0</v>
      </c>
      <c r="O1368" s="9">
        <v>0</v>
      </c>
      <c r="P1368" s="9">
        <v>1</v>
      </c>
      <c r="Q1368" s="9">
        <v>0</v>
      </c>
      <c r="R1368" s="9">
        <v>0</v>
      </c>
      <c r="S1368" s="8">
        <v>152495</v>
      </c>
      <c r="T1368" s="9">
        <v>16</v>
      </c>
      <c r="U1368" s="9">
        <f t="shared" si="346"/>
        <v>152478</v>
      </c>
      <c r="V1368" s="9">
        <f t="shared" si="344"/>
        <v>23</v>
      </c>
      <c r="W1368" s="7">
        <v>7.98</v>
      </c>
      <c r="X1368" s="7">
        <f t="shared" si="347"/>
        <v>16.52</v>
      </c>
      <c r="Y1368" s="9">
        <v>1</v>
      </c>
      <c r="Z1368" s="9">
        <v>0</v>
      </c>
      <c r="AA1368" s="9">
        <v>1</v>
      </c>
      <c r="AB1368" s="9">
        <v>0</v>
      </c>
      <c r="AC1368" s="9">
        <v>0</v>
      </c>
      <c r="AD1368" s="29">
        <v>0</v>
      </c>
      <c r="AE1368" s="187">
        <v>0</v>
      </c>
      <c r="AF1368" s="9">
        <v>0</v>
      </c>
      <c r="AG1368" s="29">
        <v>1</v>
      </c>
      <c r="AH1368" s="9">
        <v>1</v>
      </c>
      <c r="AI1368" s="29">
        <v>0</v>
      </c>
      <c r="AJ1368" s="20">
        <v>1995</v>
      </c>
      <c r="AK1368" s="32">
        <v>0.32</v>
      </c>
      <c r="AL1368" s="32">
        <f t="shared" si="348"/>
        <v>0.16999999999999998</v>
      </c>
      <c r="AM1368" s="32">
        <f t="shared" si="349"/>
        <v>0.33999999999999997</v>
      </c>
      <c r="AN1368" s="32">
        <f t="shared" si="350"/>
        <v>0.16999999999999998</v>
      </c>
      <c r="AO1368" s="41">
        <v>0.38500000000000001</v>
      </c>
      <c r="AP1368" s="17">
        <f t="shared" ref="AP1368:AP1372" si="353">1-AO1368</f>
        <v>0.61499999999999999</v>
      </c>
      <c r="AQ1368" t="s">
        <v>98</v>
      </c>
      <c r="AR1368" s="39" t="s">
        <v>98</v>
      </c>
      <c r="AS1368" t="s">
        <v>98</v>
      </c>
      <c r="AT1368" s="39" t="s">
        <v>98</v>
      </c>
      <c r="AV1368" s="17"/>
      <c r="AW1368" s="179" t="s">
        <v>98</v>
      </c>
      <c r="AX1368" s="17" t="s">
        <v>98</v>
      </c>
      <c r="AY1368" s="17" t="s">
        <v>13</v>
      </c>
      <c r="BE1368" s="17"/>
      <c r="BH1368" s="17"/>
      <c r="BK1368" s="24">
        <v>30.5</v>
      </c>
      <c r="BL1368">
        <v>1</v>
      </c>
      <c r="BM1368">
        <v>0</v>
      </c>
      <c r="BN1368">
        <v>0</v>
      </c>
      <c r="BO1368" s="179">
        <v>0</v>
      </c>
      <c r="BP1368">
        <v>0</v>
      </c>
      <c r="BQ1368" s="179">
        <v>0</v>
      </c>
      <c r="BR1368" s="179">
        <v>0</v>
      </c>
      <c r="BS1368" s="17">
        <v>0</v>
      </c>
      <c r="BT1368" s="179">
        <v>0</v>
      </c>
      <c r="BU1368" s="179">
        <v>0</v>
      </c>
      <c r="BV1368" s="179">
        <v>0</v>
      </c>
      <c r="BW1368" s="17">
        <v>1</v>
      </c>
      <c r="BX1368" s="179">
        <v>0</v>
      </c>
      <c r="BY1368" s="179">
        <v>0</v>
      </c>
      <c r="BZ1368" s="179">
        <v>0</v>
      </c>
      <c r="CA1368" s="179">
        <v>0</v>
      </c>
      <c r="CB1368" s="17">
        <v>0</v>
      </c>
      <c r="CC1368" s="179">
        <v>0</v>
      </c>
      <c r="CD1368" s="179">
        <v>0</v>
      </c>
      <c r="CE1368" s="179">
        <v>0</v>
      </c>
      <c r="CF1368" s="179">
        <v>0</v>
      </c>
      <c r="CG1368" s="179">
        <v>0</v>
      </c>
      <c r="CH1368" s="179">
        <v>0</v>
      </c>
      <c r="CI1368" s="179">
        <v>0</v>
      </c>
      <c r="CJ1368" s="179">
        <v>0</v>
      </c>
      <c r="CK1368" s="179">
        <v>0</v>
      </c>
      <c r="CL1368" s="179">
        <v>1</v>
      </c>
      <c r="CM1368" s="17">
        <v>0</v>
      </c>
      <c r="CX1368" s="33" t="s">
        <v>85</v>
      </c>
    </row>
    <row r="1369" spans="1:102" x14ac:dyDescent="0.25">
      <c r="A1369">
        <v>1368</v>
      </c>
      <c r="B1369">
        <v>87</v>
      </c>
      <c r="C1369" s="24" t="s">
        <v>4304</v>
      </c>
      <c r="D1369" s="12">
        <v>5.39</v>
      </c>
      <c r="E1369" s="13">
        <v>3.5499999999999997E-2</v>
      </c>
      <c r="F1369" s="7">
        <f t="shared" si="345"/>
        <v>151.83098591549296</v>
      </c>
      <c r="G1369" s="7">
        <f t="shared" si="351"/>
        <v>5.3544999999999998</v>
      </c>
      <c r="H1369" s="15">
        <f t="shared" si="352"/>
        <v>5.4254999999999995</v>
      </c>
      <c r="I1369" s="11">
        <f t="shared" si="327"/>
        <v>0.37249448551865488</v>
      </c>
      <c r="J1369" s="32">
        <f t="shared" si="328"/>
        <v>2.4533495799466138E-3</v>
      </c>
      <c r="K1369" s="32">
        <f t="shared" si="329"/>
        <v>407.60599637894268</v>
      </c>
      <c r="L1369" s="8">
        <v>1</v>
      </c>
      <c r="M1369" s="9">
        <v>0</v>
      </c>
      <c r="N1369" s="8">
        <v>0</v>
      </c>
      <c r="O1369" s="9">
        <v>0</v>
      </c>
      <c r="P1369" s="9">
        <v>1</v>
      </c>
      <c r="Q1369" s="9">
        <v>0</v>
      </c>
      <c r="R1369" s="9">
        <v>0</v>
      </c>
      <c r="S1369" s="8">
        <v>143107</v>
      </c>
      <c r="T1369" s="9">
        <v>16</v>
      </c>
      <c r="U1369" s="9">
        <f t="shared" si="346"/>
        <v>143090</v>
      </c>
      <c r="V1369" s="9">
        <f t="shared" si="344"/>
        <v>23</v>
      </c>
      <c r="W1369" s="7">
        <v>7.98</v>
      </c>
      <c r="X1369" s="7">
        <f t="shared" si="347"/>
        <v>16.52</v>
      </c>
      <c r="Y1369" s="9">
        <v>1</v>
      </c>
      <c r="Z1369" s="9">
        <v>0</v>
      </c>
      <c r="AA1369" s="9">
        <v>1</v>
      </c>
      <c r="AB1369" s="9">
        <v>0</v>
      </c>
      <c r="AC1369" s="9">
        <v>0</v>
      </c>
      <c r="AD1369" s="29">
        <v>0</v>
      </c>
      <c r="AE1369" s="187">
        <v>0</v>
      </c>
      <c r="AF1369" s="9">
        <v>0</v>
      </c>
      <c r="AG1369" s="29">
        <v>1</v>
      </c>
      <c r="AH1369" s="9">
        <v>1</v>
      </c>
      <c r="AI1369" s="29">
        <v>0</v>
      </c>
      <c r="AJ1369" s="20">
        <v>1995</v>
      </c>
      <c r="AK1369" s="32">
        <v>0.32</v>
      </c>
      <c r="AL1369" s="32">
        <f t="shared" si="348"/>
        <v>0.16999999999999998</v>
      </c>
      <c r="AM1369" s="32">
        <f t="shared" si="349"/>
        <v>0.33999999999999997</v>
      </c>
      <c r="AN1369" s="32">
        <f t="shared" si="350"/>
        <v>0.16999999999999998</v>
      </c>
      <c r="AO1369" s="41">
        <v>0.38500000000000001</v>
      </c>
      <c r="AP1369" s="17">
        <f t="shared" si="353"/>
        <v>0.61499999999999999</v>
      </c>
      <c r="AQ1369" t="s">
        <v>98</v>
      </c>
      <c r="AR1369" s="39" t="s">
        <v>98</v>
      </c>
      <c r="AS1369" t="s">
        <v>98</v>
      </c>
      <c r="AT1369" s="39" t="s">
        <v>98</v>
      </c>
      <c r="AV1369" s="17"/>
      <c r="AW1369" s="179" t="s">
        <v>98</v>
      </c>
      <c r="AX1369" s="17" t="s">
        <v>98</v>
      </c>
      <c r="AY1369" s="17" t="s">
        <v>13</v>
      </c>
      <c r="BE1369" s="17"/>
      <c r="BH1369" s="17"/>
      <c r="BK1369" s="24">
        <v>30.5</v>
      </c>
      <c r="BL1369">
        <v>1</v>
      </c>
      <c r="BM1369">
        <v>0</v>
      </c>
      <c r="BN1369">
        <v>0</v>
      </c>
      <c r="BO1369" s="179">
        <v>0</v>
      </c>
      <c r="BP1369">
        <v>0</v>
      </c>
      <c r="BQ1369" s="179">
        <v>0</v>
      </c>
      <c r="BR1369" s="179">
        <v>0</v>
      </c>
      <c r="BS1369" s="17">
        <v>0</v>
      </c>
      <c r="BT1369" s="179">
        <v>0</v>
      </c>
      <c r="BU1369" s="179">
        <v>0</v>
      </c>
      <c r="BV1369" s="179">
        <v>0</v>
      </c>
      <c r="BW1369" s="17">
        <v>1</v>
      </c>
      <c r="BX1369" s="179">
        <v>0</v>
      </c>
      <c r="BY1369" s="179">
        <v>0</v>
      </c>
      <c r="BZ1369" s="179">
        <v>0</v>
      </c>
      <c r="CA1369" s="179">
        <v>0</v>
      </c>
      <c r="CB1369" s="17">
        <v>0</v>
      </c>
      <c r="CC1369" s="179">
        <v>0</v>
      </c>
      <c r="CD1369" s="179">
        <v>0</v>
      </c>
      <c r="CE1369" s="179">
        <v>0</v>
      </c>
      <c r="CF1369" s="179">
        <v>0</v>
      </c>
      <c r="CG1369" s="179">
        <v>0</v>
      </c>
      <c r="CH1369" s="179">
        <v>0</v>
      </c>
      <c r="CI1369" s="179">
        <v>0</v>
      </c>
      <c r="CJ1369" s="179">
        <v>0</v>
      </c>
      <c r="CK1369" s="179">
        <v>0</v>
      </c>
      <c r="CL1369" s="179">
        <v>1</v>
      </c>
      <c r="CM1369" s="17">
        <v>1</v>
      </c>
      <c r="CX1369" s="33" t="s">
        <v>85</v>
      </c>
    </row>
    <row r="1370" spans="1:102" x14ac:dyDescent="0.25">
      <c r="A1370">
        <v>1369</v>
      </c>
      <c r="B1370">
        <v>87</v>
      </c>
      <c r="C1370" s="24" t="s">
        <v>4304</v>
      </c>
      <c r="D1370" s="12">
        <v>5.09</v>
      </c>
      <c r="E1370" s="13">
        <v>1.57</v>
      </c>
      <c r="F1370" s="7">
        <f t="shared" si="345"/>
        <v>3.2420382165605095</v>
      </c>
      <c r="G1370" s="7">
        <f t="shared" si="351"/>
        <v>3.5199999999999996</v>
      </c>
      <c r="H1370" s="15">
        <f t="shared" si="352"/>
        <v>6.66</v>
      </c>
      <c r="I1370" s="11">
        <f t="shared" si="327"/>
        <v>8.2889064414605248E-3</v>
      </c>
      <c r="J1370" s="32">
        <f t="shared" si="328"/>
        <v>2.5566960929455842E-3</v>
      </c>
      <c r="K1370" s="32">
        <f t="shared" si="329"/>
        <v>391.12978768152857</v>
      </c>
      <c r="L1370" s="8">
        <v>1</v>
      </c>
      <c r="M1370" s="9">
        <v>0</v>
      </c>
      <c r="N1370" s="8">
        <v>0</v>
      </c>
      <c r="O1370" s="9">
        <v>0</v>
      </c>
      <c r="P1370" s="9">
        <v>1</v>
      </c>
      <c r="Q1370" s="9">
        <v>0</v>
      </c>
      <c r="R1370" s="9">
        <v>0</v>
      </c>
      <c r="S1370" s="8">
        <v>152989</v>
      </c>
      <c r="T1370" s="9">
        <v>16</v>
      </c>
      <c r="U1370" s="9">
        <f t="shared" si="346"/>
        <v>152972</v>
      </c>
      <c r="V1370" s="9">
        <f t="shared" si="344"/>
        <v>23</v>
      </c>
      <c r="W1370" s="7">
        <v>7.98</v>
      </c>
      <c r="X1370" s="7">
        <f t="shared" si="347"/>
        <v>16.52</v>
      </c>
      <c r="Y1370" s="9">
        <v>1</v>
      </c>
      <c r="Z1370" s="9">
        <v>0</v>
      </c>
      <c r="AA1370" s="9">
        <v>1</v>
      </c>
      <c r="AB1370" s="9">
        <v>0</v>
      </c>
      <c r="AC1370" s="9">
        <v>0</v>
      </c>
      <c r="AD1370" s="29">
        <v>0</v>
      </c>
      <c r="AE1370" s="187">
        <v>0</v>
      </c>
      <c r="AF1370" s="9">
        <v>0</v>
      </c>
      <c r="AG1370" s="29">
        <v>1</v>
      </c>
      <c r="AH1370" s="9">
        <v>1</v>
      </c>
      <c r="AI1370" s="29">
        <v>0</v>
      </c>
      <c r="AJ1370" s="20">
        <v>1995</v>
      </c>
      <c r="AK1370" s="32">
        <v>0.32</v>
      </c>
      <c r="AL1370" s="32">
        <f t="shared" si="348"/>
        <v>0.16999999999999998</v>
      </c>
      <c r="AM1370" s="32">
        <f t="shared" si="349"/>
        <v>0.33999999999999997</v>
      </c>
      <c r="AN1370" s="32">
        <f t="shared" si="350"/>
        <v>0.16999999999999998</v>
      </c>
      <c r="AO1370" s="41">
        <v>0.38500000000000001</v>
      </c>
      <c r="AP1370" s="17">
        <f t="shared" si="353"/>
        <v>0.61499999999999999</v>
      </c>
      <c r="AQ1370" t="s">
        <v>98</v>
      </c>
      <c r="AR1370" s="39" t="s">
        <v>98</v>
      </c>
      <c r="AS1370" t="s">
        <v>98</v>
      </c>
      <c r="AT1370" s="39" t="s">
        <v>98</v>
      </c>
      <c r="AV1370" s="17"/>
      <c r="AW1370" s="179" t="s">
        <v>98</v>
      </c>
      <c r="AX1370" s="17" t="s">
        <v>98</v>
      </c>
      <c r="AY1370" s="17" t="s">
        <v>13</v>
      </c>
      <c r="BE1370" s="17"/>
      <c r="BH1370" s="17"/>
      <c r="BK1370" s="24">
        <v>30.5</v>
      </c>
      <c r="BL1370">
        <v>0</v>
      </c>
      <c r="BM1370">
        <v>0</v>
      </c>
      <c r="BN1370">
        <v>0</v>
      </c>
      <c r="BO1370" s="179">
        <v>0</v>
      </c>
      <c r="BP1370">
        <v>1</v>
      </c>
      <c r="BQ1370" s="179">
        <v>0</v>
      </c>
      <c r="BR1370" s="179">
        <v>0</v>
      </c>
      <c r="BS1370" s="17">
        <v>0</v>
      </c>
      <c r="BT1370" s="179">
        <v>0</v>
      </c>
      <c r="BU1370" s="179">
        <v>0</v>
      </c>
      <c r="BV1370" s="179">
        <v>0</v>
      </c>
      <c r="BW1370" s="17">
        <v>1</v>
      </c>
      <c r="BX1370" s="179">
        <v>0</v>
      </c>
      <c r="BY1370" s="179">
        <v>0</v>
      </c>
      <c r="BZ1370" s="179">
        <v>0</v>
      </c>
      <c r="CA1370" s="179">
        <v>0</v>
      </c>
      <c r="CB1370" s="17">
        <v>1</v>
      </c>
      <c r="CC1370" s="179">
        <v>0</v>
      </c>
      <c r="CD1370" s="179">
        <v>0</v>
      </c>
      <c r="CE1370" s="179">
        <v>0</v>
      </c>
      <c r="CF1370" s="179">
        <v>0</v>
      </c>
      <c r="CG1370" s="179">
        <v>0</v>
      </c>
      <c r="CH1370" s="179">
        <v>0</v>
      </c>
      <c r="CI1370" s="179">
        <v>0</v>
      </c>
      <c r="CJ1370" s="179">
        <v>0</v>
      </c>
      <c r="CK1370" s="179">
        <v>0</v>
      </c>
      <c r="CL1370" s="179">
        <v>1</v>
      </c>
      <c r="CM1370" s="17">
        <v>0</v>
      </c>
      <c r="CX1370" s="33" t="s">
        <v>85</v>
      </c>
    </row>
    <row r="1371" spans="1:102" x14ac:dyDescent="0.25">
      <c r="A1371">
        <v>1370</v>
      </c>
      <c r="B1371">
        <v>87</v>
      </c>
      <c r="C1371" s="24" t="s">
        <v>4304</v>
      </c>
      <c r="D1371" s="12">
        <v>7.45</v>
      </c>
      <c r="E1371" s="13">
        <v>1.36</v>
      </c>
      <c r="F1371" s="7">
        <f t="shared" si="345"/>
        <v>5.4779411764705879</v>
      </c>
      <c r="G1371" s="7">
        <f t="shared" si="351"/>
        <v>6.09</v>
      </c>
      <c r="H1371" s="15">
        <f t="shared" si="352"/>
        <v>8.81</v>
      </c>
      <c r="I1371" s="11">
        <f t="shared" si="327"/>
        <v>1.4027201651511953E-2</v>
      </c>
      <c r="J1371" s="32">
        <f t="shared" si="328"/>
        <v>2.5606703685981552E-3</v>
      </c>
      <c r="K1371" s="32">
        <f t="shared" si="329"/>
        <v>390.52273664862702</v>
      </c>
      <c r="L1371" s="8">
        <v>1</v>
      </c>
      <c r="M1371" s="9">
        <v>0</v>
      </c>
      <c r="N1371" s="8">
        <v>0</v>
      </c>
      <c r="O1371" s="9">
        <v>0</v>
      </c>
      <c r="P1371" s="9">
        <v>1</v>
      </c>
      <c r="Q1371" s="9">
        <v>0</v>
      </c>
      <c r="R1371" s="9">
        <v>0</v>
      </c>
      <c r="S1371" s="8">
        <v>152495</v>
      </c>
      <c r="T1371" s="9">
        <v>16</v>
      </c>
      <c r="U1371" s="9">
        <f t="shared" si="346"/>
        <v>152478</v>
      </c>
      <c r="V1371" s="9">
        <f t="shared" si="344"/>
        <v>23</v>
      </c>
      <c r="W1371" s="7">
        <v>7.98</v>
      </c>
      <c r="X1371" s="7">
        <f t="shared" si="347"/>
        <v>16.52</v>
      </c>
      <c r="Y1371" s="9">
        <v>1</v>
      </c>
      <c r="Z1371" s="9">
        <v>0</v>
      </c>
      <c r="AA1371" s="9">
        <v>1</v>
      </c>
      <c r="AB1371" s="9">
        <v>0</v>
      </c>
      <c r="AC1371" s="9">
        <v>0</v>
      </c>
      <c r="AD1371" s="29">
        <v>0</v>
      </c>
      <c r="AE1371" s="187">
        <v>0</v>
      </c>
      <c r="AF1371" s="9">
        <v>0</v>
      </c>
      <c r="AG1371" s="29">
        <v>1</v>
      </c>
      <c r="AH1371" s="9">
        <v>1</v>
      </c>
      <c r="AI1371" s="29">
        <v>0</v>
      </c>
      <c r="AJ1371" s="20">
        <v>1995</v>
      </c>
      <c r="AK1371" s="32">
        <v>0.32</v>
      </c>
      <c r="AL1371" s="32">
        <f t="shared" si="348"/>
        <v>0.16999999999999998</v>
      </c>
      <c r="AM1371" s="32">
        <f t="shared" si="349"/>
        <v>0.33999999999999997</v>
      </c>
      <c r="AN1371" s="32">
        <f t="shared" si="350"/>
        <v>0.16999999999999998</v>
      </c>
      <c r="AO1371" s="41">
        <v>0.38500000000000001</v>
      </c>
      <c r="AP1371" s="17">
        <f t="shared" si="353"/>
        <v>0.61499999999999999</v>
      </c>
      <c r="AQ1371" t="s">
        <v>98</v>
      </c>
      <c r="AR1371" s="39" t="s">
        <v>98</v>
      </c>
      <c r="AS1371" t="s">
        <v>98</v>
      </c>
      <c r="AT1371" s="39" t="s">
        <v>98</v>
      </c>
      <c r="AV1371" s="17"/>
      <c r="AW1371" s="179" t="s">
        <v>98</v>
      </c>
      <c r="AX1371" s="17" t="s">
        <v>98</v>
      </c>
      <c r="AY1371" s="17" t="s">
        <v>13</v>
      </c>
      <c r="BE1371" s="17"/>
      <c r="BH1371" s="17"/>
      <c r="BK1371" s="24">
        <v>30.5</v>
      </c>
      <c r="BL1371">
        <v>0</v>
      </c>
      <c r="BM1371">
        <v>0</v>
      </c>
      <c r="BN1371">
        <v>0</v>
      </c>
      <c r="BO1371" s="179">
        <v>0</v>
      </c>
      <c r="BP1371">
        <v>1</v>
      </c>
      <c r="BQ1371" s="179">
        <v>0</v>
      </c>
      <c r="BR1371" s="179">
        <v>0</v>
      </c>
      <c r="BS1371" s="17">
        <v>0</v>
      </c>
      <c r="BT1371" s="179">
        <v>0</v>
      </c>
      <c r="BU1371" s="179">
        <v>0</v>
      </c>
      <c r="BV1371" s="179">
        <v>0</v>
      </c>
      <c r="BW1371" s="17">
        <v>1</v>
      </c>
      <c r="BX1371" s="179">
        <v>0</v>
      </c>
      <c r="BY1371" s="179">
        <v>0</v>
      </c>
      <c r="BZ1371" s="179">
        <v>0</v>
      </c>
      <c r="CA1371" s="179">
        <v>0</v>
      </c>
      <c r="CB1371" s="17">
        <v>1</v>
      </c>
      <c r="CC1371" s="179">
        <v>0</v>
      </c>
      <c r="CD1371" s="179">
        <v>0</v>
      </c>
      <c r="CE1371" s="179">
        <v>0</v>
      </c>
      <c r="CF1371" s="179">
        <v>0</v>
      </c>
      <c r="CG1371" s="179">
        <v>0</v>
      </c>
      <c r="CH1371" s="179">
        <v>0</v>
      </c>
      <c r="CI1371" s="179">
        <v>0</v>
      </c>
      <c r="CJ1371" s="179">
        <v>0</v>
      </c>
      <c r="CK1371" s="179">
        <v>0</v>
      </c>
      <c r="CL1371" s="179">
        <v>1</v>
      </c>
      <c r="CM1371" s="17">
        <v>0</v>
      </c>
      <c r="CX1371" s="33" t="s">
        <v>85</v>
      </c>
    </row>
    <row r="1372" spans="1:102" x14ac:dyDescent="0.25">
      <c r="A1372">
        <v>1371</v>
      </c>
      <c r="B1372">
        <v>87</v>
      </c>
      <c r="C1372" s="24" t="s">
        <v>4304</v>
      </c>
      <c r="D1372" s="12">
        <v>3.46</v>
      </c>
      <c r="E1372" s="13">
        <v>1.38</v>
      </c>
      <c r="F1372" s="7">
        <f t="shared" si="345"/>
        <v>2.5072463768115942</v>
      </c>
      <c r="G1372" s="7">
        <f t="shared" si="351"/>
        <v>2.08</v>
      </c>
      <c r="H1372" s="15">
        <f t="shared" si="352"/>
        <v>4.84</v>
      </c>
      <c r="I1372" s="11">
        <f t="shared" si="327"/>
        <v>6.6280050549121462E-3</v>
      </c>
      <c r="J1372" s="32">
        <f t="shared" si="328"/>
        <v>2.6435395883753648E-3</v>
      </c>
      <c r="K1372" s="32">
        <f t="shared" si="329"/>
        <v>378.28069774229033</v>
      </c>
      <c r="L1372" s="8">
        <v>1</v>
      </c>
      <c r="M1372" s="9">
        <v>0</v>
      </c>
      <c r="N1372" s="8">
        <v>0</v>
      </c>
      <c r="O1372" s="9">
        <v>0</v>
      </c>
      <c r="P1372" s="9">
        <v>1</v>
      </c>
      <c r="Q1372" s="9">
        <v>0</v>
      </c>
      <c r="R1372" s="9">
        <v>0</v>
      </c>
      <c r="S1372" s="8">
        <v>143107</v>
      </c>
      <c r="T1372" s="9">
        <v>16</v>
      </c>
      <c r="U1372" s="9">
        <f t="shared" si="346"/>
        <v>143090</v>
      </c>
      <c r="V1372" s="9">
        <f t="shared" si="344"/>
        <v>23</v>
      </c>
      <c r="W1372" s="7">
        <v>7.98</v>
      </c>
      <c r="X1372" s="7">
        <f t="shared" si="347"/>
        <v>16.52</v>
      </c>
      <c r="Y1372" s="9">
        <v>1</v>
      </c>
      <c r="Z1372" s="9">
        <v>0</v>
      </c>
      <c r="AA1372" s="9">
        <v>1</v>
      </c>
      <c r="AB1372" s="9">
        <v>0</v>
      </c>
      <c r="AC1372" s="9">
        <v>0</v>
      </c>
      <c r="AD1372" s="29">
        <v>0</v>
      </c>
      <c r="AE1372" s="187">
        <v>0</v>
      </c>
      <c r="AF1372" s="9">
        <v>0</v>
      </c>
      <c r="AG1372" s="29">
        <v>1</v>
      </c>
      <c r="AH1372" s="9">
        <v>1</v>
      </c>
      <c r="AI1372" s="29">
        <v>0</v>
      </c>
      <c r="AJ1372" s="20">
        <v>1995</v>
      </c>
      <c r="AK1372" s="32">
        <v>0.32</v>
      </c>
      <c r="AL1372" s="32">
        <f t="shared" si="348"/>
        <v>0.16999999999999998</v>
      </c>
      <c r="AM1372" s="32">
        <f t="shared" si="349"/>
        <v>0.33999999999999997</v>
      </c>
      <c r="AN1372" s="32">
        <f t="shared" si="350"/>
        <v>0.16999999999999998</v>
      </c>
      <c r="AO1372" s="41">
        <v>0.38500000000000001</v>
      </c>
      <c r="AP1372" s="17">
        <f t="shared" si="353"/>
        <v>0.61499999999999999</v>
      </c>
      <c r="AQ1372" t="s">
        <v>98</v>
      </c>
      <c r="AR1372" s="39" t="s">
        <v>98</v>
      </c>
      <c r="AS1372" t="s">
        <v>98</v>
      </c>
      <c r="AT1372" s="39" t="s">
        <v>98</v>
      </c>
      <c r="AV1372" s="17"/>
      <c r="AW1372" s="179" t="s">
        <v>98</v>
      </c>
      <c r="AX1372" s="17" t="s">
        <v>98</v>
      </c>
      <c r="AY1372" s="17" t="s">
        <v>13</v>
      </c>
      <c r="BE1372" s="17"/>
      <c r="BH1372" s="17"/>
      <c r="BK1372" s="24">
        <v>30.5</v>
      </c>
      <c r="BL1372">
        <v>0</v>
      </c>
      <c r="BM1372">
        <v>0</v>
      </c>
      <c r="BN1372">
        <v>0</v>
      </c>
      <c r="BO1372" s="179">
        <v>0</v>
      </c>
      <c r="BP1372">
        <v>1</v>
      </c>
      <c r="BQ1372" s="179">
        <v>0</v>
      </c>
      <c r="BR1372" s="179">
        <v>0</v>
      </c>
      <c r="BS1372" s="17">
        <v>0</v>
      </c>
      <c r="BT1372" s="179">
        <v>0</v>
      </c>
      <c r="BU1372" s="179">
        <v>0</v>
      </c>
      <c r="BV1372" s="179">
        <v>0</v>
      </c>
      <c r="BW1372" s="17">
        <v>1</v>
      </c>
      <c r="BX1372" s="179">
        <v>0</v>
      </c>
      <c r="BY1372" s="179">
        <v>0</v>
      </c>
      <c r="BZ1372" s="179">
        <v>0</v>
      </c>
      <c r="CA1372" s="179">
        <v>0</v>
      </c>
      <c r="CB1372" s="17">
        <v>1</v>
      </c>
      <c r="CC1372" s="179">
        <v>0</v>
      </c>
      <c r="CD1372" s="179">
        <v>0</v>
      </c>
      <c r="CE1372" s="179">
        <v>0</v>
      </c>
      <c r="CF1372" s="179">
        <v>0</v>
      </c>
      <c r="CG1372" s="179">
        <v>0</v>
      </c>
      <c r="CH1372" s="179">
        <v>0</v>
      </c>
      <c r="CI1372" s="179">
        <v>0</v>
      </c>
      <c r="CJ1372" s="179">
        <v>0</v>
      </c>
      <c r="CK1372" s="179">
        <v>0</v>
      </c>
      <c r="CL1372" s="179">
        <v>1</v>
      </c>
      <c r="CM1372" s="17">
        <v>1</v>
      </c>
      <c r="CX1372" s="33" t="s">
        <v>85</v>
      </c>
    </row>
    <row r="1373" spans="1:102" x14ac:dyDescent="0.25">
      <c r="A1373">
        <v>1372</v>
      </c>
      <c r="B1373">
        <v>88</v>
      </c>
      <c r="C1373" s="24" t="s">
        <v>4308</v>
      </c>
      <c r="D1373" s="12">
        <v>6.8845274530016765</v>
      </c>
      <c r="E1373" s="13">
        <v>0.16489886114974076</v>
      </c>
      <c r="F1373" s="7">
        <v>41.75</v>
      </c>
      <c r="G1373" s="7">
        <f t="shared" ref="G1373:G1402" si="354">D1373-E1373</f>
        <v>6.7196285918519356</v>
      </c>
      <c r="H1373" s="15">
        <f t="shared" ref="H1373:H1402" si="355">D1373+E1373</f>
        <v>7.0494263141514173</v>
      </c>
      <c r="I1373" s="11">
        <f t="shared" si="327"/>
        <v>0.14267101200390972</v>
      </c>
      <c r="J1373" s="32">
        <f t="shared" si="328"/>
        <v>3.4172697485966401E-3</v>
      </c>
      <c r="K1373" s="32">
        <f t="shared" si="329"/>
        <v>292.63127396093535</v>
      </c>
      <c r="L1373" s="8">
        <v>1</v>
      </c>
      <c r="M1373" s="9">
        <v>0</v>
      </c>
      <c r="N1373" s="8">
        <v>1</v>
      </c>
      <c r="O1373" s="9">
        <v>0</v>
      </c>
      <c r="P1373" s="9">
        <v>0</v>
      </c>
      <c r="Q1373" s="9">
        <v>0</v>
      </c>
      <c r="R1373" s="9">
        <v>0</v>
      </c>
      <c r="S1373" s="8">
        <v>83900</v>
      </c>
      <c r="T1373" s="9">
        <v>9</v>
      </c>
      <c r="U1373" s="9">
        <f t="shared" si="346"/>
        <v>83890</v>
      </c>
      <c r="V1373" s="9">
        <f t="shared" si="344"/>
        <v>30</v>
      </c>
      <c r="W1373" s="7">
        <f>AK1373*0+AL1373*5+AM1373*10+AN1373*15</f>
        <v>4.42</v>
      </c>
      <c r="X1373" s="7">
        <f>AVERAGE(X1383,X1393)</f>
        <v>24.856999999999999</v>
      </c>
      <c r="Y1373" s="9">
        <v>0</v>
      </c>
      <c r="Z1373" s="9">
        <v>1</v>
      </c>
      <c r="AA1373" s="9">
        <v>0</v>
      </c>
      <c r="AB1373" s="9">
        <v>1</v>
      </c>
      <c r="AC1373" s="9">
        <v>0</v>
      </c>
      <c r="AD1373" s="29">
        <v>0</v>
      </c>
      <c r="AE1373" s="187">
        <v>1</v>
      </c>
      <c r="AF1373" s="9">
        <v>0</v>
      </c>
      <c r="AG1373" s="29">
        <v>0</v>
      </c>
      <c r="AH1373" s="9">
        <v>0</v>
      </c>
      <c r="AI1373" s="29">
        <v>1</v>
      </c>
      <c r="AJ1373" s="20">
        <v>1994</v>
      </c>
      <c r="AK1373" s="32">
        <f>AVERAGE(AK1383,AK1393)</f>
        <v>0.56299999999999994</v>
      </c>
      <c r="AL1373" s="32">
        <f>AVERAGE(AL1383,AL1393)</f>
        <v>9.4500000000000001E-2</v>
      </c>
      <c r="AM1373" s="32">
        <f>AVERAGE(AM1383,AM1393)</f>
        <v>0.23799999999999999</v>
      </c>
      <c r="AN1373" s="32">
        <f>AVERAGE(AN1383,AN1393)</f>
        <v>0.10449999999999997</v>
      </c>
      <c r="AO1373" s="185">
        <f>1-AP1373</f>
        <v>0.44750000000000001</v>
      </c>
      <c r="AP1373" s="32">
        <f>AVERAGE(AP1383,AP1393)</f>
        <v>0.55249999999999999</v>
      </c>
      <c r="AQ1373" s="38">
        <v>0.75693600000000005</v>
      </c>
      <c r="AR1373" s="39">
        <f>1-AQ1373</f>
        <v>0.24306399999999995</v>
      </c>
      <c r="AS1373" t="s">
        <v>98</v>
      </c>
      <c r="AT1373" s="39" t="s">
        <v>98</v>
      </c>
      <c r="AV1373" s="17"/>
      <c r="AW1373" s="38">
        <f>1-AX1373</f>
        <v>0.41649999999999998</v>
      </c>
      <c r="AX1373" s="39">
        <f>AVERAGE(AX1383,AX1393)</f>
        <v>0.58350000000000002</v>
      </c>
      <c r="AY1373" s="17" t="s">
        <v>12</v>
      </c>
      <c r="BE1373" s="17"/>
      <c r="BH1373" s="17"/>
      <c r="BK1373" s="92">
        <f>W1373+X1373+6</f>
        <v>35.277000000000001</v>
      </c>
      <c r="BL1373">
        <v>1</v>
      </c>
      <c r="BM1373">
        <v>0</v>
      </c>
      <c r="BN1373">
        <v>0</v>
      </c>
      <c r="BO1373" s="179">
        <v>0</v>
      </c>
      <c r="BP1373" s="179">
        <v>0</v>
      </c>
      <c r="BQ1373" s="179">
        <v>0</v>
      </c>
      <c r="BR1373" s="179">
        <v>0</v>
      </c>
      <c r="BS1373" s="17">
        <v>0</v>
      </c>
      <c r="BT1373" s="179">
        <v>0</v>
      </c>
      <c r="BU1373" s="179">
        <v>0</v>
      </c>
      <c r="BV1373" s="179">
        <v>1</v>
      </c>
      <c r="BW1373" s="17">
        <v>0</v>
      </c>
      <c r="BX1373" s="179">
        <v>0</v>
      </c>
      <c r="BY1373" s="179">
        <v>0</v>
      </c>
      <c r="BZ1373" s="179">
        <v>0</v>
      </c>
      <c r="CA1373" s="179">
        <v>0</v>
      </c>
      <c r="CB1373" s="17">
        <v>0</v>
      </c>
      <c r="CC1373" s="179">
        <v>0</v>
      </c>
      <c r="CD1373" s="179">
        <v>0</v>
      </c>
      <c r="CE1373" s="179">
        <v>1</v>
      </c>
      <c r="CF1373" s="179">
        <v>1</v>
      </c>
      <c r="CG1373" s="179">
        <v>0</v>
      </c>
      <c r="CH1373" s="179">
        <v>0</v>
      </c>
      <c r="CI1373" s="179">
        <v>0</v>
      </c>
      <c r="CJ1373" s="179">
        <v>0</v>
      </c>
      <c r="CK1373" s="179">
        <v>0</v>
      </c>
      <c r="CL1373" s="179">
        <v>1</v>
      </c>
      <c r="CM1373" s="17">
        <v>0</v>
      </c>
      <c r="CX1373" s="33" t="s">
        <v>85</v>
      </c>
    </row>
    <row r="1374" spans="1:102" x14ac:dyDescent="0.25">
      <c r="A1374">
        <v>1373</v>
      </c>
      <c r="B1374">
        <v>88</v>
      </c>
      <c r="C1374" s="24" t="s">
        <v>4308</v>
      </c>
      <c r="D1374" s="12">
        <v>6.9113307397686619</v>
      </c>
      <c r="E1374" s="13">
        <v>0.10605080159227653</v>
      </c>
      <c r="F1374" s="7">
        <v>65.17</v>
      </c>
      <c r="G1374" s="7">
        <f t="shared" si="354"/>
        <v>6.8052799381763851</v>
      </c>
      <c r="H1374" s="15">
        <f t="shared" si="355"/>
        <v>7.0173815413609386</v>
      </c>
      <c r="I1374" s="11">
        <f t="shared" si="327"/>
        <v>0.21951705691794052</v>
      </c>
      <c r="J1374" s="32">
        <f t="shared" si="328"/>
        <v>3.3683758925570129E-3</v>
      </c>
      <c r="K1374" s="32">
        <f t="shared" si="329"/>
        <v>296.87898022594999</v>
      </c>
      <c r="L1374" s="8">
        <v>1</v>
      </c>
      <c r="M1374" s="9">
        <v>0</v>
      </c>
      <c r="N1374" s="8">
        <v>1</v>
      </c>
      <c r="O1374" s="9">
        <v>0</v>
      </c>
      <c r="P1374" s="9">
        <v>0</v>
      </c>
      <c r="Q1374" s="9">
        <v>0</v>
      </c>
      <c r="R1374" s="9">
        <v>0</v>
      </c>
      <c r="S1374" s="8">
        <v>83900</v>
      </c>
      <c r="T1374" s="9">
        <v>9</v>
      </c>
      <c r="U1374" s="9">
        <f t="shared" si="346"/>
        <v>83890</v>
      </c>
      <c r="V1374" s="9">
        <f t="shared" si="344"/>
        <v>30</v>
      </c>
      <c r="W1374" s="7">
        <f t="shared" ref="W1374:W1402" si="356">AK1374*0+AL1374*5+AM1374*10+AN1374*15</f>
        <v>4.42</v>
      </c>
      <c r="X1374" s="7">
        <f t="shared" ref="X1374:X1382" si="357">AVERAGE(X1384,X1394)</f>
        <v>24.856999999999999</v>
      </c>
      <c r="Y1374" s="9">
        <v>0</v>
      </c>
      <c r="Z1374" s="9">
        <v>1</v>
      </c>
      <c r="AA1374" s="9">
        <v>0</v>
      </c>
      <c r="AB1374" s="9">
        <v>1</v>
      </c>
      <c r="AC1374" s="9">
        <v>0</v>
      </c>
      <c r="AD1374" s="29">
        <v>0</v>
      </c>
      <c r="AE1374" s="187">
        <v>1</v>
      </c>
      <c r="AF1374" s="9">
        <v>0</v>
      </c>
      <c r="AG1374" s="29">
        <v>0</v>
      </c>
      <c r="AH1374" s="9">
        <v>0</v>
      </c>
      <c r="AI1374" s="29">
        <v>1</v>
      </c>
      <c r="AJ1374" s="20">
        <v>1994</v>
      </c>
      <c r="AK1374" s="32">
        <f t="shared" ref="AK1374:AN1374" si="358">AVERAGE(AK1384,AK1394)</f>
        <v>0.56299999999999994</v>
      </c>
      <c r="AL1374" s="32">
        <f t="shared" si="358"/>
        <v>9.4500000000000001E-2</v>
      </c>
      <c r="AM1374" s="32">
        <f t="shared" si="358"/>
        <v>0.23799999999999999</v>
      </c>
      <c r="AN1374" s="32">
        <f t="shared" si="358"/>
        <v>0.10449999999999997</v>
      </c>
      <c r="AO1374" s="185">
        <f t="shared" ref="AO1374:AO1402" si="359">1-AP1374</f>
        <v>0.44750000000000001</v>
      </c>
      <c r="AP1374" s="32">
        <f t="shared" ref="AP1374:AP1382" si="360">AVERAGE(AP1384,AP1394)</f>
        <v>0.55249999999999999</v>
      </c>
      <c r="AQ1374" s="38">
        <v>0.75693600000000005</v>
      </c>
      <c r="AR1374" s="39">
        <f t="shared" ref="AR1374:AR1382" si="361">1-AQ1374</f>
        <v>0.24306399999999995</v>
      </c>
      <c r="AS1374" t="s">
        <v>98</v>
      </c>
      <c r="AT1374" s="39" t="s">
        <v>98</v>
      </c>
      <c r="AV1374" s="17"/>
      <c r="AW1374" s="38">
        <f t="shared" ref="AW1374:AW1402" si="362">1-AX1374</f>
        <v>0.41649999999999998</v>
      </c>
      <c r="AX1374" s="39">
        <f t="shared" ref="AX1374:AX1382" si="363">AVERAGE(AX1384,AX1394)</f>
        <v>0.58350000000000002</v>
      </c>
      <c r="AY1374" s="17" t="s">
        <v>12</v>
      </c>
      <c r="BE1374" s="17"/>
      <c r="BH1374" s="17"/>
      <c r="BK1374" s="92">
        <f t="shared" ref="BK1374:BK1402" si="364">W1374+X1374+6</f>
        <v>35.277000000000001</v>
      </c>
      <c r="BL1374">
        <v>1</v>
      </c>
      <c r="BM1374">
        <v>0</v>
      </c>
      <c r="BN1374">
        <v>0</v>
      </c>
      <c r="BO1374" s="179">
        <v>0</v>
      </c>
      <c r="BP1374" s="179">
        <v>0</v>
      </c>
      <c r="BQ1374" s="179">
        <v>0</v>
      </c>
      <c r="BR1374" s="179">
        <v>0</v>
      </c>
      <c r="BS1374" s="17">
        <v>0</v>
      </c>
      <c r="BT1374" s="179">
        <v>0</v>
      </c>
      <c r="BU1374" s="179">
        <v>0</v>
      </c>
      <c r="BV1374" s="179">
        <v>1</v>
      </c>
      <c r="BW1374" s="17">
        <v>0</v>
      </c>
      <c r="BX1374" s="179">
        <v>0</v>
      </c>
      <c r="BY1374" s="179">
        <v>0</v>
      </c>
      <c r="BZ1374" s="179">
        <v>0</v>
      </c>
      <c r="CA1374" s="179">
        <v>0</v>
      </c>
      <c r="CB1374" s="17">
        <v>0</v>
      </c>
      <c r="CC1374" s="179">
        <v>0</v>
      </c>
      <c r="CD1374" s="179">
        <v>0</v>
      </c>
      <c r="CE1374" s="179">
        <v>1</v>
      </c>
      <c r="CF1374" s="179">
        <v>1</v>
      </c>
      <c r="CG1374" s="179">
        <v>0</v>
      </c>
      <c r="CH1374" s="179">
        <v>0</v>
      </c>
      <c r="CI1374" s="179">
        <v>0</v>
      </c>
      <c r="CJ1374" s="179">
        <v>0</v>
      </c>
      <c r="CK1374" s="179">
        <v>0</v>
      </c>
      <c r="CL1374" s="179">
        <v>1</v>
      </c>
      <c r="CM1374" s="17">
        <v>0</v>
      </c>
      <c r="CX1374" s="33" t="s">
        <v>85</v>
      </c>
    </row>
    <row r="1375" spans="1:102" x14ac:dyDescent="0.25">
      <c r="A1375">
        <v>1374</v>
      </c>
      <c r="B1375">
        <v>88</v>
      </c>
      <c r="C1375" s="24" t="s">
        <v>4308</v>
      </c>
      <c r="D1375" s="12">
        <v>16.017240098185415</v>
      </c>
      <c r="E1375" s="13">
        <v>0.16812469925669588</v>
      </c>
      <c r="F1375" s="7">
        <v>95.27</v>
      </c>
      <c r="G1375" s="7">
        <f t="shared" si="354"/>
        <v>15.849115398928719</v>
      </c>
      <c r="H1375" s="15">
        <f t="shared" si="355"/>
        <v>16.185364797442112</v>
      </c>
      <c r="I1375" s="11">
        <f t="shared" si="327"/>
        <v>0.31245913173823409</v>
      </c>
      <c r="J1375" s="32">
        <f t="shared" si="328"/>
        <v>3.2797221763223904E-3</v>
      </c>
      <c r="K1375" s="32">
        <f t="shared" si="329"/>
        <v>304.90387485238688</v>
      </c>
      <c r="L1375" s="8">
        <v>1</v>
      </c>
      <c r="M1375" s="9">
        <v>0</v>
      </c>
      <c r="N1375" s="8">
        <v>1</v>
      </c>
      <c r="O1375" s="9">
        <v>0</v>
      </c>
      <c r="P1375" s="9">
        <v>0</v>
      </c>
      <c r="Q1375" s="9">
        <v>0</v>
      </c>
      <c r="R1375" s="9">
        <v>0</v>
      </c>
      <c r="S1375" s="8">
        <v>83900</v>
      </c>
      <c r="T1375" s="9">
        <v>9</v>
      </c>
      <c r="U1375" s="9">
        <f t="shared" si="346"/>
        <v>83890</v>
      </c>
      <c r="V1375" s="9">
        <f t="shared" si="344"/>
        <v>30</v>
      </c>
      <c r="W1375" s="7">
        <f t="shared" si="356"/>
        <v>4.42</v>
      </c>
      <c r="X1375" s="7">
        <f t="shared" si="357"/>
        <v>24.856999999999999</v>
      </c>
      <c r="Y1375" s="9">
        <v>0</v>
      </c>
      <c r="Z1375" s="9">
        <v>1</v>
      </c>
      <c r="AA1375" s="9">
        <v>0</v>
      </c>
      <c r="AB1375" s="9">
        <v>1</v>
      </c>
      <c r="AC1375" s="9">
        <v>0</v>
      </c>
      <c r="AD1375" s="29">
        <v>0</v>
      </c>
      <c r="AE1375" s="187">
        <v>1</v>
      </c>
      <c r="AF1375" s="9">
        <v>0</v>
      </c>
      <c r="AG1375" s="29">
        <v>0</v>
      </c>
      <c r="AH1375" s="9">
        <v>0</v>
      </c>
      <c r="AI1375" s="29">
        <v>1</v>
      </c>
      <c r="AJ1375" s="20">
        <v>1994</v>
      </c>
      <c r="AK1375" s="32">
        <f t="shared" ref="AK1375:AN1375" si="365">AVERAGE(AK1385,AK1395)</f>
        <v>0.56299999999999994</v>
      </c>
      <c r="AL1375" s="32">
        <f t="shared" si="365"/>
        <v>9.4500000000000001E-2</v>
      </c>
      <c r="AM1375" s="32">
        <f t="shared" si="365"/>
        <v>0.23799999999999999</v>
      </c>
      <c r="AN1375" s="32">
        <f t="shared" si="365"/>
        <v>0.10449999999999997</v>
      </c>
      <c r="AO1375" s="185">
        <f t="shared" si="359"/>
        <v>0.44750000000000001</v>
      </c>
      <c r="AP1375" s="32">
        <f t="shared" si="360"/>
        <v>0.55249999999999999</v>
      </c>
      <c r="AQ1375" s="38">
        <v>0.75693600000000005</v>
      </c>
      <c r="AR1375" s="39">
        <f t="shared" si="361"/>
        <v>0.24306399999999995</v>
      </c>
      <c r="AS1375" t="s">
        <v>98</v>
      </c>
      <c r="AT1375" s="39" t="s">
        <v>98</v>
      </c>
      <c r="AV1375" s="17"/>
      <c r="AW1375" s="38">
        <f t="shared" si="362"/>
        <v>0.41649999999999998</v>
      </c>
      <c r="AX1375" s="39">
        <f t="shared" si="363"/>
        <v>0.58350000000000002</v>
      </c>
      <c r="AY1375" s="17" t="s">
        <v>12</v>
      </c>
      <c r="BE1375" s="17"/>
      <c r="BH1375" s="17"/>
      <c r="BK1375" s="92">
        <f t="shared" si="364"/>
        <v>35.277000000000001</v>
      </c>
      <c r="BL1375">
        <v>1</v>
      </c>
      <c r="BM1375">
        <v>0</v>
      </c>
      <c r="BN1375">
        <v>0</v>
      </c>
      <c r="BO1375" s="179">
        <v>0</v>
      </c>
      <c r="BP1375" s="179">
        <v>0</v>
      </c>
      <c r="BQ1375" s="179">
        <v>0</v>
      </c>
      <c r="BR1375" s="179">
        <v>0</v>
      </c>
      <c r="BS1375" s="17">
        <v>0</v>
      </c>
      <c r="BT1375" s="179">
        <v>0</v>
      </c>
      <c r="BU1375" s="179">
        <v>0</v>
      </c>
      <c r="BV1375" s="179">
        <v>1</v>
      </c>
      <c r="BW1375" s="17">
        <v>0</v>
      </c>
      <c r="BX1375" s="179">
        <v>0</v>
      </c>
      <c r="BY1375" s="179">
        <v>0</v>
      </c>
      <c r="BZ1375" s="179">
        <v>0</v>
      </c>
      <c r="CA1375" s="179">
        <v>0</v>
      </c>
      <c r="CB1375" s="17">
        <v>0</v>
      </c>
      <c r="CC1375" s="179">
        <v>0</v>
      </c>
      <c r="CD1375" s="179">
        <v>0</v>
      </c>
      <c r="CE1375" s="179">
        <v>1</v>
      </c>
      <c r="CF1375" s="179">
        <v>1</v>
      </c>
      <c r="CG1375" s="179">
        <v>0</v>
      </c>
      <c r="CH1375" s="179">
        <v>0</v>
      </c>
      <c r="CI1375" s="179">
        <v>0</v>
      </c>
      <c r="CJ1375" s="179">
        <v>0</v>
      </c>
      <c r="CK1375" s="179">
        <v>0</v>
      </c>
      <c r="CL1375" s="179">
        <v>1</v>
      </c>
      <c r="CM1375" s="17">
        <v>0</v>
      </c>
      <c r="CX1375" s="33" t="s">
        <v>85</v>
      </c>
    </row>
    <row r="1376" spans="1:102" x14ac:dyDescent="0.25">
      <c r="A1376">
        <v>1375</v>
      </c>
      <c r="B1376">
        <v>88</v>
      </c>
      <c r="C1376" s="24" t="s">
        <v>4308</v>
      </c>
      <c r="D1376" s="12">
        <v>8.9036271204958606</v>
      </c>
      <c r="E1376" s="13">
        <v>9.8885241231628826E-2</v>
      </c>
      <c r="F1376" s="7">
        <v>90.04</v>
      </c>
      <c r="G1376" s="7">
        <f t="shared" si="354"/>
        <v>8.8047418792642311</v>
      </c>
      <c r="H1376" s="15">
        <f t="shared" si="355"/>
        <v>9.00251236172749</v>
      </c>
      <c r="I1376" s="11">
        <f t="shared" si="327"/>
        <v>0.29685760397406696</v>
      </c>
      <c r="J1376" s="32">
        <f t="shared" si="328"/>
        <v>3.2969525097075406E-3</v>
      </c>
      <c r="K1376" s="32">
        <f t="shared" si="329"/>
        <v>303.31040470119052</v>
      </c>
      <c r="L1376" s="8">
        <v>1</v>
      </c>
      <c r="M1376" s="9">
        <v>0</v>
      </c>
      <c r="N1376" s="8">
        <v>1</v>
      </c>
      <c r="O1376" s="9">
        <v>0</v>
      </c>
      <c r="P1376" s="9">
        <v>0</v>
      </c>
      <c r="Q1376" s="9">
        <v>0</v>
      </c>
      <c r="R1376" s="9">
        <v>0</v>
      </c>
      <c r="S1376" s="8">
        <v>83900</v>
      </c>
      <c r="T1376" s="9">
        <v>9</v>
      </c>
      <c r="U1376" s="9">
        <f t="shared" si="346"/>
        <v>83890</v>
      </c>
      <c r="V1376" s="9">
        <f t="shared" si="344"/>
        <v>30</v>
      </c>
      <c r="W1376" s="7">
        <f t="shared" si="356"/>
        <v>4.42</v>
      </c>
      <c r="X1376" s="7">
        <f t="shared" si="357"/>
        <v>24.856999999999999</v>
      </c>
      <c r="Y1376" s="9">
        <v>0</v>
      </c>
      <c r="Z1376" s="9">
        <v>1</v>
      </c>
      <c r="AA1376" s="9">
        <v>0</v>
      </c>
      <c r="AB1376" s="9">
        <v>1</v>
      </c>
      <c r="AC1376" s="9">
        <v>0</v>
      </c>
      <c r="AD1376" s="29">
        <v>0</v>
      </c>
      <c r="AE1376" s="187">
        <v>1</v>
      </c>
      <c r="AF1376" s="9">
        <v>0</v>
      </c>
      <c r="AG1376" s="29">
        <v>0</v>
      </c>
      <c r="AH1376" s="9">
        <v>0</v>
      </c>
      <c r="AI1376" s="29">
        <v>1</v>
      </c>
      <c r="AJ1376" s="20">
        <v>1994</v>
      </c>
      <c r="AK1376" s="32">
        <f t="shared" ref="AK1376:AN1376" si="366">AVERAGE(AK1386,AK1396)</f>
        <v>0.56299999999999994</v>
      </c>
      <c r="AL1376" s="32">
        <f t="shared" si="366"/>
        <v>9.4500000000000001E-2</v>
      </c>
      <c r="AM1376" s="32">
        <f t="shared" si="366"/>
        <v>0.23799999999999999</v>
      </c>
      <c r="AN1376" s="32">
        <f t="shared" si="366"/>
        <v>0.10449999999999997</v>
      </c>
      <c r="AO1376" s="185">
        <f t="shared" si="359"/>
        <v>0.44750000000000001</v>
      </c>
      <c r="AP1376" s="32">
        <f t="shared" si="360"/>
        <v>0.55249999999999999</v>
      </c>
      <c r="AQ1376" s="38">
        <v>0.75693600000000005</v>
      </c>
      <c r="AR1376" s="39">
        <f t="shared" si="361"/>
        <v>0.24306399999999995</v>
      </c>
      <c r="AS1376" t="s">
        <v>98</v>
      </c>
      <c r="AT1376" s="39" t="s">
        <v>98</v>
      </c>
      <c r="AV1376" s="17"/>
      <c r="AW1376" s="38">
        <f t="shared" si="362"/>
        <v>0.41649999999999998</v>
      </c>
      <c r="AX1376" s="39">
        <f t="shared" si="363"/>
        <v>0.58350000000000002</v>
      </c>
      <c r="AY1376" s="17" t="s">
        <v>12</v>
      </c>
      <c r="BE1376" s="17"/>
      <c r="BH1376" s="17"/>
      <c r="BK1376" s="92">
        <f t="shared" si="364"/>
        <v>35.277000000000001</v>
      </c>
      <c r="BL1376">
        <v>1</v>
      </c>
      <c r="BM1376">
        <v>0</v>
      </c>
      <c r="BN1376">
        <v>0</v>
      </c>
      <c r="BO1376" s="179">
        <v>0</v>
      </c>
      <c r="BP1376" s="179">
        <v>0</v>
      </c>
      <c r="BQ1376" s="179">
        <v>0</v>
      </c>
      <c r="BR1376" s="179">
        <v>0</v>
      </c>
      <c r="BS1376" s="17">
        <v>0</v>
      </c>
      <c r="BT1376" s="179">
        <v>0</v>
      </c>
      <c r="BU1376" s="179">
        <v>0</v>
      </c>
      <c r="BV1376" s="179">
        <v>1</v>
      </c>
      <c r="BW1376" s="17">
        <v>0</v>
      </c>
      <c r="BX1376" s="179">
        <v>0</v>
      </c>
      <c r="BY1376" s="179">
        <v>0</v>
      </c>
      <c r="BZ1376" s="179">
        <v>0</v>
      </c>
      <c r="CA1376" s="179">
        <v>0</v>
      </c>
      <c r="CB1376" s="17">
        <v>0</v>
      </c>
      <c r="CC1376" s="179">
        <v>0</v>
      </c>
      <c r="CD1376" s="179">
        <v>0</v>
      </c>
      <c r="CE1376" s="179">
        <v>1</v>
      </c>
      <c r="CF1376" s="179">
        <v>1</v>
      </c>
      <c r="CG1376" s="179">
        <v>0</v>
      </c>
      <c r="CH1376" s="179">
        <v>0</v>
      </c>
      <c r="CI1376" s="179">
        <v>0</v>
      </c>
      <c r="CJ1376" s="179">
        <v>0</v>
      </c>
      <c r="CK1376" s="179">
        <v>0</v>
      </c>
      <c r="CL1376" s="179">
        <v>1</v>
      </c>
      <c r="CM1376" s="17">
        <v>0</v>
      </c>
      <c r="CX1376" s="33" t="s">
        <v>85</v>
      </c>
    </row>
    <row r="1377" spans="1:102" x14ac:dyDescent="0.25">
      <c r="A1377">
        <v>1376</v>
      </c>
      <c r="B1377">
        <v>88</v>
      </c>
      <c r="C1377" s="24" t="s">
        <v>4308</v>
      </c>
      <c r="D1377" s="12">
        <v>10.548227346140383</v>
      </c>
      <c r="E1377" s="13">
        <v>7.38774852650258E-2</v>
      </c>
      <c r="F1377" s="7">
        <v>142.78</v>
      </c>
      <c r="G1377" s="7">
        <f t="shared" si="354"/>
        <v>10.474349860875357</v>
      </c>
      <c r="H1377" s="15">
        <f t="shared" si="355"/>
        <v>10.622104831405409</v>
      </c>
      <c r="I1377" s="11">
        <f t="shared" ref="I1377:I1440" si="367">IFERROR(F1377/SQRT(F1377^2+U1377), "X")</f>
        <v>0.44215539507582102</v>
      </c>
      <c r="J1377" s="32">
        <f t="shared" ref="J1377:J1440" si="368">IFERROR(SQRT((1-I1377^2)/U1377), "X")</f>
        <v>3.0967600159393545E-3</v>
      </c>
      <c r="K1377" s="32">
        <f t="shared" ref="K1377:K1440" si="369">IFERROR(1/J1377, "X")</f>
        <v>322.91814504607822</v>
      </c>
      <c r="L1377" s="8">
        <v>1</v>
      </c>
      <c r="M1377" s="9">
        <v>0</v>
      </c>
      <c r="N1377" s="8">
        <v>1</v>
      </c>
      <c r="O1377" s="9">
        <v>0</v>
      </c>
      <c r="P1377" s="9">
        <v>0</v>
      </c>
      <c r="Q1377" s="9">
        <v>0</v>
      </c>
      <c r="R1377" s="9">
        <v>0</v>
      </c>
      <c r="S1377" s="8">
        <v>83900</v>
      </c>
      <c r="T1377" s="9">
        <v>9</v>
      </c>
      <c r="U1377" s="9">
        <f t="shared" si="346"/>
        <v>83890</v>
      </c>
      <c r="V1377" s="9">
        <f t="shared" si="344"/>
        <v>30</v>
      </c>
      <c r="W1377" s="7">
        <f t="shared" si="356"/>
        <v>4.42</v>
      </c>
      <c r="X1377" s="7">
        <f t="shared" si="357"/>
        <v>24.856999999999999</v>
      </c>
      <c r="Y1377" s="9">
        <v>0</v>
      </c>
      <c r="Z1377" s="9">
        <v>1</v>
      </c>
      <c r="AA1377" s="9">
        <v>0</v>
      </c>
      <c r="AB1377" s="9">
        <v>1</v>
      </c>
      <c r="AC1377" s="9">
        <v>0</v>
      </c>
      <c r="AD1377" s="29">
        <v>0</v>
      </c>
      <c r="AE1377" s="187">
        <v>1</v>
      </c>
      <c r="AF1377" s="9">
        <v>0</v>
      </c>
      <c r="AG1377" s="29">
        <v>0</v>
      </c>
      <c r="AH1377" s="9">
        <v>0</v>
      </c>
      <c r="AI1377" s="29">
        <v>1</v>
      </c>
      <c r="AJ1377" s="20">
        <v>1994</v>
      </c>
      <c r="AK1377" s="32">
        <f t="shared" ref="AK1377:AN1378" si="370">AVERAGE(AK1387,AK1397)</f>
        <v>0.56299999999999994</v>
      </c>
      <c r="AL1377" s="32">
        <f t="shared" si="370"/>
        <v>9.4500000000000001E-2</v>
      </c>
      <c r="AM1377" s="32">
        <f t="shared" si="370"/>
        <v>0.23799999999999999</v>
      </c>
      <c r="AN1377" s="32">
        <f t="shared" si="370"/>
        <v>0.10449999999999997</v>
      </c>
      <c r="AO1377" s="185">
        <f t="shared" si="359"/>
        <v>0.44750000000000001</v>
      </c>
      <c r="AP1377" s="32">
        <f t="shared" si="360"/>
        <v>0.55249999999999999</v>
      </c>
      <c r="AQ1377" s="38">
        <v>0.75693600000000005</v>
      </c>
      <c r="AR1377" s="39">
        <f t="shared" si="361"/>
        <v>0.24306399999999995</v>
      </c>
      <c r="AS1377" t="s">
        <v>98</v>
      </c>
      <c r="AT1377" s="39" t="s">
        <v>98</v>
      </c>
      <c r="AV1377" s="17"/>
      <c r="AW1377" s="38">
        <f t="shared" si="362"/>
        <v>0.41649999999999998</v>
      </c>
      <c r="AX1377" s="39">
        <f t="shared" si="363"/>
        <v>0.58350000000000002</v>
      </c>
      <c r="AY1377" s="17" t="s">
        <v>12</v>
      </c>
      <c r="BE1377" s="17"/>
      <c r="BH1377" s="17"/>
      <c r="BK1377" s="92">
        <f t="shared" si="364"/>
        <v>35.277000000000001</v>
      </c>
      <c r="BL1377">
        <v>1</v>
      </c>
      <c r="BM1377">
        <v>0</v>
      </c>
      <c r="BN1377">
        <v>0</v>
      </c>
      <c r="BO1377" s="179">
        <v>0</v>
      </c>
      <c r="BP1377" s="179">
        <v>0</v>
      </c>
      <c r="BQ1377" s="179">
        <v>0</v>
      </c>
      <c r="BR1377" s="179">
        <v>0</v>
      </c>
      <c r="BS1377" s="17">
        <v>0</v>
      </c>
      <c r="BT1377" s="179">
        <v>0</v>
      </c>
      <c r="BU1377" s="179">
        <v>0</v>
      </c>
      <c r="BV1377" s="179">
        <v>1</v>
      </c>
      <c r="BW1377" s="17">
        <v>0</v>
      </c>
      <c r="BX1377" s="179">
        <v>0</v>
      </c>
      <c r="BY1377" s="179">
        <v>0</v>
      </c>
      <c r="BZ1377" s="179">
        <v>0</v>
      </c>
      <c r="CA1377" s="179">
        <v>0</v>
      </c>
      <c r="CB1377" s="17">
        <v>0</v>
      </c>
      <c r="CC1377" s="179">
        <v>0</v>
      </c>
      <c r="CD1377" s="179">
        <v>0</v>
      </c>
      <c r="CE1377" s="179">
        <v>1</v>
      </c>
      <c r="CF1377" s="179">
        <v>1</v>
      </c>
      <c r="CG1377" s="179">
        <v>0</v>
      </c>
      <c r="CH1377" s="179">
        <v>0</v>
      </c>
      <c r="CI1377" s="179">
        <v>0</v>
      </c>
      <c r="CJ1377" s="179">
        <v>0</v>
      </c>
      <c r="CK1377" s="179">
        <v>0</v>
      </c>
      <c r="CL1377" s="179">
        <v>1</v>
      </c>
      <c r="CM1377" s="17">
        <v>0</v>
      </c>
      <c r="CX1377" s="33" t="s">
        <v>85</v>
      </c>
    </row>
    <row r="1378" spans="1:102" x14ac:dyDescent="0.25">
      <c r="A1378">
        <v>1377</v>
      </c>
      <c r="B1378">
        <v>88</v>
      </c>
      <c r="C1378" s="24" t="s">
        <v>4308</v>
      </c>
      <c r="D1378" s="12">
        <v>6.7770438721748372</v>
      </c>
      <c r="E1378" s="13">
        <v>0.16634864683787032</v>
      </c>
      <c r="F1378" s="7">
        <v>40.74</v>
      </c>
      <c r="G1378" s="7">
        <f t="shared" si="354"/>
        <v>6.6106952253369666</v>
      </c>
      <c r="H1378" s="15">
        <f t="shared" si="355"/>
        <v>6.9433925190127077</v>
      </c>
      <c r="I1378" s="11">
        <f t="shared" si="367"/>
        <v>6.8843919891843561E-2</v>
      </c>
      <c r="J1378" s="32">
        <f t="shared" si="368"/>
        <v>1.6898360307276278E-3</v>
      </c>
      <c r="K1378" s="32">
        <f t="shared" si="369"/>
        <v>591.77339210207822</v>
      </c>
      <c r="L1378" s="8">
        <v>1</v>
      </c>
      <c r="M1378" s="9">
        <v>0</v>
      </c>
      <c r="N1378" s="8">
        <v>1</v>
      </c>
      <c r="O1378" s="9">
        <v>0</v>
      </c>
      <c r="P1378" s="9">
        <v>0</v>
      </c>
      <c r="Q1378" s="9">
        <v>0</v>
      </c>
      <c r="R1378" s="9">
        <v>0</v>
      </c>
      <c r="S1378" s="8">
        <v>348546</v>
      </c>
      <c r="T1378" s="9">
        <v>9</v>
      </c>
      <c r="U1378" s="9">
        <f t="shared" si="346"/>
        <v>348536</v>
      </c>
      <c r="V1378" s="9">
        <f t="shared" si="344"/>
        <v>30</v>
      </c>
      <c r="W1378" s="7">
        <f t="shared" si="356"/>
        <v>4.8174999999999999</v>
      </c>
      <c r="X1378" s="7">
        <f t="shared" si="357"/>
        <v>23.59</v>
      </c>
      <c r="Y1378" s="9">
        <v>0</v>
      </c>
      <c r="Z1378" s="9">
        <v>1</v>
      </c>
      <c r="AA1378" s="9">
        <v>0</v>
      </c>
      <c r="AB1378" s="9">
        <v>1</v>
      </c>
      <c r="AC1378" s="9">
        <v>0</v>
      </c>
      <c r="AD1378" s="29">
        <v>0</v>
      </c>
      <c r="AE1378" s="187">
        <v>1</v>
      </c>
      <c r="AF1378" s="9">
        <v>0</v>
      </c>
      <c r="AG1378" s="29">
        <v>0</v>
      </c>
      <c r="AH1378" s="9">
        <v>0</v>
      </c>
      <c r="AI1378" s="29">
        <v>1</v>
      </c>
      <c r="AJ1378" s="20">
        <v>1994</v>
      </c>
      <c r="AK1378" s="32">
        <f t="shared" si="370"/>
        <v>0.48799999999999999</v>
      </c>
      <c r="AL1378" s="32">
        <f t="shared" si="370"/>
        <v>0.1225</v>
      </c>
      <c r="AM1378" s="32">
        <f t="shared" si="370"/>
        <v>0.32750000000000001</v>
      </c>
      <c r="AN1378" s="32">
        <f t="shared" si="370"/>
        <v>6.2E-2</v>
      </c>
      <c r="AO1378" s="185">
        <f t="shared" si="359"/>
        <v>0.44750000000000001</v>
      </c>
      <c r="AP1378" s="32">
        <f t="shared" si="360"/>
        <v>0.55249999999999999</v>
      </c>
      <c r="AQ1378" s="38">
        <v>0.75693600000000005</v>
      </c>
      <c r="AR1378" s="39">
        <f t="shared" si="361"/>
        <v>0.24306399999999995</v>
      </c>
      <c r="AS1378" t="s">
        <v>98</v>
      </c>
      <c r="AT1378" s="39" t="s">
        <v>98</v>
      </c>
      <c r="AV1378" s="17"/>
      <c r="AW1378" s="38">
        <f t="shared" si="362"/>
        <v>0.38650000000000007</v>
      </c>
      <c r="AX1378" s="39">
        <f t="shared" si="363"/>
        <v>0.61349999999999993</v>
      </c>
      <c r="AY1378" s="17" t="s">
        <v>12</v>
      </c>
      <c r="BE1378" s="17"/>
      <c r="BH1378" s="17"/>
      <c r="BK1378" s="92">
        <f t="shared" si="364"/>
        <v>34.407499999999999</v>
      </c>
      <c r="BL1378">
        <v>0</v>
      </c>
      <c r="BM1378">
        <v>0</v>
      </c>
      <c r="BN1378">
        <v>0</v>
      </c>
      <c r="BO1378">
        <v>0</v>
      </c>
      <c r="BP1378" s="179">
        <v>0</v>
      </c>
      <c r="BQ1378" s="179">
        <v>1</v>
      </c>
      <c r="BR1378" s="179">
        <v>0</v>
      </c>
      <c r="BS1378" s="17">
        <v>0</v>
      </c>
      <c r="BT1378" s="179">
        <v>0</v>
      </c>
      <c r="BU1378" s="179">
        <v>0</v>
      </c>
      <c r="BV1378" s="179">
        <v>1</v>
      </c>
      <c r="BW1378" s="17">
        <v>0</v>
      </c>
      <c r="BX1378" s="179">
        <v>0</v>
      </c>
      <c r="BY1378" s="179">
        <v>0</v>
      </c>
      <c r="BZ1378" s="179">
        <v>0</v>
      </c>
      <c r="CA1378" s="179">
        <v>0</v>
      </c>
      <c r="CB1378" s="17">
        <v>0</v>
      </c>
      <c r="CC1378" s="179">
        <v>0</v>
      </c>
      <c r="CD1378" s="179">
        <v>0</v>
      </c>
      <c r="CE1378" s="179">
        <v>1</v>
      </c>
      <c r="CF1378" s="179">
        <v>1</v>
      </c>
      <c r="CG1378" s="179">
        <v>0</v>
      </c>
      <c r="CH1378" s="179">
        <v>0</v>
      </c>
      <c r="CI1378" s="179">
        <v>0</v>
      </c>
      <c r="CJ1378" s="179">
        <v>0</v>
      </c>
      <c r="CK1378" s="179">
        <v>0</v>
      </c>
      <c r="CL1378" s="179">
        <v>1</v>
      </c>
      <c r="CM1378" s="17">
        <v>0</v>
      </c>
      <c r="CX1378" s="33" t="s">
        <v>85</v>
      </c>
    </row>
    <row r="1379" spans="1:102" x14ac:dyDescent="0.25">
      <c r="A1379">
        <v>1378</v>
      </c>
      <c r="B1379">
        <v>88</v>
      </c>
      <c r="C1379" s="24" t="s">
        <v>4308</v>
      </c>
      <c r="D1379" s="12">
        <v>6.9113307397686619</v>
      </c>
      <c r="E1379" s="13">
        <v>0.10795580661931681</v>
      </c>
      <c r="F1379" s="7">
        <v>64.02</v>
      </c>
      <c r="G1379" s="7">
        <f t="shared" si="354"/>
        <v>6.8033749331493452</v>
      </c>
      <c r="H1379" s="15">
        <f t="shared" si="355"/>
        <v>7.0192865463879786</v>
      </c>
      <c r="I1379" s="11">
        <f t="shared" si="367"/>
        <v>0.10780855696854749</v>
      </c>
      <c r="J1379" s="32">
        <f t="shared" si="368"/>
        <v>1.6839824581153938E-3</v>
      </c>
      <c r="K1379" s="32">
        <f t="shared" si="369"/>
        <v>593.83041383883324</v>
      </c>
      <c r="L1379" s="8">
        <v>1</v>
      </c>
      <c r="M1379" s="9">
        <v>0</v>
      </c>
      <c r="N1379" s="8">
        <v>1</v>
      </c>
      <c r="O1379" s="9">
        <v>0</v>
      </c>
      <c r="P1379" s="9">
        <v>0</v>
      </c>
      <c r="Q1379" s="9">
        <v>0</v>
      </c>
      <c r="R1379" s="9">
        <v>0</v>
      </c>
      <c r="S1379" s="8">
        <v>348546</v>
      </c>
      <c r="T1379" s="9">
        <v>9</v>
      </c>
      <c r="U1379" s="9">
        <f t="shared" si="346"/>
        <v>348536</v>
      </c>
      <c r="V1379" s="9">
        <f t="shared" si="344"/>
        <v>30</v>
      </c>
      <c r="W1379" s="7">
        <f t="shared" si="356"/>
        <v>4.8174999999999999</v>
      </c>
      <c r="X1379" s="7">
        <f t="shared" si="357"/>
        <v>23.59</v>
      </c>
      <c r="Y1379" s="9">
        <v>0</v>
      </c>
      <c r="Z1379" s="9">
        <v>1</v>
      </c>
      <c r="AA1379" s="9">
        <v>0</v>
      </c>
      <c r="AB1379" s="9">
        <v>1</v>
      </c>
      <c r="AC1379" s="9">
        <v>0</v>
      </c>
      <c r="AD1379" s="29">
        <v>0</v>
      </c>
      <c r="AE1379" s="187">
        <v>1</v>
      </c>
      <c r="AF1379" s="9">
        <v>0</v>
      </c>
      <c r="AG1379" s="29">
        <v>0</v>
      </c>
      <c r="AH1379" s="9">
        <v>0</v>
      </c>
      <c r="AI1379" s="29">
        <v>1</v>
      </c>
      <c r="AJ1379" s="20">
        <v>1994</v>
      </c>
      <c r="AK1379" s="32">
        <f t="shared" ref="AK1379:AN1379" si="371">AVERAGE(AK1389,AK1399)</f>
        <v>0.48799999999999999</v>
      </c>
      <c r="AL1379" s="32">
        <f t="shared" si="371"/>
        <v>0.1225</v>
      </c>
      <c r="AM1379" s="32">
        <f t="shared" si="371"/>
        <v>0.32750000000000001</v>
      </c>
      <c r="AN1379" s="32">
        <f t="shared" si="371"/>
        <v>6.2E-2</v>
      </c>
      <c r="AO1379" s="185">
        <f t="shared" si="359"/>
        <v>0.44750000000000001</v>
      </c>
      <c r="AP1379" s="32">
        <f t="shared" si="360"/>
        <v>0.55249999999999999</v>
      </c>
      <c r="AQ1379" s="38">
        <v>0.75693600000000005</v>
      </c>
      <c r="AR1379" s="39">
        <f t="shared" si="361"/>
        <v>0.24306399999999995</v>
      </c>
      <c r="AS1379" t="s">
        <v>98</v>
      </c>
      <c r="AT1379" s="39" t="s">
        <v>98</v>
      </c>
      <c r="AV1379" s="17"/>
      <c r="AW1379" s="38">
        <f t="shared" si="362"/>
        <v>0.38650000000000007</v>
      </c>
      <c r="AX1379" s="39">
        <f t="shared" si="363"/>
        <v>0.61349999999999993</v>
      </c>
      <c r="AY1379" s="17" t="s">
        <v>12</v>
      </c>
      <c r="BE1379" s="17"/>
      <c r="BH1379" s="17"/>
      <c r="BK1379" s="92">
        <f t="shared" si="364"/>
        <v>34.407499999999999</v>
      </c>
      <c r="BL1379">
        <v>0</v>
      </c>
      <c r="BM1379">
        <v>0</v>
      </c>
      <c r="BN1379">
        <v>0</v>
      </c>
      <c r="BO1379">
        <v>0</v>
      </c>
      <c r="BP1379" s="179">
        <v>0</v>
      </c>
      <c r="BQ1379" s="179">
        <v>1</v>
      </c>
      <c r="BR1379" s="179">
        <v>0</v>
      </c>
      <c r="BS1379" s="17">
        <v>0</v>
      </c>
      <c r="BT1379" s="179">
        <v>0</v>
      </c>
      <c r="BU1379" s="179">
        <v>0</v>
      </c>
      <c r="BV1379" s="179">
        <v>1</v>
      </c>
      <c r="BW1379" s="17">
        <v>0</v>
      </c>
      <c r="BX1379" s="179">
        <v>0</v>
      </c>
      <c r="BY1379" s="179">
        <v>0</v>
      </c>
      <c r="BZ1379" s="179">
        <v>0</v>
      </c>
      <c r="CA1379" s="179">
        <v>0</v>
      </c>
      <c r="CB1379" s="17">
        <v>0</v>
      </c>
      <c r="CC1379" s="179">
        <v>0</v>
      </c>
      <c r="CD1379" s="179">
        <v>0</v>
      </c>
      <c r="CE1379" s="179">
        <v>1</v>
      </c>
      <c r="CF1379" s="179">
        <v>1</v>
      </c>
      <c r="CG1379" s="179">
        <v>0</v>
      </c>
      <c r="CH1379" s="179">
        <v>0</v>
      </c>
      <c r="CI1379" s="179">
        <v>0</v>
      </c>
      <c r="CJ1379" s="179">
        <v>0</v>
      </c>
      <c r="CK1379" s="179">
        <v>0</v>
      </c>
      <c r="CL1379" s="179">
        <v>1</v>
      </c>
      <c r="CM1379" s="17">
        <v>0</v>
      </c>
      <c r="CX1379" s="33" t="s">
        <v>85</v>
      </c>
    </row>
    <row r="1380" spans="1:102" x14ac:dyDescent="0.25">
      <c r="A1380">
        <v>1379</v>
      </c>
      <c r="B1380">
        <v>88</v>
      </c>
      <c r="C1380" s="24" t="s">
        <v>4308</v>
      </c>
      <c r="D1380" s="12">
        <v>16.318528188762784</v>
      </c>
      <c r="E1380" s="13">
        <v>0.17168362113374838</v>
      </c>
      <c r="F1380" s="7">
        <v>95.05</v>
      </c>
      <c r="G1380" s="7">
        <f t="shared" si="354"/>
        <v>16.146844567629035</v>
      </c>
      <c r="H1380" s="15">
        <f t="shared" si="355"/>
        <v>16.490211809896532</v>
      </c>
      <c r="I1380" s="11">
        <f t="shared" si="367"/>
        <v>0.15895393323910684</v>
      </c>
      <c r="J1380" s="32">
        <f t="shared" si="368"/>
        <v>1.6723191292909712E-3</v>
      </c>
      <c r="K1380" s="32">
        <f t="shared" si="369"/>
        <v>597.97199140093517</v>
      </c>
      <c r="L1380" s="8">
        <v>1</v>
      </c>
      <c r="M1380" s="9">
        <v>0</v>
      </c>
      <c r="N1380" s="8">
        <v>1</v>
      </c>
      <c r="O1380" s="9">
        <v>0</v>
      </c>
      <c r="P1380" s="9">
        <v>0</v>
      </c>
      <c r="Q1380" s="9">
        <v>0</v>
      </c>
      <c r="R1380" s="9">
        <v>0</v>
      </c>
      <c r="S1380" s="8">
        <v>348546</v>
      </c>
      <c r="T1380" s="9">
        <v>9</v>
      </c>
      <c r="U1380" s="9">
        <f t="shared" si="346"/>
        <v>348536</v>
      </c>
      <c r="V1380" s="9">
        <f t="shared" si="344"/>
        <v>30</v>
      </c>
      <c r="W1380" s="7">
        <f t="shared" si="356"/>
        <v>4.8174999999999999</v>
      </c>
      <c r="X1380" s="7">
        <f t="shared" si="357"/>
        <v>23.59</v>
      </c>
      <c r="Y1380" s="9">
        <v>0</v>
      </c>
      <c r="Z1380" s="9">
        <v>1</v>
      </c>
      <c r="AA1380" s="9">
        <v>0</v>
      </c>
      <c r="AB1380" s="9">
        <v>1</v>
      </c>
      <c r="AC1380" s="9">
        <v>0</v>
      </c>
      <c r="AD1380" s="29">
        <v>0</v>
      </c>
      <c r="AE1380" s="187">
        <v>1</v>
      </c>
      <c r="AF1380" s="9">
        <v>0</v>
      </c>
      <c r="AG1380" s="29">
        <v>0</v>
      </c>
      <c r="AH1380" s="9">
        <v>0</v>
      </c>
      <c r="AI1380" s="29">
        <v>1</v>
      </c>
      <c r="AJ1380" s="20">
        <v>1994</v>
      </c>
      <c r="AK1380" s="32">
        <f t="shared" ref="AK1380:AN1380" si="372">AVERAGE(AK1390,AK1400)</f>
        <v>0.48799999999999999</v>
      </c>
      <c r="AL1380" s="32">
        <f t="shared" si="372"/>
        <v>0.1225</v>
      </c>
      <c r="AM1380" s="32">
        <f t="shared" si="372"/>
        <v>0.32750000000000001</v>
      </c>
      <c r="AN1380" s="32">
        <f t="shared" si="372"/>
        <v>6.2E-2</v>
      </c>
      <c r="AO1380" s="185">
        <f t="shared" si="359"/>
        <v>0.44750000000000001</v>
      </c>
      <c r="AP1380" s="32">
        <f t="shared" si="360"/>
        <v>0.55249999999999999</v>
      </c>
      <c r="AQ1380" s="38">
        <v>0.75693600000000005</v>
      </c>
      <c r="AR1380" s="39">
        <f t="shared" si="361"/>
        <v>0.24306399999999995</v>
      </c>
      <c r="AS1380" t="s">
        <v>98</v>
      </c>
      <c r="AT1380" s="39" t="s">
        <v>98</v>
      </c>
      <c r="AV1380" s="17"/>
      <c r="AW1380" s="38">
        <f t="shared" si="362"/>
        <v>0.38650000000000007</v>
      </c>
      <c r="AX1380" s="39">
        <f t="shared" si="363"/>
        <v>0.61349999999999993</v>
      </c>
      <c r="AY1380" s="17" t="s">
        <v>12</v>
      </c>
      <c r="BE1380" s="17"/>
      <c r="BH1380" s="17"/>
      <c r="BK1380" s="92">
        <f t="shared" si="364"/>
        <v>34.407499999999999</v>
      </c>
      <c r="BL1380">
        <v>0</v>
      </c>
      <c r="BM1380">
        <v>0</v>
      </c>
      <c r="BN1380">
        <v>0</v>
      </c>
      <c r="BO1380">
        <v>0</v>
      </c>
      <c r="BP1380" s="179">
        <v>0</v>
      </c>
      <c r="BQ1380" s="179">
        <v>1</v>
      </c>
      <c r="BR1380" s="179">
        <v>0</v>
      </c>
      <c r="BS1380" s="17">
        <v>0</v>
      </c>
      <c r="BT1380" s="179">
        <v>0</v>
      </c>
      <c r="BU1380" s="179">
        <v>0</v>
      </c>
      <c r="BV1380" s="179">
        <v>1</v>
      </c>
      <c r="BW1380" s="17">
        <v>0</v>
      </c>
      <c r="BX1380" s="179">
        <v>0</v>
      </c>
      <c r="BY1380" s="179">
        <v>0</v>
      </c>
      <c r="BZ1380" s="179">
        <v>0</v>
      </c>
      <c r="CA1380" s="179">
        <v>0</v>
      </c>
      <c r="CB1380" s="17">
        <v>0</v>
      </c>
      <c r="CC1380" s="179">
        <v>0</v>
      </c>
      <c r="CD1380" s="179">
        <v>0</v>
      </c>
      <c r="CE1380" s="179">
        <v>1</v>
      </c>
      <c r="CF1380" s="179">
        <v>1</v>
      </c>
      <c r="CG1380" s="179">
        <v>0</v>
      </c>
      <c r="CH1380" s="179">
        <v>0</v>
      </c>
      <c r="CI1380" s="179">
        <v>0</v>
      </c>
      <c r="CJ1380" s="179">
        <v>0</v>
      </c>
      <c r="CK1380" s="179">
        <v>0</v>
      </c>
      <c r="CL1380" s="179">
        <v>1</v>
      </c>
      <c r="CM1380" s="17">
        <v>0</v>
      </c>
      <c r="CX1380" s="33" t="s">
        <v>85</v>
      </c>
    </row>
    <row r="1381" spans="1:102" x14ac:dyDescent="0.25">
      <c r="A1381">
        <v>1380</v>
      </c>
      <c r="B1381">
        <v>88</v>
      </c>
      <c r="C1381" s="24" t="s">
        <v>4308</v>
      </c>
      <c r="D1381" s="12">
        <v>9.2245393673051623</v>
      </c>
      <c r="E1381" s="13">
        <v>0.10232434129012936</v>
      </c>
      <c r="F1381" s="7">
        <v>90.15</v>
      </c>
      <c r="G1381" s="7">
        <f t="shared" si="354"/>
        <v>9.1222150260150325</v>
      </c>
      <c r="H1381" s="15">
        <f t="shared" si="355"/>
        <v>9.3268637085952921</v>
      </c>
      <c r="I1381" s="11">
        <f t="shared" si="367"/>
        <v>0.15095124115594152</v>
      </c>
      <c r="J1381" s="32">
        <f t="shared" si="368"/>
        <v>1.6744452707259181E-3</v>
      </c>
      <c r="K1381" s="32">
        <f t="shared" si="369"/>
        <v>597.21271126793681</v>
      </c>
      <c r="L1381" s="8">
        <v>1</v>
      </c>
      <c r="M1381" s="9">
        <v>0</v>
      </c>
      <c r="N1381" s="8">
        <v>1</v>
      </c>
      <c r="O1381" s="9">
        <v>0</v>
      </c>
      <c r="P1381" s="9">
        <v>0</v>
      </c>
      <c r="Q1381" s="9">
        <v>0</v>
      </c>
      <c r="R1381" s="9">
        <v>0</v>
      </c>
      <c r="S1381" s="8">
        <v>348546</v>
      </c>
      <c r="T1381" s="9">
        <v>9</v>
      </c>
      <c r="U1381" s="9">
        <f t="shared" si="346"/>
        <v>348536</v>
      </c>
      <c r="V1381" s="9">
        <f t="shared" si="344"/>
        <v>30</v>
      </c>
      <c r="W1381" s="7">
        <f t="shared" si="356"/>
        <v>4.8174999999999999</v>
      </c>
      <c r="X1381" s="7">
        <f t="shared" si="357"/>
        <v>23.59</v>
      </c>
      <c r="Y1381" s="9">
        <v>0</v>
      </c>
      <c r="Z1381" s="9">
        <v>1</v>
      </c>
      <c r="AA1381" s="9">
        <v>0</v>
      </c>
      <c r="AB1381" s="9">
        <v>1</v>
      </c>
      <c r="AC1381" s="9">
        <v>0</v>
      </c>
      <c r="AD1381" s="29">
        <v>0</v>
      </c>
      <c r="AE1381" s="187">
        <v>1</v>
      </c>
      <c r="AF1381" s="9">
        <v>0</v>
      </c>
      <c r="AG1381" s="29">
        <v>0</v>
      </c>
      <c r="AH1381" s="9">
        <v>0</v>
      </c>
      <c r="AI1381" s="29">
        <v>1</v>
      </c>
      <c r="AJ1381" s="20">
        <v>1994</v>
      </c>
      <c r="AK1381" s="32">
        <f t="shared" ref="AK1381:AN1381" si="373">AVERAGE(AK1391,AK1401)</f>
        <v>0.48799999999999999</v>
      </c>
      <c r="AL1381" s="32">
        <f t="shared" si="373"/>
        <v>0.1225</v>
      </c>
      <c r="AM1381" s="32">
        <f t="shared" si="373"/>
        <v>0.32750000000000001</v>
      </c>
      <c r="AN1381" s="32">
        <f t="shared" si="373"/>
        <v>6.2E-2</v>
      </c>
      <c r="AO1381" s="185">
        <f t="shared" si="359"/>
        <v>0.44750000000000001</v>
      </c>
      <c r="AP1381" s="32">
        <f t="shared" si="360"/>
        <v>0.55249999999999999</v>
      </c>
      <c r="AQ1381" s="38">
        <v>0.75693600000000005</v>
      </c>
      <c r="AR1381" s="39">
        <f t="shared" si="361"/>
        <v>0.24306399999999995</v>
      </c>
      <c r="AS1381" t="s">
        <v>98</v>
      </c>
      <c r="AT1381" s="39" t="s">
        <v>98</v>
      </c>
      <c r="AV1381" s="17"/>
      <c r="AW1381" s="38">
        <f t="shared" si="362"/>
        <v>0.38650000000000007</v>
      </c>
      <c r="AX1381" s="39">
        <f t="shared" si="363"/>
        <v>0.61349999999999993</v>
      </c>
      <c r="AY1381" s="17" t="s">
        <v>12</v>
      </c>
      <c r="BE1381" s="17"/>
      <c r="BH1381" s="17"/>
      <c r="BK1381" s="92">
        <f t="shared" si="364"/>
        <v>34.407499999999999</v>
      </c>
      <c r="BL1381">
        <v>0</v>
      </c>
      <c r="BM1381">
        <v>0</v>
      </c>
      <c r="BN1381">
        <v>0</v>
      </c>
      <c r="BO1381">
        <v>0</v>
      </c>
      <c r="BP1381" s="179">
        <v>0</v>
      </c>
      <c r="BQ1381" s="179">
        <v>1</v>
      </c>
      <c r="BR1381" s="179">
        <v>0</v>
      </c>
      <c r="BS1381" s="17">
        <v>0</v>
      </c>
      <c r="BT1381" s="179">
        <v>0</v>
      </c>
      <c r="BU1381" s="179">
        <v>0</v>
      </c>
      <c r="BV1381" s="179">
        <v>1</v>
      </c>
      <c r="BW1381" s="17">
        <v>0</v>
      </c>
      <c r="BX1381" s="179">
        <v>0</v>
      </c>
      <c r="BY1381" s="179">
        <v>0</v>
      </c>
      <c r="BZ1381" s="179">
        <v>0</v>
      </c>
      <c r="CA1381" s="179">
        <v>0</v>
      </c>
      <c r="CB1381" s="17">
        <v>0</v>
      </c>
      <c r="CC1381" s="179">
        <v>0</v>
      </c>
      <c r="CD1381" s="179">
        <v>0</v>
      </c>
      <c r="CE1381" s="179">
        <v>1</v>
      </c>
      <c r="CF1381" s="179">
        <v>1</v>
      </c>
      <c r="CG1381" s="179">
        <v>0</v>
      </c>
      <c r="CH1381" s="179">
        <v>0</v>
      </c>
      <c r="CI1381" s="179">
        <v>0</v>
      </c>
      <c r="CJ1381" s="179">
        <v>0</v>
      </c>
      <c r="CK1381" s="179">
        <v>0</v>
      </c>
      <c r="CL1381" s="179">
        <v>1</v>
      </c>
      <c r="CM1381" s="17">
        <v>0</v>
      </c>
      <c r="CX1381" s="33" t="s">
        <v>85</v>
      </c>
    </row>
    <row r="1382" spans="1:102" x14ac:dyDescent="0.25">
      <c r="A1382">
        <v>1381</v>
      </c>
      <c r="B1382">
        <v>88</v>
      </c>
      <c r="C1382" s="24" t="s">
        <v>4308</v>
      </c>
      <c r="D1382" s="12">
        <v>11.360513839726183</v>
      </c>
      <c r="E1382" s="13">
        <v>8.5882324158800899E-2</v>
      </c>
      <c r="F1382" s="7">
        <v>132.28</v>
      </c>
      <c r="G1382" s="7">
        <f t="shared" si="354"/>
        <v>11.274631515567382</v>
      </c>
      <c r="H1382" s="15">
        <f t="shared" si="355"/>
        <v>11.446396163884984</v>
      </c>
      <c r="I1382" s="11">
        <f t="shared" si="367"/>
        <v>0.21864194055659289</v>
      </c>
      <c r="J1382" s="32">
        <f t="shared" si="368"/>
        <v>1.6528722449092295E-3</v>
      </c>
      <c r="K1382" s="32">
        <f t="shared" si="369"/>
        <v>605.00743664850927</v>
      </c>
      <c r="L1382" s="8">
        <v>1</v>
      </c>
      <c r="M1382" s="9">
        <v>0</v>
      </c>
      <c r="N1382" s="8">
        <v>1</v>
      </c>
      <c r="O1382" s="9">
        <v>0</v>
      </c>
      <c r="P1382" s="9">
        <v>0</v>
      </c>
      <c r="Q1382" s="9">
        <v>0</v>
      </c>
      <c r="R1382" s="9">
        <v>0</v>
      </c>
      <c r="S1382" s="8">
        <v>348546</v>
      </c>
      <c r="T1382" s="9">
        <v>9</v>
      </c>
      <c r="U1382" s="9">
        <f t="shared" si="346"/>
        <v>348536</v>
      </c>
      <c r="V1382" s="9">
        <f t="shared" si="344"/>
        <v>30</v>
      </c>
      <c r="W1382" s="7">
        <f t="shared" si="356"/>
        <v>4.8174999999999999</v>
      </c>
      <c r="X1382" s="7">
        <f t="shared" si="357"/>
        <v>23.59</v>
      </c>
      <c r="Y1382" s="9">
        <v>0</v>
      </c>
      <c r="Z1382" s="9">
        <v>1</v>
      </c>
      <c r="AA1382" s="9">
        <v>0</v>
      </c>
      <c r="AB1382" s="9">
        <v>1</v>
      </c>
      <c r="AC1382" s="9">
        <v>0</v>
      </c>
      <c r="AD1382" s="29">
        <v>0</v>
      </c>
      <c r="AE1382" s="187">
        <v>1</v>
      </c>
      <c r="AF1382" s="9">
        <v>0</v>
      </c>
      <c r="AG1382" s="29">
        <v>0</v>
      </c>
      <c r="AH1382" s="9">
        <v>0</v>
      </c>
      <c r="AI1382" s="29">
        <v>1</v>
      </c>
      <c r="AJ1382" s="20">
        <v>1994</v>
      </c>
      <c r="AK1382" s="32">
        <f t="shared" ref="AK1382:AN1382" si="374">AVERAGE(AK1392,AK1402)</f>
        <v>0.48799999999999999</v>
      </c>
      <c r="AL1382" s="32">
        <f t="shared" si="374"/>
        <v>0.1225</v>
      </c>
      <c r="AM1382" s="32">
        <f t="shared" si="374"/>
        <v>0.32750000000000001</v>
      </c>
      <c r="AN1382" s="32">
        <f t="shared" si="374"/>
        <v>6.2E-2</v>
      </c>
      <c r="AO1382" s="185">
        <f t="shared" si="359"/>
        <v>0.44750000000000001</v>
      </c>
      <c r="AP1382" s="32">
        <f t="shared" si="360"/>
        <v>0.55249999999999999</v>
      </c>
      <c r="AQ1382" s="38">
        <v>0.75693600000000005</v>
      </c>
      <c r="AR1382" s="39">
        <f t="shared" si="361"/>
        <v>0.24306399999999995</v>
      </c>
      <c r="AS1382" t="s">
        <v>98</v>
      </c>
      <c r="AT1382" s="39" t="s">
        <v>98</v>
      </c>
      <c r="AV1382" s="17"/>
      <c r="AW1382" s="38">
        <f t="shared" si="362"/>
        <v>0.38650000000000007</v>
      </c>
      <c r="AX1382" s="39">
        <f t="shared" si="363"/>
        <v>0.61349999999999993</v>
      </c>
      <c r="AY1382" s="17" t="s">
        <v>12</v>
      </c>
      <c r="BE1382" s="17"/>
      <c r="BH1382" s="17"/>
      <c r="BK1382" s="92">
        <f t="shared" si="364"/>
        <v>34.407499999999999</v>
      </c>
      <c r="BL1382">
        <v>0</v>
      </c>
      <c r="BM1382">
        <v>0</v>
      </c>
      <c r="BN1382">
        <v>0</v>
      </c>
      <c r="BO1382">
        <v>0</v>
      </c>
      <c r="BP1382" s="179">
        <v>0</v>
      </c>
      <c r="BQ1382" s="179">
        <v>1</v>
      </c>
      <c r="BR1382" s="179">
        <v>0</v>
      </c>
      <c r="BS1382" s="17">
        <v>0</v>
      </c>
      <c r="BT1382" s="179">
        <v>0</v>
      </c>
      <c r="BU1382" s="179">
        <v>0</v>
      </c>
      <c r="BV1382" s="179">
        <v>1</v>
      </c>
      <c r="BW1382" s="17">
        <v>0</v>
      </c>
      <c r="BX1382" s="179">
        <v>0</v>
      </c>
      <c r="BY1382" s="179">
        <v>0</v>
      </c>
      <c r="BZ1382" s="179">
        <v>0</v>
      </c>
      <c r="CA1382" s="179">
        <v>0</v>
      </c>
      <c r="CB1382" s="17">
        <v>0</v>
      </c>
      <c r="CC1382" s="179">
        <v>0</v>
      </c>
      <c r="CD1382" s="179">
        <v>0</v>
      </c>
      <c r="CE1382" s="179">
        <v>1</v>
      </c>
      <c r="CF1382" s="179">
        <v>1</v>
      </c>
      <c r="CG1382" s="179">
        <v>0</v>
      </c>
      <c r="CH1382" s="179">
        <v>0</v>
      </c>
      <c r="CI1382" s="179">
        <v>0</v>
      </c>
      <c r="CJ1382" s="179">
        <v>0</v>
      </c>
      <c r="CK1382" s="179">
        <v>0</v>
      </c>
      <c r="CL1382" s="179">
        <v>1</v>
      </c>
      <c r="CM1382" s="17">
        <v>0</v>
      </c>
      <c r="CX1382" s="33" t="s">
        <v>85</v>
      </c>
    </row>
    <row r="1383" spans="1:102" x14ac:dyDescent="0.25">
      <c r="A1383">
        <v>1382</v>
      </c>
      <c r="B1383">
        <v>88</v>
      </c>
      <c r="C1383" s="24" t="s">
        <v>4308</v>
      </c>
      <c r="D1383" s="12">
        <v>5.5973319208808325</v>
      </c>
      <c r="E1383" s="13">
        <v>0.18376007619438059</v>
      </c>
      <c r="F1383" s="7">
        <v>30.46</v>
      </c>
      <c r="G1383" s="7">
        <f t="shared" si="354"/>
        <v>5.4135718446864516</v>
      </c>
      <c r="H1383" s="15">
        <f t="shared" si="355"/>
        <v>5.7810919970752135</v>
      </c>
      <c r="I1383" s="11">
        <f t="shared" si="367"/>
        <v>0.12000609952392466</v>
      </c>
      <c r="J1383" s="32">
        <f t="shared" si="368"/>
        <v>3.9397931557427664E-3</v>
      </c>
      <c r="K1383" s="32">
        <f t="shared" si="369"/>
        <v>253.82043180169714</v>
      </c>
      <c r="L1383" s="8">
        <v>1</v>
      </c>
      <c r="M1383" s="9">
        <v>0</v>
      </c>
      <c r="N1383" s="8">
        <v>1</v>
      </c>
      <c r="O1383" s="9">
        <v>0</v>
      </c>
      <c r="P1383" s="9">
        <v>0</v>
      </c>
      <c r="Q1383" s="9">
        <v>0</v>
      </c>
      <c r="R1383" s="9">
        <v>0</v>
      </c>
      <c r="S1383" s="8">
        <v>63507</v>
      </c>
      <c r="T1383" s="9">
        <v>9</v>
      </c>
      <c r="U1383" s="9">
        <f t="shared" si="346"/>
        <v>63497</v>
      </c>
      <c r="V1383" s="9">
        <f t="shared" si="344"/>
        <v>30</v>
      </c>
      <c r="W1383" s="7">
        <f t="shared" si="356"/>
        <v>5.714999999999999</v>
      </c>
      <c r="X1383" s="7">
        <v>23.812999999999999</v>
      </c>
      <c r="Y1383" s="9">
        <v>0</v>
      </c>
      <c r="Z1383" s="9">
        <v>1</v>
      </c>
      <c r="AA1383" s="9">
        <v>0</v>
      </c>
      <c r="AB1383" s="9">
        <v>1</v>
      </c>
      <c r="AC1383" s="9">
        <v>0</v>
      </c>
      <c r="AD1383" s="29">
        <v>0</v>
      </c>
      <c r="AE1383" s="187">
        <v>1</v>
      </c>
      <c r="AF1383" s="9">
        <v>0</v>
      </c>
      <c r="AG1383" s="29">
        <v>0</v>
      </c>
      <c r="AH1383" s="9">
        <v>0</v>
      </c>
      <c r="AI1383" s="29">
        <v>1</v>
      </c>
      <c r="AJ1383" s="20">
        <v>1994</v>
      </c>
      <c r="AK1383" s="32">
        <v>0.42499999999999999</v>
      </c>
      <c r="AL1383" s="32">
        <v>0.127</v>
      </c>
      <c r="AM1383" s="32">
        <v>0.32800000000000001</v>
      </c>
      <c r="AN1383" s="42">
        <f>1-AM1383-AL1383-AK1383</f>
        <v>0.11999999999999994</v>
      </c>
      <c r="AO1383" s="185">
        <f t="shared" si="359"/>
        <v>0.46299999999999997</v>
      </c>
      <c r="AP1383" s="17">
        <v>0.53700000000000003</v>
      </c>
      <c r="AQ1383">
        <v>1</v>
      </c>
      <c r="AR1383" s="39">
        <f>1-AQ1383</f>
        <v>0</v>
      </c>
      <c r="AS1383" t="s">
        <v>98</v>
      </c>
      <c r="AT1383" s="39" t="s">
        <v>98</v>
      </c>
      <c r="AV1383" s="17"/>
      <c r="AW1383" s="38">
        <f t="shared" si="362"/>
        <v>0.47799999999999998</v>
      </c>
      <c r="AX1383" s="17">
        <v>0.52200000000000002</v>
      </c>
      <c r="AY1383" s="17" t="s">
        <v>12</v>
      </c>
      <c r="BE1383" s="17"/>
      <c r="BH1383" s="17"/>
      <c r="BK1383" s="92">
        <f t="shared" si="364"/>
        <v>35.527999999999999</v>
      </c>
      <c r="BL1383">
        <v>1</v>
      </c>
      <c r="BM1383">
        <v>0</v>
      </c>
      <c r="BN1383">
        <v>0</v>
      </c>
      <c r="BO1383" s="179">
        <v>0</v>
      </c>
      <c r="BP1383" s="179">
        <v>0</v>
      </c>
      <c r="BQ1383" s="179">
        <v>0</v>
      </c>
      <c r="BR1383" s="179">
        <v>0</v>
      </c>
      <c r="BS1383" s="17">
        <v>0</v>
      </c>
      <c r="BT1383" s="179">
        <v>0</v>
      </c>
      <c r="BU1383" s="179">
        <v>0</v>
      </c>
      <c r="BV1383" s="179">
        <v>1</v>
      </c>
      <c r="BW1383" s="17">
        <v>0</v>
      </c>
      <c r="BX1383" s="179">
        <v>0</v>
      </c>
      <c r="BY1383" s="179">
        <v>0</v>
      </c>
      <c r="BZ1383" s="179">
        <v>0</v>
      </c>
      <c r="CA1383" s="179">
        <v>0</v>
      </c>
      <c r="CB1383" s="17">
        <v>0</v>
      </c>
      <c r="CC1383" s="179">
        <v>0</v>
      </c>
      <c r="CD1383" s="179">
        <v>0</v>
      </c>
      <c r="CE1383" s="179">
        <v>1</v>
      </c>
      <c r="CF1383" s="179">
        <v>1</v>
      </c>
      <c r="CG1383" s="179">
        <v>0</v>
      </c>
      <c r="CH1383" s="179">
        <v>0</v>
      </c>
      <c r="CI1383" s="179">
        <v>0</v>
      </c>
      <c r="CJ1383" s="179">
        <v>0</v>
      </c>
      <c r="CK1383" s="179">
        <v>0</v>
      </c>
      <c r="CL1383" s="179">
        <v>1</v>
      </c>
      <c r="CM1383" s="17">
        <v>0</v>
      </c>
      <c r="CX1383" s="33" t="s">
        <v>85</v>
      </c>
    </row>
    <row r="1384" spans="1:102" x14ac:dyDescent="0.25">
      <c r="A1384">
        <v>1383</v>
      </c>
      <c r="B1384">
        <v>88</v>
      </c>
      <c r="C1384" s="24" t="s">
        <v>4308</v>
      </c>
      <c r="D1384" s="12">
        <v>6.0588257792287603</v>
      </c>
      <c r="E1384" s="13">
        <v>0.12200615745527106</v>
      </c>
      <c r="F1384" s="7">
        <v>49.66</v>
      </c>
      <c r="G1384" s="7">
        <f t="shared" si="354"/>
        <v>5.9368196217734894</v>
      </c>
      <c r="H1384" s="15">
        <f t="shared" si="355"/>
        <v>6.1808319366840312</v>
      </c>
      <c r="I1384" s="11">
        <f t="shared" si="367"/>
        <v>0.19335532413686024</v>
      </c>
      <c r="J1384" s="32">
        <f t="shared" si="368"/>
        <v>3.8935828460906216E-3</v>
      </c>
      <c r="K1384" s="32">
        <f t="shared" si="369"/>
        <v>256.83285537485273</v>
      </c>
      <c r="L1384" s="8">
        <v>1</v>
      </c>
      <c r="M1384" s="9">
        <v>0</v>
      </c>
      <c r="N1384" s="8">
        <v>1</v>
      </c>
      <c r="O1384" s="9">
        <v>0</v>
      </c>
      <c r="P1384" s="9">
        <v>0</v>
      </c>
      <c r="Q1384" s="9">
        <v>0</v>
      </c>
      <c r="R1384" s="9">
        <v>0</v>
      </c>
      <c r="S1384" s="8">
        <v>63507</v>
      </c>
      <c r="T1384" s="9">
        <v>9</v>
      </c>
      <c r="U1384" s="9">
        <f t="shared" si="346"/>
        <v>63497</v>
      </c>
      <c r="V1384" s="9">
        <f t="shared" si="344"/>
        <v>30</v>
      </c>
      <c r="W1384" s="7">
        <f t="shared" si="356"/>
        <v>5.714999999999999</v>
      </c>
      <c r="X1384" s="7">
        <v>23.812999999999999</v>
      </c>
      <c r="Y1384" s="9">
        <v>0</v>
      </c>
      <c r="Z1384" s="9">
        <v>1</v>
      </c>
      <c r="AA1384" s="9">
        <v>0</v>
      </c>
      <c r="AB1384" s="9">
        <v>1</v>
      </c>
      <c r="AC1384" s="9">
        <v>0</v>
      </c>
      <c r="AD1384" s="29">
        <v>0</v>
      </c>
      <c r="AE1384" s="187">
        <v>1</v>
      </c>
      <c r="AF1384" s="9">
        <v>0</v>
      </c>
      <c r="AG1384" s="29">
        <v>0</v>
      </c>
      <c r="AH1384" s="9">
        <v>0</v>
      </c>
      <c r="AI1384" s="29">
        <v>1</v>
      </c>
      <c r="AJ1384" s="20">
        <v>1994</v>
      </c>
      <c r="AK1384" s="32">
        <v>0.42499999999999999</v>
      </c>
      <c r="AL1384" s="32">
        <v>0.127</v>
      </c>
      <c r="AM1384" s="32">
        <v>0.32800000000000001</v>
      </c>
      <c r="AN1384" s="42">
        <f t="shared" ref="AN1384:AN1387" si="375">1-AM1384-AL1384-AK1384</f>
        <v>0.11999999999999994</v>
      </c>
      <c r="AO1384" s="185">
        <f t="shared" si="359"/>
        <v>0.46299999999999997</v>
      </c>
      <c r="AP1384" s="17">
        <v>0.53700000000000003</v>
      </c>
      <c r="AQ1384">
        <v>1</v>
      </c>
      <c r="AR1384" s="39">
        <f t="shared" ref="AR1384:AR1449" si="376">1-AQ1384</f>
        <v>0</v>
      </c>
      <c r="AS1384" t="s">
        <v>98</v>
      </c>
      <c r="AT1384" s="39" t="s">
        <v>98</v>
      </c>
      <c r="AV1384" s="17"/>
      <c r="AW1384" s="38">
        <f t="shared" si="362"/>
        <v>0.47799999999999998</v>
      </c>
      <c r="AX1384" s="17">
        <v>0.52200000000000002</v>
      </c>
      <c r="AY1384" s="17" t="s">
        <v>12</v>
      </c>
      <c r="BE1384" s="17"/>
      <c r="BH1384" s="17"/>
      <c r="BK1384" s="92">
        <f t="shared" si="364"/>
        <v>35.527999999999999</v>
      </c>
      <c r="BL1384">
        <v>1</v>
      </c>
      <c r="BM1384">
        <v>0</v>
      </c>
      <c r="BN1384">
        <v>0</v>
      </c>
      <c r="BO1384" s="179">
        <v>0</v>
      </c>
      <c r="BP1384" s="179">
        <v>0</v>
      </c>
      <c r="BQ1384" s="179">
        <v>0</v>
      </c>
      <c r="BR1384" s="179">
        <v>0</v>
      </c>
      <c r="BS1384" s="17">
        <v>0</v>
      </c>
      <c r="BT1384" s="179">
        <v>0</v>
      </c>
      <c r="BU1384" s="179">
        <v>0</v>
      </c>
      <c r="BV1384" s="179">
        <v>1</v>
      </c>
      <c r="BW1384" s="17">
        <v>0</v>
      </c>
      <c r="BX1384" s="179">
        <v>0</v>
      </c>
      <c r="BY1384" s="179">
        <v>0</v>
      </c>
      <c r="BZ1384" s="179">
        <v>0</v>
      </c>
      <c r="CA1384" s="179">
        <v>0</v>
      </c>
      <c r="CB1384" s="17">
        <v>0</v>
      </c>
      <c r="CC1384" s="179">
        <v>0</v>
      </c>
      <c r="CD1384" s="179">
        <v>0</v>
      </c>
      <c r="CE1384" s="179">
        <v>1</v>
      </c>
      <c r="CF1384" s="179">
        <v>1</v>
      </c>
      <c r="CG1384" s="179">
        <v>0</v>
      </c>
      <c r="CH1384" s="179">
        <v>0</v>
      </c>
      <c r="CI1384" s="179">
        <v>0</v>
      </c>
      <c r="CJ1384" s="179">
        <v>0</v>
      </c>
      <c r="CK1384" s="179">
        <v>0</v>
      </c>
      <c r="CL1384" s="179">
        <v>1</v>
      </c>
      <c r="CM1384" s="17">
        <v>0</v>
      </c>
      <c r="CX1384" s="33" t="s">
        <v>85</v>
      </c>
    </row>
    <row r="1385" spans="1:102" x14ac:dyDescent="0.25">
      <c r="A1385">
        <v>1384</v>
      </c>
      <c r="B1385">
        <v>88</v>
      </c>
      <c r="C1385" s="24" t="s">
        <v>4308</v>
      </c>
      <c r="D1385" s="12">
        <v>14.629839047256787</v>
      </c>
      <c r="E1385" s="13">
        <v>0.1956907309691919</v>
      </c>
      <c r="F1385" s="7">
        <v>74.760000000000005</v>
      </c>
      <c r="G1385" s="7">
        <f t="shared" si="354"/>
        <v>14.434148316287596</v>
      </c>
      <c r="H1385" s="15">
        <f t="shared" si="355"/>
        <v>14.825529778225979</v>
      </c>
      <c r="I1385" s="11">
        <f t="shared" si="367"/>
        <v>0.28442913958515442</v>
      </c>
      <c r="J1385" s="32">
        <f t="shared" si="368"/>
        <v>3.8045631298174744E-3</v>
      </c>
      <c r="K1385" s="32">
        <f t="shared" si="369"/>
        <v>262.84226752940629</v>
      </c>
      <c r="L1385" s="8">
        <v>1</v>
      </c>
      <c r="M1385" s="9">
        <v>0</v>
      </c>
      <c r="N1385" s="8">
        <v>1</v>
      </c>
      <c r="O1385" s="9">
        <v>0</v>
      </c>
      <c r="P1385" s="9">
        <v>0</v>
      </c>
      <c r="Q1385" s="9">
        <v>0</v>
      </c>
      <c r="R1385" s="9">
        <v>0</v>
      </c>
      <c r="S1385" s="8">
        <v>63507</v>
      </c>
      <c r="T1385" s="9">
        <v>9</v>
      </c>
      <c r="U1385" s="9">
        <f t="shared" si="346"/>
        <v>63497</v>
      </c>
      <c r="V1385" s="9">
        <f t="shared" si="344"/>
        <v>30</v>
      </c>
      <c r="W1385" s="7">
        <f t="shared" si="356"/>
        <v>5.714999999999999</v>
      </c>
      <c r="X1385" s="7">
        <v>23.812999999999999</v>
      </c>
      <c r="Y1385" s="9">
        <v>0</v>
      </c>
      <c r="Z1385" s="9">
        <v>1</v>
      </c>
      <c r="AA1385" s="9">
        <v>0</v>
      </c>
      <c r="AB1385" s="9">
        <v>1</v>
      </c>
      <c r="AC1385" s="9">
        <v>0</v>
      </c>
      <c r="AD1385" s="29">
        <v>0</v>
      </c>
      <c r="AE1385" s="187">
        <v>1</v>
      </c>
      <c r="AF1385" s="9">
        <v>0</v>
      </c>
      <c r="AG1385" s="29">
        <v>0</v>
      </c>
      <c r="AH1385" s="9">
        <v>0</v>
      </c>
      <c r="AI1385" s="29">
        <v>1</v>
      </c>
      <c r="AJ1385" s="20">
        <v>1994</v>
      </c>
      <c r="AK1385" s="32">
        <v>0.42499999999999999</v>
      </c>
      <c r="AL1385" s="32">
        <v>0.127</v>
      </c>
      <c r="AM1385" s="32">
        <v>0.32800000000000001</v>
      </c>
      <c r="AN1385" s="42">
        <f t="shared" si="375"/>
        <v>0.11999999999999994</v>
      </c>
      <c r="AO1385" s="185">
        <f t="shared" si="359"/>
        <v>0.46299999999999997</v>
      </c>
      <c r="AP1385" s="17">
        <v>0.53700000000000003</v>
      </c>
      <c r="AQ1385">
        <v>1</v>
      </c>
      <c r="AR1385" s="39">
        <f t="shared" si="376"/>
        <v>0</v>
      </c>
      <c r="AS1385" t="s">
        <v>98</v>
      </c>
      <c r="AT1385" s="39" t="s">
        <v>98</v>
      </c>
      <c r="AV1385" s="17"/>
      <c r="AW1385" s="38">
        <f t="shared" si="362"/>
        <v>0.47799999999999998</v>
      </c>
      <c r="AX1385" s="17">
        <v>0.52200000000000002</v>
      </c>
      <c r="AY1385" s="17" t="s">
        <v>12</v>
      </c>
      <c r="BE1385" s="17"/>
      <c r="BH1385" s="17"/>
      <c r="BK1385" s="92">
        <f t="shared" si="364"/>
        <v>35.527999999999999</v>
      </c>
      <c r="BL1385">
        <v>1</v>
      </c>
      <c r="BM1385">
        <v>0</v>
      </c>
      <c r="BN1385">
        <v>0</v>
      </c>
      <c r="BO1385" s="179">
        <v>0</v>
      </c>
      <c r="BP1385" s="179">
        <v>0</v>
      </c>
      <c r="BQ1385" s="179">
        <v>0</v>
      </c>
      <c r="BR1385" s="179">
        <v>0</v>
      </c>
      <c r="BS1385" s="17">
        <v>0</v>
      </c>
      <c r="BT1385" s="179">
        <v>0</v>
      </c>
      <c r="BU1385" s="179">
        <v>0</v>
      </c>
      <c r="BV1385" s="179">
        <v>1</v>
      </c>
      <c r="BW1385" s="17">
        <v>0</v>
      </c>
      <c r="BX1385" s="179">
        <v>0</v>
      </c>
      <c r="BY1385" s="179">
        <v>0</v>
      </c>
      <c r="BZ1385" s="179">
        <v>0</v>
      </c>
      <c r="CA1385" s="179">
        <v>0</v>
      </c>
      <c r="CB1385" s="17">
        <v>0</v>
      </c>
      <c r="CC1385" s="179">
        <v>0</v>
      </c>
      <c r="CD1385" s="179">
        <v>0</v>
      </c>
      <c r="CE1385" s="179">
        <v>1</v>
      </c>
      <c r="CF1385" s="179">
        <v>1</v>
      </c>
      <c r="CG1385" s="179">
        <v>0</v>
      </c>
      <c r="CH1385" s="179">
        <v>0</v>
      </c>
      <c r="CI1385" s="179">
        <v>0</v>
      </c>
      <c r="CJ1385" s="179">
        <v>0</v>
      </c>
      <c r="CK1385" s="179">
        <v>0</v>
      </c>
      <c r="CL1385" s="179">
        <v>1</v>
      </c>
      <c r="CM1385" s="17">
        <v>0</v>
      </c>
      <c r="CX1385" s="33" t="s">
        <v>85</v>
      </c>
    </row>
    <row r="1386" spans="1:102" x14ac:dyDescent="0.25">
      <c r="A1386">
        <v>1385</v>
      </c>
      <c r="B1386">
        <v>88</v>
      </c>
      <c r="C1386" s="24" t="s">
        <v>4308</v>
      </c>
      <c r="D1386" s="12">
        <v>8.5817664251231598</v>
      </c>
      <c r="E1386" s="13">
        <v>0.11887749584600582</v>
      </c>
      <c r="F1386" s="7">
        <v>72.19</v>
      </c>
      <c r="G1386" s="7">
        <f t="shared" si="354"/>
        <v>8.4628889292771543</v>
      </c>
      <c r="H1386" s="15">
        <f t="shared" si="355"/>
        <v>8.7006439209691653</v>
      </c>
      <c r="I1386" s="11">
        <f t="shared" si="367"/>
        <v>0.27540520028416937</v>
      </c>
      <c r="J1386" s="32">
        <f t="shared" si="368"/>
        <v>3.8150048522533507E-3</v>
      </c>
      <c r="K1386" s="32">
        <f t="shared" si="369"/>
        <v>262.12286451204517</v>
      </c>
      <c r="L1386" s="8">
        <v>1</v>
      </c>
      <c r="M1386" s="9">
        <v>0</v>
      </c>
      <c r="N1386" s="8">
        <v>1</v>
      </c>
      <c r="O1386" s="9">
        <v>0</v>
      </c>
      <c r="P1386" s="9">
        <v>0</v>
      </c>
      <c r="Q1386" s="9">
        <v>0</v>
      </c>
      <c r="R1386" s="9">
        <v>0</v>
      </c>
      <c r="S1386" s="8">
        <v>63507</v>
      </c>
      <c r="T1386" s="9">
        <v>9</v>
      </c>
      <c r="U1386" s="9">
        <f t="shared" si="346"/>
        <v>63497</v>
      </c>
      <c r="V1386" s="9">
        <f t="shared" si="344"/>
        <v>30</v>
      </c>
      <c r="W1386" s="7">
        <f t="shared" si="356"/>
        <v>5.714999999999999</v>
      </c>
      <c r="X1386" s="7">
        <v>23.812999999999999</v>
      </c>
      <c r="Y1386" s="9">
        <v>0</v>
      </c>
      <c r="Z1386" s="9">
        <v>1</v>
      </c>
      <c r="AA1386" s="9">
        <v>0</v>
      </c>
      <c r="AB1386" s="9">
        <v>1</v>
      </c>
      <c r="AC1386" s="9">
        <v>0</v>
      </c>
      <c r="AD1386" s="29">
        <v>0</v>
      </c>
      <c r="AE1386" s="187">
        <v>1</v>
      </c>
      <c r="AF1386" s="9">
        <v>0</v>
      </c>
      <c r="AG1386" s="29">
        <v>0</v>
      </c>
      <c r="AH1386" s="9">
        <v>0</v>
      </c>
      <c r="AI1386" s="29">
        <v>1</v>
      </c>
      <c r="AJ1386" s="20">
        <v>1994</v>
      </c>
      <c r="AK1386" s="32">
        <v>0.42499999999999999</v>
      </c>
      <c r="AL1386" s="32">
        <v>0.127</v>
      </c>
      <c r="AM1386" s="32">
        <v>0.32800000000000001</v>
      </c>
      <c r="AN1386" s="42">
        <f t="shared" si="375"/>
        <v>0.11999999999999994</v>
      </c>
      <c r="AO1386" s="185">
        <f t="shared" si="359"/>
        <v>0.46299999999999997</v>
      </c>
      <c r="AP1386" s="17">
        <v>0.53700000000000003</v>
      </c>
      <c r="AQ1386">
        <v>1</v>
      </c>
      <c r="AR1386" s="39">
        <f t="shared" si="376"/>
        <v>0</v>
      </c>
      <c r="AS1386" t="s">
        <v>98</v>
      </c>
      <c r="AT1386" s="39" t="s">
        <v>98</v>
      </c>
      <c r="AV1386" s="17"/>
      <c r="AW1386" s="38">
        <f t="shared" si="362"/>
        <v>0.47799999999999998</v>
      </c>
      <c r="AX1386" s="17">
        <v>0.52200000000000002</v>
      </c>
      <c r="AY1386" s="17" t="s">
        <v>12</v>
      </c>
      <c r="BE1386" s="17"/>
      <c r="BH1386" s="17"/>
      <c r="BK1386" s="92">
        <f t="shared" si="364"/>
        <v>35.527999999999999</v>
      </c>
      <c r="BL1386">
        <v>1</v>
      </c>
      <c r="BM1386">
        <v>0</v>
      </c>
      <c r="BN1386">
        <v>0</v>
      </c>
      <c r="BO1386" s="179">
        <v>0</v>
      </c>
      <c r="BP1386" s="179">
        <v>0</v>
      </c>
      <c r="BQ1386" s="179">
        <v>0</v>
      </c>
      <c r="BR1386" s="179">
        <v>0</v>
      </c>
      <c r="BS1386" s="17">
        <v>0</v>
      </c>
      <c r="BT1386" s="179">
        <v>0</v>
      </c>
      <c r="BU1386" s="179">
        <v>0</v>
      </c>
      <c r="BV1386" s="179">
        <v>1</v>
      </c>
      <c r="BW1386" s="17">
        <v>0</v>
      </c>
      <c r="BX1386" s="179">
        <v>0</v>
      </c>
      <c r="BY1386" s="179">
        <v>0</v>
      </c>
      <c r="BZ1386" s="179">
        <v>0</v>
      </c>
      <c r="CA1386" s="179">
        <v>0</v>
      </c>
      <c r="CB1386" s="17">
        <v>0</v>
      </c>
      <c r="CC1386" s="179">
        <v>0</v>
      </c>
      <c r="CD1386" s="179">
        <v>0</v>
      </c>
      <c r="CE1386" s="179">
        <v>1</v>
      </c>
      <c r="CF1386" s="179">
        <v>1</v>
      </c>
      <c r="CG1386" s="179">
        <v>0</v>
      </c>
      <c r="CH1386" s="179">
        <v>0</v>
      </c>
      <c r="CI1386" s="179">
        <v>0</v>
      </c>
      <c r="CJ1386" s="179">
        <v>0</v>
      </c>
      <c r="CK1386" s="179">
        <v>0</v>
      </c>
      <c r="CL1386" s="179">
        <v>1</v>
      </c>
      <c r="CM1386" s="17">
        <v>0</v>
      </c>
      <c r="CX1386" s="33" t="s">
        <v>85</v>
      </c>
    </row>
    <row r="1387" spans="1:102" x14ac:dyDescent="0.25">
      <c r="A1387">
        <v>1386</v>
      </c>
      <c r="B1387">
        <v>88</v>
      </c>
      <c r="C1387" s="24" t="s">
        <v>4308</v>
      </c>
      <c r="D1387" s="12">
        <v>11.145063698013868</v>
      </c>
      <c r="E1387" s="13">
        <v>9.4186290019554364E-2</v>
      </c>
      <c r="F1387" s="7">
        <v>118.33</v>
      </c>
      <c r="G1387" s="7">
        <f t="shared" si="354"/>
        <v>11.050877407994314</v>
      </c>
      <c r="H1387" s="15">
        <f t="shared" si="355"/>
        <v>11.239249988033421</v>
      </c>
      <c r="I1387" s="11">
        <f t="shared" si="367"/>
        <v>0.42505668052631673</v>
      </c>
      <c r="J1387" s="32">
        <f t="shared" si="368"/>
        <v>3.5921294728836033E-3</v>
      </c>
      <c r="K1387" s="32">
        <f t="shared" si="369"/>
        <v>278.38640214636922</v>
      </c>
      <c r="L1387" s="8">
        <v>1</v>
      </c>
      <c r="M1387" s="9">
        <v>0</v>
      </c>
      <c r="N1387" s="8">
        <v>1</v>
      </c>
      <c r="O1387" s="9">
        <v>0</v>
      </c>
      <c r="P1387" s="9">
        <v>0</v>
      </c>
      <c r="Q1387" s="9">
        <v>0</v>
      </c>
      <c r="R1387" s="9">
        <v>0</v>
      </c>
      <c r="S1387" s="8">
        <v>63507</v>
      </c>
      <c r="T1387" s="9">
        <v>9</v>
      </c>
      <c r="U1387" s="9">
        <f t="shared" si="346"/>
        <v>63497</v>
      </c>
      <c r="V1387" s="9">
        <f t="shared" si="344"/>
        <v>30</v>
      </c>
      <c r="W1387" s="7">
        <f t="shared" si="356"/>
        <v>5.714999999999999</v>
      </c>
      <c r="X1387" s="7">
        <v>23.812999999999999</v>
      </c>
      <c r="Y1387" s="9">
        <v>0</v>
      </c>
      <c r="Z1387" s="9">
        <v>1</v>
      </c>
      <c r="AA1387" s="9">
        <v>0</v>
      </c>
      <c r="AB1387" s="9">
        <v>1</v>
      </c>
      <c r="AC1387" s="9">
        <v>0</v>
      </c>
      <c r="AD1387" s="29">
        <v>0</v>
      </c>
      <c r="AE1387" s="187">
        <v>1</v>
      </c>
      <c r="AF1387" s="9">
        <v>0</v>
      </c>
      <c r="AG1387" s="29">
        <v>0</v>
      </c>
      <c r="AH1387" s="9">
        <v>0</v>
      </c>
      <c r="AI1387" s="29">
        <v>1</v>
      </c>
      <c r="AJ1387" s="20">
        <v>1994</v>
      </c>
      <c r="AK1387" s="32">
        <v>0.42499999999999999</v>
      </c>
      <c r="AL1387" s="32">
        <v>0.127</v>
      </c>
      <c r="AM1387" s="32">
        <v>0.32800000000000001</v>
      </c>
      <c r="AN1387" s="42">
        <f t="shared" si="375"/>
        <v>0.11999999999999994</v>
      </c>
      <c r="AO1387" s="185">
        <f t="shared" si="359"/>
        <v>0.46299999999999997</v>
      </c>
      <c r="AP1387" s="17">
        <v>0.53700000000000003</v>
      </c>
      <c r="AQ1387">
        <v>1</v>
      </c>
      <c r="AR1387" s="39">
        <f t="shared" si="376"/>
        <v>0</v>
      </c>
      <c r="AS1387" t="s">
        <v>98</v>
      </c>
      <c r="AT1387" s="39" t="s">
        <v>98</v>
      </c>
      <c r="AV1387" s="17"/>
      <c r="AW1387" s="38">
        <f t="shared" si="362"/>
        <v>0.47799999999999998</v>
      </c>
      <c r="AX1387" s="17">
        <v>0.52200000000000002</v>
      </c>
      <c r="AY1387" s="17" t="s">
        <v>12</v>
      </c>
      <c r="BE1387" s="17"/>
      <c r="BH1387" s="17"/>
      <c r="BK1387" s="92">
        <f t="shared" si="364"/>
        <v>35.527999999999999</v>
      </c>
      <c r="BL1387">
        <v>1</v>
      </c>
      <c r="BM1387">
        <v>0</v>
      </c>
      <c r="BN1387">
        <v>0</v>
      </c>
      <c r="BO1387" s="179">
        <v>0</v>
      </c>
      <c r="BP1387" s="179">
        <v>0</v>
      </c>
      <c r="BQ1387" s="179">
        <v>0</v>
      </c>
      <c r="BR1387" s="179">
        <v>0</v>
      </c>
      <c r="BS1387" s="17">
        <v>0</v>
      </c>
      <c r="BT1387" s="179">
        <v>0</v>
      </c>
      <c r="BU1387" s="179">
        <v>0</v>
      </c>
      <c r="BV1387" s="179">
        <v>1</v>
      </c>
      <c r="BW1387" s="17">
        <v>0</v>
      </c>
      <c r="BX1387" s="179">
        <v>0</v>
      </c>
      <c r="BY1387" s="179">
        <v>0</v>
      </c>
      <c r="BZ1387" s="179">
        <v>0</v>
      </c>
      <c r="CA1387" s="179">
        <v>0</v>
      </c>
      <c r="CB1387" s="17">
        <v>0</v>
      </c>
      <c r="CC1387" s="179">
        <v>0</v>
      </c>
      <c r="CD1387" s="179">
        <v>0</v>
      </c>
      <c r="CE1387" s="179">
        <v>1</v>
      </c>
      <c r="CF1387" s="179">
        <v>1</v>
      </c>
      <c r="CG1387" s="179">
        <v>0</v>
      </c>
      <c r="CH1387" s="179">
        <v>0</v>
      </c>
      <c r="CI1387" s="179">
        <v>0</v>
      </c>
      <c r="CJ1387" s="179">
        <v>0</v>
      </c>
      <c r="CK1387" s="179">
        <v>0</v>
      </c>
      <c r="CL1387" s="179">
        <v>1</v>
      </c>
      <c r="CM1387" s="17">
        <v>0</v>
      </c>
      <c r="CX1387" s="33" t="s">
        <v>85</v>
      </c>
    </row>
    <row r="1388" spans="1:102" x14ac:dyDescent="0.25">
      <c r="A1388">
        <v>1387</v>
      </c>
      <c r="B1388">
        <v>88</v>
      </c>
      <c r="C1388" s="24" t="s">
        <v>4308</v>
      </c>
      <c r="D1388" s="12">
        <v>5.4198021604014546</v>
      </c>
      <c r="E1388" s="13">
        <v>0.189106844396422</v>
      </c>
      <c r="F1388" s="7">
        <v>28.66</v>
      </c>
      <c r="G1388" s="7">
        <f t="shared" si="354"/>
        <v>5.2306953160050327</v>
      </c>
      <c r="H1388" s="15">
        <f t="shared" si="355"/>
        <v>5.6089090047978765</v>
      </c>
      <c r="I1388" s="11">
        <f t="shared" si="367"/>
        <v>6.7607240668271007E-2</v>
      </c>
      <c r="J1388" s="32">
        <f t="shared" si="368"/>
        <v>2.358940707197174E-3</v>
      </c>
      <c r="K1388" s="32">
        <f t="shared" si="369"/>
        <v>423.91909086522628</v>
      </c>
      <c r="L1388" s="8">
        <v>1</v>
      </c>
      <c r="M1388" s="9">
        <v>0</v>
      </c>
      <c r="N1388" s="8">
        <v>1</v>
      </c>
      <c r="O1388" s="9">
        <v>0</v>
      </c>
      <c r="P1388" s="9">
        <v>0</v>
      </c>
      <c r="Q1388" s="9">
        <v>0</v>
      </c>
      <c r="R1388" s="9">
        <v>0</v>
      </c>
      <c r="S1388" s="8">
        <v>178896</v>
      </c>
      <c r="T1388" s="9">
        <v>9</v>
      </c>
      <c r="U1388" s="9">
        <f t="shared" si="346"/>
        <v>178886</v>
      </c>
      <c r="V1388" s="9">
        <f t="shared" si="344"/>
        <v>30</v>
      </c>
      <c r="W1388" s="7">
        <f t="shared" si="356"/>
        <v>5.96</v>
      </c>
      <c r="X1388" s="7">
        <v>22.327999999999999</v>
      </c>
      <c r="Y1388" s="9">
        <v>0</v>
      </c>
      <c r="Z1388" s="9">
        <v>1</v>
      </c>
      <c r="AA1388" s="9">
        <v>0</v>
      </c>
      <c r="AB1388" s="9">
        <v>1</v>
      </c>
      <c r="AC1388" s="9">
        <v>0</v>
      </c>
      <c r="AD1388" s="29">
        <v>0</v>
      </c>
      <c r="AE1388" s="187">
        <v>1</v>
      </c>
      <c r="AF1388" s="9">
        <v>0</v>
      </c>
      <c r="AG1388" s="29">
        <v>0</v>
      </c>
      <c r="AH1388" s="9">
        <v>0</v>
      </c>
      <c r="AI1388" s="29">
        <v>1</v>
      </c>
      <c r="AJ1388" s="20">
        <v>1994</v>
      </c>
      <c r="AK1388" s="32">
        <v>0.378</v>
      </c>
      <c r="AL1388" s="32">
        <v>0.13500000000000001</v>
      </c>
      <c r="AM1388" s="32">
        <f>1-AL1388-AK1388-AN1388</f>
        <v>0.40399999999999997</v>
      </c>
      <c r="AN1388" s="42">
        <v>8.3000000000000004E-2</v>
      </c>
      <c r="AO1388" s="185">
        <f t="shared" si="359"/>
        <v>0.46299999999999997</v>
      </c>
      <c r="AP1388" s="17">
        <v>0.53700000000000003</v>
      </c>
      <c r="AQ1388">
        <v>1</v>
      </c>
      <c r="AR1388" s="39">
        <f t="shared" si="376"/>
        <v>0</v>
      </c>
      <c r="AS1388" t="s">
        <v>98</v>
      </c>
      <c r="AT1388" s="39" t="s">
        <v>98</v>
      </c>
      <c r="AV1388" s="17"/>
      <c r="AW1388" s="38">
        <f t="shared" si="362"/>
        <v>0.39400000000000002</v>
      </c>
      <c r="AX1388" s="17">
        <v>0.60599999999999998</v>
      </c>
      <c r="AY1388" s="17" t="s">
        <v>12</v>
      </c>
      <c r="BE1388" s="17"/>
      <c r="BH1388" s="17"/>
      <c r="BK1388" s="92">
        <f t="shared" si="364"/>
        <v>34.287999999999997</v>
      </c>
      <c r="BL1388">
        <v>0</v>
      </c>
      <c r="BM1388">
        <v>0</v>
      </c>
      <c r="BN1388">
        <v>0</v>
      </c>
      <c r="BO1388">
        <v>0</v>
      </c>
      <c r="BP1388" s="179">
        <v>0</v>
      </c>
      <c r="BQ1388" s="179">
        <v>1</v>
      </c>
      <c r="BR1388" s="179">
        <v>0</v>
      </c>
      <c r="BS1388" s="17">
        <v>0</v>
      </c>
      <c r="BT1388" s="179">
        <v>0</v>
      </c>
      <c r="BU1388" s="179">
        <v>0</v>
      </c>
      <c r="BV1388" s="179">
        <v>1</v>
      </c>
      <c r="BW1388" s="17">
        <v>0</v>
      </c>
      <c r="BX1388" s="179">
        <v>0</v>
      </c>
      <c r="BY1388" s="179">
        <v>0</v>
      </c>
      <c r="BZ1388" s="179">
        <v>0</v>
      </c>
      <c r="CA1388" s="179">
        <v>0</v>
      </c>
      <c r="CB1388" s="17">
        <v>0</v>
      </c>
      <c r="CC1388" s="179">
        <v>0</v>
      </c>
      <c r="CD1388" s="179">
        <v>0</v>
      </c>
      <c r="CE1388" s="179">
        <v>1</v>
      </c>
      <c r="CF1388" s="179">
        <v>1</v>
      </c>
      <c r="CG1388" s="179">
        <v>0</v>
      </c>
      <c r="CH1388" s="179">
        <v>0</v>
      </c>
      <c r="CI1388" s="179">
        <v>0</v>
      </c>
      <c r="CJ1388" s="179">
        <v>0</v>
      </c>
      <c r="CK1388" s="179">
        <v>0</v>
      </c>
      <c r="CL1388" s="179">
        <v>1</v>
      </c>
      <c r="CM1388" s="17">
        <v>0</v>
      </c>
      <c r="CX1388" s="33" t="s">
        <v>85</v>
      </c>
    </row>
    <row r="1389" spans="1:102" x14ac:dyDescent="0.25">
      <c r="A1389">
        <v>1388</v>
      </c>
      <c r="B1389">
        <v>88</v>
      </c>
      <c r="C1389" s="24" t="s">
        <v>4308</v>
      </c>
      <c r="D1389" s="12">
        <v>5.9401584624788173</v>
      </c>
      <c r="E1389" s="13">
        <v>0.12871415953366885</v>
      </c>
      <c r="F1389" s="7">
        <v>46.15</v>
      </c>
      <c r="G1389" s="7">
        <f t="shared" si="354"/>
        <v>5.8114443029451488</v>
      </c>
      <c r="H1389" s="15">
        <f t="shared" si="355"/>
        <v>6.0688726220124858</v>
      </c>
      <c r="I1389" s="11">
        <f t="shared" si="367"/>
        <v>0.10847094815144337</v>
      </c>
      <c r="J1389" s="32">
        <f t="shared" si="368"/>
        <v>2.3503997432598781E-3</v>
      </c>
      <c r="K1389" s="32">
        <f t="shared" si="369"/>
        <v>425.45954272997568</v>
      </c>
      <c r="L1389" s="8">
        <v>1</v>
      </c>
      <c r="M1389" s="9">
        <v>0</v>
      </c>
      <c r="N1389" s="8">
        <v>1</v>
      </c>
      <c r="O1389" s="9">
        <v>0</v>
      </c>
      <c r="P1389" s="9">
        <v>0</v>
      </c>
      <c r="Q1389" s="9">
        <v>0</v>
      </c>
      <c r="R1389" s="9">
        <v>0</v>
      </c>
      <c r="S1389" s="8">
        <v>178896</v>
      </c>
      <c r="T1389" s="9">
        <v>9</v>
      </c>
      <c r="U1389" s="9">
        <f t="shared" si="346"/>
        <v>178886</v>
      </c>
      <c r="V1389" s="9">
        <f t="shared" si="344"/>
        <v>30</v>
      </c>
      <c r="W1389" s="7">
        <f t="shared" si="356"/>
        <v>5.96</v>
      </c>
      <c r="X1389" s="7">
        <v>22.327999999999999</v>
      </c>
      <c r="Y1389" s="9">
        <v>0</v>
      </c>
      <c r="Z1389" s="9">
        <v>1</v>
      </c>
      <c r="AA1389" s="9">
        <v>0</v>
      </c>
      <c r="AB1389" s="9">
        <v>1</v>
      </c>
      <c r="AC1389" s="9">
        <v>0</v>
      </c>
      <c r="AD1389" s="29">
        <v>0</v>
      </c>
      <c r="AE1389" s="187">
        <v>1</v>
      </c>
      <c r="AF1389" s="9">
        <v>0</v>
      </c>
      <c r="AG1389" s="29">
        <v>0</v>
      </c>
      <c r="AH1389" s="9">
        <v>0</v>
      </c>
      <c r="AI1389" s="29">
        <v>1</v>
      </c>
      <c r="AJ1389" s="20">
        <v>1994</v>
      </c>
      <c r="AK1389" s="32">
        <v>0.378</v>
      </c>
      <c r="AL1389" s="32">
        <v>0.13500000000000001</v>
      </c>
      <c r="AM1389" s="32">
        <f t="shared" ref="AM1389:AM1393" si="377">1-AL1389-AK1389-AN1389</f>
        <v>0.40399999999999997</v>
      </c>
      <c r="AN1389" s="42">
        <v>8.3000000000000004E-2</v>
      </c>
      <c r="AO1389" s="185">
        <f t="shared" si="359"/>
        <v>0.46299999999999997</v>
      </c>
      <c r="AP1389" s="17">
        <v>0.53700000000000003</v>
      </c>
      <c r="AQ1389">
        <v>1</v>
      </c>
      <c r="AR1389" s="39">
        <f t="shared" si="376"/>
        <v>0</v>
      </c>
      <c r="AS1389" t="s">
        <v>98</v>
      </c>
      <c r="AT1389" s="39" t="s">
        <v>98</v>
      </c>
      <c r="AV1389" s="17"/>
      <c r="AW1389" s="38">
        <f t="shared" si="362"/>
        <v>0.39400000000000002</v>
      </c>
      <c r="AX1389" s="17">
        <v>0.60599999999999998</v>
      </c>
      <c r="AY1389" s="17" t="s">
        <v>12</v>
      </c>
      <c r="BE1389" s="17"/>
      <c r="BH1389" s="17"/>
      <c r="BK1389" s="92">
        <f t="shared" si="364"/>
        <v>34.287999999999997</v>
      </c>
      <c r="BL1389">
        <v>0</v>
      </c>
      <c r="BM1389">
        <v>0</v>
      </c>
      <c r="BN1389">
        <v>0</v>
      </c>
      <c r="BO1389">
        <v>0</v>
      </c>
      <c r="BP1389" s="179">
        <v>0</v>
      </c>
      <c r="BQ1389" s="179">
        <v>1</v>
      </c>
      <c r="BR1389" s="179">
        <v>0</v>
      </c>
      <c r="BS1389" s="17">
        <v>0</v>
      </c>
      <c r="BT1389" s="179">
        <v>0</v>
      </c>
      <c r="BU1389" s="179">
        <v>0</v>
      </c>
      <c r="BV1389" s="179">
        <v>1</v>
      </c>
      <c r="BW1389" s="17">
        <v>0</v>
      </c>
      <c r="BX1389" s="179">
        <v>0</v>
      </c>
      <c r="BY1389" s="179">
        <v>0</v>
      </c>
      <c r="BZ1389" s="179">
        <v>0</v>
      </c>
      <c r="CA1389" s="179">
        <v>0</v>
      </c>
      <c r="CB1389" s="17">
        <v>0</v>
      </c>
      <c r="CC1389" s="179">
        <v>0</v>
      </c>
      <c r="CD1389" s="179">
        <v>0</v>
      </c>
      <c r="CE1389" s="179">
        <v>1</v>
      </c>
      <c r="CF1389" s="179">
        <v>1</v>
      </c>
      <c r="CG1389" s="179">
        <v>0</v>
      </c>
      <c r="CH1389" s="179">
        <v>0</v>
      </c>
      <c r="CI1389" s="179">
        <v>0</v>
      </c>
      <c r="CJ1389" s="179">
        <v>0</v>
      </c>
      <c r="CK1389" s="179">
        <v>0</v>
      </c>
      <c r="CL1389" s="179">
        <v>1</v>
      </c>
      <c r="CM1389" s="17">
        <v>0</v>
      </c>
      <c r="CX1389" s="33" t="s">
        <v>85</v>
      </c>
    </row>
    <row r="1390" spans="1:102" x14ac:dyDescent="0.25">
      <c r="A1390">
        <v>1389</v>
      </c>
      <c r="B1390">
        <v>88</v>
      </c>
      <c r="C1390" s="24" t="s">
        <v>4308</v>
      </c>
      <c r="D1390" s="12">
        <v>14.760620423558191</v>
      </c>
      <c r="E1390" s="13">
        <v>0.20705036363526708</v>
      </c>
      <c r="F1390" s="7">
        <v>71.290000000000006</v>
      </c>
      <c r="G1390" s="7">
        <f t="shared" si="354"/>
        <v>14.553570059922924</v>
      </c>
      <c r="H1390" s="15">
        <f t="shared" si="355"/>
        <v>14.967670787193457</v>
      </c>
      <c r="I1390" s="11">
        <f t="shared" si="367"/>
        <v>0.16621000382778076</v>
      </c>
      <c r="J1390" s="32">
        <f t="shared" si="368"/>
        <v>2.3314630919873858E-3</v>
      </c>
      <c r="K1390" s="32">
        <f t="shared" si="369"/>
        <v>428.91521784613798</v>
      </c>
      <c r="L1390" s="8">
        <v>1</v>
      </c>
      <c r="M1390" s="9">
        <v>0</v>
      </c>
      <c r="N1390" s="8">
        <v>1</v>
      </c>
      <c r="O1390" s="9">
        <v>0</v>
      </c>
      <c r="P1390" s="9">
        <v>0</v>
      </c>
      <c r="Q1390" s="9">
        <v>0</v>
      </c>
      <c r="R1390" s="9">
        <v>0</v>
      </c>
      <c r="S1390" s="8">
        <v>178896</v>
      </c>
      <c r="T1390" s="9">
        <v>9</v>
      </c>
      <c r="U1390" s="9">
        <f t="shared" si="346"/>
        <v>178886</v>
      </c>
      <c r="V1390" s="9">
        <f t="shared" si="344"/>
        <v>30</v>
      </c>
      <c r="W1390" s="7">
        <f t="shared" si="356"/>
        <v>5.96</v>
      </c>
      <c r="X1390" s="7">
        <v>22.327999999999999</v>
      </c>
      <c r="Y1390" s="9">
        <v>0</v>
      </c>
      <c r="Z1390" s="9">
        <v>1</v>
      </c>
      <c r="AA1390" s="9">
        <v>0</v>
      </c>
      <c r="AB1390" s="9">
        <v>1</v>
      </c>
      <c r="AC1390" s="9">
        <v>0</v>
      </c>
      <c r="AD1390" s="29">
        <v>0</v>
      </c>
      <c r="AE1390" s="187">
        <v>1</v>
      </c>
      <c r="AF1390" s="9">
        <v>0</v>
      </c>
      <c r="AG1390" s="29">
        <v>0</v>
      </c>
      <c r="AH1390" s="9">
        <v>0</v>
      </c>
      <c r="AI1390" s="29">
        <v>1</v>
      </c>
      <c r="AJ1390" s="20">
        <v>1994</v>
      </c>
      <c r="AK1390" s="32">
        <v>0.378</v>
      </c>
      <c r="AL1390" s="32">
        <v>0.13500000000000001</v>
      </c>
      <c r="AM1390" s="32">
        <f t="shared" si="377"/>
        <v>0.40399999999999997</v>
      </c>
      <c r="AN1390" s="42">
        <v>8.3000000000000004E-2</v>
      </c>
      <c r="AO1390" s="185">
        <f t="shared" si="359"/>
        <v>0.46299999999999997</v>
      </c>
      <c r="AP1390" s="17">
        <v>0.53700000000000003</v>
      </c>
      <c r="AQ1390">
        <v>1</v>
      </c>
      <c r="AR1390" s="39">
        <f t="shared" si="376"/>
        <v>0</v>
      </c>
      <c r="AS1390" t="s">
        <v>98</v>
      </c>
      <c r="AT1390" s="39" t="s">
        <v>98</v>
      </c>
      <c r="AV1390" s="17"/>
      <c r="AW1390" s="38">
        <f t="shared" si="362"/>
        <v>0.39400000000000002</v>
      </c>
      <c r="AX1390" s="17">
        <v>0.60599999999999998</v>
      </c>
      <c r="AY1390" s="17" t="s">
        <v>12</v>
      </c>
      <c r="BE1390" s="17"/>
      <c r="BH1390" s="17"/>
      <c r="BK1390" s="92">
        <f t="shared" si="364"/>
        <v>34.287999999999997</v>
      </c>
      <c r="BL1390">
        <v>0</v>
      </c>
      <c r="BM1390">
        <v>0</v>
      </c>
      <c r="BN1390">
        <v>0</v>
      </c>
      <c r="BO1390">
        <v>0</v>
      </c>
      <c r="BP1390" s="179">
        <v>0</v>
      </c>
      <c r="BQ1390" s="179">
        <v>1</v>
      </c>
      <c r="BR1390" s="179">
        <v>0</v>
      </c>
      <c r="BS1390" s="17">
        <v>0</v>
      </c>
      <c r="BT1390" s="179">
        <v>0</v>
      </c>
      <c r="BU1390" s="179">
        <v>0</v>
      </c>
      <c r="BV1390" s="179">
        <v>1</v>
      </c>
      <c r="BW1390" s="17">
        <v>0</v>
      </c>
      <c r="BX1390" s="179">
        <v>0</v>
      </c>
      <c r="BY1390" s="179">
        <v>0</v>
      </c>
      <c r="BZ1390" s="179">
        <v>0</v>
      </c>
      <c r="CA1390" s="179">
        <v>0</v>
      </c>
      <c r="CB1390" s="17">
        <v>0</v>
      </c>
      <c r="CC1390" s="179">
        <v>0</v>
      </c>
      <c r="CD1390" s="179">
        <v>0</v>
      </c>
      <c r="CE1390" s="179">
        <v>1</v>
      </c>
      <c r="CF1390" s="179">
        <v>1</v>
      </c>
      <c r="CG1390" s="179">
        <v>0</v>
      </c>
      <c r="CH1390" s="179">
        <v>0</v>
      </c>
      <c r="CI1390" s="179">
        <v>0</v>
      </c>
      <c r="CJ1390" s="179">
        <v>0</v>
      </c>
      <c r="CK1390" s="179">
        <v>0</v>
      </c>
      <c r="CL1390" s="179">
        <v>1</v>
      </c>
      <c r="CM1390" s="17">
        <v>0</v>
      </c>
      <c r="CX1390" s="33" t="s">
        <v>85</v>
      </c>
    </row>
    <row r="1391" spans="1:102" x14ac:dyDescent="0.25">
      <c r="A1391">
        <v>1390</v>
      </c>
      <c r="B1391">
        <v>88</v>
      </c>
      <c r="C1391" s="24" t="s">
        <v>4308</v>
      </c>
      <c r="D1391" s="12">
        <v>8.6278049120021461</v>
      </c>
      <c r="E1391" s="13">
        <v>0.12297327411633618</v>
      </c>
      <c r="F1391" s="7">
        <v>70.16</v>
      </c>
      <c r="G1391" s="7">
        <f t="shared" si="354"/>
        <v>8.5048316378858093</v>
      </c>
      <c r="H1391" s="15">
        <f t="shared" si="355"/>
        <v>8.7507781861184828</v>
      </c>
      <c r="I1391" s="11">
        <f t="shared" si="367"/>
        <v>0.16364655710312315</v>
      </c>
      <c r="J1391" s="32">
        <f t="shared" si="368"/>
        <v>2.3324765835678898E-3</v>
      </c>
      <c r="K1391" s="32">
        <f t="shared" si="369"/>
        <v>428.72884857448076</v>
      </c>
      <c r="L1391" s="8">
        <v>1</v>
      </c>
      <c r="M1391" s="9">
        <v>0</v>
      </c>
      <c r="N1391" s="8">
        <v>1</v>
      </c>
      <c r="O1391" s="9">
        <v>0</v>
      </c>
      <c r="P1391" s="9">
        <v>0</v>
      </c>
      <c r="Q1391" s="9">
        <v>0</v>
      </c>
      <c r="R1391" s="9">
        <v>0</v>
      </c>
      <c r="S1391" s="8">
        <v>178896</v>
      </c>
      <c r="T1391" s="9">
        <v>9</v>
      </c>
      <c r="U1391" s="9">
        <f t="shared" si="346"/>
        <v>178886</v>
      </c>
      <c r="V1391" s="9">
        <f t="shared" si="344"/>
        <v>30</v>
      </c>
      <c r="W1391" s="7">
        <f t="shared" si="356"/>
        <v>5.96</v>
      </c>
      <c r="X1391" s="7">
        <v>22.327999999999999</v>
      </c>
      <c r="Y1391" s="9">
        <v>0</v>
      </c>
      <c r="Z1391" s="9">
        <v>1</v>
      </c>
      <c r="AA1391" s="9">
        <v>0</v>
      </c>
      <c r="AB1391" s="9">
        <v>1</v>
      </c>
      <c r="AC1391" s="9">
        <v>0</v>
      </c>
      <c r="AD1391" s="29">
        <v>0</v>
      </c>
      <c r="AE1391" s="187">
        <v>1</v>
      </c>
      <c r="AF1391" s="9">
        <v>0</v>
      </c>
      <c r="AG1391" s="29">
        <v>0</v>
      </c>
      <c r="AH1391" s="9">
        <v>0</v>
      </c>
      <c r="AI1391" s="29">
        <v>1</v>
      </c>
      <c r="AJ1391" s="20">
        <v>1994</v>
      </c>
      <c r="AK1391" s="32">
        <v>0.378</v>
      </c>
      <c r="AL1391" s="32">
        <v>0.13500000000000001</v>
      </c>
      <c r="AM1391" s="32">
        <f t="shared" si="377"/>
        <v>0.40399999999999997</v>
      </c>
      <c r="AN1391" s="42">
        <v>8.3000000000000004E-2</v>
      </c>
      <c r="AO1391" s="185">
        <f t="shared" si="359"/>
        <v>0.46299999999999997</v>
      </c>
      <c r="AP1391" s="17">
        <v>0.53700000000000003</v>
      </c>
      <c r="AQ1391">
        <v>1</v>
      </c>
      <c r="AR1391" s="39">
        <f t="shared" si="376"/>
        <v>0</v>
      </c>
      <c r="AS1391" t="s">
        <v>98</v>
      </c>
      <c r="AT1391" s="39" t="s">
        <v>98</v>
      </c>
      <c r="AV1391" s="17"/>
      <c r="AW1391" s="38">
        <f t="shared" si="362"/>
        <v>0.39400000000000002</v>
      </c>
      <c r="AX1391" s="17">
        <v>0.60599999999999998</v>
      </c>
      <c r="AY1391" s="17" t="s">
        <v>12</v>
      </c>
      <c r="BE1391" s="17"/>
      <c r="BH1391" s="17"/>
      <c r="BK1391" s="92">
        <f t="shared" si="364"/>
        <v>34.287999999999997</v>
      </c>
      <c r="BL1391">
        <v>0</v>
      </c>
      <c r="BM1391">
        <v>0</v>
      </c>
      <c r="BN1391">
        <v>0</v>
      </c>
      <c r="BO1391">
        <v>0</v>
      </c>
      <c r="BP1391" s="179">
        <v>0</v>
      </c>
      <c r="BQ1391" s="179">
        <v>1</v>
      </c>
      <c r="BR1391" s="179">
        <v>0</v>
      </c>
      <c r="BS1391" s="17">
        <v>0</v>
      </c>
      <c r="BT1391" s="179">
        <v>0</v>
      </c>
      <c r="BU1391" s="179">
        <v>0</v>
      </c>
      <c r="BV1391" s="179">
        <v>1</v>
      </c>
      <c r="BW1391" s="17">
        <v>0</v>
      </c>
      <c r="BX1391" s="179">
        <v>0</v>
      </c>
      <c r="BY1391" s="179">
        <v>0</v>
      </c>
      <c r="BZ1391" s="179">
        <v>0</v>
      </c>
      <c r="CA1391" s="179">
        <v>0</v>
      </c>
      <c r="CB1391" s="17">
        <v>0</v>
      </c>
      <c r="CC1391" s="179">
        <v>0</v>
      </c>
      <c r="CD1391" s="179">
        <v>0</v>
      </c>
      <c r="CE1391" s="179">
        <v>1</v>
      </c>
      <c r="CF1391" s="179">
        <v>1</v>
      </c>
      <c r="CG1391" s="179">
        <v>0</v>
      </c>
      <c r="CH1391" s="179">
        <v>0</v>
      </c>
      <c r="CI1391" s="179">
        <v>0</v>
      </c>
      <c r="CJ1391" s="179">
        <v>0</v>
      </c>
      <c r="CK1391" s="179">
        <v>0</v>
      </c>
      <c r="CL1391" s="179">
        <v>1</v>
      </c>
      <c r="CM1391" s="17">
        <v>0</v>
      </c>
      <c r="CX1391" s="33" t="s">
        <v>85</v>
      </c>
    </row>
    <row r="1392" spans="1:102" x14ac:dyDescent="0.25">
      <c r="A1392">
        <v>1391</v>
      </c>
      <c r="B1392">
        <v>88</v>
      </c>
      <c r="C1392" s="24" t="s">
        <v>4308</v>
      </c>
      <c r="D1392" s="12">
        <v>11.601902992091674</v>
      </c>
      <c r="E1392" s="13">
        <v>9.8354552323598465E-2</v>
      </c>
      <c r="F1392" s="7">
        <v>117.96</v>
      </c>
      <c r="G1392" s="7">
        <f t="shared" si="354"/>
        <v>11.503548439768075</v>
      </c>
      <c r="H1392" s="15">
        <f t="shared" si="355"/>
        <v>11.700257544415273</v>
      </c>
      <c r="I1392" s="11">
        <f t="shared" si="367"/>
        <v>0.2686461472496528</v>
      </c>
      <c r="J1392" s="32">
        <f t="shared" si="368"/>
        <v>2.2774342764467007E-3</v>
      </c>
      <c r="K1392" s="32">
        <f t="shared" si="369"/>
        <v>439.09060750601344</v>
      </c>
      <c r="L1392" s="8">
        <v>1</v>
      </c>
      <c r="M1392" s="9">
        <v>0</v>
      </c>
      <c r="N1392" s="8">
        <v>1</v>
      </c>
      <c r="O1392" s="9">
        <v>0</v>
      </c>
      <c r="P1392" s="9">
        <v>0</v>
      </c>
      <c r="Q1392" s="9">
        <v>0</v>
      </c>
      <c r="R1392" s="9">
        <v>0</v>
      </c>
      <c r="S1392" s="8">
        <v>178896</v>
      </c>
      <c r="T1392" s="9">
        <v>9</v>
      </c>
      <c r="U1392" s="9">
        <f t="shared" si="346"/>
        <v>178886</v>
      </c>
      <c r="V1392" s="9">
        <f t="shared" si="344"/>
        <v>30</v>
      </c>
      <c r="W1392" s="7">
        <f t="shared" si="356"/>
        <v>5.96</v>
      </c>
      <c r="X1392" s="7">
        <v>22.327999999999999</v>
      </c>
      <c r="Y1392" s="9">
        <v>0</v>
      </c>
      <c r="Z1392" s="9">
        <v>1</v>
      </c>
      <c r="AA1392" s="9">
        <v>0</v>
      </c>
      <c r="AB1392" s="9">
        <v>1</v>
      </c>
      <c r="AC1392" s="9">
        <v>0</v>
      </c>
      <c r="AD1392" s="29">
        <v>0</v>
      </c>
      <c r="AE1392" s="187">
        <v>1</v>
      </c>
      <c r="AF1392" s="9">
        <v>0</v>
      </c>
      <c r="AG1392" s="29">
        <v>0</v>
      </c>
      <c r="AH1392" s="9">
        <v>0</v>
      </c>
      <c r="AI1392" s="29">
        <v>1</v>
      </c>
      <c r="AJ1392" s="20">
        <v>1994</v>
      </c>
      <c r="AK1392" s="32">
        <v>0.378</v>
      </c>
      <c r="AL1392" s="32">
        <v>0.13500000000000001</v>
      </c>
      <c r="AM1392" s="32">
        <f t="shared" si="377"/>
        <v>0.40399999999999997</v>
      </c>
      <c r="AN1392" s="42">
        <v>8.3000000000000004E-2</v>
      </c>
      <c r="AO1392" s="185">
        <f t="shared" si="359"/>
        <v>0.46299999999999997</v>
      </c>
      <c r="AP1392" s="17">
        <v>0.53700000000000003</v>
      </c>
      <c r="AQ1392">
        <v>1</v>
      </c>
      <c r="AR1392" s="39">
        <f t="shared" si="376"/>
        <v>0</v>
      </c>
      <c r="AS1392" t="s">
        <v>98</v>
      </c>
      <c r="AT1392" s="39" t="s">
        <v>98</v>
      </c>
      <c r="AV1392" s="17"/>
      <c r="AW1392" s="38">
        <f t="shared" si="362"/>
        <v>0.39400000000000002</v>
      </c>
      <c r="AX1392" s="17">
        <v>0.60599999999999998</v>
      </c>
      <c r="AY1392" s="17" t="s">
        <v>12</v>
      </c>
      <c r="BE1392" s="17"/>
      <c r="BH1392" s="17"/>
      <c r="BK1392" s="92">
        <f t="shared" si="364"/>
        <v>34.287999999999997</v>
      </c>
      <c r="BL1392">
        <v>0</v>
      </c>
      <c r="BM1392">
        <v>0</v>
      </c>
      <c r="BN1392">
        <v>0</v>
      </c>
      <c r="BO1392">
        <v>0</v>
      </c>
      <c r="BP1392" s="179">
        <v>0</v>
      </c>
      <c r="BQ1392" s="179">
        <v>1</v>
      </c>
      <c r="BR1392" s="179">
        <v>0</v>
      </c>
      <c r="BS1392" s="17">
        <v>0</v>
      </c>
      <c r="BT1392" s="179">
        <v>0</v>
      </c>
      <c r="BU1392" s="179">
        <v>0</v>
      </c>
      <c r="BV1392" s="179">
        <v>1</v>
      </c>
      <c r="BW1392" s="17">
        <v>0</v>
      </c>
      <c r="BX1392" s="179">
        <v>0</v>
      </c>
      <c r="BY1392" s="179">
        <v>0</v>
      </c>
      <c r="BZ1392" s="179">
        <v>0</v>
      </c>
      <c r="CA1392" s="179">
        <v>0</v>
      </c>
      <c r="CB1392" s="17">
        <v>0</v>
      </c>
      <c r="CC1392" s="179">
        <v>0</v>
      </c>
      <c r="CD1392" s="179">
        <v>0</v>
      </c>
      <c r="CE1392" s="179">
        <v>1</v>
      </c>
      <c r="CF1392" s="179">
        <v>1</v>
      </c>
      <c r="CG1392" s="179">
        <v>0</v>
      </c>
      <c r="CH1392" s="179">
        <v>0</v>
      </c>
      <c r="CI1392" s="179">
        <v>0</v>
      </c>
      <c r="CJ1392" s="179">
        <v>0</v>
      </c>
      <c r="CK1392" s="179">
        <v>0</v>
      </c>
      <c r="CL1392" s="179">
        <v>1</v>
      </c>
      <c r="CM1392" s="17">
        <v>0</v>
      </c>
      <c r="CX1392" s="33" t="s">
        <v>85</v>
      </c>
    </row>
    <row r="1393" spans="1:102" x14ac:dyDescent="0.25">
      <c r="A1393">
        <v>1392</v>
      </c>
      <c r="B1393">
        <v>88</v>
      </c>
      <c r="C1393" s="24" t="s">
        <v>4308</v>
      </c>
      <c r="D1393" s="12">
        <v>3.5750737198698701</v>
      </c>
      <c r="E1393" s="13">
        <v>0.42459307836934324</v>
      </c>
      <c r="F1393" s="7">
        <v>8.42</v>
      </c>
      <c r="G1393" s="7">
        <f t="shared" si="354"/>
        <v>3.1504806415005269</v>
      </c>
      <c r="H1393" s="15">
        <f t="shared" si="355"/>
        <v>3.9996667982392133</v>
      </c>
      <c r="I1393" s="11">
        <f t="shared" si="367"/>
        <v>5.8874070767618268E-2</v>
      </c>
      <c r="J1393" s="32">
        <f t="shared" si="368"/>
        <v>6.9921699248952814E-3</v>
      </c>
      <c r="K1393" s="32">
        <f t="shared" si="369"/>
        <v>143.01711925500388</v>
      </c>
      <c r="L1393" s="8">
        <v>1</v>
      </c>
      <c r="M1393" s="9">
        <v>0</v>
      </c>
      <c r="N1393" s="8">
        <v>1</v>
      </c>
      <c r="O1393" s="9">
        <v>0</v>
      </c>
      <c r="P1393" s="9">
        <v>0</v>
      </c>
      <c r="Q1393" s="9">
        <v>0</v>
      </c>
      <c r="R1393" s="9">
        <v>0</v>
      </c>
      <c r="S1393" s="8">
        <v>20393</v>
      </c>
      <c r="T1393" s="9">
        <v>9</v>
      </c>
      <c r="U1393" s="9">
        <f t="shared" si="346"/>
        <v>20383</v>
      </c>
      <c r="V1393" s="9">
        <f t="shared" si="344"/>
        <v>30</v>
      </c>
      <c r="W1393" s="7">
        <f t="shared" si="356"/>
        <v>3.125</v>
      </c>
      <c r="X1393" s="7">
        <v>25.901</v>
      </c>
      <c r="Y1393" s="9">
        <v>0</v>
      </c>
      <c r="Z1393" s="9">
        <v>1</v>
      </c>
      <c r="AA1393" s="9">
        <v>0</v>
      </c>
      <c r="AB1393" s="9">
        <v>1</v>
      </c>
      <c r="AC1393" s="9">
        <v>0</v>
      </c>
      <c r="AD1393" s="29">
        <v>0</v>
      </c>
      <c r="AE1393" s="187">
        <v>1</v>
      </c>
      <c r="AF1393" s="9">
        <v>0</v>
      </c>
      <c r="AG1393" s="29">
        <v>0</v>
      </c>
      <c r="AH1393" s="9">
        <v>0</v>
      </c>
      <c r="AI1393" s="29">
        <v>1</v>
      </c>
      <c r="AJ1393" s="20">
        <v>1994</v>
      </c>
      <c r="AK1393" s="32">
        <v>0.70099999999999996</v>
      </c>
      <c r="AL1393" s="32">
        <v>6.2E-2</v>
      </c>
      <c r="AM1393" s="32">
        <f t="shared" si="377"/>
        <v>0.14799999999999999</v>
      </c>
      <c r="AN1393" s="42">
        <v>8.8999999999999996E-2</v>
      </c>
      <c r="AO1393" s="185">
        <f t="shared" si="359"/>
        <v>0.43200000000000005</v>
      </c>
      <c r="AP1393" s="17">
        <v>0.56799999999999995</v>
      </c>
      <c r="AQ1393">
        <v>0</v>
      </c>
      <c r="AR1393" s="39">
        <f t="shared" si="376"/>
        <v>1</v>
      </c>
      <c r="AS1393" t="s">
        <v>98</v>
      </c>
      <c r="AT1393" s="39" t="s">
        <v>98</v>
      </c>
      <c r="AV1393" s="17"/>
      <c r="AW1393" s="38">
        <f t="shared" si="362"/>
        <v>0.35499999999999998</v>
      </c>
      <c r="AX1393" s="17">
        <v>0.64500000000000002</v>
      </c>
      <c r="AY1393" s="17" t="s">
        <v>12</v>
      </c>
      <c r="BE1393" s="17"/>
      <c r="BH1393" s="17"/>
      <c r="BK1393" s="92">
        <f t="shared" si="364"/>
        <v>35.025999999999996</v>
      </c>
      <c r="BL1393">
        <v>1</v>
      </c>
      <c r="BM1393">
        <v>0</v>
      </c>
      <c r="BN1393">
        <v>0</v>
      </c>
      <c r="BO1393" s="179">
        <v>0</v>
      </c>
      <c r="BP1393" s="179">
        <v>0</v>
      </c>
      <c r="BQ1393" s="179">
        <v>0</v>
      </c>
      <c r="BR1393" s="179">
        <v>0</v>
      </c>
      <c r="BS1393" s="17">
        <v>0</v>
      </c>
      <c r="BT1393" s="179">
        <v>0</v>
      </c>
      <c r="BU1393" s="179">
        <v>0</v>
      </c>
      <c r="BV1393" s="179">
        <v>1</v>
      </c>
      <c r="BW1393" s="17">
        <v>0</v>
      </c>
      <c r="BX1393" s="179">
        <v>0</v>
      </c>
      <c r="BY1393" s="179">
        <v>0</v>
      </c>
      <c r="BZ1393" s="179">
        <v>0</v>
      </c>
      <c r="CA1393" s="179">
        <v>0</v>
      </c>
      <c r="CB1393" s="17">
        <v>0</v>
      </c>
      <c r="CC1393" s="179">
        <v>0</v>
      </c>
      <c r="CD1393" s="179">
        <v>0</v>
      </c>
      <c r="CE1393" s="179">
        <v>1</v>
      </c>
      <c r="CF1393" s="179">
        <v>1</v>
      </c>
      <c r="CG1393" s="179">
        <v>0</v>
      </c>
      <c r="CH1393" s="179">
        <v>0</v>
      </c>
      <c r="CI1393" s="179">
        <v>0</v>
      </c>
      <c r="CJ1393" s="179">
        <v>0</v>
      </c>
      <c r="CK1393" s="179">
        <v>0</v>
      </c>
      <c r="CL1393" s="179">
        <v>1</v>
      </c>
      <c r="CM1393" s="17">
        <v>0</v>
      </c>
      <c r="CX1393" s="33" t="s">
        <v>85</v>
      </c>
    </row>
    <row r="1394" spans="1:102" x14ac:dyDescent="0.25">
      <c r="A1394">
        <v>1393</v>
      </c>
      <c r="B1394">
        <v>88</v>
      </c>
      <c r="C1394" s="24" t="s">
        <v>4308</v>
      </c>
      <c r="D1394" s="12">
        <v>9.4184181363530008</v>
      </c>
      <c r="E1394" s="13">
        <v>0.48077683187100567</v>
      </c>
      <c r="F1394" s="7">
        <v>19.59</v>
      </c>
      <c r="G1394" s="7">
        <f t="shared" si="354"/>
        <v>8.9376413044819945</v>
      </c>
      <c r="H1394" s="15">
        <f t="shared" si="355"/>
        <v>9.8991949682240072</v>
      </c>
      <c r="I1394" s="11">
        <f t="shared" si="367"/>
        <v>0.13594084945871499</v>
      </c>
      <c r="J1394" s="32">
        <f t="shared" si="368"/>
        <v>6.9392980836505865E-3</v>
      </c>
      <c r="K1394" s="32">
        <f t="shared" si="369"/>
        <v>144.10679407994616</v>
      </c>
      <c r="L1394" s="8">
        <v>1</v>
      </c>
      <c r="M1394" s="9">
        <v>0</v>
      </c>
      <c r="N1394" s="8">
        <v>1</v>
      </c>
      <c r="O1394" s="9">
        <v>0</v>
      </c>
      <c r="P1394" s="9">
        <v>0</v>
      </c>
      <c r="Q1394" s="9">
        <v>0</v>
      </c>
      <c r="R1394" s="9">
        <v>0</v>
      </c>
      <c r="S1394" s="8">
        <v>20393</v>
      </c>
      <c r="T1394" s="9">
        <v>9</v>
      </c>
      <c r="U1394" s="9">
        <f t="shared" si="346"/>
        <v>20383</v>
      </c>
      <c r="V1394" s="9">
        <f t="shared" si="344"/>
        <v>30</v>
      </c>
      <c r="W1394" s="7">
        <f t="shared" si="356"/>
        <v>3.125</v>
      </c>
      <c r="X1394" s="7">
        <v>25.901</v>
      </c>
      <c r="Y1394" s="9">
        <v>0</v>
      </c>
      <c r="Z1394" s="9">
        <v>1</v>
      </c>
      <c r="AA1394" s="9">
        <v>0</v>
      </c>
      <c r="AB1394" s="9">
        <v>1</v>
      </c>
      <c r="AC1394" s="9">
        <v>0</v>
      </c>
      <c r="AD1394" s="29">
        <v>0</v>
      </c>
      <c r="AE1394" s="187">
        <v>1</v>
      </c>
      <c r="AF1394" s="9">
        <v>0</v>
      </c>
      <c r="AG1394" s="29">
        <v>0</v>
      </c>
      <c r="AH1394" s="9">
        <v>0</v>
      </c>
      <c r="AI1394" s="29">
        <v>1</v>
      </c>
      <c r="AJ1394" s="20">
        <v>1994</v>
      </c>
      <c r="AK1394" s="32">
        <v>0.70099999999999996</v>
      </c>
      <c r="AL1394" s="32">
        <v>6.2E-2</v>
      </c>
      <c r="AM1394" s="32">
        <f t="shared" ref="AM1394:AM1398" si="378">1-AL1394-AK1394-AN1394</f>
        <v>0.14799999999999999</v>
      </c>
      <c r="AN1394" s="42">
        <v>8.8999999999999996E-2</v>
      </c>
      <c r="AO1394" s="185">
        <f t="shared" si="359"/>
        <v>0.43200000000000005</v>
      </c>
      <c r="AP1394" s="17">
        <v>0.56799999999999995</v>
      </c>
      <c r="AQ1394">
        <v>0</v>
      </c>
      <c r="AR1394" s="39">
        <f t="shared" si="376"/>
        <v>1</v>
      </c>
      <c r="AS1394" t="s">
        <v>98</v>
      </c>
      <c r="AT1394" s="39" t="s">
        <v>98</v>
      </c>
      <c r="AV1394" s="17"/>
      <c r="AW1394" s="38">
        <f t="shared" si="362"/>
        <v>0.35499999999999998</v>
      </c>
      <c r="AX1394" s="17">
        <v>0.64500000000000002</v>
      </c>
      <c r="AY1394" s="17" t="s">
        <v>12</v>
      </c>
      <c r="BE1394" s="17"/>
      <c r="BH1394" s="17"/>
      <c r="BK1394" s="92">
        <f t="shared" si="364"/>
        <v>35.025999999999996</v>
      </c>
      <c r="BL1394">
        <v>1</v>
      </c>
      <c r="BM1394">
        <v>0</v>
      </c>
      <c r="BN1394">
        <v>0</v>
      </c>
      <c r="BO1394" s="179">
        <v>0</v>
      </c>
      <c r="BP1394" s="179">
        <v>0</v>
      </c>
      <c r="BQ1394" s="179">
        <v>0</v>
      </c>
      <c r="BR1394" s="179">
        <v>0</v>
      </c>
      <c r="BS1394" s="17">
        <v>0</v>
      </c>
      <c r="BT1394" s="179">
        <v>0</v>
      </c>
      <c r="BU1394" s="179">
        <v>0</v>
      </c>
      <c r="BV1394" s="179">
        <v>1</v>
      </c>
      <c r="BW1394" s="17">
        <v>0</v>
      </c>
      <c r="BX1394" s="179">
        <v>0</v>
      </c>
      <c r="BY1394" s="179">
        <v>0</v>
      </c>
      <c r="BZ1394" s="179">
        <v>0</v>
      </c>
      <c r="CA1394" s="179">
        <v>0</v>
      </c>
      <c r="CB1394" s="17">
        <v>0</v>
      </c>
      <c r="CC1394" s="179">
        <v>0</v>
      </c>
      <c r="CD1394" s="179">
        <v>0</v>
      </c>
      <c r="CE1394" s="179">
        <v>1</v>
      </c>
      <c r="CF1394" s="179">
        <v>1</v>
      </c>
      <c r="CG1394" s="179">
        <v>0</v>
      </c>
      <c r="CH1394" s="179">
        <v>0</v>
      </c>
      <c r="CI1394" s="179">
        <v>0</v>
      </c>
      <c r="CJ1394" s="179">
        <v>0</v>
      </c>
      <c r="CK1394" s="179">
        <v>0</v>
      </c>
      <c r="CL1394" s="179">
        <v>1</v>
      </c>
      <c r="CM1394" s="17">
        <v>0</v>
      </c>
      <c r="CX1394" s="33" t="s">
        <v>85</v>
      </c>
    </row>
    <row r="1395" spans="1:102" x14ac:dyDescent="0.25">
      <c r="A1395">
        <v>1394</v>
      </c>
      <c r="B1395">
        <v>88</v>
      </c>
      <c r="C1395" s="24" t="s">
        <v>4308</v>
      </c>
      <c r="D1395" s="12">
        <v>29.383151917086959</v>
      </c>
      <c r="E1395" s="13">
        <v>0.60859883838208284</v>
      </c>
      <c r="F1395" s="7">
        <v>48.28</v>
      </c>
      <c r="G1395" s="7">
        <f t="shared" si="354"/>
        <v>28.774553078704876</v>
      </c>
      <c r="H1395" s="15">
        <f t="shared" si="355"/>
        <v>29.991750755469042</v>
      </c>
      <c r="I1395" s="11">
        <f t="shared" si="367"/>
        <v>0.32034713804953796</v>
      </c>
      <c r="J1395" s="32">
        <f t="shared" si="368"/>
        <v>6.6351934144477627E-3</v>
      </c>
      <c r="K1395" s="32">
        <f t="shared" si="369"/>
        <v>150.71150719172041</v>
      </c>
      <c r="L1395" s="8">
        <v>1</v>
      </c>
      <c r="M1395" s="9">
        <v>0</v>
      </c>
      <c r="N1395" s="8">
        <v>1</v>
      </c>
      <c r="O1395" s="9">
        <v>0</v>
      </c>
      <c r="P1395" s="9">
        <v>0</v>
      </c>
      <c r="Q1395" s="9">
        <v>0</v>
      </c>
      <c r="R1395" s="9">
        <v>0</v>
      </c>
      <c r="S1395" s="8">
        <v>20393</v>
      </c>
      <c r="T1395" s="9">
        <v>9</v>
      </c>
      <c r="U1395" s="9">
        <f t="shared" si="346"/>
        <v>20383</v>
      </c>
      <c r="V1395" s="9">
        <f t="shared" si="344"/>
        <v>30</v>
      </c>
      <c r="W1395" s="7">
        <f t="shared" si="356"/>
        <v>3.125</v>
      </c>
      <c r="X1395" s="7">
        <v>25.901</v>
      </c>
      <c r="Y1395" s="9">
        <v>0</v>
      </c>
      <c r="Z1395" s="9">
        <v>1</v>
      </c>
      <c r="AA1395" s="9">
        <v>0</v>
      </c>
      <c r="AB1395" s="9">
        <v>1</v>
      </c>
      <c r="AC1395" s="9">
        <v>0</v>
      </c>
      <c r="AD1395" s="29">
        <v>0</v>
      </c>
      <c r="AE1395" s="187">
        <v>1</v>
      </c>
      <c r="AF1395" s="9">
        <v>0</v>
      </c>
      <c r="AG1395" s="29">
        <v>0</v>
      </c>
      <c r="AH1395" s="9">
        <v>0</v>
      </c>
      <c r="AI1395" s="29">
        <v>1</v>
      </c>
      <c r="AJ1395" s="20">
        <v>1994</v>
      </c>
      <c r="AK1395" s="32">
        <v>0.70099999999999996</v>
      </c>
      <c r="AL1395" s="32">
        <v>6.2E-2</v>
      </c>
      <c r="AM1395" s="32">
        <f t="shared" si="378"/>
        <v>0.14799999999999999</v>
      </c>
      <c r="AN1395" s="42">
        <v>8.8999999999999996E-2</v>
      </c>
      <c r="AO1395" s="185">
        <f t="shared" si="359"/>
        <v>0.43200000000000005</v>
      </c>
      <c r="AP1395" s="17">
        <v>0.56799999999999995</v>
      </c>
      <c r="AQ1395">
        <v>0</v>
      </c>
      <c r="AR1395" s="39">
        <f t="shared" si="376"/>
        <v>1</v>
      </c>
      <c r="AS1395" t="s">
        <v>98</v>
      </c>
      <c r="AT1395" s="39" t="s">
        <v>98</v>
      </c>
      <c r="AV1395" s="17"/>
      <c r="AW1395" s="38">
        <f t="shared" si="362"/>
        <v>0.35499999999999998</v>
      </c>
      <c r="AX1395" s="17">
        <v>0.64500000000000002</v>
      </c>
      <c r="AY1395" s="17" t="s">
        <v>12</v>
      </c>
      <c r="BE1395" s="17"/>
      <c r="BH1395" s="17"/>
      <c r="BK1395" s="92">
        <f t="shared" si="364"/>
        <v>35.025999999999996</v>
      </c>
      <c r="BL1395">
        <v>1</v>
      </c>
      <c r="BM1395">
        <v>0</v>
      </c>
      <c r="BN1395">
        <v>0</v>
      </c>
      <c r="BO1395" s="179">
        <v>0</v>
      </c>
      <c r="BP1395" s="179">
        <v>0</v>
      </c>
      <c r="BQ1395" s="179">
        <v>0</v>
      </c>
      <c r="BR1395" s="179">
        <v>0</v>
      </c>
      <c r="BS1395" s="17">
        <v>0</v>
      </c>
      <c r="BT1395" s="179">
        <v>0</v>
      </c>
      <c r="BU1395" s="179">
        <v>0</v>
      </c>
      <c r="BV1395" s="179">
        <v>1</v>
      </c>
      <c r="BW1395" s="17">
        <v>0</v>
      </c>
      <c r="BX1395" s="179">
        <v>0</v>
      </c>
      <c r="BY1395" s="179">
        <v>0</v>
      </c>
      <c r="BZ1395" s="179">
        <v>0</v>
      </c>
      <c r="CA1395" s="179">
        <v>0</v>
      </c>
      <c r="CB1395" s="17">
        <v>0</v>
      </c>
      <c r="CC1395" s="179">
        <v>0</v>
      </c>
      <c r="CD1395" s="179">
        <v>0</v>
      </c>
      <c r="CE1395" s="179">
        <v>1</v>
      </c>
      <c r="CF1395" s="179">
        <v>1</v>
      </c>
      <c r="CG1395" s="179">
        <v>0</v>
      </c>
      <c r="CH1395" s="179">
        <v>0</v>
      </c>
      <c r="CI1395" s="179">
        <v>0</v>
      </c>
      <c r="CJ1395" s="179">
        <v>0</v>
      </c>
      <c r="CK1395" s="179">
        <v>0</v>
      </c>
      <c r="CL1395" s="179">
        <v>1</v>
      </c>
      <c r="CM1395" s="17">
        <v>0</v>
      </c>
      <c r="CX1395" s="33" t="s">
        <v>85</v>
      </c>
    </row>
    <row r="1396" spans="1:102" x14ac:dyDescent="0.25">
      <c r="A1396">
        <v>1395</v>
      </c>
      <c r="B1396">
        <v>88</v>
      </c>
      <c r="C1396" s="24" t="s">
        <v>4308</v>
      </c>
      <c r="D1396" s="12">
        <v>11.130553854464353</v>
      </c>
      <c r="E1396" s="13">
        <v>0.23596679784745286</v>
      </c>
      <c r="F1396" s="7">
        <v>47.17</v>
      </c>
      <c r="G1396" s="7">
        <f t="shared" si="354"/>
        <v>10.894587056616899</v>
      </c>
      <c r="H1396" s="15">
        <f t="shared" si="355"/>
        <v>11.366520652311806</v>
      </c>
      <c r="I1396" s="11">
        <f t="shared" si="367"/>
        <v>0.31371459108677618</v>
      </c>
      <c r="J1396" s="32">
        <f t="shared" si="368"/>
        <v>6.6507227281487431E-3</v>
      </c>
      <c r="K1396" s="32">
        <f t="shared" si="369"/>
        <v>150.35959862941908</v>
      </c>
      <c r="L1396" s="8">
        <v>1</v>
      </c>
      <c r="M1396" s="9">
        <v>0</v>
      </c>
      <c r="N1396" s="8">
        <v>1</v>
      </c>
      <c r="O1396" s="9">
        <v>0</v>
      </c>
      <c r="P1396" s="9">
        <v>0</v>
      </c>
      <c r="Q1396" s="9">
        <v>0</v>
      </c>
      <c r="R1396" s="9">
        <v>0</v>
      </c>
      <c r="S1396" s="8">
        <v>20393</v>
      </c>
      <c r="T1396" s="9">
        <v>9</v>
      </c>
      <c r="U1396" s="9">
        <f t="shared" si="346"/>
        <v>20383</v>
      </c>
      <c r="V1396" s="9">
        <f t="shared" si="344"/>
        <v>30</v>
      </c>
      <c r="W1396" s="7">
        <f t="shared" si="356"/>
        <v>3.125</v>
      </c>
      <c r="X1396" s="7">
        <v>25.901</v>
      </c>
      <c r="Y1396" s="9">
        <v>0</v>
      </c>
      <c r="Z1396" s="9">
        <v>1</v>
      </c>
      <c r="AA1396" s="9">
        <v>0</v>
      </c>
      <c r="AB1396" s="9">
        <v>1</v>
      </c>
      <c r="AC1396" s="9">
        <v>0</v>
      </c>
      <c r="AD1396" s="29">
        <v>0</v>
      </c>
      <c r="AE1396" s="187">
        <v>1</v>
      </c>
      <c r="AF1396" s="9">
        <v>0</v>
      </c>
      <c r="AG1396" s="29">
        <v>0</v>
      </c>
      <c r="AH1396" s="9">
        <v>0</v>
      </c>
      <c r="AI1396" s="29">
        <v>1</v>
      </c>
      <c r="AJ1396" s="20">
        <v>1994</v>
      </c>
      <c r="AK1396" s="32">
        <v>0.70099999999999996</v>
      </c>
      <c r="AL1396" s="32">
        <v>6.2E-2</v>
      </c>
      <c r="AM1396" s="32">
        <f t="shared" si="378"/>
        <v>0.14799999999999999</v>
      </c>
      <c r="AN1396" s="42">
        <v>8.8999999999999996E-2</v>
      </c>
      <c r="AO1396" s="185">
        <f t="shared" si="359"/>
        <v>0.43200000000000005</v>
      </c>
      <c r="AP1396" s="17">
        <v>0.56799999999999995</v>
      </c>
      <c r="AQ1396">
        <v>0</v>
      </c>
      <c r="AR1396" s="39">
        <f t="shared" si="376"/>
        <v>1</v>
      </c>
      <c r="AS1396" t="s">
        <v>98</v>
      </c>
      <c r="AT1396" s="39" t="s">
        <v>98</v>
      </c>
      <c r="AV1396" s="17"/>
      <c r="AW1396" s="38">
        <f t="shared" si="362"/>
        <v>0.35499999999999998</v>
      </c>
      <c r="AX1396" s="17">
        <v>0.64500000000000002</v>
      </c>
      <c r="AY1396" s="17" t="s">
        <v>12</v>
      </c>
      <c r="BE1396" s="17"/>
      <c r="BH1396" s="17"/>
      <c r="BK1396" s="92">
        <f t="shared" si="364"/>
        <v>35.025999999999996</v>
      </c>
      <c r="BL1396">
        <v>1</v>
      </c>
      <c r="BM1396">
        <v>0</v>
      </c>
      <c r="BN1396">
        <v>0</v>
      </c>
      <c r="BO1396" s="179">
        <v>0</v>
      </c>
      <c r="BP1396" s="179">
        <v>0</v>
      </c>
      <c r="BQ1396" s="179">
        <v>0</v>
      </c>
      <c r="BR1396" s="179">
        <v>0</v>
      </c>
      <c r="BS1396" s="17">
        <v>0</v>
      </c>
      <c r="BT1396" s="179">
        <v>0</v>
      </c>
      <c r="BU1396" s="179">
        <v>0</v>
      </c>
      <c r="BV1396" s="179">
        <v>1</v>
      </c>
      <c r="BW1396" s="17">
        <v>0</v>
      </c>
      <c r="BX1396" s="179">
        <v>0</v>
      </c>
      <c r="BY1396" s="179">
        <v>0</v>
      </c>
      <c r="BZ1396" s="179">
        <v>0</v>
      </c>
      <c r="CA1396" s="179">
        <v>0</v>
      </c>
      <c r="CB1396" s="17">
        <v>0</v>
      </c>
      <c r="CC1396" s="179">
        <v>0</v>
      </c>
      <c r="CD1396" s="179">
        <v>0</v>
      </c>
      <c r="CE1396" s="179">
        <v>1</v>
      </c>
      <c r="CF1396" s="179">
        <v>1</v>
      </c>
      <c r="CG1396" s="179">
        <v>0</v>
      </c>
      <c r="CH1396" s="179">
        <v>0</v>
      </c>
      <c r="CI1396" s="179">
        <v>0</v>
      </c>
      <c r="CJ1396" s="179">
        <v>0</v>
      </c>
      <c r="CK1396" s="179">
        <v>0</v>
      </c>
      <c r="CL1396" s="179">
        <v>1</v>
      </c>
      <c r="CM1396" s="17">
        <v>0</v>
      </c>
      <c r="CX1396" s="33" t="s">
        <v>85</v>
      </c>
    </row>
    <row r="1397" spans="1:102" x14ac:dyDescent="0.25">
      <c r="A1397">
        <v>1396</v>
      </c>
      <c r="B1397">
        <v>88</v>
      </c>
      <c r="C1397" s="24" t="s">
        <v>4308</v>
      </c>
      <c r="D1397" s="12">
        <v>8.3784164759273629</v>
      </c>
      <c r="E1397" s="13">
        <v>0.11326776363292367</v>
      </c>
      <c r="F1397" s="7">
        <v>73.97</v>
      </c>
      <c r="G1397" s="7">
        <f t="shared" si="354"/>
        <v>8.2651487122944385</v>
      </c>
      <c r="H1397" s="15">
        <f t="shared" si="355"/>
        <v>8.4916842395602874</v>
      </c>
      <c r="I1397" s="11">
        <f t="shared" si="367"/>
        <v>0.46003093343801105</v>
      </c>
      <c r="J1397" s="32">
        <f t="shared" si="368"/>
        <v>6.2191555149115991E-3</v>
      </c>
      <c r="K1397" s="32">
        <f t="shared" si="369"/>
        <v>160.79353500685284</v>
      </c>
      <c r="L1397" s="8">
        <v>1</v>
      </c>
      <c r="M1397" s="9">
        <v>0</v>
      </c>
      <c r="N1397" s="8">
        <v>1</v>
      </c>
      <c r="O1397" s="9">
        <v>0</v>
      </c>
      <c r="P1397" s="9">
        <v>0</v>
      </c>
      <c r="Q1397" s="9">
        <v>0</v>
      </c>
      <c r="R1397" s="9">
        <v>0</v>
      </c>
      <c r="S1397" s="8">
        <v>20393</v>
      </c>
      <c r="T1397" s="9">
        <v>9</v>
      </c>
      <c r="U1397" s="9">
        <f t="shared" si="346"/>
        <v>20383</v>
      </c>
      <c r="V1397" s="9">
        <f t="shared" si="344"/>
        <v>30</v>
      </c>
      <c r="W1397" s="7">
        <f t="shared" si="356"/>
        <v>3.125</v>
      </c>
      <c r="X1397" s="7">
        <v>25.901</v>
      </c>
      <c r="Y1397" s="9">
        <v>0</v>
      </c>
      <c r="Z1397" s="9">
        <v>1</v>
      </c>
      <c r="AA1397" s="9">
        <v>0</v>
      </c>
      <c r="AB1397" s="9">
        <v>1</v>
      </c>
      <c r="AC1397" s="9">
        <v>0</v>
      </c>
      <c r="AD1397" s="29">
        <v>0</v>
      </c>
      <c r="AE1397" s="187">
        <v>1</v>
      </c>
      <c r="AF1397" s="9">
        <v>0</v>
      </c>
      <c r="AG1397" s="29">
        <v>0</v>
      </c>
      <c r="AH1397" s="9">
        <v>0</v>
      </c>
      <c r="AI1397" s="29">
        <v>1</v>
      </c>
      <c r="AJ1397" s="20">
        <v>1994</v>
      </c>
      <c r="AK1397" s="32">
        <v>0.70099999999999996</v>
      </c>
      <c r="AL1397" s="32">
        <v>6.2E-2</v>
      </c>
      <c r="AM1397" s="32">
        <f t="shared" si="378"/>
        <v>0.14799999999999999</v>
      </c>
      <c r="AN1397" s="42">
        <v>8.8999999999999996E-2</v>
      </c>
      <c r="AO1397" s="185">
        <f t="shared" si="359"/>
        <v>0.43200000000000005</v>
      </c>
      <c r="AP1397" s="17">
        <v>0.56799999999999995</v>
      </c>
      <c r="AQ1397">
        <v>0</v>
      </c>
      <c r="AR1397" s="39">
        <f t="shared" si="376"/>
        <v>1</v>
      </c>
      <c r="AS1397" t="s">
        <v>98</v>
      </c>
      <c r="AT1397" s="39" t="s">
        <v>98</v>
      </c>
      <c r="AV1397" s="17"/>
      <c r="AW1397" s="38">
        <f t="shared" si="362"/>
        <v>0.35499999999999998</v>
      </c>
      <c r="AX1397" s="17">
        <v>0.64500000000000002</v>
      </c>
      <c r="AY1397" s="17" t="s">
        <v>12</v>
      </c>
      <c r="BE1397" s="17"/>
      <c r="BH1397" s="17"/>
      <c r="BK1397" s="92">
        <f t="shared" si="364"/>
        <v>35.025999999999996</v>
      </c>
      <c r="BL1397">
        <v>1</v>
      </c>
      <c r="BM1397">
        <v>0</v>
      </c>
      <c r="BN1397">
        <v>0</v>
      </c>
      <c r="BO1397" s="179">
        <v>0</v>
      </c>
      <c r="BP1397" s="179">
        <v>0</v>
      </c>
      <c r="BQ1397" s="179">
        <v>0</v>
      </c>
      <c r="BR1397" s="179">
        <v>0</v>
      </c>
      <c r="BS1397" s="17">
        <v>0</v>
      </c>
      <c r="BT1397" s="179">
        <v>0</v>
      </c>
      <c r="BU1397" s="179">
        <v>0</v>
      </c>
      <c r="BV1397" s="179">
        <v>1</v>
      </c>
      <c r="BW1397" s="17">
        <v>0</v>
      </c>
      <c r="BX1397" s="179">
        <v>0</v>
      </c>
      <c r="BY1397" s="179">
        <v>0</v>
      </c>
      <c r="BZ1397" s="179">
        <v>0</v>
      </c>
      <c r="CA1397" s="179">
        <v>0</v>
      </c>
      <c r="CB1397" s="17">
        <v>0</v>
      </c>
      <c r="CC1397" s="179">
        <v>0</v>
      </c>
      <c r="CD1397" s="179">
        <v>0</v>
      </c>
      <c r="CE1397" s="179">
        <v>1</v>
      </c>
      <c r="CF1397" s="179">
        <v>1</v>
      </c>
      <c r="CG1397" s="179">
        <v>0</v>
      </c>
      <c r="CH1397" s="179">
        <v>0</v>
      </c>
      <c r="CI1397" s="179">
        <v>0</v>
      </c>
      <c r="CJ1397" s="179">
        <v>0</v>
      </c>
      <c r="CK1397" s="179">
        <v>0</v>
      </c>
      <c r="CL1397" s="179">
        <v>1</v>
      </c>
      <c r="CM1397" s="17">
        <v>0</v>
      </c>
      <c r="CX1397" s="33" t="s">
        <v>85</v>
      </c>
    </row>
    <row r="1398" spans="1:102" x14ac:dyDescent="0.25">
      <c r="A1398">
        <v>1397</v>
      </c>
      <c r="B1398">
        <v>88</v>
      </c>
      <c r="C1398" s="24" t="s">
        <v>4308</v>
      </c>
      <c r="D1398" s="12">
        <v>2.9239385530068329</v>
      </c>
      <c r="E1398" s="13">
        <v>0.46633788724191916</v>
      </c>
      <c r="F1398" s="7">
        <v>6.27</v>
      </c>
      <c r="G1398" s="7">
        <f t="shared" si="354"/>
        <v>2.4576006657649136</v>
      </c>
      <c r="H1398" s="15">
        <f t="shared" si="355"/>
        <v>3.3902764402487522</v>
      </c>
      <c r="I1398" s="11">
        <f t="shared" si="367"/>
        <v>1.5221347201176929E-2</v>
      </c>
      <c r="J1398" s="32">
        <f t="shared" si="368"/>
        <v>2.4276470815274209E-3</v>
      </c>
      <c r="K1398" s="32">
        <f t="shared" si="369"/>
        <v>411.92148875726309</v>
      </c>
      <c r="L1398" s="8">
        <v>1</v>
      </c>
      <c r="M1398" s="9">
        <v>0</v>
      </c>
      <c r="N1398" s="8">
        <v>1</v>
      </c>
      <c r="O1398" s="9">
        <v>0</v>
      </c>
      <c r="P1398" s="9">
        <v>0</v>
      </c>
      <c r="Q1398" s="9">
        <v>0</v>
      </c>
      <c r="R1398" s="9">
        <v>0</v>
      </c>
      <c r="S1398" s="8">
        <v>169650</v>
      </c>
      <c r="T1398" s="9">
        <v>9</v>
      </c>
      <c r="U1398" s="9">
        <f t="shared" si="346"/>
        <v>169640</v>
      </c>
      <c r="V1398" s="9">
        <f t="shared" si="344"/>
        <v>30</v>
      </c>
      <c r="W1398" s="7">
        <f t="shared" si="356"/>
        <v>3.6750000000000007</v>
      </c>
      <c r="X1398" s="7">
        <v>24.852</v>
      </c>
      <c r="Y1398" s="9">
        <v>0</v>
      </c>
      <c r="Z1398" s="9">
        <v>1</v>
      </c>
      <c r="AA1398" s="9">
        <v>0</v>
      </c>
      <c r="AB1398" s="9">
        <v>1</v>
      </c>
      <c r="AC1398" s="9">
        <v>0</v>
      </c>
      <c r="AD1398" s="29">
        <v>0</v>
      </c>
      <c r="AE1398" s="187">
        <v>1</v>
      </c>
      <c r="AF1398" s="9">
        <v>0</v>
      </c>
      <c r="AG1398" s="29">
        <v>0</v>
      </c>
      <c r="AH1398" s="9">
        <v>0</v>
      </c>
      <c r="AI1398" s="29">
        <v>1</v>
      </c>
      <c r="AJ1398" s="20">
        <v>1994</v>
      </c>
      <c r="AK1398" s="32">
        <v>0.59799999999999998</v>
      </c>
      <c r="AL1398" s="32">
        <v>0.11</v>
      </c>
      <c r="AM1398" s="32">
        <f t="shared" si="378"/>
        <v>0.25100000000000006</v>
      </c>
      <c r="AN1398" s="42">
        <v>4.1000000000000002E-2</v>
      </c>
      <c r="AO1398" s="185">
        <f t="shared" si="359"/>
        <v>0.43200000000000005</v>
      </c>
      <c r="AP1398" s="17">
        <v>0.56799999999999995</v>
      </c>
      <c r="AQ1398">
        <v>0</v>
      </c>
      <c r="AR1398" s="39">
        <f t="shared" si="376"/>
        <v>1</v>
      </c>
      <c r="AS1398" t="s">
        <v>98</v>
      </c>
      <c r="AT1398" s="39" t="s">
        <v>98</v>
      </c>
      <c r="AV1398" s="17"/>
      <c r="AW1398" s="38">
        <f t="shared" si="362"/>
        <v>0.379</v>
      </c>
      <c r="AX1398" s="17">
        <v>0.621</v>
      </c>
      <c r="AY1398" s="17" t="s">
        <v>12</v>
      </c>
      <c r="BE1398" s="17"/>
      <c r="BH1398" s="17"/>
      <c r="BK1398" s="92">
        <f t="shared" si="364"/>
        <v>34.527000000000001</v>
      </c>
      <c r="BL1398">
        <v>0</v>
      </c>
      <c r="BM1398">
        <v>0</v>
      </c>
      <c r="BN1398">
        <v>0</v>
      </c>
      <c r="BO1398">
        <v>0</v>
      </c>
      <c r="BP1398" s="179">
        <v>0</v>
      </c>
      <c r="BQ1398" s="179">
        <v>1</v>
      </c>
      <c r="BR1398" s="179">
        <v>0</v>
      </c>
      <c r="BS1398" s="17">
        <v>0</v>
      </c>
      <c r="BT1398" s="179">
        <v>0</v>
      </c>
      <c r="BU1398" s="179">
        <v>0</v>
      </c>
      <c r="BV1398" s="179">
        <v>1</v>
      </c>
      <c r="BW1398" s="17">
        <v>0</v>
      </c>
      <c r="BX1398" s="179">
        <v>0</v>
      </c>
      <c r="BY1398" s="179">
        <v>0</v>
      </c>
      <c r="BZ1398" s="179">
        <v>0</v>
      </c>
      <c r="CA1398" s="179">
        <v>0</v>
      </c>
      <c r="CB1398" s="17">
        <v>0</v>
      </c>
      <c r="CC1398" s="179">
        <v>0</v>
      </c>
      <c r="CD1398" s="179">
        <v>0</v>
      </c>
      <c r="CE1398" s="179">
        <v>1</v>
      </c>
      <c r="CF1398" s="179">
        <v>1</v>
      </c>
      <c r="CG1398" s="179">
        <v>0</v>
      </c>
      <c r="CH1398" s="179">
        <v>0</v>
      </c>
      <c r="CI1398" s="179">
        <v>0</v>
      </c>
      <c r="CJ1398" s="179">
        <v>0</v>
      </c>
      <c r="CK1398" s="179">
        <v>0</v>
      </c>
      <c r="CL1398" s="179">
        <v>1</v>
      </c>
      <c r="CM1398" s="17">
        <v>0</v>
      </c>
      <c r="CX1398" s="33" t="s">
        <v>85</v>
      </c>
    </row>
    <row r="1399" spans="1:102" x14ac:dyDescent="0.25">
      <c r="A1399">
        <v>1398</v>
      </c>
      <c r="B1399">
        <v>88</v>
      </c>
      <c r="C1399" s="24" t="s">
        <v>4308</v>
      </c>
      <c r="D1399" s="12">
        <v>9.2790314655415429</v>
      </c>
      <c r="E1399" s="13">
        <v>0.56544981508479841</v>
      </c>
      <c r="F1399" s="7">
        <v>16.41</v>
      </c>
      <c r="G1399" s="7">
        <f t="shared" si="354"/>
        <v>8.713581650456744</v>
      </c>
      <c r="H1399" s="15">
        <f t="shared" si="355"/>
        <v>9.8444812806263418</v>
      </c>
      <c r="I1399" s="11">
        <f t="shared" si="367"/>
        <v>3.9810718973858537E-2</v>
      </c>
      <c r="J1399" s="32">
        <f t="shared" si="368"/>
        <v>2.4260035937756575E-3</v>
      </c>
      <c r="K1399" s="32">
        <f t="shared" si="369"/>
        <v>412.20054354646356</v>
      </c>
      <c r="L1399" s="8">
        <v>1</v>
      </c>
      <c r="M1399" s="9">
        <v>0</v>
      </c>
      <c r="N1399" s="8">
        <v>1</v>
      </c>
      <c r="O1399" s="9">
        <v>0</v>
      </c>
      <c r="P1399" s="9">
        <v>0</v>
      </c>
      <c r="Q1399" s="9">
        <v>0</v>
      </c>
      <c r="R1399" s="9">
        <v>0</v>
      </c>
      <c r="S1399" s="8">
        <v>169650</v>
      </c>
      <c r="T1399" s="9">
        <v>9</v>
      </c>
      <c r="U1399" s="9">
        <f t="shared" si="346"/>
        <v>169640</v>
      </c>
      <c r="V1399" s="9">
        <f t="shared" si="344"/>
        <v>30</v>
      </c>
      <c r="W1399" s="7">
        <f t="shared" si="356"/>
        <v>3.6750000000000007</v>
      </c>
      <c r="X1399" s="7">
        <v>24.852</v>
      </c>
      <c r="Y1399" s="9">
        <v>0</v>
      </c>
      <c r="Z1399" s="9">
        <v>1</v>
      </c>
      <c r="AA1399" s="9">
        <v>0</v>
      </c>
      <c r="AB1399" s="9">
        <v>1</v>
      </c>
      <c r="AC1399" s="9">
        <v>0</v>
      </c>
      <c r="AD1399" s="29">
        <v>0</v>
      </c>
      <c r="AE1399" s="187">
        <v>1</v>
      </c>
      <c r="AF1399" s="9">
        <v>0</v>
      </c>
      <c r="AG1399" s="29">
        <v>0</v>
      </c>
      <c r="AH1399" s="9">
        <v>0</v>
      </c>
      <c r="AI1399" s="29">
        <v>1</v>
      </c>
      <c r="AJ1399" s="20">
        <v>1994</v>
      </c>
      <c r="AK1399" s="32">
        <v>0.59799999999999998</v>
      </c>
      <c r="AL1399" s="32">
        <v>0.11</v>
      </c>
      <c r="AM1399" s="32">
        <f t="shared" ref="AM1399:AM1402" si="379">1-AL1399-AK1399-AN1399</f>
        <v>0.25100000000000006</v>
      </c>
      <c r="AN1399" s="42">
        <v>4.1000000000000002E-2</v>
      </c>
      <c r="AO1399" s="185">
        <f t="shared" si="359"/>
        <v>0.43200000000000005</v>
      </c>
      <c r="AP1399" s="17">
        <v>0.56799999999999995</v>
      </c>
      <c r="AQ1399">
        <v>0</v>
      </c>
      <c r="AR1399" s="39">
        <f t="shared" si="376"/>
        <v>1</v>
      </c>
      <c r="AS1399" t="s">
        <v>98</v>
      </c>
      <c r="AT1399" s="39" t="s">
        <v>98</v>
      </c>
      <c r="AV1399" s="17"/>
      <c r="AW1399" s="38">
        <f t="shared" si="362"/>
        <v>0.379</v>
      </c>
      <c r="AX1399" s="17">
        <v>0.621</v>
      </c>
      <c r="AY1399" s="17" t="s">
        <v>12</v>
      </c>
      <c r="BE1399" s="17"/>
      <c r="BH1399" s="17"/>
      <c r="BK1399" s="92">
        <f t="shared" si="364"/>
        <v>34.527000000000001</v>
      </c>
      <c r="BL1399">
        <v>0</v>
      </c>
      <c r="BM1399">
        <v>0</v>
      </c>
      <c r="BN1399">
        <v>0</v>
      </c>
      <c r="BO1399">
        <v>0</v>
      </c>
      <c r="BP1399" s="179">
        <v>0</v>
      </c>
      <c r="BQ1399" s="179">
        <v>1</v>
      </c>
      <c r="BR1399" s="179">
        <v>0</v>
      </c>
      <c r="BS1399" s="17">
        <v>0</v>
      </c>
      <c r="BT1399" s="179">
        <v>0</v>
      </c>
      <c r="BU1399" s="179">
        <v>0</v>
      </c>
      <c r="BV1399" s="179">
        <v>1</v>
      </c>
      <c r="BW1399" s="17">
        <v>0</v>
      </c>
      <c r="BX1399" s="179">
        <v>0</v>
      </c>
      <c r="BY1399" s="179">
        <v>0</v>
      </c>
      <c r="BZ1399" s="179">
        <v>0</v>
      </c>
      <c r="CA1399" s="179">
        <v>0</v>
      </c>
      <c r="CB1399" s="17">
        <v>0</v>
      </c>
      <c r="CC1399" s="179">
        <v>0</v>
      </c>
      <c r="CD1399" s="179">
        <v>0</v>
      </c>
      <c r="CE1399" s="179">
        <v>1</v>
      </c>
      <c r="CF1399" s="179">
        <v>1</v>
      </c>
      <c r="CG1399" s="179">
        <v>0</v>
      </c>
      <c r="CH1399" s="179">
        <v>0</v>
      </c>
      <c r="CI1399" s="179">
        <v>0</v>
      </c>
      <c r="CJ1399" s="179">
        <v>0</v>
      </c>
      <c r="CK1399" s="179">
        <v>0</v>
      </c>
      <c r="CL1399" s="179">
        <v>1</v>
      </c>
      <c r="CM1399" s="17">
        <v>0</v>
      </c>
      <c r="CX1399" s="33" t="s">
        <v>85</v>
      </c>
    </row>
    <row r="1400" spans="1:102" x14ac:dyDescent="0.25">
      <c r="A1400">
        <v>1399</v>
      </c>
      <c r="B1400">
        <v>88</v>
      </c>
      <c r="C1400" s="24" t="s">
        <v>4308</v>
      </c>
      <c r="D1400" s="12">
        <v>30.268952555856533</v>
      </c>
      <c r="E1400" s="13">
        <v>0.65277016510365615</v>
      </c>
      <c r="F1400" s="7">
        <v>46.37</v>
      </c>
      <c r="G1400" s="7">
        <f t="shared" si="354"/>
        <v>29.616182390752876</v>
      </c>
      <c r="H1400" s="15">
        <f t="shared" si="355"/>
        <v>30.92172272096019</v>
      </c>
      <c r="I1400" s="11">
        <f t="shared" si="367"/>
        <v>0.11187625816537328</v>
      </c>
      <c r="J1400" s="32">
        <f t="shared" si="368"/>
        <v>2.412686179973545E-3</v>
      </c>
      <c r="K1400" s="32">
        <f t="shared" si="369"/>
        <v>414.47578566184058</v>
      </c>
      <c r="L1400" s="8">
        <v>1</v>
      </c>
      <c r="M1400" s="9">
        <v>0</v>
      </c>
      <c r="N1400" s="8">
        <v>1</v>
      </c>
      <c r="O1400" s="9">
        <v>0</v>
      </c>
      <c r="P1400" s="9">
        <v>0</v>
      </c>
      <c r="Q1400" s="9">
        <v>0</v>
      </c>
      <c r="R1400" s="9">
        <v>0</v>
      </c>
      <c r="S1400" s="8">
        <v>169650</v>
      </c>
      <c r="T1400" s="9">
        <v>9</v>
      </c>
      <c r="U1400" s="9">
        <f t="shared" si="346"/>
        <v>169640</v>
      </c>
      <c r="V1400" s="9">
        <f t="shared" si="344"/>
        <v>30</v>
      </c>
      <c r="W1400" s="7">
        <f t="shared" si="356"/>
        <v>3.6750000000000007</v>
      </c>
      <c r="X1400" s="7">
        <v>24.852</v>
      </c>
      <c r="Y1400" s="9">
        <v>0</v>
      </c>
      <c r="Z1400" s="9">
        <v>1</v>
      </c>
      <c r="AA1400" s="9">
        <v>0</v>
      </c>
      <c r="AB1400" s="9">
        <v>1</v>
      </c>
      <c r="AC1400" s="9">
        <v>0</v>
      </c>
      <c r="AD1400" s="29">
        <v>0</v>
      </c>
      <c r="AE1400" s="187">
        <v>1</v>
      </c>
      <c r="AF1400" s="9">
        <v>0</v>
      </c>
      <c r="AG1400" s="29">
        <v>0</v>
      </c>
      <c r="AH1400" s="9">
        <v>0</v>
      </c>
      <c r="AI1400" s="29">
        <v>1</v>
      </c>
      <c r="AJ1400" s="20">
        <v>1994</v>
      </c>
      <c r="AK1400" s="32">
        <v>0.59799999999999998</v>
      </c>
      <c r="AL1400" s="32">
        <v>0.11</v>
      </c>
      <c r="AM1400" s="32">
        <f t="shared" si="379"/>
        <v>0.25100000000000006</v>
      </c>
      <c r="AN1400" s="42">
        <v>4.1000000000000002E-2</v>
      </c>
      <c r="AO1400" s="185">
        <f t="shared" si="359"/>
        <v>0.43200000000000005</v>
      </c>
      <c r="AP1400" s="17">
        <v>0.56799999999999995</v>
      </c>
      <c r="AQ1400">
        <v>0</v>
      </c>
      <c r="AR1400" s="39">
        <f t="shared" si="376"/>
        <v>1</v>
      </c>
      <c r="AS1400" t="s">
        <v>98</v>
      </c>
      <c r="AT1400" s="39" t="s">
        <v>98</v>
      </c>
      <c r="AV1400" s="17"/>
      <c r="AW1400" s="38">
        <f t="shared" si="362"/>
        <v>0.379</v>
      </c>
      <c r="AX1400" s="17">
        <v>0.621</v>
      </c>
      <c r="AY1400" s="17" t="s">
        <v>12</v>
      </c>
      <c r="BE1400" s="17"/>
      <c r="BH1400" s="17"/>
      <c r="BK1400" s="92">
        <f t="shared" si="364"/>
        <v>34.527000000000001</v>
      </c>
      <c r="BL1400">
        <v>0</v>
      </c>
      <c r="BM1400">
        <v>0</v>
      </c>
      <c r="BN1400">
        <v>0</v>
      </c>
      <c r="BO1400">
        <v>0</v>
      </c>
      <c r="BP1400" s="179">
        <v>0</v>
      </c>
      <c r="BQ1400" s="179">
        <v>1</v>
      </c>
      <c r="BR1400" s="179">
        <v>0</v>
      </c>
      <c r="BS1400" s="17">
        <v>0</v>
      </c>
      <c r="BT1400" s="179">
        <v>0</v>
      </c>
      <c r="BU1400" s="179">
        <v>0</v>
      </c>
      <c r="BV1400" s="179">
        <v>1</v>
      </c>
      <c r="BW1400" s="17">
        <v>0</v>
      </c>
      <c r="BX1400" s="179">
        <v>0</v>
      </c>
      <c r="BY1400" s="179">
        <v>0</v>
      </c>
      <c r="BZ1400" s="179">
        <v>0</v>
      </c>
      <c r="CA1400" s="179">
        <v>0</v>
      </c>
      <c r="CB1400" s="17">
        <v>0</v>
      </c>
      <c r="CC1400" s="179">
        <v>0</v>
      </c>
      <c r="CD1400" s="179">
        <v>0</v>
      </c>
      <c r="CE1400" s="179">
        <v>1</v>
      </c>
      <c r="CF1400" s="179">
        <v>1</v>
      </c>
      <c r="CG1400" s="179">
        <v>0</v>
      </c>
      <c r="CH1400" s="179">
        <v>0</v>
      </c>
      <c r="CI1400" s="179">
        <v>0</v>
      </c>
      <c r="CJ1400" s="179">
        <v>0</v>
      </c>
      <c r="CK1400" s="179">
        <v>0</v>
      </c>
      <c r="CL1400" s="179">
        <v>1</v>
      </c>
      <c r="CM1400" s="17">
        <v>0</v>
      </c>
      <c r="CX1400" s="33" t="s">
        <v>85</v>
      </c>
    </row>
    <row r="1401" spans="1:102" x14ac:dyDescent="0.25">
      <c r="A1401">
        <v>1400</v>
      </c>
      <c r="B1401">
        <v>88</v>
      </c>
      <c r="C1401" s="24" t="s">
        <v>4308</v>
      </c>
      <c r="D1401" s="12">
        <v>12.338773359868949</v>
      </c>
      <c r="E1401" s="13">
        <v>0.26202534210806855</v>
      </c>
      <c r="F1401" s="7">
        <v>47.09</v>
      </c>
      <c r="G1401" s="7">
        <f t="shared" si="354"/>
        <v>12.076748017760879</v>
      </c>
      <c r="H1401" s="15">
        <f t="shared" si="355"/>
        <v>12.600798701977018</v>
      </c>
      <c r="I1401" s="11">
        <f t="shared" si="367"/>
        <v>0.11359114724037869</v>
      </c>
      <c r="J1401" s="32">
        <f t="shared" si="368"/>
        <v>2.4122137872240111E-3</v>
      </c>
      <c r="K1401" s="32">
        <f t="shared" si="369"/>
        <v>414.55695398823065</v>
      </c>
      <c r="L1401" s="8">
        <v>1</v>
      </c>
      <c r="M1401" s="9">
        <v>0</v>
      </c>
      <c r="N1401" s="8">
        <v>1</v>
      </c>
      <c r="O1401" s="9">
        <v>0</v>
      </c>
      <c r="P1401" s="9">
        <v>0</v>
      </c>
      <c r="Q1401" s="9">
        <v>0</v>
      </c>
      <c r="R1401" s="9">
        <v>0</v>
      </c>
      <c r="S1401" s="8">
        <v>169650</v>
      </c>
      <c r="T1401" s="9">
        <v>9</v>
      </c>
      <c r="U1401" s="9">
        <f t="shared" si="346"/>
        <v>169640</v>
      </c>
      <c r="V1401" s="9">
        <f t="shared" si="344"/>
        <v>30</v>
      </c>
      <c r="W1401" s="7">
        <f t="shared" si="356"/>
        <v>3.6750000000000007</v>
      </c>
      <c r="X1401" s="7">
        <v>24.852</v>
      </c>
      <c r="Y1401" s="9">
        <v>0</v>
      </c>
      <c r="Z1401" s="9">
        <v>1</v>
      </c>
      <c r="AA1401" s="9">
        <v>0</v>
      </c>
      <c r="AB1401" s="9">
        <v>1</v>
      </c>
      <c r="AC1401" s="9">
        <v>0</v>
      </c>
      <c r="AD1401" s="29">
        <v>0</v>
      </c>
      <c r="AE1401" s="187">
        <v>1</v>
      </c>
      <c r="AF1401" s="9">
        <v>0</v>
      </c>
      <c r="AG1401" s="29">
        <v>0</v>
      </c>
      <c r="AH1401" s="9">
        <v>0</v>
      </c>
      <c r="AI1401" s="29">
        <v>1</v>
      </c>
      <c r="AJ1401" s="20">
        <v>1994</v>
      </c>
      <c r="AK1401" s="32">
        <v>0.59799999999999998</v>
      </c>
      <c r="AL1401" s="32">
        <v>0.11</v>
      </c>
      <c r="AM1401" s="32">
        <f t="shared" si="379"/>
        <v>0.25100000000000006</v>
      </c>
      <c r="AN1401" s="42">
        <v>4.1000000000000002E-2</v>
      </c>
      <c r="AO1401" s="41">
        <f t="shared" si="359"/>
        <v>0.43200000000000005</v>
      </c>
      <c r="AP1401" s="17">
        <v>0.56799999999999995</v>
      </c>
      <c r="AQ1401">
        <v>0</v>
      </c>
      <c r="AR1401" s="39">
        <f t="shared" si="376"/>
        <v>1</v>
      </c>
      <c r="AS1401" t="s">
        <v>98</v>
      </c>
      <c r="AT1401" s="39" t="s">
        <v>98</v>
      </c>
      <c r="AV1401" s="17"/>
      <c r="AW1401">
        <f t="shared" si="362"/>
        <v>0.379</v>
      </c>
      <c r="AX1401" s="17">
        <v>0.621</v>
      </c>
      <c r="AY1401" s="17" t="s">
        <v>12</v>
      </c>
      <c r="BE1401" s="17"/>
      <c r="BH1401" s="17"/>
      <c r="BK1401" s="24">
        <f t="shared" si="364"/>
        <v>34.527000000000001</v>
      </c>
      <c r="BL1401">
        <v>0</v>
      </c>
      <c r="BM1401">
        <v>0</v>
      </c>
      <c r="BN1401">
        <v>0</v>
      </c>
      <c r="BO1401">
        <v>0</v>
      </c>
      <c r="BP1401">
        <v>0</v>
      </c>
      <c r="BQ1401">
        <v>1</v>
      </c>
      <c r="BR1401">
        <v>0</v>
      </c>
      <c r="BS1401" s="17">
        <v>0</v>
      </c>
      <c r="BT1401">
        <v>0</v>
      </c>
      <c r="BU1401">
        <v>0</v>
      </c>
      <c r="BV1401">
        <v>1</v>
      </c>
      <c r="BW1401" s="17">
        <v>0</v>
      </c>
      <c r="BX1401">
        <v>0</v>
      </c>
      <c r="BY1401">
        <v>0</v>
      </c>
      <c r="BZ1401">
        <v>0</v>
      </c>
      <c r="CA1401">
        <v>0</v>
      </c>
      <c r="CB1401" s="17">
        <v>0</v>
      </c>
      <c r="CC1401">
        <v>0</v>
      </c>
      <c r="CD1401">
        <v>0</v>
      </c>
      <c r="CE1401">
        <v>1</v>
      </c>
      <c r="CF1401">
        <v>1</v>
      </c>
      <c r="CG1401">
        <v>0</v>
      </c>
      <c r="CH1401">
        <v>0</v>
      </c>
      <c r="CI1401">
        <v>0</v>
      </c>
      <c r="CJ1401">
        <v>0</v>
      </c>
      <c r="CK1401">
        <v>0</v>
      </c>
      <c r="CL1401">
        <v>1</v>
      </c>
      <c r="CM1401" s="17">
        <v>0</v>
      </c>
      <c r="CX1401" s="33" t="s">
        <v>85</v>
      </c>
    </row>
    <row r="1402" spans="1:102" x14ac:dyDescent="0.25">
      <c r="A1402">
        <v>1401</v>
      </c>
      <c r="B1402">
        <v>88</v>
      </c>
      <c r="C1402" s="24" t="s">
        <v>4308</v>
      </c>
      <c r="D1402" s="12">
        <v>9.4462528915949981</v>
      </c>
      <c r="E1402" s="13">
        <v>0.14109414326504852</v>
      </c>
      <c r="F1402" s="7">
        <v>66.95</v>
      </c>
      <c r="G1402" s="7">
        <f t="shared" si="354"/>
        <v>9.3051587483299496</v>
      </c>
      <c r="H1402" s="15">
        <f t="shared" si="355"/>
        <v>9.5873470348600467</v>
      </c>
      <c r="I1402" s="11">
        <f t="shared" si="367"/>
        <v>0.16044396301459291</v>
      </c>
      <c r="J1402" s="32">
        <f t="shared" si="368"/>
        <v>2.3964744288960849E-3</v>
      </c>
      <c r="K1402" s="32">
        <f t="shared" si="369"/>
        <v>417.27964544175893</v>
      </c>
      <c r="L1402" s="8">
        <v>1</v>
      </c>
      <c r="M1402" s="9">
        <v>0</v>
      </c>
      <c r="N1402" s="8">
        <v>1</v>
      </c>
      <c r="O1402" s="9">
        <v>0</v>
      </c>
      <c r="P1402" s="9">
        <v>0</v>
      </c>
      <c r="Q1402" s="9">
        <v>0</v>
      </c>
      <c r="R1402" s="9">
        <v>0</v>
      </c>
      <c r="S1402" s="8">
        <v>169650</v>
      </c>
      <c r="T1402" s="9">
        <v>9</v>
      </c>
      <c r="U1402" s="9">
        <f t="shared" si="346"/>
        <v>169640</v>
      </c>
      <c r="V1402" s="9">
        <f t="shared" si="344"/>
        <v>30</v>
      </c>
      <c r="W1402" s="7">
        <f t="shared" si="356"/>
        <v>3.6750000000000007</v>
      </c>
      <c r="X1402" s="7">
        <v>24.852</v>
      </c>
      <c r="Y1402" s="9">
        <v>0</v>
      </c>
      <c r="Z1402" s="9">
        <v>1</v>
      </c>
      <c r="AA1402" s="9">
        <v>0</v>
      </c>
      <c r="AB1402" s="9">
        <v>1</v>
      </c>
      <c r="AC1402" s="9">
        <v>0</v>
      </c>
      <c r="AD1402" s="29">
        <v>0</v>
      </c>
      <c r="AE1402" s="187">
        <v>1</v>
      </c>
      <c r="AF1402" s="9">
        <v>0</v>
      </c>
      <c r="AG1402" s="29">
        <v>0</v>
      </c>
      <c r="AH1402" s="9">
        <v>0</v>
      </c>
      <c r="AI1402" s="29">
        <v>1</v>
      </c>
      <c r="AJ1402" s="20">
        <v>1994</v>
      </c>
      <c r="AK1402" s="32">
        <v>0.59799999999999998</v>
      </c>
      <c r="AL1402" s="32">
        <v>0.11</v>
      </c>
      <c r="AM1402" s="32">
        <f t="shared" si="379"/>
        <v>0.25100000000000006</v>
      </c>
      <c r="AN1402" s="42">
        <v>4.1000000000000002E-2</v>
      </c>
      <c r="AO1402" s="41">
        <f t="shared" si="359"/>
        <v>0.43200000000000005</v>
      </c>
      <c r="AP1402" s="17">
        <v>0.56799999999999995</v>
      </c>
      <c r="AQ1402">
        <v>0</v>
      </c>
      <c r="AR1402" s="39">
        <f t="shared" si="376"/>
        <v>1</v>
      </c>
      <c r="AS1402" t="s">
        <v>98</v>
      </c>
      <c r="AT1402" s="39" t="s">
        <v>98</v>
      </c>
      <c r="AV1402" s="17"/>
      <c r="AW1402">
        <f t="shared" si="362"/>
        <v>0.379</v>
      </c>
      <c r="AX1402" s="17">
        <v>0.621</v>
      </c>
      <c r="AY1402" s="17" t="s">
        <v>12</v>
      </c>
      <c r="BE1402" s="17"/>
      <c r="BH1402" s="17"/>
      <c r="BK1402" s="24">
        <f t="shared" si="364"/>
        <v>34.527000000000001</v>
      </c>
      <c r="BL1402">
        <v>0</v>
      </c>
      <c r="BM1402">
        <v>0</v>
      </c>
      <c r="BN1402">
        <v>0</v>
      </c>
      <c r="BO1402">
        <v>0</v>
      </c>
      <c r="BP1402">
        <v>0</v>
      </c>
      <c r="BQ1402">
        <v>1</v>
      </c>
      <c r="BR1402">
        <v>0</v>
      </c>
      <c r="BS1402" s="17">
        <v>0</v>
      </c>
      <c r="BT1402">
        <v>0</v>
      </c>
      <c r="BU1402">
        <v>0</v>
      </c>
      <c r="BV1402">
        <v>1</v>
      </c>
      <c r="BW1402" s="17">
        <v>0</v>
      </c>
      <c r="BX1402">
        <v>0</v>
      </c>
      <c r="BY1402">
        <v>0</v>
      </c>
      <c r="BZ1402">
        <v>0</v>
      </c>
      <c r="CA1402">
        <v>0</v>
      </c>
      <c r="CB1402" s="17">
        <v>0</v>
      </c>
      <c r="CC1402">
        <v>0</v>
      </c>
      <c r="CD1402">
        <v>0</v>
      </c>
      <c r="CE1402">
        <v>1</v>
      </c>
      <c r="CF1402">
        <v>1</v>
      </c>
      <c r="CG1402">
        <v>0</v>
      </c>
      <c r="CH1402">
        <v>0</v>
      </c>
      <c r="CI1402">
        <v>0</v>
      </c>
      <c r="CJ1402">
        <v>0</v>
      </c>
      <c r="CK1402">
        <v>0</v>
      </c>
      <c r="CL1402">
        <v>1</v>
      </c>
      <c r="CM1402" s="17">
        <v>0</v>
      </c>
      <c r="CX1402" s="33" t="s">
        <v>85</v>
      </c>
    </row>
    <row r="1403" spans="1:102" x14ac:dyDescent="0.25">
      <c r="A1403">
        <v>1402</v>
      </c>
      <c r="B1403">
        <v>89</v>
      </c>
      <c r="C1403" s="24" t="s">
        <v>4319</v>
      </c>
      <c r="D1403" s="12">
        <v>2.5182910509144119</v>
      </c>
      <c r="E1403" s="13">
        <v>0.93818686210536917</v>
      </c>
      <c r="F1403" s="7">
        <v>2.6842105263157894</v>
      </c>
      <c r="G1403" s="7">
        <f t="shared" ref="G1403:G1438" si="380">D1403-E1403</f>
        <v>1.5801041888090426</v>
      </c>
      <c r="H1403" s="15">
        <f t="shared" ref="H1403:H1438" si="381">D1403+E1403</f>
        <v>3.4564779130197811</v>
      </c>
      <c r="I1403" s="11">
        <f t="shared" si="367"/>
        <v>3.4155112827745839E-2</v>
      </c>
      <c r="J1403" s="32">
        <f t="shared" si="368"/>
        <v>1.2724453798571978E-2</v>
      </c>
      <c r="K1403" s="32">
        <f t="shared" si="369"/>
        <v>78.588834996770288</v>
      </c>
      <c r="L1403" s="8">
        <v>0</v>
      </c>
      <c r="M1403" s="9">
        <v>1</v>
      </c>
      <c r="N1403" s="8">
        <v>0</v>
      </c>
      <c r="O1403" s="9">
        <v>0</v>
      </c>
      <c r="P1403" s="9">
        <v>0</v>
      </c>
      <c r="Q1403" s="9">
        <v>1</v>
      </c>
      <c r="R1403" s="9">
        <v>0</v>
      </c>
      <c r="S1403" s="8">
        <v>6184</v>
      </c>
      <c r="T1403" s="9">
        <v>14</v>
      </c>
      <c r="U1403" s="9">
        <f t="shared" si="346"/>
        <v>6169</v>
      </c>
      <c r="V1403" s="9">
        <f t="shared" si="344"/>
        <v>36</v>
      </c>
      <c r="W1403" s="7">
        <v>13</v>
      </c>
      <c r="X1403" s="7">
        <v>5.008</v>
      </c>
      <c r="Y1403" s="9">
        <v>0</v>
      </c>
      <c r="Z1403" s="9">
        <v>1</v>
      </c>
      <c r="AA1403" s="9">
        <v>1</v>
      </c>
      <c r="AB1403" s="9">
        <v>0</v>
      </c>
      <c r="AC1403" s="9">
        <v>0</v>
      </c>
      <c r="AD1403" s="29">
        <v>0</v>
      </c>
      <c r="AE1403" s="187">
        <v>0</v>
      </c>
      <c r="AF1403" s="9">
        <v>0</v>
      </c>
      <c r="AG1403" s="29">
        <v>1</v>
      </c>
      <c r="AH1403" s="9">
        <v>0</v>
      </c>
      <c r="AI1403" s="29">
        <v>1</v>
      </c>
      <c r="AJ1403" s="20">
        <v>1979</v>
      </c>
      <c r="AK1403" s="32">
        <f>0.0035/2</f>
        <v>1.75E-3</v>
      </c>
      <c r="AL1403" s="32">
        <f>0.0035/2</f>
        <v>1.75E-3</v>
      </c>
      <c r="AM1403" s="32">
        <f>1-AN1403-AL1403-AK1403</f>
        <v>0.6855</v>
      </c>
      <c r="AN1403" s="42">
        <v>0.311</v>
      </c>
      <c r="AO1403" s="41" t="s">
        <v>98</v>
      </c>
      <c r="AP1403" s="17" t="s">
        <v>98</v>
      </c>
      <c r="AQ1403">
        <v>0.54800000000000004</v>
      </c>
      <c r="AR1403" s="39">
        <f t="shared" si="376"/>
        <v>0.45199999999999996</v>
      </c>
      <c r="AS1403" t="s">
        <v>98</v>
      </c>
      <c r="AT1403" s="39" t="s">
        <v>98</v>
      </c>
      <c r="AV1403" s="17"/>
      <c r="AW1403" t="s">
        <v>98</v>
      </c>
      <c r="AX1403" s="17" t="s">
        <v>98</v>
      </c>
      <c r="AY1403" s="17" t="s">
        <v>233</v>
      </c>
      <c r="BE1403" s="17"/>
      <c r="BH1403" s="17"/>
      <c r="BK1403" s="24">
        <v>25</v>
      </c>
      <c r="BL1403">
        <v>1</v>
      </c>
      <c r="BM1403">
        <v>0</v>
      </c>
      <c r="BN1403" s="179">
        <v>0</v>
      </c>
      <c r="BO1403" s="179">
        <v>0</v>
      </c>
      <c r="BP1403" s="179">
        <v>0</v>
      </c>
      <c r="BQ1403" s="179">
        <v>0</v>
      </c>
      <c r="BR1403" s="179">
        <v>0</v>
      </c>
      <c r="BS1403" s="17">
        <v>0</v>
      </c>
      <c r="BT1403" s="179">
        <v>1</v>
      </c>
      <c r="BU1403" s="179">
        <v>0</v>
      </c>
      <c r="BV1403" s="179">
        <v>0</v>
      </c>
      <c r="BW1403" s="17">
        <v>0</v>
      </c>
      <c r="BX1403" s="179">
        <v>0</v>
      </c>
      <c r="BY1403" s="179">
        <v>0</v>
      </c>
      <c r="BZ1403" s="179">
        <v>0</v>
      </c>
      <c r="CA1403" s="179">
        <v>0</v>
      </c>
      <c r="CB1403" s="17">
        <v>0</v>
      </c>
      <c r="CC1403" s="179">
        <v>0</v>
      </c>
      <c r="CD1403" s="179">
        <v>0</v>
      </c>
      <c r="CE1403" s="179">
        <v>1</v>
      </c>
      <c r="CF1403" s="179">
        <v>0</v>
      </c>
      <c r="CG1403" s="179">
        <v>1</v>
      </c>
      <c r="CH1403" s="179">
        <v>0</v>
      </c>
      <c r="CI1403">
        <v>1</v>
      </c>
      <c r="CJ1403">
        <v>0</v>
      </c>
      <c r="CK1403">
        <v>0</v>
      </c>
      <c r="CL1403">
        <v>0</v>
      </c>
      <c r="CM1403" s="17">
        <v>0</v>
      </c>
      <c r="CX1403" s="33" t="s">
        <v>85</v>
      </c>
    </row>
    <row r="1404" spans="1:102" x14ac:dyDescent="0.25">
      <c r="A1404">
        <v>1403</v>
      </c>
      <c r="B1404">
        <v>89</v>
      </c>
      <c r="C1404" s="24" t="s">
        <v>4319</v>
      </c>
      <c r="D1404" s="12">
        <v>2.567051239664675</v>
      </c>
      <c r="E1404" s="13">
        <v>0.69112917990972023</v>
      </c>
      <c r="F1404" s="7">
        <v>3.714285714285714</v>
      </c>
      <c r="G1404" s="7">
        <f t="shared" si="380"/>
        <v>1.8759220597549549</v>
      </c>
      <c r="H1404" s="15">
        <f t="shared" si="381"/>
        <v>3.2581804195743951</v>
      </c>
      <c r="I1404" s="11">
        <f t="shared" si="367"/>
        <v>4.7237059191785072E-2</v>
      </c>
      <c r="J1404" s="32">
        <f t="shared" si="368"/>
        <v>1.2717669782403674E-2</v>
      </c>
      <c r="K1404" s="32">
        <f t="shared" si="369"/>
        <v>78.630756821789191</v>
      </c>
      <c r="L1404" s="8">
        <v>0</v>
      </c>
      <c r="M1404" s="9">
        <v>1</v>
      </c>
      <c r="N1404" s="8">
        <v>0</v>
      </c>
      <c r="O1404" s="9">
        <v>0</v>
      </c>
      <c r="P1404" s="9">
        <v>0</v>
      </c>
      <c r="Q1404" s="9">
        <v>1</v>
      </c>
      <c r="R1404" s="9">
        <v>0</v>
      </c>
      <c r="S1404" s="8">
        <v>6184</v>
      </c>
      <c r="T1404" s="9">
        <v>14</v>
      </c>
      <c r="U1404" s="9">
        <f t="shared" si="346"/>
        <v>6169</v>
      </c>
      <c r="V1404" s="9">
        <f t="shared" si="344"/>
        <v>36</v>
      </c>
      <c r="W1404" s="7">
        <v>13</v>
      </c>
      <c r="X1404" s="7">
        <v>5.008</v>
      </c>
      <c r="Y1404" s="9">
        <v>0</v>
      </c>
      <c r="Z1404" s="9">
        <v>1</v>
      </c>
      <c r="AA1404" s="9">
        <v>1</v>
      </c>
      <c r="AB1404" s="9">
        <v>0</v>
      </c>
      <c r="AC1404" s="9">
        <v>0</v>
      </c>
      <c r="AD1404" s="29">
        <v>0</v>
      </c>
      <c r="AE1404" s="187">
        <v>0</v>
      </c>
      <c r="AF1404" s="9">
        <v>0</v>
      </c>
      <c r="AG1404" s="29">
        <v>1</v>
      </c>
      <c r="AH1404" s="9">
        <v>0</v>
      </c>
      <c r="AI1404" s="29">
        <v>1</v>
      </c>
      <c r="AJ1404" s="20">
        <v>1979</v>
      </c>
      <c r="AK1404" s="32">
        <f t="shared" ref="AK1404:AL1414" si="382">0.0035/2</f>
        <v>1.75E-3</v>
      </c>
      <c r="AL1404" s="32">
        <f t="shared" si="382"/>
        <v>1.75E-3</v>
      </c>
      <c r="AM1404" s="32">
        <f t="shared" ref="AM1404:AM1414" si="383">1-AN1404-AL1404-AK1404</f>
        <v>0.6855</v>
      </c>
      <c r="AN1404" s="42">
        <v>0.311</v>
      </c>
      <c r="AO1404" s="41" t="s">
        <v>98</v>
      </c>
      <c r="AP1404" s="17" t="s">
        <v>98</v>
      </c>
      <c r="AQ1404">
        <v>0.54800000000000004</v>
      </c>
      <c r="AR1404" s="39">
        <f t="shared" si="376"/>
        <v>0.45199999999999996</v>
      </c>
      <c r="AS1404" t="s">
        <v>98</v>
      </c>
      <c r="AT1404" s="39" t="s">
        <v>98</v>
      </c>
      <c r="AV1404" s="17"/>
      <c r="AW1404" t="s">
        <v>98</v>
      </c>
      <c r="AX1404" s="17" t="s">
        <v>98</v>
      </c>
      <c r="AY1404" s="17" t="s">
        <v>233</v>
      </c>
      <c r="BE1404" s="17"/>
      <c r="BH1404" s="17"/>
      <c r="BK1404" s="24">
        <v>25</v>
      </c>
      <c r="BL1404">
        <v>1</v>
      </c>
      <c r="BM1404">
        <v>0</v>
      </c>
      <c r="BN1404" s="179">
        <v>0</v>
      </c>
      <c r="BO1404" s="179">
        <v>0</v>
      </c>
      <c r="BP1404" s="179">
        <v>0</v>
      </c>
      <c r="BQ1404" s="179">
        <v>0</v>
      </c>
      <c r="BR1404" s="179">
        <v>0</v>
      </c>
      <c r="BS1404" s="17">
        <v>0</v>
      </c>
      <c r="BT1404" s="179">
        <v>1</v>
      </c>
      <c r="BU1404" s="179">
        <v>0</v>
      </c>
      <c r="BV1404" s="179">
        <v>0</v>
      </c>
      <c r="BW1404" s="17">
        <v>0</v>
      </c>
      <c r="BX1404" s="179">
        <v>0</v>
      </c>
      <c r="BY1404" s="179">
        <v>0</v>
      </c>
      <c r="BZ1404" s="179">
        <v>0</v>
      </c>
      <c r="CA1404" s="179">
        <v>0</v>
      </c>
      <c r="CB1404" s="17">
        <v>0</v>
      </c>
      <c r="CC1404" s="179">
        <v>0</v>
      </c>
      <c r="CD1404" s="179">
        <v>0</v>
      </c>
      <c r="CE1404" s="179">
        <v>1</v>
      </c>
      <c r="CF1404" s="179">
        <v>0</v>
      </c>
      <c r="CG1404" s="179">
        <v>1</v>
      </c>
      <c r="CH1404" s="179">
        <v>0</v>
      </c>
      <c r="CI1404">
        <v>1</v>
      </c>
      <c r="CJ1404">
        <v>0</v>
      </c>
      <c r="CK1404">
        <v>0</v>
      </c>
      <c r="CL1404">
        <v>0</v>
      </c>
      <c r="CM1404" s="17">
        <v>0</v>
      </c>
      <c r="CX1404" s="33" t="s">
        <v>85</v>
      </c>
    </row>
    <row r="1405" spans="1:102" x14ac:dyDescent="0.25">
      <c r="A1405">
        <v>1404</v>
      </c>
      <c r="B1405">
        <v>89</v>
      </c>
      <c r="C1405" s="24" t="s">
        <v>4319</v>
      </c>
      <c r="D1405" s="12">
        <v>3.4204697615358493</v>
      </c>
      <c r="E1405" s="13">
        <v>0.40380545795909339</v>
      </c>
      <c r="F1405" s="7">
        <v>8.470588235294116</v>
      </c>
      <c r="G1405" s="7">
        <f t="shared" si="380"/>
        <v>3.0166643035767557</v>
      </c>
      <c r="H1405" s="15">
        <f t="shared" si="381"/>
        <v>3.8242752194949428</v>
      </c>
      <c r="I1405" s="11">
        <f t="shared" si="367"/>
        <v>0.10722477606810527</v>
      </c>
      <c r="J1405" s="32">
        <f t="shared" si="368"/>
        <v>1.2658480508040209E-2</v>
      </c>
      <c r="K1405" s="32">
        <f t="shared" si="369"/>
        <v>78.998423180794589</v>
      </c>
      <c r="L1405" s="8">
        <v>0</v>
      </c>
      <c r="M1405" s="9">
        <v>1</v>
      </c>
      <c r="N1405" s="8">
        <v>0</v>
      </c>
      <c r="O1405" s="9">
        <v>0</v>
      </c>
      <c r="P1405" s="9">
        <v>0</v>
      </c>
      <c r="Q1405" s="9">
        <v>1</v>
      </c>
      <c r="R1405" s="9">
        <v>0</v>
      </c>
      <c r="S1405" s="8">
        <v>6184</v>
      </c>
      <c r="T1405" s="9">
        <v>14</v>
      </c>
      <c r="U1405" s="9">
        <f t="shared" si="346"/>
        <v>6169</v>
      </c>
      <c r="V1405" s="9">
        <f t="shared" si="344"/>
        <v>36</v>
      </c>
      <c r="W1405" s="7">
        <v>15</v>
      </c>
      <c r="X1405" s="7">
        <v>5.008</v>
      </c>
      <c r="Y1405" s="9">
        <v>0</v>
      </c>
      <c r="Z1405" s="9">
        <v>1</v>
      </c>
      <c r="AA1405" s="9">
        <v>1</v>
      </c>
      <c r="AB1405" s="9">
        <v>0</v>
      </c>
      <c r="AC1405" s="9">
        <v>0</v>
      </c>
      <c r="AD1405" s="29">
        <v>0</v>
      </c>
      <c r="AE1405" s="187">
        <v>0</v>
      </c>
      <c r="AF1405" s="9">
        <v>0</v>
      </c>
      <c r="AG1405" s="29">
        <v>1</v>
      </c>
      <c r="AH1405" s="9">
        <v>0</v>
      </c>
      <c r="AI1405" s="29">
        <v>1</v>
      </c>
      <c r="AJ1405" s="20">
        <v>1979</v>
      </c>
      <c r="AK1405" s="32">
        <f t="shared" si="382"/>
        <v>1.75E-3</v>
      </c>
      <c r="AL1405" s="32">
        <f t="shared" si="382"/>
        <v>1.75E-3</v>
      </c>
      <c r="AM1405" s="32">
        <f t="shared" si="383"/>
        <v>0.6855</v>
      </c>
      <c r="AN1405" s="42">
        <v>0.311</v>
      </c>
      <c r="AO1405" s="41" t="s">
        <v>98</v>
      </c>
      <c r="AP1405" s="17" t="s">
        <v>98</v>
      </c>
      <c r="AQ1405">
        <v>0.54800000000000004</v>
      </c>
      <c r="AR1405" s="39">
        <f t="shared" si="376"/>
        <v>0.45199999999999996</v>
      </c>
      <c r="AS1405" t="s">
        <v>98</v>
      </c>
      <c r="AT1405" s="39" t="s">
        <v>98</v>
      </c>
      <c r="AV1405" s="17"/>
      <c r="AW1405" t="s">
        <v>98</v>
      </c>
      <c r="AX1405" s="17" t="s">
        <v>98</v>
      </c>
      <c r="AY1405" s="17" t="s">
        <v>233</v>
      </c>
      <c r="BE1405" s="17"/>
      <c r="BH1405" s="17"/>
      <c r="BK1405" s="24">
        <v>25</v>
      </c>
      <c r="BL1405">
        <v>1</v>
      </c>
      <c r="BM1405">
        <v>0</v>
      </c>
      <c r="BN1405" s="179">
        <v>0</v>
      </c>
      <c r="BO1405" s="179">
        <v>0</v>
      </c>
      <c r="BP1405" s="179">
        <v>0</v>
      </c>
      <c r="BQ1405" s="179">
        <v>0</v>
      </c>
      <c r="BR1405" s="179">
        <v>0</v>
      </c>
      <c r="BS1405" s="17">
        <v>0</v>
      </c>
      <c r="BT1405" s="179">
        <v>1</v>
      </c>
      <c r="BU1405" s="179">
        <v>0</v>
      </c>
      <c r="BV1405" s="179">
        <v>0</v>
      </c>
      <c r="BW1405" s="17">
        <v>0</v>
      </c>
      <c r="BX1405" s="179">
        <v>0</v>
      </c>
      <c r="BY1405" s="179">
        <v>0</v>
      </c>
      <c r="BZ1405" s="179">
        <v>0</v>
      </c>
      <c r="CA1405" s="179">
        <v>0</v>
      </c>
      <c r="CB1405" s="17">
        <v>0</v>
      </c>
      <c r="CC1405" s="179">
        <v>0</v>
      </c>
      <c r="CD1405" s="179">
        <v>0</v>
      </c>
      <c r="CE1405" s="179">
        <v>1</v>
      </c>
      <c r="CF1405" s="179">
        <v>0</v>
      </c>
      <c r="CG1405" s="179">
        <v>1</v>
      </c>
      <c r="CH1405" s="179">
        <v>0</v>
      </c>
      <c r="CI1405">
        <v>1</v>
      </c>
      <c r="CJ1405">
        <v>0</v>
      </c>
      <c r="CK1405">
        <v>0</v>
      </c>
      <c r="CL1405">
        <v>0</v>
      </c>
      <c r="CM1405" s="17">
        <v>0</v>
      </c>
      <c r="CX1405" s="33" t="s">
        <v>85</v>
      </c>
    </row>
    <row r="1406" spans="1:102" x14ac:dyDescent="0.25">
      <c r="A1406">
        <v>1405</v>
      </c>
      <c r="B1406">
        <v>89</v>
      </c>
      <c r="C1406" s="24" t="s">
        <v>4319</v>
      </c>
      <c r="D1406" s="12">
        <v>2.6632299999280518</v>
      </c>
      <c r="E1406" s="13">
        <v>0.29005475246741153</v>
      </c>
      <c r="F1406" s="7">
        <v>9.1818181818181834</v>
      </c>
      <c r="G1406" s="7">
        <f t="shared" si="380"/>
        <v>2.3731752474606402</v>
      </c>
      <c r="H1406" s="15">
        <f t="shared" si="381"/>
        <v>2.9532847523954633</v>
      </c>
      <c r="I1406" s="11">
        <f t="shared" si="367"/>
        <v>0.1161111310477527</v>
      </c>
      <c r="J1406" s="32">
        <f t="shared" si="368"/>
        <v>1.2645766747775044E-2</v>
      </c>
      <c r="K1406" s="32">
        <f t="shared" si="369"/>
        <v>79.077846361189984</v>
      </c>
      <c r="L1406" s="8">
        <v>0</v>
      </c>
      <c r="M1406" s="9">
        <v>1</v>
      </c>
      <c r="N1406" s="8">
        <v>0</v>
      </c>
      <c r="O1406" s="9">
        <v>0</v>
      </c>
      <c r="P1406" s="9">
        <v>0</v>
      </c>
      <c r="Q1406" s="9">
        <v>1</v>
      </c>
      <c r="R1406" s="9">
        <v>0</v>
      </c>
      <c r="S1406" s="8">
        <v>6184</v>
      </c>
      <c r="T1406" s="9">
        <v>14</v>
      </c>
      <c r="U1406" s="9">
        <f t="shared" si="346"/>
        <v>6169</v>
      </c>
      <c r="V1406" s="9">
        <f t="shared" si="344"/>
        <v>36</v>
      </c>
      <c r="W1406" s="7">
        <v>17</v>
      </c>
      <c r="X1406" s="7">
        <v>5.008</v>
      </c>
      <c r="Y1406" s="9">
        <v>0</v>
      </c>
      <c r="Z1406" s="9">
        <v>1</v>
      </c>
      <c r="AA1406" s="9">
        <v>1</v>
      </c>
      <c r="AB1406" s="9">
        <v>0</v>
      </c>
      <c r="AC1406" s="9">
        <v>0</v>
      </c>
      <c r="AD1406" s="29">
        <v>0</v>
      </c>
      <c r="AE1406" s="187">
        <v>0</v>
      </c>
      <c r="AF1406" s="9">
        <v>0</v>
      </c>
      <c r="AG1406" s="29">
        <v>1</v>
      </c>
      <c r="AH1406" s="9">
        <v>0</v>
      </c>
      <c r="AI1406" s="29">
        <v>1</v>
      </c>
      <c r="AJ1406" s="20">
        <v>1979</v>
      </c>
      <c r="AK1406" s="32">
        <f t="shared" si="382"/>
        <v>1.75E-3</v>
      </c>
      <c r="AL1406" s="32">
        <f t="shared" si="382"/>
        <v>1.75E-3</v>
      </c>
      <c r="AM1406" s="32">
        <f t="shared" si="383"/>
        <v>0.6855</v>
      </c>
      <c r="AN1406" s="42">
        <v>0.311</v>
      </c>
      <c r="AO1406" s="41" t="s">
        <v>98</v>
      </c>
      <c r="AP1406" s="17" t="s">
        <v>98</v>
      </c>
      <c r="AQ1406">
        <v>0.54800000000000004</v>
      </c>
      <c r="AR1406" s="39">
        <f t="shared" si="376"/>
        <v>0.45199999999999996</v>
      </c>
      <c r="AS1406" t="s">
        <v>98</v>
      </c>
      <c r="AT1406" s="39" t="s">
        <v>98</v>
      </c>
      <c r="AV1406" s="17"/>
      <c r="AW1406" t="s">
        <v>98</v>
      </c>
      <c r="AX1406" s="17" t="s">
        <v>98</v>
      </c>
      <c r="AY1406" s="17" t="s">
        <v>233</v>
      </c>
      <c r="BE1406" s="17"/>
      <c r="BH1406" s="17"/>
      <c r="BK1406" s="24">
        <v>25</v>
      </c>
      <c r="BL1406">
        <v>1</v>
      </c>
      <c r="BM1406">
        <v>0</v>
      </c>
      <c r="BN1406" s="179">
        <v>0</v>
      </c>
      <c r="BO1406" s="179">
        <v>0</v>
      </c>
      <c r="BP1406" s="179">
        <v>0</v>
      </c>
      <c r="BQ1406" s="179">
        <v>0</v>
      </c>
      <c r="BR1406" s="179">
        <v>0</v>
      </c>
      <c r="BS1406" s="17">
        <v>0</v>
      </c>
      <c r="BT1406" s="179">
        <v>1</v>
      </c>
      <c r="BU1406" s="179">
        <v>0</v>
      </c>
      <c r="BV1406" s="179">
        <v>0</v>
      </c>
      <c r="BW1406" s="17">
        <v>0</v>
      </c>
      <c r="BX1406" s="179">
        <v>0</v>
      </c>
      <c r="BY1406" s="179">
        <v>0</v>
      </c>
      <c r="BZ1406" s="179">
        <v>0</v>
      </c>
      <c r="CA1406" s="179">
        <v>0</v>
      </c>
      <c r="CB1406" s="17">
        <v>0</v>
      </c>
      <c r="CC1406" s="179">
        <v>0</v>
      </c>
      <c r="CD1406" s="179">
        <v>0</v>
      </c>
      <c r="CE1406" s="179">
        <v>1</v>
      </c>
      <c r="CF1406" s="179">
        <v>0</v>
      </c>
      <c r="CG1406" s="179">
        <v>1</v>
      </c>
      <c r="CH1406" s="179">
        <v>0</v>
      </c>
      <c r="CI1406">
        <v>1</v>
      </c>
      <c r="CJ1406">
        <v>0</v>
      </c>
      <c r="CK1406">
        <v>0</v>
      </c>
      <c r="CL1406">
        <v>0</v>
      </c>
      <c r="CM1406" s="17">
        <v>0</v>
      </c>
      <c r="CX1406" s="33" t="s">
        <v>85</v>
      </c>
    </row>
    <row r="1407" spans="1:102" x14ac:dyDescent="0.25">
      <c r="A1407">
        <v>1406</v>
      </c>
      <c r="B1407">
        <v>89</v>
      </c>
      <c r="C1407" s="24" t="s">
        <v>4319</v>
      </c>
      <c r="D1407" s="12">
        <v>2.6157882589224135</v>
      </c>
      <c r="E1407" s="13">
        <v>0.93773541357595969</v>
      </c>
      <c r="F1407" s="7">
        <v>2.7894736842105261</v>
      </c>
      <c r="G1407" s="7">
        <f t="shared" si="380"/>
        <v>1.6780528453464538</v>
      </c>
      <c r="H1407" s="15">
        <f t="shared" si="381"/>
        <v>3.5535236724983732</v>
      </c>
      <c r="I1407" s="11">
        <f t="shared" si="367"/>
        <v>3.5498621065217645E-2</v>
      </c>
      <c r="J1407" s="32">
        <f t="shared" si="368"/>
        <v>1.2725920759228968E-2</v>
      </c>
      <c r="K1407" s="32">
        <f t="shared" si="369"/>
        <v>78.579775791452249</v>
      </c>
      <c r="L1407" s="8">
        <v>0</v>
      </c>
      <c r="M1407" s="9">
        <v>1</v>
      </c>
      <c r="N1407" s="8">
        <v>0</v>
      </c>
      <c r="O1407" s="9">
        <v>0</v>
      </c>
      <c r="P1407" s="9">
        <v>0</v>
      </c>
      <c r="Q1407" s="9">
        <v>1</v>
      </c>
      <c r="R1407" s="9">
        <v>0</v>
      </c>
      <c r="S1407" s="8">
        <v>6184</v>
      </c>
      <c r="T1407" s="9">
        <v>16</v>
      </c>
      <c r="U1407" s="9">
        <f t="shared" si="346"/>
        <v>6167</v>
      </c>
      <c r="V1407" s="9">
        <f t="shared" si="344"/>
        <v>36</v>
      </c>
      <c r="W1407" s="7">
        <v>13</v>
      </c>
      <c r="X1407" s="7">
        <v>5.008</v>
      </c>
      <c r="Y1407" s="9">
        <v>0</v>
      </c>
      <c r="Z1407" s="9">
        <v>1</v>
      </c>
      <c r="AA1407" s="9">
        <v>1</v>
      </c>
      <c r="AB1407" s="9">
        <v>0</v>
      </c>
      <c r="AC1407" s="9">
        <v>0</v>
      </c>
      <c r="AD1407" s="29">
        <v>0</v>
      </c>
      <c r="AE1407" s="187">
        <v>0</v>
      </c>
      <c r="AF1407" s="9">
        <v>0</v>
      </c>
      <c r="AG1407" s="29">
        <v>1</v>
      </c>
      <c r="AH1407" s="9">
        <v>0</v>
      </c>
      <c r="AI1407" s="29">
        <v>1</v>
      </c>
      <c r="AJ1407" s="20">
        <v>1979</v>
      </c>
      <c r="AK1407" s="32">
        <f t="shared" si="382"/>
        <v>1.75E-3</v>
      </c>
      <c r="AL1407" s="32">
        <f t="shared" si="382"/>
        <v>1.75E-3</v>
      </c>
      <c r="AM1407" s="32">
        <f t="shared" si="383"/>
        <v>0.6855</v>
      </c>
      <c r="AN1407" s="42">
        <v>0.311</v>
      </c>
      <c r="AO1407" s="41" t="s">
        <v>98</v>
      </c>
      <c r="AP1407" s="17" t="s">
        <v>98</v>
      </c>
      <c r="AQ1407">
        <v>0.54800000000000004</v>
      </c>
      <c r="AR1407" s="39">
        <f t="shared" si="376"/>
        <v>0.45199999999999996</v>
      </c>
      <c r="AS1407" t="s">
        <v>98</v>
      </c>
      <c r="AT1407" s="39" t="s">
        <v>98</v>
      </c>
      <c r="AV1407" s="17"/>
      <c r="AW1407" t="s">
        <v>98</v>
      </c>
      <c r="AX1407" s="17" t="s">
        <v>98</v>
      </c>
      <c r="AY1407" s="17" t="s">
        <v>233</v>
      </c>
      <c r="BE1407" s="17"/>
      <c r="BH1407" s="17"/>
      <c r="BK1407" s="24">
        <v>25</v>
      </c>
      <c r="BL1407">
        <v>1</v>
      </c>
      <c r="BM1407">
        <v>0</v>
      </c>
      <c r="BN1407" s="179">
        <v>0</v>
      </c>
      <c r="BO1407" s="179">
        <v>0</v>
      </c>
      <c r="BP1407" s="179">
        <v>0</v>
      </c>
      <c r="BQ1407" s="179">
        <v>0</v>
      </c>
      <c r="BR1407" s="179">
        <v>0</v>
      </c>
      <c r="BS1407" s="17">
        <v>0</v>
      </c>
      <c r="BT1407" s="179">
        <v>1</v>
      </c>
      <c r="BU1407" s="179">
        <v>0</v>
      </c>
      <c r="BV1407" s="179">
        <v>0</v>
      </c>
      <c r="BW1407" s="17">
        <v>0</v>
      </c>
      <c r="BX1407" s="179">
        <v>0</v>
      </c>
      <c r="BY1407" s="179">
        <v>0</v>
      </c>
      <c r="BZ1407" s="179">
        <v>0</v>
      </c>
      <c r="CA1407" s="179">
        <v>0</v>
      </c>
      <c r="CB1407" s="17">
        <v>0</v>
      </c>
      <c r="CC1407" s="179">
        <v>0</v>
      </c>
      <c r="CD1407" s="179">
        <v>0</v>
      </c>
      <c r="CE1407" s="179">
        <v>1</v>
      </c>
      <c r="CF1407" s="179">
        <v>0</v>
      </c>
      <c r="CG1407" s="179">
        <v>1</v>
      </c>
      <c r="CH1407" s="179">
        <v>0</v>
      </c>
      <c r="CI1407">
        <v>1</v>
      </c>
      <c r="CJ1407">
        <v>0</v>
      </c>
      <c r="CK1407">
        <v>0</v>
      </c>
      <c r="CL1407">
        <v>0</v>
      </c>
      <c r="CM1407" s="17">
        <v>0</v>
      </c>
      <c r="CX1407" s="33" t="s">
        <v>85</v>
      </c>
    </row>
    <row r="1408" spans="1:102" x14ac:dyDescent="0.25">
      <c r="A1408">
        <v>1407</v>
      </c>
      <c r="B1408">
        <v>89</v>
      </c>
      <c r="C1408" s="24" t="s">
        <v>4319</v>
      </c>
      <c r="D1408" s="12">
        <v>2.5182910509144119</v>
      </c>
      <c r="E1408" s="13">
        <v>0.69129558260395629</v>
      </c>
      <c r="F1408" s="7">
        <v>3.6428571428571423</v>
      </c>
      <c r="G1408" s="7">
        <f t="shared" si="380"/>
        <v>1.8269954683104555</v>
      </c>
      <c r="H1408" s="15">
        <f t="shared" si="381"/>
        <v>3.2095866335183683</v>
      </c>
      <c r="I1408" s="11">
        <f t="shared" si="367"/>
        <v>4.6338119127999365E-2</v>
      </c>
      <c r="J1408" s="32">
        <f t="shared" si="368"/>
        <v>1.2720267995921398E-2</v>
      </c>
      <c r="K1408" s="32">
        <f t="shared" si="369"/>
        <v>78.614695879099244</v>
      </c>
      <c r="L1408" s="8">
        <v>0</v>
      </c>
      <c r="M1408" s="9">
        <v>1</v>
      </c>
      <c r="N1408" s="8">
        <v>0</v>
      </c>
      <c r="O1408" s="9">
        <v>0</v>
      </c>
      <c r="P1408" s="9">
        <v>0</v>
      </c>
      <c r="Q1408" s="9">
        <v>1</v>
      </c>
      <c r="R1408" s="9">
        <v>0</v>
      </c>
      <c r="S1408" s="8">
        <v>6184</v>
      </c>
      <c r="T1408" s="9">
        <v>16</v>
      </c>
      <c r="U1408" s="9">
        <f t="shared" si="346"/>
        <v>6167</v>
      </c>
      <c r="V1408" s="9">
        <f t="shared" si="344"/>
        <v>36</v>
      </c>
      <c r="W1408" s="7">
        <v>13</v>
      </c>
      <c r="X1408" s="7">
        <v>5.008</v>
      </c>
      <c r="Y1408" s="9">
        <v>0</v>
      </c>
      <c r="Z1408" s="9">
        <v>1</v>
      </c>
      <c r="AA1408" s="9">
        <v>1</v>
      </c>
      <c r="AB1408" s="9">
        <v>0</v>
      </c>
      <c r="AC1408" s="9">
        <v>0</v>
      </c>
      <c r="AD1408" s="29">
        <v>0</v>
      </c>
      <c r="AE1408" s="187">
        <v>0</v>
      </c>
      <c r="AF1408" s="9">
        <v>0</v>
      </c>
      <c r="AG1408" s="29">
        <v>1</v>
      </c>
      <c r="AH1408" s="9">
        <v>0</v>
      </c>
      <c r="AI1408" s="29">
        <v>1</v>
      </c>
      <c r="AJ1408" s="20">
        <v>1979</v>
      </c>
      <c r="AK1408" s="32">
        <f t="shared" si="382"/>
        <v>1.75E-3</v>
      </c>
      <c r="AL1408" s="32">
        <f t="shared" si="382"/>
        <v>1.75E-3</v>
      </c>
      <c r="AM1408" s="32">
        <f t="shared" si="383"/>
        <v>0.6855</v>
      </c>
      <c r="AN1408" s="42">
        <v>0.311</v>
      </c>
      <c r="AO1408" s="41" t="s">
        <v>98</v>
      </c>
      <c r="AP1408" s="17" t="s">
        <v>98</v>
      </c>
      <c r="AQ1408">
        <v>0.54800000000000004</v>
      </c>
      <c r="AR1408" s="39">
        <f t="shared" si="376"/>
        <v>0.45199999999999996</v>
      </c>
      <c r="AS1408" t="s">
        <v>98</v>
      </c>
      <c r="AT1408" s="39" t="s">
        <v>98</v>
      </c>
      <c r="AV1408" s="17"/>
      <c r="AW1408" t="s">
        <v>98</v>
      </c>
      <c r="AX1408" s="17" t="s">
        <v>98</v>
      </c>
      <c r="AY1408" s="17" t="s">
        <v>233</v>
      </c>
      <c r="BE1408" s="17"/>
      <c r="BH1408" s="17"/>
      <c r="BK1408" s="24">
        <v>25</v>
      </c>
      <c r="BL1408">
        <v>1</v>
      </c>
      <c r="BM1408">
        <v>0</v>
      </c>
      <c r="BN1408" s="179">
        <v>0</v>
      </c>
      <c r="BO1408" s="179">
        <v>0</v>
      </c>
      <c r="BP1408" s="179">
        <v>0</v>
      </c>
      <c r="BQ1408" s="179">
        <v>0</v>
      </c>
      <c r="BR1408" s="179">
        <v>0</v>
      </c>
      <c r="BS1408" s="17">
        <v>0</v>
      </c>
      <c r="BT1408" s="179">
        <v>1</v>
      </c>
      <c r="BU1408" s="179">
        <v>0</v>
      </c>
      <c r="BV1408" s="179">
        <v>0</v>
      </c>
      <c r="BW1408" s="17">
        <v>0</v>
      </c>
      <c r="BX1408" s="179">
        <v>0</v>
      </c>
      <c r="BY1408" s="179">
        <v>0</v>
      </c>
      <c r="BZ1408" s="179">
        <v>0</v>
      </c>
      <c r="CA1408" s="179">
        <v>0</v>
      </c>
      <c r="CB1408" s="17">
        <v>0</v>
      </c>
      <c r="CC1408" s="179">
        <v>0</v>
      </c>
      <c r="CD1408" s="179">
        <v>0</v>
      </c>
      <c r="CE1408" s="179">
        <v>1</v>
      </c>
      <c r="CF1408" s="179">
        <v>0</v>
      </c>
      <c r="CG1408" s="179">
        <v>1</v>
      </c>
      <c r="CH1408" s="179">
        <v>0</v>
      </c>
      <c r="CI1408">
        <v>1</v>
      </c>
      <c r="CJ1408">
        <v>0</v>
      </c>
      <c r="CK1408">
        <v>0</v>
      </c>
      <c r="CL1408">
        <v>0</v>
      </c>
      <c r="CM1408" s="17">
        <v>0</v>
      </c>
      <c r="CX1408" s="33" t="s">
        <v>85</v>
      </c>
    </row>
    <row r="1409" spans="1:102" x14ac:dyDescent="0.25">
      <c r="A1409">
        <v>1408</v>
      </c>
      <c r="B1409">
        <v>89</v>
      </c>
      <c r="C1409" s="24" t="s">
        <v>4319</v>
      </c>
      <c r="D1409" s="12">
        <v>3.3299484758959608</v>
      </c>
      <c r="E1409" s="13">
        <v>0.42813623261519484</v>
      </c>
      <c r="F1409" s="7">
        <v>7.7777777777777795</v>
      </c>
      <c r="G1409" s="7">
        <f t="shared" si="380"/>
        <v>2.9018122432807658</v>
      </c>
      <c r="H1409" s="15">
        <f t="shared" si="381"/>
        <v>3.7580847085111557</v>
      </c>
      <c r="I1409" s="11">
        <f t="shared" si="367"/>
        <v>9.8559587621240299E-2</v>
      </c>
      <c r="J1409" s="32">
        <f t="shared" si="368"/>
        <v>1.2671946979873751E-2</v>
      </c>
      <c r="K1409" s="32">
        <f t="shared" si="369"/>
        <v>78.91447159526885</v>
      </c>
      <c r="L1409" s="8">
        <v>0</v>
      </c>
      <c r="M1409" s="9">
        <v>1</v>
      </c>
      <c r="N1409" s="8">
        <v>0</v>
      </c>
      <c r="O1409" s="9">
        <v>0</v>
      </c>
      <c r="P1409" s="9">
        <v>0</v>
      </c>
      <c r="Q1409" s="9">
        <v>1</v>
      </c>
      <c r="R1409" s="9">
        <v>0</v>
      </c>
      <c r="S1409" s="8">
        <v>6184</v>
      </c>
      <c r="T1409" s="9">
        <v>16</v>
      </c>
      <c r="U1409" s="9">
        <f t="shared" si="346"/>
        <v>6167</v>
      </c>
      <c r="V1409" s="9">
        <f t="shared" si="344"/>
        <v>36</v>
      </c>
      <c r="W1409" s="7">
        <v>15</v>
      </c>
      <c r="X1409" s="7">
        <v>5.008</v>
      </c>
      <c r="Y1409" s="9">
        <v>0</v>
      </c>
      <c r="Z1409" s="9">
        <v>1</v>
      </c>
      <c r="AA1409" s="9">
        <v>1</v>
      </c>
      <c r="AB1409" s="9">
        <v>0</v>
      </c>
      <c r="AC1409" s="9">
        <v>0</v>
      </c>
      <c r="AD1409" s="29">
        <v>0</v>
      </c>
      <c r="AE1409" s="187">
        <v>0</v>
      </c>
      <c r="AF1409" s="9">
        <v>0</v>
      </c>
      <c r="AG1409" s="29">
        <v>1</v>
      </c>
      <c r="AH1409" s="9">
        <v>0</v>
      </c>
      <c r="AI1409" s="29">
        <v>1</v>
      </c>
      <c r="AJ1409" s="20">
        <v>1979</v>
      </c>
      <c r="AK1409" s="32">
        <f t="shared" si="382"/>
        <v>1.75E-3</v>
      </c>
      <c r="AL1409" s="32">
        <f t="shared" si="382"/>
        <v>1.75E-3</v>
      </c>
      <c r="AM1409" s="32">
        <f t="shared" si="383"/>
        <v>0.6855</v>
      </c>
      <c r="AN1409" s="42">
        <v>0.311</v>
      </c>
      <c r="AO1409" s="41" t="s">
        <v>98</v>
      </c>
      <c r="AP1409" s="17" t="s">
        <v>98</v>
      </c>
      <c r="AQ1409">
        <v>0.54800000000000004</v>
      </c>
      <c r="AR1409" s="39">
        <f t="shared" si="376"/>
        <v>0.45199999999999996</v>
      </c>
      <c r="AS1409" t="s">
        <v>98</v>
      </c>
      <c r="AT1409" s="39" t="s">
        <v>98</v>
      </c>
      <c r="AV1409" s="17"/>
      <c r="AW1409" t="s">
        <v>98</v>
      </c>
      <c r="AX1409" s="17" t="s">
        <v>98</v>
      </c>
      <c r="AY1409" s="17" t="s">
        <v>233</v>
      </c>
      <c r="BE1409" s="17"/>
      <c r="BH1409" s="17"/>
      <c r="BK1409" s="24">
        <v>25</v>
      </c>
      <c r="BL1409">
        <v>1</v>
      </c>
      <c r="BM1409">
        <v>0</v>
      </c>
      <c r="BN1409" s="179">
        <v>0</v>
      </c>
      <c r="BO1409" s="179">
        <v>0</v>
      </c>
      <c r="BP1409" s="179">
        <v>0</v>
      </c>
      <c r="BQ1409" s="179">
        <v>0</v>
      </c>
      <c r="BR1409" s="179">
        <v>0</v>
      </c>
      <c r="BS1409" s="17">
        <v>0</v>
      </c>
      <c r="BT1409" s="179">
        <v>1</v>
      </c>
      <c r="BU1409" s="179">
        <v>0</v>
      </c>
      <c r="BV1409" s="179">
        <v>0</v>
      </c>
      <c r="BW1409" s="17">
        <v>0</v>
      </c>
      <c r="BX1409" s="179">
        <v>0</v>
      </c>
      <c r="BY1409" s="179">
        <v>0</v>
      </c>
      <c r="BZ1409" s="179">
        <v>0</v>
      </c>
      <c r="CA1409" s="179">
        <v>0</v>
      </c>
      <c r="CB1409" s="17">
        <v>0</v>
      </c>
      <c r="CC1409" s="179">
        <v>0</v>
      </c>
      <c r="CD1409" s="179">
        <v>0</v>
      </c>
      <c r="CE1409" s="179">
        <v>1</v>
      </c>
      <c r="CF1409" s="179">
        <v>0</v>
      </c>
      <c r="CG1409" s="179">
        <v>1</v>
      </c>
      <c r="CH1409" s="179">
        <v>0</v>
      </c>
      <c r="CI1409">
        <v>1</v>
      </c>
      <c r="CJ1409">
        <v>0</v>
      </c>
      <c r="CK1409">
        <v>0</v>
      </c>
      <c r="CL1409">
        <v>0</v>
      </c>
      <c r="CM1409" s="17">
        <v>0</v>
      </c>
      <c r="CX1409" s="33" t="s">
        <v>85</v>
      </c>
    </row>
    <row r="1410" spans="1:102" x14ac:dyDescent="0.25">
      <c r="A1410">
        <v>1409</v>
      </c>
      <c r="B1410">
        <v>89</v>
      </c>
      <c r="C1410" s="24" t="s">
        <v>4319</v>
      </c>
      <c r="D1410" s="12">
        <v>2.5898640353314795</v>
      </c>
      <c r="E1410" s="13">
        <v>0.38319416849292298</v>
      </c>
      <c r="F1410" s="7">
        <v>6.7586206896551726</v>
      </c>
      <c r="G1410" s="7">
        <f t="shared" si="380"/>
        <v>2.2066698668385563</v>
      </c>
      <c r="H1410" s="15">
        <f t="shared" si="381"/>
        <v>2.9730582038244027</v>
      </c>
      <c r="I1410" s="11">
        <f t="shared" si="367"/>
        <v>8.5746937448743774E-2</v>
      </c>
      <c r="J1410" s="32">
        <f t="shared" si="368"/>
        <v>1.2687046867416171E-2</v>
      </c>
      <c r="K1410" s="32">
        <f t="shared" si="369"/>
        <v>78.820549056871172</v>
      </c>
      <c r="L1410" s="8">
        <v>0</v>
      </c>
      <c r="M1410" s="9">
        <v>1</v>
      </c>
      <c r="N1410" s="8">
        <v>0</v>
      </c>
      <c r="O1410" s="9">
        <v>0</v>
      </c>
      <c r="P1410" s="9">
        <v>0</v>
      </c>
      <c r="Q1410" s="9">
        <v>1</v>
      </c>
      <c r="R1410" s="9">
        <v>0</v>
      </c>
      <c r="S1410" s="8">
        <v>6184</v>
      </c>
      <c r="T1410" s="9">
        <v>16</v>
      </c>
      <c r="U1410" s="9">
        <f t="shared" si="346"/>
        <v>6167</v>
      </c>
      <c r="V1410" s="9">
        <f t="shared" si="344"/>
        <v>36</v>
      </c>
      <c r="W1410" s="7">
        <v>17</v>
      </c>
      <c r="X1410" s="7">
        <v>5.008</v>
      </c>
      <c r="Y1410" s="9">
        <v>0</v>
      </c>
      <c r="Z1410" s="9">
        <v>1</v>
      </c>
      <c r="AA1410" s="9">
        <v>1</v>
      </c>
      <c r="AB1410" s="9">
        <v>0</v>
      </c>
      <c r="AC1410" s="9">
        <v>0</v>
      </c>
      <c r="AD1410" s="29">
        <v>0</v>
      </c>
      <c r="AE1410" s="187">
        <v>0</v>
      </c>
      <c r="AF1410" s="9">
        <v>0</v>
      </c>
      <c r="AG1410" s="29">
        <v>1</v>
      </c>
      <c r="AH1410" s="9">
        <v>0</v>
      </c>
      <c r="AI1410" s="29">
        <v>1</v>
      </c>
      <c r="AJ1410" s="20">
        <v>1979</v>
      </c>
      <c r="AK1410" s="32">
        <f t="shared" si="382"/>
        <v>1.75E-3</v>
      </c>
      <c r="AL1410" s="32">
        <f t="shared" si="382"/>
        <v>1.75E-3</v>
      </c>
      <c r="AM1410" s="32">
        <f t="shared" si="383"/>
        <v>0.6855</v>
      </c>
      <c r="AN1410" s="42">
        <v>0.311</v>
      </c>
      <c r="AO1410" s="41" t="s">
        <v>98</v>
      </c>
      <c r="AP1410" s="17" t="s">
        <v>98</v>
      </c>
      <c r="AQ1410">
        <v>0.54800000000000004</v>
      </c>
      <c r="AR1410" s="39">
        <f t="shared" si="376"/>
        <v>0.45199999999999996</v>
      </c>
      <c r="AS1410" t="s">
        <v>98</v>
      </c>
      <c r="AT1410" s="39" t="s">
        <v>98</v>
      </c>
      <c r="AV1410" s="17"/>
      <c r="AW1410" t="s">
        <v>98</v>
      </c>
      <c r="AX1410" s="17" t="s">
        <v>98</v>
      </c>
      <c r="AY1410" s="17" t="s">
        <v>233</v>
      </c>
      <c r="BE1410" s="17"/>
      <c r="BH1410" s="17"/>
      <c r="BK1410" s="24">
        <v>25</v>
      </c>
      <c r="BL1410">
        <v>1</v>
      </c>
      <c r="BM1410">
        <v>0</v>
      </c>
      <c r="BN1410" s="179">
        <v>0</v>
      </c>
      <c r="BO1410" s="179">
        <v>0</v>
      </c>
      <c r="BP1410" s="179">
        <v>0</v>
      </c>
      <c r="BQ1410" s="179">
        <v>0</v>
      </c>
      <c r="BR1410" s="179">
        <v>0</v>
      </c>
      <c r="BS1410" s="17">
        <v>0</v>
      </c>
      <c r="BT1410" s="179">
        <v>1</v>
      </c>
      <c r="BU1410" s="179">
        <v>0</v>
      </c>
      <c r="BV1410" s="179">
        <v>0</v>
      </c>
      <c r="BW1410" s="17">
        <v>0</v>
      </c>
      <c r="BX1410" s="179">
        <v>0</v>
      </c>
      <c r="BY1410" s="179">
        <v>0</v>
      </c>
      <c r="BZ1410" s="179">
        <v>0</v>
      </c>
      <c r="CA1410" s="179">
        <v>0</v>
      </c>
      <c r="CB1410" s="17">
        <v>0</v>
      </c>
      <c r="CC1410" s="179">
        <v>0</v>
      </c>
      <c r="CD1410" s="179">
        <v>0</v>
      </c>
      <c r="CE1410" s="179">
        <v>1</v>
      </c>
      <c r="CF1410" s="179">
        <v>0</v>
      </c>
      <c r="CG1410" s="179">
        <v>1</v>
      </c>
      <c r="CH1410" s="179">
        <v>0</v>
      </c>
      <c r="CI1410">
        <v>1</v>
      </c>
      <c r="CJ1410">
        <v>0</v>
      </c>
      <c r="CK1410">
        <v>0</v>
      </c>
      <c r="CL1410">
        <v>0</v>
      </c>
      <c r="CM1410" s="17">
        <v>0</v>
      </c>
      <c r="CX1410" s="33" t="s">
        <v>85</v>
      </c>
    </row>
    <row r="1411" spans="1:102" x14ac:dyDescent="0.25">
      <c r="A1411">
        <v>1410</v>
      </c>
      <c r="B1411">
        <v>89</v>
      </c>
      <c r="C1411" s="24" t="s">
        <v>4319</v>
      </c>
      <c r="D1411" s="12">
        <v>2.3718711365578127</v>
      </c>
      <c r="E1411" s="13">
        <v>0.9388656582208007</v>
      </c>
      <c r="F1411" s="7">
        <v>2.5263157894736845</v>
      </c>
      <c r="G1411" s="7">
        <f t="shared" si="380"/>
        <v>1.4330054783370119</v>
      </c>
      <c r="H1411" s="15">
        <f t="shared" si="381"/>
        <v>3.3107367947786135</v>
      </c>
      <c r="I1411" s="11">
        <f t="shared" si="367"/>
        <v>3.2158546561407972E-2</v>
      </c>
      <c r="J1411" s="32">
        <f t="shared" si="368"/>
        <v>1.2729424680557318E-2</v>
      </c>
      <c r="K1411" s="32">
        <f t="shared" si="369"/>
        <v>78.558145799580487</v>
      </c>
      <c r="L1411" s="8">
        <v>0</v>
      </c>
      <c r="M1411" s="9">
        <v>1</v>
      </c>
      <c r="N1411" s="8">
        <v>0</v>
      </c>
      <c r="O1411" s="9">
        <v>0</v>
      </c>
      <c r="P1411" s="9">
        <v>0</v>
      </c>
      <c r="Q1411" s="9">
        <v>1</v>
      </c>
      <c r="R1411" s="9">
        <v>0</v>
      </c>
      <c r="S1411" s="8">
        <v>6184</v>
      </c>
      <c r="T1411" s="9">
        <v>18</v>
      </c>
      <c r="U1411" s="9">
        <f t="shared" si="346"/>
        <v>6165</v>
      </c>
      <c r="V1411" s="9">
        <f t="shared" si="344"/>
        <v>36</v>
      </c>
      <c r="W1411" s="7">
        <v>13</v>
      </c>
      <c r="X1411" s="7">
        <v>5.008</v>
      </c>
      <c r="Y1411" s="9">
        <v>0</v>
      </c>
      <c r="Z1411" s="9">
        <v>1</v>
      </c>
      <c r="AA1411" s="9">
        <v>1</v>
      </c>
      <c r="AB1411" s="9">
        <v>0</v>
      </c>
      <c r="AC1411" s="9">
        <v>0</v>
      </c>
      <c r="AD1411" s="29">
        <v>0</v>
      </c>
      <c r="AE1411" s="187">
        <v>0</v>
      </c>
      <c r="AF1411" s="9">
        <v>0</v>
      </c>
      <c r="AG1411" s="29">
        <v>1</v>
      </c>
      <c r="AH1411" s="9">
        <v>0</v>
      </c>
      <c r="AI1411" s="29">
        <v>1</v>
      </c>
      <c r="AJ1411" s="20">
        <v>1979</v>
      </c>
      <c r="AK1411" s="32">
        <f t="shared" si="382"/>
        <v>1.75E-3</v>
      </c>
      <c r="AL1411" s="32">
        <f t="shared" si="382"/>
        <v>1.75E-3</v>
      </c>
      <c r="AM1411" s="32">
        <f t="shared" si="383"/>
        <v>0.6855</v>
      </c>
      <c r="AN1411" s="42">
        <v>0.311</v>
      </c>
      <c r="AO1411" s="41" t="s">
        <v>98</v>
      </c>
      <c r="AP1411" s="17" t="s">
        <v>98</v>
      </c>
      <c r="AQ1411">
        <v>0.54800000000000004</v>
      </c>
      <c r="AR1411" s="39">
        <f t="shared" si="376"/>
        <v>0.45199999999999996</v>
      </c>
      <c r="AS1411" t="s">
        <v>98</v>
      </c>
      <c r="AT1411" s="39" t="s">
        <v>98</v>
      </c>
      <c r="AV1411" s="17"/>
      <c r="AW1411" t="s">
        <v>98</v>
      </c>
      <c r="AX1411" s="17" t="s">
        <v>98</v>
      </c>
      <c r="AY1411" s="17" t="s">
        <v>233</v>
      </c>
      <c r="BE1411" s="17"/>
      <c r="BH1411" s="17"/>
      <c r="BK1411" s="24">
        <v>25</v>
      </c>
      <c r="BL1411">
        <v>1</v>
      </c>
      <c r="BM1411">
        <v>0</v>
      </c>
      <c r="BN1411" s="179">
        <v>0</v>
      </c>
      <c r="BO1411" s="179">
        <v>0</v>
      </c>
      <c r="BP1411" s="179">
        <v>0</v>
      </c>
      <c r="BQ1411" s="179">
        <v>0</v>
      </c>
      <c r="BR1411" s="179">
        <v>0</v>
      </c>
      <c r="BS1411" s="17">
        <v>0</v>
      </c>
      <c r="BT1411" s="179">
        <v>1</v>
      </c>
      <c r="BU1411" s="179">
        <v>0</v>
      </c>
      <c r="BV1411" s="179">
        <v>0</v>
      </c>
      <c r="BW1411" s="17">
        <v>0</v>
      </c>
      <c r="BX1411" s="179">
        <v>0</v>
      </c>
      <c r="BY1411" s="179">
        <v>0</v>
      </c>
      <c r="BZ1411" s="179">
        <v>0</v>
      </c>
      <c r="CA1411" s="179">
        <v>0</v>
      </c>
      <c r="CB1411" s="17">
        <v>0</v>
      </c>
      <c r="CC1411" s="179">
        <v>0</v>
      </c>
      <c r="CD1411" s="179">
        <v>0</v>
      </c>
      <c r="CE1411" s="179">
        <v>1</v>
      </c>
      <c r="CF1411" s="179">
        <v>0</v>
      </c>
      <c r="CG1411" s="179">
        <v>1</v>
      </c>
      <c r="CH1411" s="179">
        <v>0</v>
      </c>
      <c r="CI1411">
        <v>1</v>
      </c>
      <c r="CJ1411">
        <v>0</v>
      </c>
      <c r="CK1411">
        <v>0</v>
      </c>
      <c r="CL1411">
        <v>0</v>
      </c>
      <c r="CM1411" s="17">
        <v>0</v>
      </c>
      <c r="CX1411" s="33" t="s">
        <v>85</v>
      </c>
    </row>
    <row r="1412" spans="1:102" x14ac:dyDescent="0.25">
      <c r="A1412">
        <v>1411</v>
      </c>
      <c r="B1412">
        <v>89</v>
      </c>
      <c r="C1412" s="24" t="s">
        <v>4319</v>
      </c>
      <c r="D1412" s="12">
        <v>2.1763181955584132</v>
      </c>
      <c r="E1412" s="13">
        <v>0.69246488040494969</v>
      </c>
      <c r="F1412" s="7">
        <v>3.1428571428571428</v>
      </c>
      <c r="G1412" s="7">
        <f t="shared" si="380"/>
        <v>1.4838533151534636</v>
      </c>
      <c r="H1412" s="15">
        <f t="shared" si="381"/>
        <v>2.8687830759633628</v>
      </c>
      <c r="I1412" s="11">
        <f t="shared" si="367"/>
        <v>3.9995438796819105E-2</v>
      </c>
      <c r="J1412" s="32">
        <f t="shared" si="368"/>
        <v>1.2725821435351533E-2</v>
      </c>
      <c r="K1412" s="32">
        <f t="shared" si="369"/>
        <v>78.580389099446492</v>
      </c>
      <c r="L1412" s="8">
        <v>0</v>
      </c>
      <c r="M1412" s="9">
        <v>1</v>
      </c>
      <c r="N1412" s="8">
        <v>0</v>
      </c>
      <c r="O1412" s="9">
        <v>0</v>
      </c>
      <c r="P1412" s="9">
        <v>0</v>
      </c>
      <c r="Q1412" s="9">
        <v>1</v>
      </c>
      <c r="R1412" s="9">
        <v>0</v>
      </c>
      <c r="S1412" s="8">
        <v>6184</v>
      </c>
      <c r="T1412" s="9">
        <v>18</v>
      </c>
      <c r="U1412" s="9">
        <f t="shared" si="346"/>
        <v>6165</v>
      </c>
      <c r="V1412" s="9">
        <f t="shared" si="344"/>
        <v>36</v>
      </c>
      <c r="W1412" s="7">
        <v>13</v>
      </c>
      <c r="X1412" s="7">
        <v>5.008</v>
      </c>
      <c r="Y1412" s="9">
        <v>0</v>
      </c>
      <c r="Z1412" s="9">
        <v>1</v>
      </c>
      <c r="AA1412" s="9">
        <v>1</v>
      </c>
      <c r="AB1412" s="9">
        <v>0</v>
      </c>
      <c r="AC1412" s="9">
        <v>0</v>
      </c>
      <c r="AD1412" s="29">
        <v>0</v>
      </c>
      <c r="AE1412" s="187">
        <v>0</v>
      </c>
      <c r="AF1412" s="9">
        <v>0</v>
      </c>
      <c r="AG1412" s="29">
        <v>1</v>
      </c>
      <c r="AH1412" s="9">
        <v>0</v>
      </c>
      <c r="AI1412" s="29">
        <v>1</v>
      </c>
      <c r="AJ1412" s="20">
        <v>1979</v>
      </c>
      <c r="AK1412" s="32">
        <f t="shared" si="382"/>
        <v>1.75E-3</v>
      </c>
      <c r="AL1412" s="32">
        <f t="shared" si="382"/>
        <v>1.75E-3</v>
      </c>
      <c r="AM1412" s="32">
        <f t="shared" si="383"/>
        <v>0.6855</v>
      </c>
      <c r="AN1412" s="42">
        <v>0.311</v>
      </c>
      <c r="AO1412" s="41" t="s">
        <v>98</v>
      </c>
      <c r="AP1412" s="17" t="s">
        <v>98</v>
      </c>
      <c r="AQ1412">
        <v>0.54800000000000004</v>
      </c>
      <c r="AR1412" s="39">
        <f t="shared" si="376"/>
        <v>0.45199999999999996</v>
      </c>
      <c r="AS1412" t="s">
        <v>98</v>
      </c>
      <c r="AT1412" s="39" t="s">
        <v>98</v>
      </c>
      <c r="AV1412" s="17"/>
      <c r="AW1412" t="s">
        <v>98</v>
      </c>
      <c r="AX1412" s="17" t="s">
        <v>98</v>
      </c>
      <c r="AY1412" s="17" t="s">
        <v>233</v>
      </c>
      <c r="BE1412" s="17"/>
      <c r="BH1412" s="17"/>
      <c r="BK1412" s="24">
        <v>25</v>
      </c>
      <c r="BL1412">
        <v>1</v>
      </c>
      <c r="BM1412">
        <v>0</v>
      </c>
      <c r="BN1412" s="179">
        <v>0</v>
      </c>
      <c r="BO1412" s="179">
        <v>0</v>
      </c>
      <c r="BP1412" s="179">
        <v>0</v>
      </c>
      <c r="BQ1412" s="179">
        <v>0</v>
      </c>
      <c r="BR1412" s="179">
        <v>0</v>
      </c>
      <c r="BS1412" s="17">
        <v>0</v>
      </c>
      <c r="BT1412" s="179">
        <v>1</v>
      </c>
      <c r="BU1412" s="179">
        <v>0</v>
      </c>
      <c r="BV1412" s="179">
        <v>0</v>
      </c>
      <c r="BW1412" s="17">
        <v>0</v>
      </c>
      <c r="BX1412" s="179">
        <v>0</v>
      </c>
      <c r="BY1412" s="179">
        <v>0</v>
      </c>
      <c r="BZ1412" s="179">
        <v>0</v>
      </c>
      <c r="CA1412" s="179">
        <v>0</v>
      </c>
      <c r="CB1412" s="17">
        <v>0</v>
      </c>
      <c r="CC1412" s="179">
        <v>0</v>
      </c>
      <c r="CD1412" s="179">
        <v>0</v>
      </c>
      <c r="CE1412" s="179">
        <v>1</v>
      </c>
      <c r="CF1412" s="179">
        <v>0</v>
      </c>
      <c r="CG1412" s="179">
        <v>1</v>
      </c>
      <c r="CH1412" s="179">
        <v>0</v>
      </c>
      <c r="CI1412">
        <v>1</v>
      </c>
      <c r="CJ1412">
        <v>0</v>
      </c>
      <c r="CK1412">
        <v>0</v>
      </c>
      <c r="CL1412">
        <v>0</v>
      </c>
      <c r="CM1412" s="17">
        <v>0</v>
      </c>
      <c r="CX1412" s="33" t="s">
        <v>85</v>
      </c>
    </row>
    <row r="1413" spans="1:102" x14ac:dyDescent="0.25">
      <c r="A1413">
        <v>1412</v>
      </c>
      <c r="B1413">
        <v>89</v>
      </c>
      <c r="C1413" s="24" t="s">
        <v>4319</v>
      </c>
      <c r="D1413" s="12">
        <v>3.0569475478553265</v>
      </c>
      <c r="E1413" s="13">
        <v>0.42988324891715524</v>
      </c>
      <c r="F1413" s="7">
        <v>7.1111111111111116</v>
      </c>
      <c r="G1413" s="7">
        <f t="shared" si="380"/>
        <v>2.6270642989381714</v>
      </c>
      <c r="H1413" s="15">
        <f t="shared" si="381"/>
        <v>3.4868307967724816</v>
      </c>
      <c r="I1413" s="11">
        <f t="shared" si="367"/>
        <v>9.0198030964563858E-2</v>
      </c>
      <c r="J1413" s="32">
        <f t="shared" si="368"/>
        <v>1.2684098104391792E-2</v>
      </c>
      <c r="K1413" s="32">
        <f t="shared" si="369"/>
        <v>78.838873033767854</v>
      </c>
      <c r="L1413" s="8">
        <v>0</v>
      </c>
      <c r="M1413" s="9">
        <v>1</v>
      </c>
      <c r="N1413" s="8">
        <v>0</v>
      </c>
      <c r="O1413" s="9">
        <v>0</v>
      </c>
      <c r="P1413" s="9">
        <v>0</v>
      </c>
      <c r="Q1413" s="9">
        <v>1</v>
      </c>
      <c r="R1413" s="9">
        <v>0</v>
      </c>
      <c r="S1413" s="8">
        <v>6184</v>
      </c>
      <c r="T1413" s="9">
        <v>18</v>
      </c>
      <c r="U1413" s="9">
        <f t="shared" si="346"/>
        <v>6165</v>
      </c>
      <c r="V1413" s="9">
        <f t="shared" si="344"/>
        <v>36</v>
      </c>
      <c r="W1413" s="7">
        <v>15</v>
      </c>
      <c r="X1413" s="7">
        <v>5.008</v>
      </c>
      <c r="Y1413" s="9">
        <v>0</v>
      </c>
      <c r="Z1413" s="9">
        <v>1</v>
      </c>
      <c r="AA1413" s="9">
        <v>1</v>
      </c>
      <c r="AB1413" s="9">
        <v>0</v>
      </c>
      <c r="AC1413" s="9">
        <v>0</v>
      </c>
      <c r="AD1413" s="29">
        <v>0</v>
      </c>
      <c r="AE1413" s="187">
        <v>0</v>
      </c>
      <c r="AF1413" s="9">
        <v>0</v>
      </c>
      <c r="AG1413" s="29">
        <v>1</v>
      </c>
      <c r="AH1413" s="9">
        <v>0</v>
      </c>
      <c r="AI1413" s="29">
        <v>1</v>
      </c>
      <c r="AJ1413" s="20">
        <v>1979</v>
      </c>
      <c r="AK1413" s="32">
        <f t="shared" si="382"/>
        <v>1.75E-3</v>
      </c>
      <c r="AL1413" s="32">
        <f t="shared" si="382"/>
        <v>1.75E-3</v>
      </c>
      <c r="AM1413" s="32">
        <f t="shared" si="383"/>
        <v>0.6855</v>
      </c>
      <c r="AN1413" s="42">
        <v>0.311</v>
      </c>
      <c r="AO1413" s="41" t="s">
        <v>98</v>
      </c>
      <c r="AP1413" s="17" t="s">
        <v>98</v>
      </c>
      <c r="AQ1413">
        <v>0.54800000000000004</v>
      </c>
      <c r="AR1413" s="39">
        <f t="shared" si="376"/>
        <v>0.45199999999999996</v>
      </c>
      <c r="AS1413" t="s">
        <v>98</v>
      </c>
      <c r="AT1413" s="39" t="s">
        <v>98</v>
      </c>
      <c r="AV1413" s="17"/>
      <c r="AW1413" t="s">
        <v>98</v>
      </c>
      <c r="AX1413" s="17" t="s">
        <v>98</v>
      </c>
      <c r="AY1413" s="17" t="s">
        <v>233</v>
      </c>
      <c r="BE1413" s="17"/>
      <c r="BH1413" s="17"/>
      <c r="BK1413" s="92">
        <v>25</v>
      </c>
      <c r="BL1413">
        <v>1</v>
      </c>
      <c r="BM1413">
        <v>0</v>
      </c>
      <c r="BN1413" s="179">
        <v>0</v>
      </c>
      <c r="BO1413" s="179">
        <v>0</v>
      </c>
      <c r="BP1413" s="179">
        <v>0</v>
      </c>
      <c r="BQ1413" s="179">
        <v>0</v>
      </c>
      <c r="BR1413" s="179">
        <v>0</v>
      </c>
      <c r="BS1413" s="17">
        <v>0</v>
      </c>
      <c r="BT1413" s="179">
        <v>1</v>
      </c>
      <c r="BU1413" s="179">
        <v>0</v>
      </c>
      <c r="BV1413" s="179">
        <v>0</v>
      </c>
      <c r="BW1413" s="17">
        <v>0</v>
      </c>
      <c r="BX1413" s="179">
        <v>0</v>
      </c>
      <c r="BY1413" s="179">
        <v>0</v>
      </c>
      <c r="BZ1413" s="179">
        <v>0</v>
      </c>
      <c r="CA1413" s="179">
        <v>0</v>
      </c>
      <c r="CB1413" s="17">
        <v>0</v>
      </c>
      <c r="CC1413" s="179">
        <v>0</v>
      </c>
      <c r="CD1413" s="179">
        <v>0</v>
      </c>
      <c r="CE1413" s="179">
        <v>1</v>
      </c>
      <c r="CF1413" s="179">
        <v>0</v>
      </c>
      <c r="CG1413" s="179">
        <v>1</v>
      </c>
      <c r="CH1413" s="179">
        <v>0</v>
      </c>
      <c r="CI1413">
        <v>1</v>
      </c>
      <c r="CJ1413">
        <v>0</v>
      </c>
      <c r="CK1413">
        <v>0</v>
      </c>
      <c r="CL1413">
        <v>0</v>
      </c>
      <c r="CM1413" s="17">
        <v>0</v>
      </c>
      <c r="CX1413" s="33" t="s">
        <v>85</v>
      </c>
    </row>
    <row r="1414" spans="1:102" x14ac:dyDescent="0.25">
      <c r="A1414">
        <v>1413</v>
      </c>
      <c r="B1414">
        <v>89</v>
      </c>
      <c r="C1414" s="24" t="s">
        <v>4319</v>
      </c>
      <c r="D1414" s="12">
        <v>2.3802670112758939</v>
      </c>
      <c r="E1414" s="13">
        <v>0.38562985098883201</v>
      </c>
      <c r="F1414" s="7">
        <v>6.1724137931034475</v>
      </c>
      <c r="G1414" s="7">
        <f t="shared" si="380"/>
        <v>1.9946371602870618</v>
      </c>
      <c r="H1414" s="15">
        <f t="shared" si="381"/>
        <v>2.765896862264726</v>
      </c>
      <c r="I1414" s="11">
        <f t="shared" si="367"/>
        <v>7.8370151737218521E-2</v>
      </c>
      <c r="J1414" s="32">
        <f t="shared" si="368"/>
        <v>1.269684022558289E-2</v>
      </c>
      <c r="K1414" s="32">
        <f t="shared" si="369"/>
        <v>78.759752996268944</v>
      </c>
      <c r="L1414" s="8">
        <v>0</v>
      </c>
      <c r="M1414" s="9">
        <v>1</v>
      </c>
      <c r="N1414" s="8">
        <v>0</v>
      </c>
      <c r="O1414" s="9">
        <v>0</v>
      </c>
      <c r="P1414" s="9">
        <v>0</v>
      </c>
      <c r="Q1414" s="9">
        <v>1</v>
      </c>
      <c r="R1414" s="9">
        <v>0</v>
      </c>
      <c r="S1414" s="8">
        <v>6184</v>
      </c>
      <c r="T1414" s="9">
        <v>18</v>
      </c>
      <c r="U1414" s="9">
        <f t="shared" si="346"/>
        <v>6165</v>
      </c>
      <c r="V1414" s="9">
        <f t="shared" si="344"/>
        <v>36</v>
      </c>
      <c r="W1414" s="7">
        <v>17</v>
      </c>
      <c r="X1414" s="7">
        <v>5.008</v>
      </c>
      <c r="Y1414" s="9">
        <v>0</v>
      </c>
      <c r="Z1414" s="9">
        <v>1</v>
      </c>
      <c r="AA1414" s="9">
        <v>1</v>
      </c>
      <c r="AB1414" s="9">
        <v>0</v>
      </c>
      <c r="AC1414" s="9">
        <v>0</v>
      </c>
      <c r="AD1414" s="29">
        <v>0</v>
      </c>
      <c r="AE1414" s="187">
        <v>0</v>
      </c>
      <c r="AF1414" s="9">
        <v>0</v>
      </c>
      <c r="AG1414" s="29">
        <v>1</v>
      </c>
      <c r="AH1414" s="9">
        <v>0</v>
      </c>
      <c r="AI1414" s="29">
        <v>1</v>
      </c>
      <c r="AJ1414" s="20">
        <v>1979</v>
      </c>
      <c r="AK1414" s="32">
        <f t="shared" si="382"/>
        <v>1.75E-3</v>
      </c>
      <c r="AL1414" s="32">
        <f t="shared" si="382"/>
        <v>1.75E-3</v>
      </c>
      <c r="AM1414" s="32">
        <f t="shared" si="383"/>
        <v>0.6855</v>
      </c>
      <c r="AN1414" s="42">
        <v>0.311</v>
      </c>
      <c r="AO1414" s="41" t="s">
        <v>98</v>
      </c>
      <c r="AP1414" s="17" t="s">
        <v>98</v>
      </c>
      <c r="AQ1414">
        <v>0.54800000000000004</v>
      </c>
      <c r="AR1414" s="39">
        <f t="shared" si="376"/>
        <v>0.45199999999999996</v>
      </c>
      <c r="AS1414" t="s">
        <v>98</v>
      </c>
      <c r="AT1414" s="39" t="s">
        <v>98</v>
      </c>
      <c r="AV1414" s="17"/>
      <c r="AW1414" t="s">
        <v>98</v>
      </c>
      <c r="AX1414" s="17" t="s">
        <v>98</v>
      </c>
      <c r="AY1414" s="17" t="s">
        <v>233</v>
      </c>
      <c r="BE1414" s="17"/>
      <c r="BH1414" s="17"/>
      <c r="BK1414" s="92">
        <v>25</v>
      </c>
      <c r="BL1414">
        <v>1</v>
      </c>
      <c r="BM1414">
        <v>0</v>
      </c>
      <c r="BN1414" s="179">
        <v>0</v>
      </c>
      <c r="BO1414" s="179">
        <v>0</v>
      </c>
      <c r="BP1414" s="179">
        <v>0</v>
      </c>
      <c r="BQ1414" s="179">
        <v>0</v>
      </c>
      <c r="BR1414" s="179">
        <v>0</v>
      </c>
      <c r="BS1414" s="17">
        <v>0</v>
      </c>
      <c r="BT1414" s="179">
        <v>1</v>
      </c>
      <c r="BU1414" s="179">
        <v>0</v>
      </c>
      <c r="BV1414" s="179">
        <v>0</v>
      </c>
      <c r="BW1414" s="17">
        <v>0</v>
      </c>
      <c r="BX1414" s="179">
        <v>0</v>
      </c>
      <c r="BY1414" s="179">
        <v>0</v>
      </c>
      <c r="BZ1414" s="179">
        <v>0</v>
      </c>
      <c r="CA1414" s="179">
        <v>0</v>
      </c>
      <c r="CB1414" s="17">
        <v>0</v>
      </c>
      <c r="CC1414" s="179">
        <v>0</v>
      </c>
      <c r="CD1414" s="179">
        <v>0</v>
      </c>
      <c r="CE1414" s="179">
        <v>1</v>
      </c>
      <c r="CF1414" s="179">
        <v>0</v>
      </c>
      <c r="CG1414" s="179">
        <v>1</v>
      </c>
      <c r="CH1414" s="179">
        <v>0</v>
      </c>
      <c r="CI1414">
        <v>1</v>
      </c>
      <c r="CJ1414">
        <v>0</v>
      </c>
      <c r="CK1414">
        <v>0</v>
      </c>
      <c r="CL1414">
        <v>0</v>
      </c>
      <c r="CM1414" s="17">
        <v>0</v>
      </c>
      <c r="CX1414" s="33" t="s">
        <v>85</v>
      </c>
    </row>
    <row r="1415" spans="1:102" x14ac:dyDescent="0.25">
      <c r="A1415">
        <v>1414</v>
      </c>
      <c r="B1415">
        <v>89</v>
      </c>
      <c r="C1415" s="24" t="s">
        <v>4319</v>
      </c>
      <c r="D1415" s="12">
        <v>1.5381701627520838</v>
      </c>
      <c r="E1415" s="13">
        <v>1.3396965933647182</v>
      </c>
      <c r="F1415" s="7">
        <v>1.1481481481481481</v>
      </c>
      <c r="G1415" s="7">
        <f t="shared" si="380"/>
        <v>0.1984735693873656</v>
      </c>
      <c r="H1415" s="15">
        <f t="shared" si="381"/>
        <v>2.8778667561168021</v>
      </c>
      <c r="I1415" s="11">
        <f t="shared" si="367"/>
        <v>1.4231921486535935E-2</v>
      </c>
      <c r="J1415" s="32">
        <f t="shared" si="368"/>
        <v>1.2395544520531298E-2</v>
      </c>
      <c r="K1415" s="32">
        <f t="shared" si="369"/>
        <v>80.67414854939652</v>
      </c>
      <c r="L1415" s="8">
        <v>0</v>
      </c>
      <c r="M1415" s="9">
        <v>1</v>
      </c>
      <c r="N1415" s="8">
        <v>0</v>
      </c>
      <c r="O1415" s="9">
        <v>0</v>
      </c>
      <c r="P1415" s="9">
        <v>0</v>
      </c>
      <c r="Q1415" s="9">
        <v>1</v>
      </c>
      <c r="R1415" s="9">
        <v>0</v>
      </c>
      <c r="S1415" s="8">
        <v>6522</v>
      </c>
      <c r="T1415" s="9">
        <v>14</v>
      </c>
      <c r="U1415" s="9">
        <f t="shared" ref="U1415:U1447" si="384">S1415-T1415-1</f>
        <v>6507</v>
      </c>
      <c r="V1415" s="9">
        <f t="shared" ref="V1415:V1478" si="385">COUNTIF(B:B,B1415)</f>
        <v>36</v>
      </c>
      <c r="W1415" s="7">
        <v>13</v>
      </c>
      <c r="X1415" s="7">
        <v>5.008</v>
      </c>
      <c r="Y1415" s="9">
        <v>0</v>
      </c>
      <c r="Z1415" s="9">
        <v>1</v>
      </c>
      <c r="AA1415" s="9">
        <v>1</v>
      </c>
      <c r="AB1415" s="9">
        <v>0</v>
      </c>
      <c r="AC1415" s="9">
        <v>0</v>
      </c>
      <c r="AD1415" s="29">
        <v>0</v>
      </c>
      <c r="AE1415" s="187">
        <v>0</v>
      </c>
      <c r="AF1415" s="9">
        <v>0</v>
      </c>
      <c r="AG1415" s="29">
        <v>1</v>
      </c>
      <c r="AH1415" s="9">
        <v>0</v>
      </c>
      <c r="AI1415" s="29">
        <v>1</v>
      </c>
      <c r="AJ1415" s="20">
        <v>1986</v>
      </c>
      <c r="AK1415" s="32">
        <v>1.25E-3</v>
      </c>
      <c r="AL1415" s="32">
        <v>1.25E-3</v>
      </c>
      <c r="AM1415" s="32">
        <f>1-AN1415-AL1415-AK1415</f>
        <v>0.65100000000000002</v>
      </c>
      <c r="AN1415" s="42">
        <v>0.34650000000000003</v>
      </c>
      <c r="AO1415" s="41" t="s">
        <v>98</v>
      </c>
      <c r="AP1415" s="17" t="s">
        <v>98</v>
      </c>
      <c r="AQ1415">
        <v>0.52980000000000005</v>
      </c>
      <c r="AR1415" s="39">
        <f t="shared" si="376"/>
        <v>0.47019999999999995</v>
      </c>
      <c r="AS1415" t="s">
        <v>98</v>
      </c>
      <c r="AT1415" s="39" t="s">
        <v>98</v>
      </c>
      <c r="AV1415" s="17"/>
      <c r="AW1415" t="s">
        <v>98</v>
      </c>
      <c r="AX1415" s="17" t="s">
        <v>98</v>
      </c>
      <c r="AY1415" s="17" t="s">
        <v>233</v>
      </c>
      <c r="BE1415" s="17"/>
      <c r="BH1415" s="17"/>
      <c r="BK1415" s="92">
        <v>32</v>
      </c>
      <c r="BL1415">
        <v>1</v>
      </c>
      <c r="BM1415">
        <v>0</v>
      </c>
      <c r="BN1415" s="179">
        <v>0</v>
      </c>
      <c r="BO1415" s="179">
        <v>0</v>
      </c>
      <c r="BP1415" s="179">
        <v>0</v>
      </c>
      <c r="BQ1415" s="179">
        <v>0</v>
      </c>
      <c r="BR1415" s="179">
        <v>0</v>
      </c>
      <c r="BS1415" s="17">
        <v>0</v>
      </c>
      <c r="BT1415" s="179">
        <v>1</v>
      </c>
      <c r="BU1415" s="179">
        <v>0</v>
      </c>
      <c r="BV1415" s="179">
        <v>0</v>
      </c>
      <c r="BW1415" s="17">
        <v>0</v>
      </c>
      <c r="BX1415" s="179">
        <v>0</v>
      </c>
      <c r="BY1415" s="179">
        <v>0</v>
      </c>
      <c r="BZ1415" s="179">
        <v>0</v>
      </c>
      <c r="CA1415" s="179">
        <v>0</v>
      </c>
      <c r="CB1415" s="17">
        <v>0</v>
      </c>
      <c r="CC1415" s="179">
        <v>0</v>
      </c>
      <c r="CD1415" s="179">
        <v>0</v>
      </c>
      <c r="CE1415" s="179">
        <v>1</v>
      </c>
      <c r="CF1415" s="179">
        <v>0</v>
      </c>
      <c r="CG1415" s="179">
        <v>1</v>
      </c>
      <c r="CH1415" s="179">
        <v>0</v>
      </c>
      <c r="CI1415">
        <v>1</v>
      </c>
      <c r="CJ1415">
        <v>0</v>
      </c>
      <c r="CK1415">
        <v>0</v>
      </c>
      <c r="CL1415">
        <v>0</v>
      </c>
      <c r="CM1415" s="17">
        <v>0</v>
      </c>
      <c r="CX1415" s="33" t="s">
        <v>85</v>
      </c>
    </row>
    <row r="1416" spans="1:102" x14ac:dyDescent="0.25">
      <c r="A1416">
        <v>1415</v>
      </c>
      <c r="B1416">
        <v>89</v>
      </c>
      <c r="C1416" s="24" t="s">
        <v>4319</v>
      </c>
      <c r="D1416" s="12">
        <v>4.5944549199430584</v>
      </c>
      <c r="E1416" s="13">
        <v>1.1241751399860673</v>
      </c>
      <c r="F1416" s="7">
        <v>4.0869565217391308</v>
      </c>
      <c r="G1416" s="7">
        <f t="shared" si="380"/>
        <v>3.4702797799569911</v>
      </c>
      <c r="H1416" s="15">
        <f t="shared" si="381"/>
        <v>5.7186300599291258</v>
      </c>
      <c r="I1416" s="11">
        <f t="shared" si="367"/>
        <v>5.0600279991548494E-2</v>
      </c>
      <c r="J1416" s="32">
        <f t="shared" si="368"/>
        <v>1.2380919572400163E-2</v>
      </c>
      <c r="K1416" s="32">
        <f t="shared" si="369"/>
        <v>80.769444801921139</v>
      </c>
      <c r="L1416" s="8">
        <v>0</v>
      </c>
      <c r="M1416" s="9">
        <v>1</v>
      </c>
      <c r="N1416" s="8">
        <v>0</v>
      </c>
      <c r="O1416" s="9">
        <v>0</v>
      </c>
      <c r="P1416" s="9">
        <v>0</v>
      </c>
      <c r="Q1416" s="9">
        <v>1</v>
      </c>
      <c r="R1416" s="9">
        <v>0</v>
      </c>
      <c r="S1416" s="8">
        <v>6522</v>
      </c>
      <c r="T1416" s="9">
        <v>14</v>
      </c>
      <c r="U1416" s="9">
        <f t="shared" si="384"/>
        <v>6507</v>
      </c>
      <c r="V1416" s="9">
        <f t="shared" si="385"/>
        <v>36</v>
      </c>
      <c r="W1416" s="7">
        <v>13</v>
      </c>
      <c r="X1416" s="7">
        <v>5.008</v>
      </c>
      <c r="Y1416" s="9">
        <v>0</v>
      </c>
      <c r="Z1416" s="9">
        <v>1</v>
      </c>
      <c r="AA1416" s="9">
        <v>1</v>
      </c>
      <c r="AB1416" s="9">
        <v>0</v>
      </c>
      <c r="AC1416" s="9">
        <v>0</v>
      </c>
      <c r="AD1416" s="29">
        <v>0</v>
      </c>
      <c r="AE1416" s="187">
        <v>0</v>
      </c>
      <c r="AF1416" s="9">
        <v>0</v>
      </c>
      <c r="AG1416" s="29">
        <v>1</v>
      </c>
      <c r="AH1416" s="9">
        <v>0</v>
      </c>
      <c r="AI1416" s="29">
        <v>1</v>
      </c>
      <c r="AJ1416" s="20">
        <v>1986</v>
      </c>
      <c r="AK1416" s="32">
        <v>1.25E-3</v>
      </c>
      <c r="AL1416" s="32">
        <v>1.25E-3</v>
      </c>
      <c r="AM1416" s="32">
        <f t="shared" ref="AM1416:AM1426" si="386">1-AN1416-AL1416-AK1416</f>
        <v>0.65100000000000002</v>
      </c>
      <c r="AN1416" s="42">
        <v>0.34650000000000003</v>
      </c>
      <c r="AO1416" s="41" t="s">
        <v>98</v>
      </c>
      <c r="AP1416" s="17" t="s">
        <v>98</v>
      </c>
      <c r="AQ1416">
        <v>0.52980000000000005</v>
      </c>
      <c r="AR1416" s="39">
        <f t="shared" si="376"/>
        <v>0.47019999999999995</v>
      </c>
      <c r="AS1416" t="s">
        <v>98</v>
      </c>
      <c r="AT1416" s="39" t="s">
        <v>98</v>
      </c>
      <c r="AV1416" s="17"/>
      <c r="AW1416" t="s">
        <v>98</v>
      </c>
      <c r="AX1416" s="17" t="s">
        <v>98</v>
      </c>
      <c r="AY1416" s="17" t="s">
        <v>233</v>
      </c>
      <c r="BE1416" s="17"/>
      <c r="BH1416" s="17"/>
      <c r="BK1416" s="92">
        <v>32</v>
      </c>
      <c r="BL1416">
        <v>1</v>
      </c>
      <c r="BM1416">
        <v>0</v>
      </c>
      <c r="BN1416" s="179">
        <v>0</v>
      </c>
      <c r="BO1416" s="179">
        <v>0</v>
      </c>
      <c r="BP1416" s="179">
        <v>0</v>
      </c>
      <c r="BQ1416" s="179">
        <v>0</v>
      </c>
      <c r="BR1416" s="179">
        <v>0</v>
      </c>
      <c r="BS1416" s="17">
        <v>0</v>
      </c>
      <c r="BT1416" s="179">
        <v>1</v>
      </c>
      <c r="BU1416" s="179">
        <v>0</v>
      </c>
      <c r="BV1416" s="179">
        <v>0</v>
      </c>
      <c r="BW1416" s="17">
        <v>0</v>
      </c>
      <c r="BX1416" s="179">
        <v>0</v>
      </c>
      <c r="BY1416" s="179">
        <v>0</v>
      </c>
      <c r="BZ1416" s="179">
        <v>0</v>
      </c>
      <c r="CA1416" s="179">
        <v>0</v>
      </c>
      <c r="CB1416" s="17">
        <v>0</v>
      </c>
      <c r="CC1416" s="179">
        <v>0</v>
      </c>
      <c r="CD1416" s="179">
        <v>0</v>
      </c>
      <c r="CE1416" s="179">
        <v>1</v>
      </c>
      <c r="CF1416" s="179">
        <v>0</v>
      </c>
      <c r="CG1416" s="179">
        <v>1</v>
      </c>
      <c r="CH1416" s="179">
        <v>0</v>
      </c>
      <c r="CI1416">
        <v>1</v>
      </c>
      <c r="CJ1416">
        <v>0</v>
      </c>
      <c r="CK1416">
        <v>0</v>
      </c>
      <c r="CL1416">
        <v>0</v>
      </c>
      <c r="CM1416" s="17">
        <v>0</v>
      </c>
      <c r="CX1416" s="33" t="s">
        <v>85</v>
      </c>
    </row>
    <row r="1417" spans="1:102" x14ac:dyDescent="0.25">
      <c r="A1417">
        <v>1416</v>
      </c>
      <c r="B1417">
        <v>89</v>
      </c>
      <c r="C1417" s="24" t="s">
        <v>4319</v>
      </c>
      <c r="D1417" s="12">
        <v>4.8808848170151631</v>
      </c>
      <c r="E1417" s="13">
        <v>0.62754233361623524</v>
      </c>
      <c r="F1417" s="7">
        <v>7.7777777777777777</v>
      </c>
      <c r="G1417" s="7">
        <f t="shared" si="380"/>
        <v>4.253342483398928</v>
      </c>
      <c r="H1417" s="15">
        <f t="shared" si="381"/>
        <v>5.5084271506313982</v>
      </c>
      <c r="I1417" s="11">
        <f t="shared" si="367"/>
        <v>9.5974463691500686E-2</v>
      </c>
      <c r="J1417" s="32">
        <f t="shared" si="368"/>
        <v>1.2339573903192945E-2</v>
      </c>
      <c r="K1417" s="32">
        <f t="shared" si="369"/>
        <v>81.04007543901038</v>
      </c>
      <c r="L1417" s="8">
        <v>0</v>
      </c>
      <c r="M1417" s="9">
        <v>1</v>
      </c>
      <c r="N1417" s="8">
        <v>0</v>
      </c>
      <c r="O1417" s="9">
        <v>0</v>
      </c>
      <c r="P1417" s="9">
        <v>0</v>
      </c>
      <c r="Q1417" s="9">
        <v>1</v>
      </c>
      <c r="R1417" s="9">
        <v>0</v>
      </c>
      <c r="S1417" s="8">
        <v>6522</v>
      </c>
      <c r="T1417" s="9">
        <v>14</v>
      </c>
      <c r="U1417" s="9">
        <f t="shared" si="384"/>
        <v>6507</v>
      </c>
      <c r="V1417" s="9">
        <f t="shared" si="385"/>
        <v>36</v>
      </c>
      <c r="W1417" s="7">
        <v>15</v>
      </c>
      <c r="X1417" s="7">
        <v>5.008</v>
      </c>
      <c r="Y1417" s="9">
        <v>0</v>
      </c>
      <c r="Z1417" s="9">
        <v>1</v>
      </c>
      <c r="AA1417" s="9">
        <v>1</v>
      </c>
      <c r="AB1417" s="9">
        <v>0</v>
      </c>
      <c r="AC1417" s="9">
        <v>0</v>
      </c>
      <c r="AD1417" s="29">
        <v>0</v>
      </c>
      <c r="AE1417" s="187">
        <v>0</v>
      </c>
      <c r="AF1417" s="9">
        <v>0</v>
      </c>
      <c r="AG1417" s="29">
        <v>1</v>
      </c>
      <c r="AH1417" s="9">
        <v>0</v>
      </c>
      <c r="AI1417" s="29">
        <v>1</v>
      </c>
      <c r="AJ1417" s="20">
        <v>1986</v>
      </c>
      <c r="AK1417" s="32">
        <v>1.25E-3</v>
      </c>
      <c r="AL1417" s="32">
        <v>1.25E-3</v>
      </c>
      <c r="AM1417" s="32">
        <f t="shared" si="386"/>
        <v>0.65100000000000002</v>
      </c>
      <c r="AN1417" s="42">
        <v>0.34650000000000003</v>
      </c>
      <c r="AO1417" s="41" t="s">
        <v>98</v>
      </c>
      <c r="AP1417" s="17" t="s">
        <v>98</v>
      </c>
      <c r="AQ1417">
        <v>0.52980000000000005</v>
      </c>
      <c r="AR1417" s="39">
        <f t="shared" si="376"/>
        <v>0.47019999999999995</v>
      </c>
      <c r="AS1417" t="s">
        <v>98</v>
      </c>
      <c r="AT1417" s="39" t="s">
        <v>98</v>
      </c>
      <c r="AV1417" s="17"/>
      <c r="AW1417" t="s">
        <v>98</v>
      </c>
      <c r="AX1417" s="17" t="s">
        <v>98</v>
      </c>
      <c r="AY1417" s="17" t="s">
        <v>233</v>
      </c>
      <c r="BE1417" s="17"/>
      <c r="BH1417" s="17"/>
      <c r="BK1417" s="92">
        <v>32</v>
      </c>
      <c r="BL1417">
        <v>1</v>
      </c>
      <c r="BM1417">
        <v>0</v>
      </c>
      <c r="BN1417" s="179">
        <v>0</v>
      </c>
      <c r="BO1417" s="179">
        <v>0</v>
      </c>
      <c r="BP1417" s="179">
        <v>0</v>
      </c>
      <c r="BQ1417" s="179">
        <v>0</v>
      </c>
      <c r="BR1417" s="179">
        <v>0</v>
      </c>
      <c r="BS1417" s="17">
        <v>0</v>
      </c>
      <c r="BT1417" s="179">
        <v>1</v>
      </c>
      <c r="BU1417" s="179">
        <v>0</v>
      </c>
      <c r="BV1417" s="179">
        <v>0</v>
      </c>
      <c r="BW1417" s="17">
        <v>0</v>
      </c>
      <c r="BX1417" s="179">
        <v>0</v>
      </c>
      <c r="BY1417" s="179">
        <v>0</v>
      </c>
      <c r="BZ1417" s="179">
        <v>0</v>
      </c>
      <c r="CA1417" s="179">
        <v>0</v>
      </c>
      <c r="CB1417" s="17">
        <v>0</v>
      </c>
      <c r="CC1417" s="179">
        <v>0</v>
      </c>
      <c r="CD1417" s="179">
        <v>0</v>
      </c>
      <c r="CE1417" s="179">
        <v>1</v>
      </c>
      <c r="CF1417" s="179">
        <v>0</v>
      </c>
      <c r="CG1417" s="179">
        <v>1</v>
      </c>
      <c r="CH1417" s="179">
        <v>0</v>
      </c>
      <c r="CI1417">
        <v>1</v>
      </c>
      <c r="CJ1417">
        <v>0</v>
      </c>
      <c r="CK1417">
        <v>0</v>
      </c>
      <c r="CL1417">
        <v>0</v>
      </c>
      <c r="CM1417" s="17">
        <v>0</v>
      </c>
      <c r="CX1417" s="33" t="s">
        <v>85</v>
      </c>
    </row>
    <row r="1418" spans="1:102" x14ac:dyDescent="0.25">
      <c r="A1418">
        <v>1417</v>
      </c>
      <c r="B1418">
        <v>89</v>
      </c>
      <c r="C1418" s="24" t="s">
        <v>4319</v>
      </c>
      <c r="D1418" s="12">
        <v>4.0007702094714936</v>
      </c>
      <c r="E1418" s="13">
        <v>0.43046261747478098</v>
      </c>
      <c r="F1418" s="7">
        <v>9.2941176470588225</v>
      </c>
      <c r="G1418" s="7">
        <f t="shared" si="380"/>
        <v>3.5703075919967127</v>
      </c>
      <c r="H1418" s="15">
        <f t="shared" si="381"/>
        <v>4.4312328269462746</v>
      </c>
      <c r="I1418" s="11">
        <f t="shared" si="367"/>
        <v>0.11446009232003097</v>
      </c>
      <c r="J1418" s="32">
        <f t="shared" si="368"/>
        <v>1.2315326388864095E-2</v>
      </c>
      <c r="K1418" s="32">
        <f t="shared" si="369"/>
        <v>81.199634376254238</v>
      </c>
      <c r="L1418" s="8">
        <v>0</v>
      </c>
      <c r="M1418" s="9">
        <v>1</v>
      </c>
      <c r="N1418" s="8">
        <v>0</v>
      </c>
      <c r="O1418" s="9">
        <v>0</v>
      </c>
      <c r="P1418" s="9">
        <v>0</v>
      </c>
      <c r="Q1418" s="9">
        <v>1</v>
      </c>
      <c r="R1418" s="9">
        <v>0</v>
      </c>
      <c r="S1418" s="8">
        <v>6522</v>
      </c>
      <c r="T1418" s="9">
        <v>14</v>
      </c>
      <c r="U1418" s="9">
        <f t="shared" si="384"/>
        <v>6507</v>
      </c>
      <c r="V1418" s="9">
        <f t="shared" si="385"/>
        <v>36</v>
      </c>
      <c r="W1418" s="7">
        <v>17</v>
      </c>
      <c r="X1418" s="7">
        <v>5.008</v>
      </c>
      <c r="Y1418" s="9">
        <v>0</v>
      </c>
      <c r="Z1418" s="9">
        <v>1</v>
      </c>
      <c r="AA1418" s="9">
        <v>1</v>
      </c>
      <c r="AB1418" s="9">
        <v>0</v>
      </c>
      <c r="AC1418" s="9">
        <v>0</v>
      </c>
      <c r="AD1418" s="29">
        <v>0</v>
      </c>
      <c r="AE1418" s="187">
        <v>0</v>
      </c>
      <c r="AF1418" s="9">
        <v>0</v>
      </c>
      <c r="AG1418" s="29">
        <v>1</v>
      </c>
      <c r="AH1418" s="9">
        <v>0</v>
      </c>
      <c r="AI1418" s="29">
        <v>1</v>
      </c>
      <c r="AJ1418" s="20">
        <v>1986</v>
      </c>
      <c r="AK1418" s="32">
        <v>1.25E-3</v>
      </c>
      <c r="AL1418" s="32">
        <v>1.25E-3</v>
      </c>
      <c r="AM1418" s="32">
        <f t="shared" si="386"/>
        <v>0.65100000000000002</v>
      </c>
      <c r="AN1418" s="42">
        <v>0.34650000000000003</v>
      </c>
      <c r="AO1418" s="41" t="s">
        <v>98</v>
      </c>
      <c r="AP1418" s="17" t="s">
        <v>98</v>
      </c>
      <c r="AQ1418">
        <v>0.52980000000000005</v>
      </c>
      <c r="AR1418" s="39">
        <f t="shared" si="376"/>
        <v>0.47019999999999995</v>
      </c>
      <c r="AS1418" t="s">
        <v>98</v>
      </c>
      <c r="AT1418" s="39" t="s">
        <v>98</v>
      </c>
      <c r="AV1418" s="17"/>
      <c r="AW1418" t="s">
        <v>98</v>
      </c>
      <c r="AX1418" s="17" t="s">
        <v>98</v>
      </c>
      <c r="AY1418" s="17" t="s">
        <v>233</v>
      </c>
      <c r="BE1418" s="17"/>
      <c r="BH1418" s="17"/>
      <c r="BK1418" s="92">
        <v>32</v>
      </c>
      <c r="BL1418">
        <v>1</v>
      </c>
      <c r="BM1418">
        <v>0</v>
      </c>
      <c r="BN1418" s="179">
        <v>0</v>
      </c>
      <c r="BO1418" s="179">
        <v>0</v>
      </c>
      <c r="BP1418" s="179">
        <v>0</v>
      </c>
      <c r="BQ1418" s="179">
        <v>0</v>
      </c>
      <c r="BR1418" s="179">
        <v>0</v>
      </c>
      <c r="BS1418" s="17">
        <v>0</v>
      </c>
      <c r="BT1418" s="179">
        <v>1</v>
      </c>
      <c r="BU1418" s="179">
        <v>0</v>
      </c>
      <c r="BV1418" s="179">
        <v>0</v>
      </c>
      <c r="BW1418" s="17">
        <v>0</v>
      </c>
      <c r="BX1418" s="179">
        <v>0</v>
      </c>
      <c r="BY1418" s="179">
        <v>0</v>
      </c>
      <c r="BZ1418" s="179">
        <v>0</v>
      </c>
      <c r="CA1418" s="179">
        <v>0</v>
      </c>
      <c r="CB1418" s="17">
        <v>0</v>
      </c>
      <c r="CC1418" s="179">
        <v>0</v>
      </c>
      <c r="CD1418" s="179">
        <v>0</v>
      </c>
      <c r="CE1418" s="179">
        <v>1</v>
      </c>
      <c r="CF1418" s="179">
        <v>0</v>
      </c>
      <c r="CG1418" s="179">
        <v>1</v>
      </c>
      <c r="CH1418" s="179">
        <v>0</v>
      </c>
      <c r="CI1418">
        <v>1</v>
      </c>
      <c r="CJ1418">
        <v>0</v>
      </c>
      <c r="CK1418">
        <v>0</v>
      </c>
      <c r="CL1418">
        <v>0</v>
      </c>
      <c r="CM1418" s="17">
        <v>0</v>
      </c>
      <c r="CX1418" s="33" t="s">
        <v>85</v>
      </c>
    </row>
    <row r="1419" spans="1:102" x14ac:dyDescent="0.25">
      <c r="A1419">
        <v>1418</v>
      </c>
      <c r="B1419">
        <v>89</v>
      </c>
      <c r="C1419" s="24" t="s">
        <v>4319</v>
      </c>
      <c r="D1419" s="12">
        <v>1.3903348450926112</v>
      </c>
      <c r="E1419" s="13">
        <v>1.3406800291964465</v>
      </c>
      <c r="F1419" s="7">
        <v>1.037037037037037</v>
      </c>
      <c r="G1419" s="7">
        <f t="shared" si="380"/>
        <v>4.9654815896164717E-2</v>
      </c>
      <c r="H1419" s="15">
        <f t="shared" si="381"/>
        <v>2.7310148742890576</v>
      </c>
      <c r="I1419" s="11">
        <f t="shared" si="367"/>
        <v>1.2856854220391076E-2</v>
      </c>
      <c r="J1419" s="32">
        <f t="shared" si="368"/>
        <v>1.2397680855377109E-2</v>
      </c>
      <c r="K1419" s="32">
        <f t="shared" si="369"/>
        <v>80.660246998234442</v>
      </c>
      <c r="L1419" s="8">
        <v>0</v>
      </c>
      <c r="M1419" s="9">
        <v>1</v>
      </c>
      <c r="N1419" s="8">
        <v>0</v>
      </c>
      <c r="O1419" s="9">
        <v>0</v>
      </c>
      <c r="P1419" s="9">
        <v>0</v>
      </c>
      <c r="Q1419" s="9">
        <v>1</v>
      </c>
      <c r="R1419" s="9">
        <v>0</v>
      </c>
      <c r="S1419" s="8">
        <v>6522</v>
      </c>
      <c r="T1419" s="9">
        <v>16</v>
      </c>
      <c r="U1419" s="9">
        <f t="shared" si="384"/>
        <v>6505</v>
      </c>
      <c r="V1419" s="9">
        <f t="shared" si="385"/>
        <v>36</v>
      </c>
      <c r="W1419" s="7">
        <v>13</v>
      </c>
      <c r="X1419" s="7">
        <v>5.008</v>
      </c>
      <c r="Y1419" s="9">
        <v>0</v>
      </c>
      <c r="Z1419" s="9">
        <v>1</v>
      </c>
      <c r="AA1419" s="9">
        <v>1</v>
      </c>
      <c r="AB1419" s="9">
        <v>0</v>
      </c>
      <c r="AC1419" s="9">
        <v>0</v>
      </c>
      <c r="AD1419" s="29">
        <v>0</v>
      </c>
      <c r="AE1419" s="187">
        <v>0</v>
      </c>
      <c r="AF1419" s="9">
        <v>0</v>
      </c>
      <c r="AG1419" s="29">
        <v>1</v>
      </c>
      <c r="AH1419" s="9">
        <v>0</v>
      </c>
      <c r="AI1419" s="29">
        <v>1</v>
      </c>
      <c r="AJ1419" s="20">
        <v>1986</v>
      </c>
      <c r="AK1419" s="32">
        <v>1.25E-3</v>
      </c>
      <c r="AL1419" s="32">
        <v>1.25E-3</v>
      </c>
      <c r="AM1419" s="32">
        <f t="shared" si="386"/>
        <v>0.65100000000000002</v>
      </c>
      <c r="AN1419" s="42">
        <v>0.34650000000000003</v>
      </c>
      <c r="AO1419" s="41" t="s">
        <v>98</v>
      </c>
      <c r="AP1419" s="17" t="s">
        <v>98</v>
      </c>
      <c r="AQ1419">
        <v>0.52980000000000005</v>
      </c>
      <c r="AR1419" s="39">
        <f t="shared" si="376"/>
        <v>0.47019999999999995</v>
      </c>
      <c r="AS1419" t="s">
        <v>98</v>
      </c>
      <c r="AT1419" s="39" t="s">
        <v>98</v>
      </c>
      <c r="AV1419" s="17"/>
      <c r="AW1419" t="s">
        <v>98</v>
      </c>
      <c r="AX1419" s="17" t="s">
        <v>98</v>
      </c>
      <c r="AY1419" s="17" t="s">
        <v>233</v>
      </c>
      <c r="BE1419" s="17"/>
      <c r="BH1419" s="17"/>
      <c r="BK1419" s="92">
        <v>32</v>
      </c>
      <c r="BL1419">
        <v>1</v>
      </c>
      <c r="BM1419">
        <v>0</v>
      </c>
      <c r="BN1419" s="179">
        <v>0</v>
      </c>
      <c r="BO1419" s="179">
        <v>0</v>
      </c>
      <c r="BP1419" s="179">
        <v>0</v>
      </c>
      <c r="BQ1419" s="179">
        <v>0</v>
      </c>
      <c r="BR1419" s="179">
        <v>0</v>
      </c>
      <c r="BS1419" s="17">
        <v>0</v>
      </c>
      <c r="BT1419" s="179">
        <v>1</v>
      </c>
      <c r="BU1419" s="179">
        <v>0</v>
      </c>
      <c r="BV1419" s="179">
        <v>0</v>
      </c>
      <c r="BW1419" s="17">
        <v>0</v>
      </c>
      <c r="BX1419" s="179">
        <v>0</v>
      </c>
      <c r="BY1419" s="179">
        <v>0</v>
      </c>
      <c r="BZ1419" s="179">
        <v>0</v>
      </c>
      <c r="CA1419" s="179">
        <v>0</v>
      </c>
      <c r="CB1419" s="17">
        <v>0</v>
      </c>
      <c r="CC1419" s="179">
        <v>0</v>
      </c>
      <c r="CD1419" s="179">
        <v>0</v>
      </c>
      <c r="CE1419" s="179">
        <v>1</v>
      </c>
      <c r="CF1419" s="179">
        <v>0</v>
      </c>
      <c r="CG1419" s="179">
        <v>1</v>
      </c>
      <c r="CH1419" s="179">
        <v>0</v>
      </c>
      <c r="CI1419">
        <v>1</v>
      </c>
      <c r="CJ1419">
        <v>0</v>
      </c>
      <c r="CK1419">
        <v>0</v>
      </c>
      <c r="CL1419">
        <v>0</v>
      </c>
      <c r="CM1419" s="17">
        <v>0</v>
      </c>
      <c r="CX1419" s="33" t="s">
        <v>85</v>
      </c>
    </row>
    <row r="1420" spans="1:102" x14ac:dyDescent="0.25">
      <c r="A1420">
        <v>1419</v>
      </c>
      <c r="B1420">
        <v>89</v>
      </c>
      <c r="C1420" s="24" t="s">
        <v>4319</v>
      </c>
      <c r="D1420" s="12">
        <v>4.3551627855565211</v>
      </c>
      <c r="E1420" s="13">
        <v>1.1254915063797752</v>
      </c>
      <c r="F1420" s="7">
        <v>3.8695652173913042</v>
      </c>
      <c r="G1420" s="7">
        <f t="shared" si="380"/>
        <v>3.2296712791767459</v>
      </c>
      <c r="H1420" s="15">
        <f t="shared" si="381"/>
        <v>5.4806542919362968</v>
      </c>
      <c r="I1420" s="11">
        <f t="shared" si="367"/>
        <v>4.7922476619836757E-2</v>
      </c>
      <c r="J1420" s="32">
        <f t="shared" si="368"/>
        <v>1.2384460250070175E-2</v>
      </c>
      <c r="K1420" s="32">
        <f t="shared" si="369"/>
        <v>80.746353075365846</v>
      </c>
      <c r="L1420" s="8">
        <v>0</v>
      </c>
      <c r="M1420" s="9">
        <v>1</v>
      </c>
      <c r="N1420" s="8">
        <v>0</v>
      </c>
      <c r="O1420" s="9">
        <v>0</v>
      </c>
      <c r="P1420" s="9">
        <v>0</v>
      </c>
      <c r="Q1420" s="9">
        <v>1</v>
      </c>
      <c r="R1420" s="9">
        <v>0</v>
      </c>
      <c r="S1420" s="8">
        <v>6522</v>
      </c>
      <c r="T1420" s="9">
        <v>16</v>
      </c>
      <c r="U1420" s="9">
        <f t="shared" si="384"/>
        <v>6505</v>
      </c>
      <c r="V1420" s="9">
        <f t="shared" si="385"/>
        <v>36</v>
      </c>
      <c r="W1420" s="7">
        <v>13</v>
      </c>
      <c r="X1420" s="7">
        <v>5.008</v>
      </c>
      <c r="Y1420" s="9">
        <v>0</v>
      </c>
      <c r="Z1420" s="9">
        <v>1</v>
      </c>
      <c r="AA1420" s="9">
        <v>1</v>
      </c>
      <c r="AB1420" s="9">
        <v>0</v>
      </c>
      <c r="AC1420" s="9">
        <v>0</v>
      </c>
      <c r="AD1420" s="29">
        <v>0</v>
      </c>
      <c r="AE1420" s="187">
        <v>0</v>
      </c>
      <c r="AF1420" s="9">
        <v>0</v>
      </c>
      <c r="AG1420" s="29">
        <v>1</v>
      </c>
      <c r="AH1420" s="9">
        <v>0</v>
      </c>
      <c r="AI1420" s="29">
        <v>1</v>
      </c>
      <c r="AJ1420" s="20">
        <v>1986</v>
      </c>
      <c r="AK1420" s="32">
        <v>1.25E-3</v>
      </c>
      <c r="AL1420" s="32">
        <v>1.25E-3</v>
      </c>
      <c r="AM1420" s="32">
        <f t="shared" si="386"/>
        <v>0.65100000000000002</v>
      </c>
      <c r="AN1420" s="42">
        <v>0.34650000000000003</v>
      </c>
      <c r="AO1420" s="41" t="s">
        <v>98</v>
      </c>
      <c r="AP1420" s="17" t="s">
        <v>98</v>
      </c>
      <c r="AQ1420">
        <v>0.52980000000000005</v>
      </c>
      <c r="AR1420" s="39">
        <f t="shared" si="376"/>
        <v>0.47019999999999995</v>
      </c>
      <c r="AS1420" t="s">
        <v>98</v>
      </c>
      <c r="AT1420" s="39" t="s">
        <v>98</v>
      </c>
      <c r="AV1420" s="17"/>
      <c r="AW1420" t="s">
        <v>98</v>
      </c>
      <c r="AX1420" s="17" t="s">
        <v>98</v>
      </c>
      <c r="AY1420" s="17" t="s">
        <v>233</v>
      </c>
      <c r="BE1420" s="17"/>
      <c r="BH1420" s="17"/>
      <c r="BK1420" s="92">
        <v>32</v>
      </c>
      <c r="BL1420">
        <v>1</v>
      </c>
      <c r="BM1420">
        <v>0</v>
      </c>
      <c r="BN1420" s="179">
        <v>0</v>
      </c>
      <c r="BO1420" s="179">
        <v>0</v>
      </c>
      <c r="BP1420" s="179">
        <v>0</v>
      </c>
      <c r="BQ1420" s="179">
        <v>0</v>
      </c>
      <c r="BR1420" s="179">
        <v>0</v>
      </c>
      <c r="BS1420" s="17">
        <v>0</v>
      </c>
      <c r="BT1420" s="179">
        <v>1</v>
      </c>
      <c r="BU1420" s="179">
        <v>0</v>
      </c>
      <c r="BV1420" s="179">
        <v>0</v>
      </c>
      <c r="BW1420" s="17">
        <v>0</v>
      </c>
      <c r="BX1420" s="179">
        <v>0</v>
      </c>
      <c r="BY1420" s="179">
        <v>0</v>
      </c>
      <c r="BZ1420" s="179">
        <v>0</v>
      </c>
      <c r="CA1420" s="179">
        <v>0</v>
      </c>
      <c r="CB1420" s="17">
        <v>0</v>
      </c>
      <c r="CC1420" s="179">
        <v>0</v>
      </c>
      <c r="CD1420" s="179">
        <v>0</v>
      </c>
      <c r="CE1420" s="179">
        <v>1</v>
      </c>
      <c r="CF1420" s="179">
        <v>0</v>
      </c>
      <c r="CG1420" s="179">
        <v>1</v>
      </c>
      <c r="CH1420" s="179">
        <v>0</v>
      </c>
      <c r="CI1420">
        <v>1</v>
      </c>
      <c r="CJ1420">
        <v>0</v>
      </c>
      <c r="CK1420">
        <v>0</v>
      </c>
      <c r="CL1420">
        <v>0</v>
      </c>
      <c r="CM1420" s="17">
        <v>0</v>
      </c>
      <c r="CX1420" s="33" t="s">
        <v>85</v>
      </c>
    </row>
    <row r="1421" spans="1:102" x14ac:dyDescent="0.25">
      <c r="A1421">
        <v>1420</v>
      </c>
      <c r="B1421">
        <v>89</v>
      </c>
      <c r="C1421" s="24" t="s">
        <v>4319</v>
      </c>
      <c r="D1421" s="12">
        <v>4.7288673984255958</v>
      </c>
      <c r="E1421" s="13">
        <v>0.62896265890389691</v>
      </c>
      <c r="F1421" s="7">
        <v>7.518518518518519</v>
      </c>
      <c r="G1421" s="7">
        <f t="shared" si="380"/>
        <v>4.0999047395216985</v>
      </c>
      <c r="H1421" s="15">
        <f t="shared" si="381"/>
        <v>5.357830057329493</v>
      </c>
      <c r="I1421" s="11">
        <f t="shared" si="367"/>
        <v>9.2817480731005889E-2</v>
      </c>
      <c r="J1421" s="32">
        <f t="shared" si="368"/>
        <v>1.2345182166192899E-2</v>
      </c>
      <c r="K1421" s="32">
        <f t="shared" si="369"/>
        <v>81.003259938803126</v>
      </c>
      <c r="L1421" s="8">
        <v>0</v>
      </c>
      <c r="M1421" s="9">
        <v>1</v>
      </c>
      <c r="N1421" s="8">
        <v>0</v>
      </c>
      <c r="O1421" s="9">
        <v>0</v>
      </c>
      <c r="P1421" s="9">
        <v>0</v>
      </c>
      <c r="Q1421" s="9">
        <v>1</v>
      </c>
      <c r="R1421" s="9">
        <v>0</v>
      </c>
      <c r="S1421" s="8">
        <v>6522</v>
      </c>
      <c r="T1421" s="9">
        <v>16</v>
      </c>
      <c r="U1421" s="9">
        <f t="shared" si="384"/>
        <v>6505</v>
      </c>
      <c r="V1421" s="9">
        <f t="shared" si="385"/>
        <v>36</v>
      </c>
      <c r="W1421" s="7">
        <v>15</v>
      </c>
      <c r="X1421" s="7">
        <v>5.008</v>
      </c>
      <c r="Y1421" s="9">
        <v>0</v>
      </c>
      <c r="Z1421" s="9">
        <v>1</v>
      </c>
      <c r="AA1421" s="9">
        <v>1</v>
      </c>
      <c r="AB1421" s="9">
        <v>0</v>
      </c>
      <c r="AC1421" s="9">
        <v>0</v>
      </c>
      <c r="AD1421" s="29">
        <v>0</v>
      </c>
      <c r="AE1421" s="187">
        <v>0</v>
      </c>
      <c r="AF1421" s="9">
        <v>0</v>
      </c>
      <c r="AG1421" s="29">
        <v>1</v>
      </c>
      <c r="AH1421" s="9">
        <v>0</v>
      </c>
      <c r="AI1421" s="29">
        <v>1</v>
      </c>
      <c r="AJ1421" s="20">
        <v>1986</v>
      </c>
      <c r="AK1421" s="32">
        <v>1.25E-3</v>
      </c>
      <c r="AL1421" s="32">
        <v>1.25E-3</v>
      </c>
      <c r="AM1421" s="32">
        <f t="shared" si="386"/>
        <v>0.65100000000000002</v>
      </c>
      <c r="AN1421" s="42">
        <v>0.34650000000000003</v>
      </c>
      <c r="AO1421" s="41" t="s">
        <v>98</v>
      </c>
      <c r="AP1421" s="17" t="s">
        <v>98</v>
      </c>
      <c r="AQ1421">
        <v>0.52980000000000005</v>
      </c>
      <c r="AR1421" s="39">
        <f t="shared" si="376"/>
        <v>0.47019999999999995</v>
      </c>
      <c r="AS1421" t="s">
        <v>98</v>
      </c>
      <c r="AT1421" s="39" t="s">
        <v>98</v>
      </c>
      <c r="AV1421" s="17"/>
      <c r="AW1421" t="s">
        <v>98</v>
      </c>
      <c r="AX1421" s="17" t="s">
        <v>98</v>
      </c>
      <c r="AY1421" s="17" t="s">
        <v>233</v>
      </c>
      <c r="BE1421" s="17"/>
      <c r="BH1421" s="17"/>
      <c r="BK1421" s="92">
        <v>32</v>
      </c>
      <c r="BL1421">
        <v>1</v>
      </c>
      <c r="BM1421">
        <v>0</v>
      </c>
      <c r="BN1421" s="179">
        <v>0</v>
      </c>
      <c r="BO1421" s="179">
        <v>0</v>
      </c>
      <c r="BP1421" s="179">
        <v>0</v>
      </c>
      <c r="BQ1421" s="179">
        <v>0</v>
      </c>
      <c r="BR1421" s="179">
        <v>0</v>
      </c>
      <c r="BS1421" s="17">
        <v>0</v>
      </c>
      <c r="BT1421" s="179">
        <v>1</v>
      </c>
      <c r="BU1421" s="179">
        <v>0</v>
      </c>
      <c r="BV1421" s="179">
        <v>0</v>
      </c>
      <c r="BW1421" s="17">
        <v>0</v>
      </c>
      <c r="BX1421" s="179">
        <v>0</v>
      </c>
      <c r="BY1421" s="179">
        <v>0</v>
      </c>
      <c r="BZ1421" s="179">
        <v>0</v>
      </c>
      <c r="CA1421" s="179">
        <v>0</v>
      </c>
      <c r="CB1421" s="17">
        <v>0</v>
      </c>
      <c r="CC1421" s="179">
        <v>0</v>
      </c>
      <c r="CD1421" s="179">
        <v>0</v>
      </c>
      <c r="CE1421" s="179">
        <v>1</v>
      </c>
      <c r="CF1421" s="179">
        <v>0</v>
      </c>
      <c r="CG1421" s="179">
        <v>1</v>
      </c>
      <c r="CH1421" s="179">
        <v>0</v>
      </c>
      <c r="CI1421">
        <v>1</v>
      </c>
      <c r="CJ1421">
        <v>0</v>
      </c>
      <c r="CK1421">
        <v>0</v>
      </c>
      <c r="CL1421">
        <v>0</v>
      </c>
      <c r="CM1421" s="17">
        <v>0</v>
      </c>
      <c r="CX1421" s="33" t="s">
        <v>85</v>
      </c>
    </row>
    <row r="1422" spans="1:102" x14ac:dyDescent="0.25">
      <c r="A1422">
        <v>1421</v>
      </c>
      <c r="B1422">
        <v>89</v>
      </c>
      <c r="C1422" s="24" t="s">
        <v>4319</v>
      </c>
      <c r="D1422" s="12">
        <v>3.8875037491050257</v>
      </c>
      <c r="E1422" s="13">
        <v>0.43194486101166951</v>
      </c>
      <c r="F1422" s="7">
        <v>9</v>
      </c>
      <c r="G1422" s="7">
        <f t="shared" si="380"/>
        <v>3.4555588880933561</v>
      </c>
      <c r="H1422" s="15">
        <f t="shared" si="381"/>
        <v>4.3194486101166953</v>
      </c>
      <c r="I1422" s="11">
        <f t="shared" si="367"/>
        <v>0.11090002556177427</v>
      </c>
      <c r="J1422" s="32">
        <f t="shared" si="368"/>
        <v>1.2322225062419362E-2</v>
      </c>
      <c r="K1422" s="32">
        <f t="shared" si="369"/>
        <v>81.154174261093928</v>
      </c>
      <c r="L1422" s="8">
        <v>0</v>
      </c>
      <c r="M1422" s="9">
        <v>1</v>
      </c>
      <c r="N1422" s="8">
        <v>0</v>
      </c>
      <c r="O1422" s="9">
        <v>0</v>
      </c>
      <c r="P1422" s="9">
        <v>0</v>
      </c>
      <c r="Q1422" s="9">
        <v>1</v>
      </c>
      <c r="R1422" s="9">
        <v>0</v>
      </c>
      <c r="S1422" s="8">
        <v>6522</v>
      </c>
      <c r="T1422" s="9">
        <v>16</v>
      </c>
      <c r="U1422" s="9">
        <f t="shared" si="384"/>
        <v>6505</v>
      </c>
      <c r="V1422" s="9">
        <f t="shared" si="385"/>
        <v>36</v>
      </c>
      <c r="W1422" s="7">
        <v>17</v>
      </c>
      <c r="X1422" s="7">
        <v>5.008</v>
      </c>
      <c r="Y1422" s="9">
        <v>0</v>
      </c>
      <c r="Z1422" s="9">
        <v>1</v>
      </c>
      <c r="AA1422" s="9">
        <v>1</v>
      </c>
      <c r="AB1422" s="9">
        <v>0</v>
      </c>
      <c r="AC1422" s="9">
        <v>0</v>
      </c>
      <c r="AD1422" s="29">
        <v>0</v>
      </c>
      <c r="AE1422" s="187">
        <v>0</v>
      </c>
      <c r="AF1422" s="9">
        <v>0</v>
      </c>
      <c r="AG1422" s="29">
        <v>1</v>
      </c>
      <c r="AH1422" s="9">
        <v>0</v>
      </c>
      <c r="AI1422" s="29">
        <v>1</v>
      </c>
      <c r="AJ1422" s="20">
        <v>1986</v>
      </c>
      <c r="AK1422" s="32">
        <v>1.25E-3</v>
      </c>
      <c r="AL1422" s="32">
        <v>1.25E-3</v>
      </c>
      <c r="AM1422" s="32">
        <f t="shared" si="386"/>
        <v>0.65100000000000002</v>
      </c>
      <c r="AN1422" s="42">
        <v>0.34650000000000003</v>
      </c>
      <c r="AO1422" s="41" t="s">
        <v>98</v>
      </c>
      <c r="AP1422" s="17" t="s">
        <v>98</v>
      </c>
      <c r="AQ1422">
        <v>0.52980000000000005</v>
      </c>
      <c r="AR1422" s="39">
        <f t="shared" si="376"/>
        <v>0.47019999999999995</v>
      </c>
      <c r="AS1422" t="s">
        <v>98</v>
      </c>
      <c r="AT1422" s="39" t="s">
        <v>98</v>
      </c>
      <c r="AV1422" s="17"/>
      <c r="AW1422" t="s">
        <v>98</v>
      </c>
      <c r="AX1422" s="17" t="s">
        <v>98</v>
      </c>
      <c r="AY1422" s="17" t="s">
        <v>233</v>
      </c>
      <c r="BE1422" s="17"/>
      <c r="BH1422" s="17"/>
      <c r="BK1422" s="92">
        <v>32</v>
      </c>
      <c r="BL1422">
        <v>1</v>
      </c>
      <c r="BM1422">
        <v>0</v>
      </c>
      <c r="BN1422" s="179">
        <v>0</v>
      </c>
      <c r="BO1422" s="179">
        <v>0</v>
      </c>
      <c r="BP1422" s="179">
        <v>0</v>
      </c>
      <c r="BQ1422" s="179">
        <v>0</v>
      </c>
      <c r="BR1422" s="179">
        <v>0</v>
      </c>
      <c r="BS1422" s="17">
        <v>0</v>
      </c>
      <c r="BT1422" s="179">
        <v>1</v>
      </c>
      <c r="BU1422" s="179">
        <v>0</v>
      </c>
      <c r="BV1422" s="179">
        <v>0</v>
      </c>
      <c r="BW1422" s="17">
        <v>0</v>
      </c>
      <c r="BX1422" s="179">
        <v>0</v>
      </c>
      <c r="BY1422" s="179">
        <v>0</v>
      </c>
      <c r="BZ1422" s="179">
        <v>0</v>
      </c>
      <c r="CA1422" s="179">
        <v>0</v>
      </c>
      <c r="CB1422" s="17">
        <v>0</v>
      </c>
      <c r="CC1422" s="179">
        <v>0</v>
      </c>
      <c r="CD1422" s="179">
        <v>0</v>
      </c>
      <c r="CE1422" s="179">
        <v>1</v>
      </c>
      <c r="CF1422" s="179">
        <v>0</v>
      </c>
      <c r="CG1422" s="179">
        <v>1</v>
      </c>
      <c r="CH1422" s="179">
        <v>0</v>
      </c>
      <c r="CI1422">
        <v>1</v>
      </c>
      <c r="CJ1422">
        <v>0</v>
      </c>
      <c r="CK1422">
        <v>0</v>
      </c>
      <c r="CL1422">
        <v>0</v>
      </c>
      <c r="CM1422" s="17">
        <v>0</v>
      </c>
      <c r="CX1422" s="33" t="s">
        <v>85</v>
      </c>
    </row>
    <row r="1423" spans="1:102" x14ac:dyDescent="0.25">
      <c r="A1423">
        <v>1422</v>
      </c>
      <c r="B1423">
        <v>89</v>
      </c>
      <c r="C1423" s="24" t="s">
        <v>4319</v>
      </c>
      <c r="D1423" s="12">
        <v>1.1434624679222516</v>
      </c>
      <c r="E1423" s="13">
        <v>1.3423255058217736</v>
      </c>
      <c r="F1423" s="7">
        <v>0.85185185185185186</v>
      </c>
      <c r="G1423" s="7">
        <f t="shared" si="380"/>
        <v>-0.19886303789952198</v>
      </c>
      <c r="H1423" s="15">
        <f t="shared" si="381"/>
        <v>2.4857879737440252</v>
      </c>
      <c r="I1423" s="11">
        <f t="shared" si="367"/>
        <v>1.0562895063906431E-2</v>
      </c>
      <c r="J1423" s="32">
        <f t="shared" si="368"/>
        <v>1.2399920292411899E-2</v>
      </c>
      <c r="K1423" s="32">
        <f t="shared" si="369"/>
        <v>80.645679683275674</v>
      </c>
      <c r="L1423" s="8">
        <v>0</v>
      </c>
      <c r="M1423" s="9">
        <v>1</v>
      </c>
      <c r="N1423" s="8">
        <v>0</v>
      </c>
      <c r="O1423" s="9">
        <v>0</v>
      </c>
      <c r="P1423" s="9">
        <v>0</v>
      </c>
      <c r="Q1423" s="9">
        <v>1</v>
      </c>
      <c r="R1423" s="9">
        <v>0</v>
      </c>
      <c r="S1423" s="8">
        <v>6522</v>
      </c>
      <c r="T1423" s="9">
        <v>18</v>
      </c>
      <c r="U1423" s="9">
        <f t="shared" si="384"/>
        <v>6503</v>
      </c>
      <c r="V1423" s="9">
        <f t="shared" si="385"/>
        <v>36</v>
      </c>
      <c r="W1423" s="7">
        <v>13</v>
      </c>
      <c r="X1423" s="7">
        <v>5.008</v>
      </c>
      <c r="Y1423" s="9">
        <v>0</v>
      </c>
      <c r="Z1423" s="9">
        <v>1</v>
      </c>
      <c r="AA1423" s="9">
        <v>1</v>
      </c>
      <c r="AB1423" s="9">
        <v>0</v>
      </c>
      <c r="AC1423" s="9">
        <v>0</v>
      </c>
      <c r="AD1423" s="29">
        <v>0</v>
      </c>
      <c r="AE1423" s="187">
        <v>0</v>
      </c>
      <c r="AF1423" s="9">
        <v>0</v>
      </c>
      <c r="AG1423" s="29">
        <v>1</v>
      </c>
      <c r="AH1423" s="9">
        <v>0</v>
      </c>
      <c r="AI1423" s="29">
        <v>1</v>
      </c>
      <c r="AJ1423" s="20">
        <v>1986</v>
      </c>
      <c r="AK1423" s="32">
        <v>1.25E-3</v>
      </c>
      <c r="AL1423" s="32">
        <v>1.25E-3</v>
      </c>
      <c r="AM1423" s="32">
        <f t="shared" si="386"/>
        <v>0.65100000000000002</v>
      </c>
      <c r="AN1423" s="42">
        <v>0.34650000000000003</v>
      </c>
      <c r="AO1423" s="41" t="s">
        <v>98</v>
      </c>
      <c r="AP1423" s="17" t="s">
        <v>98</v>
      </c>
      <c r="AQ1423">
        <v>0.52980000000000005</v>
      </c>
      <c r="AR1423" s="39">
        <f t="shared" si="376"/>
        <v>0.47019999999999995</v>
      </c>
      <c r="AS1423" t="s">
        <v>98</v>
      </c>
      <c r="AT1423" s="39" t="s">
        <v>98</v>
      </c>
      <c r="AV1423" s="17"/>
      <c r="AW1423" t="s">
        <v>98</v>
      </c>
      <c r="AX1423" s="17" t="s">
        <v>98</v>
      </c>
      <c r="AY1423" s="17" t="s">
        <v>233</v>
      </c>
      <c r="BE1423" s="17"/>
      <c r="BH1423" s="17"/>
      <c r="BK1423" s="92">
        <v>32</v>
      </c>
      <c r="BL1423">
        <v>1</v>
      </c>
      <c r="BM1423">
        <v>0</v>
      </c>
      <c r="BN1423" s="179">
        <v>0</v>
      </c>
      <c r="BO1423" s="179">
        <v>0</v>
      </c>
      <c r="BP1423" s="179">
        <v>0</v>
      </c>
      <c r="BQ1423" s="179">
        <v>0</v>
      </c>
      <c r="BR1423" s="179">
        <v>0</v>
      </c>
      <c r="BS1423" s="17">
        <v>0</v>
      </c>
      <c r="BT1423" s="179">
        <v>1</v>
      </c>
      <c r="BU1423" s="179">
        <v>0</v>
      </c>
      <c r="BV1423" s="179">
        <v>0</v>
      </c>
      <c r="BW1423" s="17">
        <v>0</v>
      </c>
      <c r="BX1423" s="179">
        <v>0</v>
      </c>
      <c r="BY1423" s="179">
        <v>0</v>
      </c>
      <c r="BZ1423" s="179">
        <v>0</v>
      </c>
      <c r="CA1423" s="179">
        <v>0</v>
      </c>
      <c r="CB1423" s="17">
        <v>0</v>
      </c>
      <c r="CC1423" s="179">
        <v>0</v>
      </c>
      <c r="CD1423" s="179">
        <v>0</v>
      </c>
      <c r="CE1423" s="179">
        <v>1</v>
      </c>
      <c r="CF1423" s="179">
        <v>0</v>
      </c>
      <c r="CG1423" s="179">
        <v>1</v>
      </c>
      <c r="CH1423" s="179">
        <v>0</v>
      </c>
      <c r="CI1423">
        <v>1</v>
      </c>
      <c r="CJ1423">
        <v>0</v>
      </c>
      <c r="CK1423">
        <v>0</v>
      </c>
      <c r="CL1423">
        <v>0</v>
      </c>
      <c r="CM1423" s="17">
        <v>0</v>
      </c>
      <c r="CX1423" s="33" t="s">
        <v>85</v>
      </c>
    </row>
    <row r="1424" spans="1:102" x14ac:dyDescent="0.25">
      <c r="A1424">
        <v>1423</v>
      </c>
      <c r="B1424">
        <v>89</v>
      </c>
      <c r="C1424" s="24" t="s">
        <v>4319</v>
      </c>
      <c r="D1424" s="12">
        <v>3.97114984456024</v>
      </c>
      <c r="E1424" s="13">
        <v>1.1276104496899446</v>
      </c>
      <c r="F1424" s="7">
        <v>3.5217391304347827</v>
      </c>
      <c r="G1424" s="7">
        <f t="shared" si="380"/>
        <v>2.8435393948702954</v>
      </c>
      <c r="H1424" s="15">
        <f t="shared" si="381"/>
        <v>5.0987602942501846</v>
      </c>
      <c r="I1424" s="11">
        <f t="shared" si="367"/>
        <v>4.3630134610473804E-2</v>
      </c>
      <c r="J1424" s="32">
        <f t="shared" si="368"/>
        <v>1.2388803654825895E-2</v>
      </c>
      <c r="K1424" s="32">
        <f t="shared" si="369"/>
        <v>80.718044119656639</v>
      </c>
      <c r="L1424" s="8">
        <v>0</v>
      </c>
      <c r="M1424" s="9">
        <v>1</v>
      </c>
      <c r="N1424" s="8">
        <v>0</v>
      </c>
      <c r="O1424" s="9">
        <v>0</v>
      </c>
      <c r="P1424" s="9">
        <v>0</v>
      </c>
      <c r="Q1424" s="9">
        <v>1</v>
      </c>
      <c r="R1424" s="9">
        <v>0</v>
      </c>
      <c r="S1424" s="8">
        <v>6522</v>
      </c>
      <c r="T1424" s="9">
        <v>18</v>
      </c>
      <c r="U1424" s="9">
        <f t="shared" si="384"/>
        <v>6503</v>
      </c>
      <c r="V1424" s="9">
        <f t="shared" si="385"/>
        <v>36</v>
      </c>
      <c r="W1424" s="7">
        <v>13</v>
      </c>
      <c r="X1424" s="7">
        <v>5.008</v>
      </c>
      <c r="Y1424" s="9">
        <v>0</v>
      </c>
      <c r="Z1424" s="9">
        <v>1</v>
      </c>
      <c r="AA1424" s="9">
        <v>1</v>
      </c>
      <c r="AB1424" s="9">
        <v>0</v>
      </c>
      <c r="AC1424" s="9">
        <v>0</v>
      </c>
      <c r="AD1424" s="29">
        <v>0</v>
      </c>
      <c r="AE1424" s="187">
        <v>0</v>
      </c>
      <c r="AF1424" s="9">
        <v>0</v>
      </c>
      <c r="AG1424" s="29">
        <v>1</v>
      </c>
      <c r="AH1424" s="9">
        <v>0</v>
      </c>
      <c r="AI1424" s="29">
        <v>1</v>
      </c>
      <c r="AJ1424" s="20">
        <v>1986</v>
      </c>
      <c r="AK1424" s="32">
        <v>1.25E-3</v>
      </c>
      <c r="AL1424" s="32">
        <v>1.25E-3</v>
      </c>
      <c r="AM1424" s="32">
        <f t="shared" si="386"/>
        <v>0.65100000000000002</v>
      </c>
      <c r="AN1424" s="42">
        <v>0.34650000000000003</v>
      </c>
      <c r="AO1424" s="41" t="s">
        <v>98</v>
      </c>
      <c r="AP1424" s="17" t="s">
        <v>98</v>
      </c>
      <c r="AQ1424">
        <v>0.52980000000000005</v>
      </c>
      <c r="AR1424" s="39">
        <f t="shared" si="376"/>
        <v>0.47019999999999995</v>
      </c>
      <c r="AS1424" t="s">
        <v>98</v>
      </c>
      <c r="AT1424" s="39" t="s">
        <v>98</v>
      </c>
      <c r="AV1424" s="17"/>
      <c r="AW1424" t="s">
        <v>98</v>
      </c>
      <c r="AX1424" s="17" t="s">
        <v>98</v>
      </c>
      <c r="AY1424" s="17" t="s">
        <v>233</v>
      </c>
      <c r="BE1424" s="17"/>
      <c r="BH1424" s="17"/>
      <c r="BK1424" s="92">
        <v>32</v>
      </c>
      <c r="BL1424">
        <v>1</v>
      </c>
      <c r="BM1424">
        <v>0</v>
      </c>
      <c r="BN1424" s="179">
        <v>0</v>
      </c>
      <c r="BO1424" s="179">
        <v>0</v>
      </c>
      <c r="BP1424" s="179">
        <v>0</v>
      </c>
      <c r="BQ1424" s="179">
        <v>0</v>
      </c>
      <c r="BR1424" s="179">
        <v>0</v>
      </c>
      <c r="BS1424" s="17">
        <v>0</v>
      </c>
      <c r="BT1424" s="179">
        <v>1</v>
      </c>
      <c r="BU1424" s="179">
        <v>0</v>
      </c>
      <c r="BV1424" s="179">
        <v>0</v>
      </c>
      <c r="BW1424" s="17">
        <v>0</v>
      </c>
      <c r="BX1424" s="179">
        <v>0</v>
      </c>
      <c r="BY1424" s="179">
        <v>0</v>
      </c>
      <c r="BZ1424" s="179">
        <v>0</v>
      </c>
      <c r="CA1424" s="179">
        <v>0</v>
      </c>
      <c r="CB1424" s="17">
        <v>0</v>
      </c>
      <c r="CC1424" s="179">
        <v>0</v>
      </c>
      <c r="CD1424" s="179">
        <v>0</v>
      </c>
      <c r="CE1424" s="179">
        <v>1</v>
      </c>
      <c r="CF1424" s="179">
        <v>0</v>
      </c>
      <c r="CG1424" s="179">
        <v>1</v>
      </c>
      <c r="CH1424" s="179">
        <v>0</v>
      </c>
      <c r="CI1424">
        <v>1</v>
      </c>
      <c r="CJ1424">
        <v>0</v>
      </c>
      <c r="CK1424">
        <v>0</v>
      </c>
      <c r="CL1424">
        <v>0</v>
      </c>
      <c r="CM1424" s="17">
        <v>0</v>
      </c>
      <c r="CX1424" s="33" t="s">
        <v>85</v>
      </c>
    </row>
    <row r="1425" spans="1:102" x14ac:dyDescent="0.25">
      <c r="A1425">
        <v>1424</v>
      </c>
      <c r="B1425">
        <v>89</v>
      </c>
      <c r="C1425" s="24" t="s">
        <v>4319</v>
      </c>
      <c r="D1425" s="12">
        <v>4.4228311186168989</v>
      </c>
      <c r="E1425" s="13">
        <v>0.63183301694527128</v>
      </c>
      <c r="F1425" s="7">
        <v>7</v>
      </c>
      <c r="G1425" s="7">
        <f t="shared" si="380"/>
        <v>3.7909981016716277</v>
      </c>
      <c r="H1425" s="15">
        <f t="shared" si="381"/>
        <v>5.0546641355621702</v>
      </c>
      <c r="I1425" s="11">
        <f t="shared" si="367"/>
        <v>8.647908694379515E-2</v>
      </c>
      <c r="J1425" s="32">
        <f t="shared" si="368"/>
        <v>1.2354155277685019E-2</v>
      </c>
      <c r="K1425" s="32">
        <f t="shared" si="369"/>
        <v>80.944425379392257</v>
      </c>
      <c r="L1425" s="8">
        <v>0</v>
      </c>
      <c r="M1425" s="9">
        <v>1</v>
      </c>
      <c r="N1425" s="8">
        <v>0</v>
      </c>
      <c r="O1425" s="9">
        <v>0</v>
      </c>
      <c r="P1425" s="9">
        <v>0</v>
      </c>
      <c r="Q1425" s="9">
        <v>1</v>
      </c>
      <c r="R1425" s="9">
        <v>0</v>
      </c>
      <c r="S1425" s="8">
        <v>6522</v>
      </c>
      <c r="T1425" s="9">
        <v>18</v>
      </c>
      <c r="U1425" s="9">
        <f t="shared" si="384"/>
        <v>6503</v>
      </c>
      <c r="V1425" s="9">
        <f t="shared" si="385"/>
        <v>36</v>
      </c>
      <c r="W1425" s="7">
        <v>15</v>
      </c>
      <c r="X1425" s="7">
        <v>5.008</v>
      </c>
      <c r="Y1425" s="9">
        <v>0</v>
      </c>
      <c r="Z1425" s="9">
        <v>1</v>
      </c>
      <c r="AA1425" s="9">
        <v>1</v>
      </c>
      <c r="AB1425" s="9">
        <v>0</v>
      </c>
      <c r="AC1425" s="9">
        <v>0</v>
      </c>
      <c r="AD1425" s="29">
        <v>0</v>
      </c>
      <c r="AE1425" s="187">
        <v>0</v>
      </c>
      <c r="AF1425" s="9">
        <v>0</v>
      </c>
      <c r="AG1425" s="29">
        <v>1</v>
      </c>
      <c r="AH1425" s="9">
        <v>0</v>
      </c>
      <c r="AI1425" s="29">
        <v>1</v>
      </c>
      <c r="AJ1425" s="20">
        <v>1986</v>
      </c>
      <c r="AK1425" s="32">
        <v>1.25E-3</v>
      </c>
      <c r="AL1425" s="32">
        <v>1.25E-3</v>
      </c>
      <c r="AM1425" s="32">
        <f t="shared" si="386"/>
        <v>0.65100000000000002</v>
      </c>
      <c r="AN1425" s="42">
        <v>0.34650000000000003</v>
      </c>
      <c r="AO1425" s="41" t="s">
        <v>98</v>
      </c>
      <c r="AP1425" s="17" t="s">
        <v>98</v>
      </c>
      <c r="AQ1425">
        <v>0.52980000000000005</v>
      </c>
      <c r="AR1425" s="39">
        <f t="shared" si="376"/>
        <v>0.47019999999999995</v>
      </c>
      <c r="AS1425" t="s">
        <v>98</v>
      </c>
      <c r="AT1425" s="39" t="s">
        <v>98</v>
      </c>
      <c r="AV1425" s="17"/>
      <c r="AW1425" t="s">
        <v>98</v>
      </c>
      <c r="AX1425" s="17" t="s">
        <v>98</v>
      </c>
      <c r="AY1425" s="17" t="s">
        <v>233</v>
      </c>
      <c r="BE1425" s="17"/>
      <c r="BH1425" s="17"/>
      <c r="BK1425" s="92">
        <v>32</v>
      </c>
      <c r="BL1425">
        <v>1</v>
      </c>
      <c r="BM1425">
        <v>0</v>
      </c>
      <c r="BN1425" s="179">
        <v>0</v>
      </c>
      <c r="BO1425" s="179">
        <v>0</v>
      </c>
      <c r="BP1425" s="179">
        <v>0</v>
      </c>
      <c r="BQ1425" s="179">
        <v>0</v>
      </c>
      <c r="BR1425" s="179">
        <v>0</v>
      </c>
      <c r="BS1425" s="17">
        <v>0</v>
      </c>
      <c r="BT1425" s="179">
        <v>1</v>
      </c>
      <c r="BU1425" s="179">
        <v>0</v>
      </c>
      <c r="BV1425" s="179">
        <v>0</v>
      </c>
      <c r="BW1425" s="17">
        <v>0</v>
      </c>
      <c r="BX1425" s="179">
        <v>0</v>
      </c>
      <c r="BY1425" s="179">
        <v>0</v>
      </c>
      <c r="BZ1425" s="179">
        <v>0</v>
      </c>
      <c r="CA1425" s="179">
        <v>0</v>
      </c>
      <c r="CB1425" s="17">
        <v>0</v>
      </c>
      <c r="CC1425" s="179">
        <v>0</v>
      </c>
      <c r="CD1425" s="179">
        <v>0</v>
      </c>
      <c r="CE1425" s="179">
        <v>1</v>
      </c>
      <c r="CF1425" s="179">
        <v>0</v>
      </c>
      <c r="CG1425" s="179">
        <v>1</v>
      </c>
      <c r="CH1425" s="179">
        <v>0</v>
      </c>
      <c r="CI1425">
        <v>1</v>
      </c>
      <c r="CJ1425">
        <v>0</v>
      </c>
      <c r="CK1425">
        <v>0</v>
      </c>
      <c r="CL1425">
        <v>0</v>
      </c>
      <c r="CM1425" s="17">
        <v>0</v>
      </c>
      <c r="CX1425" s="33" t="s">
        <v>85</v>
      </c>
    </row>
    <row r="1426" spans="1:102" x14ac:dyDescent="0.25">
      <c r="A1426">
        <v>1425</v>
      </c>
      <c r="B1426">
        <v>89</v>
      </c>
      <c r="C1426" s="24" t="s">
        <v>4319</v>
      </c>
      <c r="D1426" s="12">
        <v>3.6932333398746353</v>
      </c>
      <c r="E1426" s="13">
        <v>0.43449803998525133</v>
      </c>
      <c r="F1426" s="7">
        <v>8.4999999999999982</v>
      </c>
      <c r="G1426" s="7">
        <f t="shared" si="380"/>
        <v>3.2587352998893842</v>
      </c>
      <c r="H1426" s="15">
        <f t="shared" si="381"/>
        <v>4.1277313798598865</v>
      </c>
      <c r="I1426" s="11">
        <f t="shared" si="367"/>
        <v>0.1048244978740621</v>
      </c>
      <c r="J1426" s="32">
        <f t="shared" si="368"/>
        <v>1.2332293867536722E-2</v>
      </c>
      <c r="K1426" s="32">
        <f t="shared" si="369"/>
        <v>81.08791525252083</v>
      </c>
      <c r="L1426" s="8">
        <v>0</v>
      </c>
      <c r="M1426" s="9">
        <v>1</v>
      </c>
      <c r="N1426" s="8">
        <v>0</v>
      </c>
      <c r="O1426" s="9">
        <v>0</v>
      </c>
      <c r="P1426" s="9">
        <v>0</v>
      </c>
      <c r="Q1426" s="9">
        <v>1</v>
      </c>
      <c r="R1426" s="9">
        <v>0</v>
      </c>
      <c r="S1426" s="8">
        <v>6522</v>
      </c>
      <c r="T1426" s="9">
        <v>18</v>
      </c>
      <c r="U1426" s="9">
        <f t="shared" si="384"/>
        <v>6503</v>
      </c>
      <c r="V1426" s="9">
        <f t="shared" si="385"/>
        <v>36</v>
      </c>
      <c r="W1426" s="7">
        <v>17</v>
      </c>
      <c r="X1426" s="7">
        <v>5.008</v>
      </c>
      <c r="Y1426" s="9">
        <v>0</v>
      </c>
      <c r="Z1426" s="9">
        <v>1</v>
      </c>
      <c r="AA1426" s="9">
        <v>1</v>
      </c>
      <c r="AB1426" s="9">
        <v>0</v>
      </c>
      <c r="AC1426" s="9">
        <v>0</v>
      </c>
      <c r="AD1426" s="29">
        <v>0</v>
      </c>
      <c r="AE1426" s="187">
        <v>0</v>
      </c>
      <c r="AF1426" s="9">
        <v>0</v>
      </c>
      <c r="AG1426" s="29">
        <v>1</v>
      </c>
      <c r="AH1426" s="9">
        <v>0</v>
      </c>
      <c r="AI1426" s="29">
        <v>1</v>
      </c>
      <c r="AJ1426" s="20">
        <v>1986</v>
      </c>
      <c r="AK1426" s="32">
        <v>3.0000000000000001E-3</v>
      </c>
      <c r="AL1426" s="32">
        <v>3.0000000000000001E-3</v>
      </c>
      <c r="AM1426" s="32">
        <f t="shared" si="386"/>
        <v>0.64149999999999996</v>
      </c>
      <c r="AN1426" s="42">
        <v>0.35249999999999998</v>
      </c>
      <c r="AO1426" s="41" t="s">
        <v>98</v>
      </c>
      <c r="AP1426" s="17" t="s">
        <v>98</v>
      </c>
      <c r="AQ1426">
        <v>0.52980000000000005</v>
      </c>
      <c r="AR1426" s="39">
        <f t="shared" si="376"/>
        <v>0.47019999999999995</v>
      </c>
      <c r="AS1426" t="s">
        <v>98</v>
      </c>
      <c r="AT1426" s="39" t="s">
        <v>98</v>
      </c>
      <c r="AV1426" s="17"/>
      <c r="AW1426" t="s">
        <v>98</v>
      </c>
      <c r="AX1426" s="17" t="s">
        <v>98</v>
      </c>
      <c r="AY1426" s="17" t="s">
        <v>233</v>
      </c>
      <c r="BE1426" s="17"/>
      <c r="BH1426" s="17"/>
      <c r="BK1426" s="92">
        <v>32</v>
      </c>
      <c r="BL1426">
        <v>1</v>
      </c>
      <c r="BM1426">
        <v>0</v>
      </c>
      <c r="BN1426" s="179">
        <v>0</v>
      </c>
      <c r="BO1426" s="179">
        <v>0</v>
      </c>
      <c r="BP1426" s="179">
        <v>0</v>
      </c>
      <c r="BQ1426" s="179">
        <v>0</v>
      </c>
      <c r="BR1426" s="179">
        <v>0</v>
      </c>
      <c r="BS1426" s="17">
        <v>0</v>
      </c>
      <c r="BT1426" s="179">
        <v>1</v>
      </c>
      <c r="BU1426" s="179">
        <v>0</v>
      </c>
      <c r="BV1426" s="179">
        <v>0</v>
      </c>
      <c r="BW1426" s="17">
        <v>0</v>
      </c>
      <c r="BX1426" s="179">
        <v>0</v>
      </c>
      <c r="BY1426" s="179">
        <v>0</v>
      </c>
      <c r="BZ1426" s="179">
        <v>0</v>
      </c>
      <c r="CA1426" s="179">
        <v>0</v>
      </c>
      <c r="CB1426" s="17">
        <v>0</v>
      </c>
      <c r="CC1426" s="179">
        <v>0</v>
      </c>
      <c r="CD1426" s="179">
        <v>0</v>
      </c>
      <c r="CE1426" s="179">
        <v>1</v>
      </c>
      <c r="CF1426" s="179">
        <v>0</v>
      </c>
      <c r="CG1426" s="179">
        <v>1</v>
      </c>
      <c r="CH1426" s="179">
        <v>0</v>
      </c>
      <c r="CI1426">
        <v>1</v>
      </c>
      <c r="CJ1426">
        <v>0</v>
      </c>
      <c r="CK1426">
        <v>0</v>
      </c>
      <c r="CL1426">
        <v>0</v>
      </c>
      <c r="CM1426" s="17">
        <v>0</v>
      </c>
      <c r="CX1426" s="33" t="s">
        <v>85</v>
      </c>
    </row>
    <row r="1427" spans="1:102" x14ac:dyDescent="0.25">
      <c r="A1427">
        <v>1426</v>
      </c>
      <c r="B1427">
        <v>89</v>
      </c>
      <c r="C1427" s="24" t="s">
        <v>4319</v>
      </c>
      <c r="D1427" s="12">
        <v>4.1153206785629726</v>
      </c>
      <c r="E1427" s="13">
        <v>1.0778220824807783</v>
      </c>
      <c r="F1427" s="7">
        <v>3.8181818181818188</v>
      </c>
      <c r="G1427" s="7">
        <f t="shared" si="380"/>
        <v>3.0374985960821945</v>
      </c>
      <c r="H1427" s="15">
        <f t="shared" si="381"/>
        <v>5.1931427610437506</v>
      </c>
      <c r="I1427" s="11">
        <f t="shared" si="367"/>
        <v>4.7447935274824424E-2</v>
      </c>
      <c r="J1427" s="32">
        <f t="shared" si="368"/>
        <v>1.2426840191025442E-2</v>
      </c>
      <c r="K1427" s="32">
        <f t="shared" si="369"/>
        <v>80.47097931799199</v>
      </c>
      <c r="L1427" s="8">
        <v>0</v>
      </c>
      <c r="M1427" s="9">
        <v>1</v>
      </c>
      <c r="N1427" s="8">
        <v>0</v>
      </c>
      <c r="O1427" s="9">
        <v>0</v>
      </c>
      <c r="P1427" s="9">
        <v>0</v>
      </c>
      <c r="Q1427" s="9">
        <v>1</v>
      </c>
      <c r="R1427" s="9">
        <v>0</v>
      </c>
      <c r="S1427" s="8">
        <v>6476</v>
      </c>
      <c r="T1427" s="9">
        <v>14</v>
      </c>
      <c r="U1427" s="9">
        <f t="shared" si="384"/>
        <v>6461</v>
      </c>
      <c r="V1427" s="9">
        <f t="shared" si="385"/>
        <v>36</v>
      </c>
      <c r="W1427" s="7">
        <v>13</v>
      </c>
      <c r="X1427" s="7">
        <v>5.008</v>
      </c>
      <c r="Y1427" s="9">
        <v>0</v>
      </c>
      <c r="Z1427" s="9">
        <v>1</v>
      </c>
      <c r="AA1427" s="9">
        <v>1</v>
      </c>
      <c r="AB1427" s="9">
        <v>0</v>
      </c>
      <c r="AC1427" s="9">
        <v>0</v>
      </c>
      <c r="AD1427" s="29">
        <v>0</v>
      </c>
      <c r="AE1427" s="187">
        <v>0</v>
      </c>
      <c r="AF1427" s="9">
        <v>0</v>
      </c>
      <c r="AG1427" s="29">
        <v>1</v>
      </c>
      <c r="AH1427" s="9">
        <v>0</v>
      </c>
      <c r="AI1427" s="29">
        <v>1</v>
      </c>
      <c r="AJ1427" s="20">
        <v>2000</v>
      </c>
      <c r="AK1427" s="32">
        <v>3.0000000000000001E-3</v>
      </c>
      <c r="AL1427" s="32">
        <v>3.0000000000000001E-3</v>
      </c>
      <c r="AM1427" s="32">
        <f t="shared" ref="AM1427:AM1438" si="387">1-AN1427-AL1427-AK1427</f>
        <v>0.64149999999999996</v>
      </c>
      <c r="AN1427" s="42">
        <v>0.35249999999999998</v>
      </c>
      <c r="AO1427" s="41" t="s">
        <v>98</v>
      </c>
      <c r="AP1427" s="17" t="s">
        <v>98</v>
      </c>
      <c r="AQ1427">
        <v>0.49149999999999999</v>
      </c>
      <c r="AR1427" s="39">
        <f t="shared" si="376"/>
        <v>0.50849999999999995</v>
      </c>
      <c r="AS1427" t="s">
        <v>98</v>
      </c>
      <c r="AT1427" s="39" t="s">
        <v>98</v>
      </c>
      <c r="AV1427" s="17"/>
      <c r="AW1427" t="s">
        <v>98</v>
      </c>
      <c r="AX1427" s="17" t="s">
        <v>98</v>
      </c>
      <c r="AY1427" s="17" t="s">
        <v>233</v>
      </c>
      <c r="BE1427" s="17"/>
      <c r="BH1427" s="17"/>
      <c r="BK1427" s="92">
        <v>24</v>
      </c>
      <c r="BL1427">
        <v>1</v>
      </c>
      <c r="BM1427">
        <v>0</v>
      </c>
      <c r="BN1427" s="179">
        <v>0</v>
      </c>
      <c r="BO1427" s="179">
        <v>0</v>
      </c>
      <c r="BP1427" s="179">
        <v>0</v>
      </c>
      <c r="BQ1427" s="179">
        <v>0</v>
      </c>
      <c r="BR1427" s="179">
        <v>0</v>
      </c>
      <c r="BS1427" s="17">
        <v>0</v>
      </c>
      <c r="BT1427" s="179">
        <v>1</v>
      </c>
      <c r="BU1427" s="179">
        <v>0</v>
      </c>
      <c r="BV1427" s="179">
        <v>0</v>
      </c>
      <c r="BW1427" s="17">
        <v>0</v>
      </c>
      <c r="BX1427" s="179">
        <v>0</v>
      </c>
      <c r="BY1427" s="179">
        <v>0</v>
      </c>
      <c r="BZ1427" s="179">
        <v>0</v>
      </c>
      <c r="CA1427" s="179">
        <v>0</v>
      </c>
      <c r="CB1427" s="17">
        <v>0</v>
      </c>
      <c r="CC1427" s="179">
        <v>0</v>
      </c>
      <c r="CD1427" s="179">
        <v>0</v>
      </c>
      <c r="CE1427" s="179">
        <v>1</v>
      </c>
      <c r="CF1427" s="179">
        <v>0</v>
      </c>
      <c r="CG1427" s="179">
        <v>1</v>
      </c>
      <c r="CH1427" s="179">
        <v>0</v>
      </c>
      <c r="CI1427">
        <v>1</v>
      </c>
      <c r="CJ1427">
        <v>0</v>
      </c>
      <c r="CK1427">
        <v>0</v>
      </c>
      <c r="CL1427">
        <v>0</v>
      </c>
      <c r="CM1427" s="17">
        <v>0</v>
      </c>
      <c r="CX1427" s="33" t="s">
        <v>85</v>
      </c>
    </row>
    <row r="1428" spans="1:102" x14ac:dyDescent="0.25">
      <c r="A1428">
        <v>1427</v>
      </c>
      <c r="B1428">
        <v>89</v>
      </c>
      <c r="C1428" s="24" t="s">
        <v>4319</v>
      </c>
      <c r="D1428" s="12">
        <v>3.5374328443582792</v>
      </c>
      <c r="E1428" s="13">
        <v>0.83522719936237166</v>
      </c>
      <c r="F1428" s="7">
        <v>4.235294117647058</v>
      </c>
      <c r="G1428" s="7">
        <f t="shared" si="380"/>
        <v>2.7022056449959075</v>
      </c>
      <c r="H1428" s="15">
        <f t="shared" si="381"/>
        <v>4.3726600437206509</v>
      </c>
      <c r="I1428" s="11">
        <f t="shared" si="367"/>
        <v>5.2617677231538242E-2</v>
      </c>
      <c r="J1428" s="32">
        <f t="shared" si="368"/>
        <v>1.242361823522431E-2</v>
      </c>
      <c r="K1428" s="32">
        <f t="shared" si="369"/>
        <v>80.491848756647258</v>
      </c>
      <c r="L1428" s="8">
        <v>0</v>
      </c>
      <c r="M1428" s="9">
        <v>1</v>
      </c>
      <c r="N1428" s="8">
        <v>0</v>
      </c>
      <c r="O1428" s="9">
        <v>0</v>
      </c>
      <c r="P1428" s="9">
        <v>0</v>
      </c>
      <c r="Q1428" s="9">
        <v>1</v>
      </c>
      <c r="R1428" s="9">
        <v>0</v>
      </c>
      <c r="S1428" s="8">
        <v>6476</v>
      </c>
      <c r="T1428" s="9">
        <v>14</v>
      </c>
      <c r="U1428" s="9">
        <f t="shared" si="384"/>
        <v>6461</v>
      </c>
      <c r="V1428" s="9">
        <f t="shared" si="385"/>
        <v>36</v>
      </c>
      <c r="W1428" s="7">
        <v>13</v>
      </c>
      <c r="X1428" s="7">
        <v>5.008</v>
      </c>
      <c r="Y1428" s="9">
        <v>0</v>
      </c>
      <c r="Z1428" s="9">
        <v>1</v>
      </c>
      <c r="AA1428" s="9">
        <v>1</v>
      </c>
      <c r="AB1428" s="9">
        <v>0</v>
      </c>
      <c r="AC1428" s="9">
        <v>0</v>
      </c>
      <c r="AD1428" s="29">
        <v>0</v>
      </c>
      <c r="AE1428" s="187">
        <v>0</v>
      </c>
      <c r="AF1428" s="9">
        <v>0</v>
      </c>
      <c r="AG1428" s="29">
        <v>1</v>
      </c>
      <c r="AH1428" s="9">
        <v>0</v>
      </c>
      <c r="AI1428" s="29">
        <v>1</v>
      </c>
      <c r="AJ1428" s="20">
        <v>2000</v>
      </c>
      <c r="AK1428" s="32">
        <v>3.0000000000000001E-3</v>
      </c>
      <c r="AL1428" s="32">
        <v>3.0000000000000001E-3</v>
      </c>
      <c r="AM1428" s="32">
        <f t="shared" si="387"/>
        <v>0.64149999999999996</v>
      </c>
      <c r="AN1428" s="42">
        <v>0.35249999999999998</v>
      </c>
      <c r="AO1428" s="41" t="s">
        <v>98</v>
      </c>
      <c r="AP1428" s="17" t="s">
        <v>98</v>
      </c>
      <c r="AQ1428">
        <v>0.49149999999999999</v>
      </c>
      <c r="AR1428" s="39">
        <f t="shared" si="376"/>
        <v>0.50849999999999995</v>
      </c>
      <c r="AS1428" t="s">
        <v>98</v>
      </c>
      <c r="AT1428" s="39" t="s">
        <v>98</v>
      </c>
      <c r="AV1428" s="17"/>
      <c r="AW1428" t="s">
        <v>98</v>
      </c>
      <c r="AX1428" s="17" t="s">
        <v>98</v>
      </c>
      <c r="AY1428" s="17" t="s">
        <v>233</v>
      </c>
      <c r="BE1428" s="17"/>
      <c r="BH1428" s="17"/>
      <c r="BK1428" s="92">
        <v>24</v>
      </c>
      <c r="BL1428">
        <v>1</v>
      </c>
      <c r="BM1428">
        <v>0</v>
      </c>
      <c r="BN1428" s="179">
        <v>0</v>
      </c>
      <c r="BO1428" s="179">
        <v>0</v>
      </c>
      <c r="BP1428" s="179">
        <v>0</v>
      </c>
      <c r="BQ1428" s="179">
        <v>0</v>
      </c>
      <c r="BR1428" s="179">
        <v>0</v>
      </c>
      <c r="BS1428" s="17">
        <v>0</v>
      </c>
      <c r="BT1428" s="179">
        <v>1</v>
      </c>
      <c r="BU1428" s="179">
        <v>0</v>
      </c>
      <c r="BV1428" s="179">
        <v>0</v>
      </c>
      <c r="BW1428" s="17">
        <v>0</v>
      </c>
      <c r="BX1428" s="179">
        <v>0</v>
      </c>
      <c r="BY1428" s="179">
        <v>0</v>
      </c>
      <c r="BZ1428" s="179">
        <v>0</v>
      </c>
      <c r="CA1428" s="179">
        <v>0</v>
      </c>
      <c r="CB1428" s="17">
        <v>0</v>
      </c>
      <c r="CC1428" s="179">
        <v>0</v>
      </c>
      <c r="CD1428" s="179">
        <v>0</v>
      </c>
      <c r="CE1428" s="179">
        <v>1</v>
      </c>
      <c r="CF1428" s="179">
        <v>0</v>
      </c>
      <c r="CG1428" s="179">
        <v>1</v>
      </c>
      <c r="CH1428" s="179">
        <v>0</v>
      </c>
      <c r="CI1428">
        <v>1</v>
      </c>
      <c r="CJ1428">
        <v>0</v>
      </c>
      <c r="CK1428">
        <v>0</v>
      </c>
      <c r="CL1428">
        <v>0</v>
      </c>
      <c r="CM1428" s="17">
        <v>0</v>
      </c>
      <c r="CX1428" s="33" t="s">
        <v>85</v>
      </c>
    </row>
    <row r="1429" spans="1:102" x14ac:dyDescent="0.25">
      <c r="A1429">
        <v>1428</v>
      </c>
      <c r="B1429">
        <v>89</v>
      </c>
      <c r="C1429" s="24" t="s">
        <v>4319</v>
      </c>
      <c r="D1429" s="12">
        <v>5.6948060928972755</v>
      </c>
      <c r="E1429" s="13">
        <v>0.48222148367275319</v>
      </c>
      <c r="F1429" s="7">
        <v>11.809523809523808</v>
      </c>
      <c r="G1429" s="7">
        <f t="shared" si="380"/>
        <v>5.212584609224522</v>
      </c>
      <c r="H1429" s="15">
        <f t="shared" si="381"/>
        <v>6.1770275765700289</v>
      </c>
      <c r="I1429" s="11">
        <f t="shared" si="367"/>
        <v>0.14536007042141239</v>
      </c>
      <c r="J1429" s="32">
        <f t="shared" si="368"/>
        <v>1.2308715640522824E-2</v>
      </c>
      <c r="K1429" s="32">
        <f t="shared" si="369"/>
        <v>81.243244966013705</v>
      </c>
      <c r="L1429" s="8">
        <v>0</v>
      </c>
      <c r="M1429" s="9">
        <v>1</v>
      </c>
      <c r="N1429" s="8">
        <v>0</v>
      </c>
      <c r="O1429" s="9">
        <v>0</v>
      </c>
      <c r="P1429" s="9">
        <v>0</v>
      </c>
      <c r="Q1429" s="9">
        <v>1</v>
      </c>
      <c r="R1429" s="9">
        <v>0</v>
      </c>
      <c r="S1429" s="8">
        <v>6476</v>
      </c>
      <c r="T1429" s="9">
        <v>14</v>
      </c>
      <c r="U1429" s="9">
        <f t="shared" si="384"/>
        <v>6461</v>
      </c>
      <c r="V1429" s="9">
        <f t="shared" si="385"/>
        <v>36</v>
      </c>
      <c r="W1429" s="7">
        <v>15</v>
      </c>
      <c r="X1429" s="7">
        <v>5.008</v>
      </c>
      <c r="Y1429" s="9">
        <v>0</v>
      </c>
      <c r="Z1429" s="9">
        <v>1</v>
      </c>
      <c r="AA1429" s="9">
        <v>1</v>
      </c>
      <c r="AB1429" s="9">
        <v>0</v>
      </c>
      <c r="AC1429" s="9">
        <v>0</v>
      </c>
      <c r="AD1429" s="29">
        <v>0</v>
      </c>
      <c r="AE1429" s="187">
        <v>0</v>
      </c>
      <c r="AF1429" s="9">
        <v>0</v>
      </c>
      <c r="AG1429" s="29">
        <v>1</v>
      </c>
      <c r="AH1429" s="9">
        <v>0</v>
      </c>
      <c r="AI1429" s="29">
        <v>1</v>
      </c>
      <c r="AJ1429" s="20">
        <v>2000</v>
      </c>
      <c r="AK1429" s="32">
        <v>3.0000000000000001E-3</v>
      </c>
      <c r="AL1429" s="32">
        <v>3.0000000000000001E-3</v>
      </c>
      <c r="AM1429" s="32">
        <f t="shared" si="387"/>
        <v>0.64149999999999996</v>
      </c>
      <c r="AN1429" s="42">
        <v>0.35249999999999998</v>
      </c>
      <c r="AO1429" s="41" t="s">
        <v>98</v>
      </c>
      <c r="AP1429" s="17" t="s">
        <v>98</v>
      </c>
      <c r="AQ1429">
        <v>0.49149999999999999</v>
      </c>
      <c r="AR1429" s="39">
        <f t="shared" si="376"/>
        <v>0.50849999999999995</v>
      </c>
      <c r="AS1429" t="s">
        <v>98</v>
      </c>
      <c r="AT1429" s="39" t="s">
        <v>98</v>
      </c>
      <c r="AV1429" s="17"/>
      <c r="AW1429" t="s">
        <v>98</v>
      </c>
      <c r="AX1429" s="17" t="s">
        <v>98</v>
      </c>
      <c r="AY1429" s="17" t="s">
        <v>233</v>
      </c>
      <c r="BE1429" s="17"/>
      <c r="BH1429" s="17"/>
      <c r="BK1429" s="92">
        <v>24</v>
      </c>
      <c r="BL1429">
        <v>1</v>
      </c>
      <c r="BM1429">
        <v>0</v>
      </c>
      <c r="BN1429" s="179">
        <v>0</v>
      </c>
      <c r="BO1429" s="179">
        <v>0</v>
      </c>
      <c r="BP1429" s="179">
        <v>0</v>
      </c>
      <c r="BQ1429" s="179">
        <v>0</v>
      </c>
      <c r="BR1429" s="179">
        <v>0</v>
      </c>
      <c r="BS1429" s="17">
        <v>0</v>
      </c>
      <c r="BT1429" s="179">
        <v>1</v>
      </c>
      <c r="BU1429" s="179">
        <v>0</v>
      </c>
      <c r="BV1429" s="179">
        <v>0</v>
      </c>
      <c r="BW1429" s="17">
        <v>0</v>
      </c>
      <c r="BX1429" s="179">
        <v>0</v>
      </c>
      <c r="BY1429" s="179">
        <v>0</v>
      </c>
      <c r="BZ1429" s="179">
        <v>0</v>
      </c>
      <c r="CA1429" s="179">
        <v>0</v>
      </c>
      <c r="CB1429" s="17">
        <v>0</v>
      </c>
      <c r="CC1429" s="179">
        <v>0</v>
      </c>
      <c r="CD1429" s="179">
        <v>0</v>
      </c>
      <c r="CE1429" s="179">
        <v>1</v>
      </c>
      <c r="CF1429" s="179">
        <v>0</v>
      </c>
      <c r="CG1429" s="179">
        <v>1</v>
      </c>
      <c r="CH1429" s="179">
        <v>0</v>
      </c>
      <c r="CI1429">
        <v>1</v>
      </c>
      <c r="CJ1429">
        <v>0</v>
      </c>
      <c r="CK1429">
        <v>0</v>
      </c>
      <c r="CL1429">
        <v>0</v>
      </c>
      <c r="CM1429" s="17">
        <v>0</v>
      </c>
      <c r="CX1429" s="33" t="s">
        <v>85</v>
      </c>
    </row>
    <row r="1430" spans="1:102" x14ac:dyDescent="0.25">
      <c r="A1430">
        <v>1429</v>
      </c>
      <c r="B1430">
        <v>89</v>
      </c>
      <c r="C1430" s="24" t="s">
        <v>4319</v>
      </c>
      <c r="D1430" s="12">
        <v>5.4202582729393711</v>
      </c>
      <c r="E1430" s="13">
        <v>0.43653086761927817</v>
      </c>
      <c r="F1430" s="7">
        <v>12.416666666666668</v>
      </c>
      <c r="G1430" s="7">
        <f t="shared" si="380"/>
        <v>4.9837274053200931</v>
      </c>
      <c r="H1430" s="15">
        <f t="shared" si="381"/>
        <v>5.8567891405586492</v>
      </c>
      <c r="I1430" s="11">
        <f t="shared" si="367"/>
        <v>0.15266321324194929</v>
      </c>
      <c r="J1430" s="32">
        <f t="shared" si="368"/>
        <v>1.2295023885257661E-2</v>
      </c>
      <c r="K1430" s="32">
        <f t="shared" si="369"/>
        <v>81.333717553737273</v>
      </c>
      <c r="L1430" s="8">
        <v>0</v>
      </c>
      <c r="M1430" s="9">
        <v>1</v>
      </c>
      <c r="N1430" s="8">
        <v>0</v>
      </c>
      <c r="O1430" s="9">
        <v>0</v>
      </c>
      <c r="P1430" s="9">
        <v>0</v>
      </c>
      <c r="Q1430" s="9">
        <v>1</v>
      </c>
      <c r="R1430" s="9">
        <v>0</v>
      </c>
      <c r="S1430" s="8">
        <v>6476</v>
      </c>
      <c r="T1430" s="9">
        <v>14</v>
      </c>
      <c r="U1430" s="9">
        <f t="shared" si="384"/>
        <v>6461</v>
      </c>
      <c r="V1430" s="9">
        <f t="shared" si="385"/>
        <v>36</v>
      </c>
      <c r="W1430" s="7">
        <v>17</v>
      </c>
      <c r="X1430" s="7">
        <v>5.008</v>
      </c>
      <c r="Y1430" s="9">
        <v>0</v>
      </c>
      <c r="Z1430" s="9">
        <v>1</v>
      </c>
      <c r="AA1430" s="9">
        <v>1</v>
      </c>
      <c r="AB1430" s="9">
        <v>0</v>
      </c>
      <c r="AC1430" s="9">
        <v>0</v>
      </c>
      <c r="AD1430" s="29">
        <v>0</v>
      </c>
      <c r="AE1430" s="187">
        <v>0</v>
      </c>
      <c r="AF1430" s="9">
        <v>0</v>
      </c>
      <c r="AG1430" s="29">
        <v>1</v>
      </c>
      <c r="AH1430" s="9">
        <v>0</v>
      </c>
      <c r="AI1430" s="29">
        <v>1</v>
      </c>
      <c r="AJ1430" s="20">
        <v>2000</v>
      </c>
      <c r="AK1430" s="32">
        <v>3.0000000000000001E-3</v>
      </c>
      <c r="AL1430" s="32">
        <v>3.0000000000000001E-3</v>
      </c>
      <c r="AM1430" s="32">
        <f t="shared" si="387"/>
        <v>0.64149999999999996</v>
      </c>
      <c r="AN1430" s="42">
        <v>0.35249999999999998</v>
      </c>
      <c r="AO1430" s="41" t="s">
        <v>98</v>
      </c>
      <c r="AP1430" s="17" t="s">
        <v>98</v>
      </c>
      <c r="AQ1430">
        <v>0.49149999999999999</v>
      </c>
      <c r="AR1430" s="39">
        <f t="shared" si="376"/>
        <v>0.50849999999999995</v>
      </c>
      <c r="AS1430" t="s">
        <v>98</v>
      </c>
      <c r="AT1430" s="39" t="s">
        <v>98</v>
      </c>
      <c r="AV1430" s="17"/>
      <c r="AW1430" t="s">
        <v>98</v>
      </c>
      <c r="AX1430" s="17" t="s">
        <v>98</v>
      </c>
      <c r="AY1430" s="17" t="s">
        <v>233</v>
      </c>
      <c r="BE1430" s="17"/>
      <c r="BH1430" s="17"/>
      <c r="BK1430" s="92">
        <v>24</v>
      </c>
      <c r="BL1430">
        <v>1</v>
      </c>
      <c r="BM1430">
        <v>0</v>
      </c>
      <c r="BN1430" s="179">
        <v>0</v>
      </c>
      <c r="BO1430" s="179">
        <v>0</v>
      </c>
      <c r="BP1430" s="179">
        <v>0</v>
      </c>
      <c r="BQ1430" s="179">
        <v>0</v>
      </c>
      <c r="BR1430" s="179">
        <v>0</v>
      </c>
      <c r="BS1430" s="17">
        <v>0</v>
      </c>
      <c r="BT1430" s="179">
        <v>1</v>
      </c>
      <c r="BU1430" s="179">
        <v>0</v>
      </c>
      <c r="BV1430" s="179">
        <v>0</v>
      </c>
      <c r="BW1430" s="17">
        <v>0</v>
      </c>
      <c r="BX1430" s="179">
        <v>0</v>
      </c>
      <c r="BY1430" s="179">
        <v>0</v>
      </c>
      <c r="BZ1430" s="179">
        <v>0</v>
      </c>
      <c r="CA1430" s="179">
        <v>0</v>
      </c>
      <c r="CB1430" s="17">
        <v>0</v>
      </c>
      <c r="CC1430" s="179">
        <v>0</v>
      </c>
      <c r="CD1430" s="179">
        <v>0</v>
      </c>
      <c r="CE1430" s="179">
        <v>1</v>
      </c>
      <c r="CF1430" s="179">
        <v>0</v>
      </c>
      <c r="CG1430" s="179">
        <v>1</v>
      </c>
      <c r="CH1430" s="179">
        <v>0</v>
      </c>
      <c r="CI1430">
        <v>1</v>
      </c>
      <c r="CJ1430">
        <v>0</v>
      </c>
      <c r="CK1430">
        <v>0</v>
      </c>
      <c r="CL1430">
        <v>0</v>
      </c>
      <c r="CM1430" s="17">
        <v>0</v>
      </c>
      <c r="CX1430" s="33" t="s">
        <v>85</v>
      </c>
    </row>
    <row r="1431" spans="1:102" x14ac:dyDescent="0.25">
      <c r="A1431">
        <v>1430</v>
      </c>
      <c r="B1431">
        <v>89</v>
      </c>
      <c r="C1431" s="24" t="s">
        <v>4319</v>
      </c>
      <c r="D1431" s="12">
        <v>4.0192289915667478</v>
      </c>
      <c r="E1431" s="13">
        <v>1.1273447171467705</v>
      </c>
      <c r="F1431" s="7">
        <v>3.5652173913043481</v>
      </c>
      <c r="G1431" s="7">
        <f t="shared" si="380"/>
        <v>2.8918842744199775</v>
      </c>
      <c r="H1431" s="15">
        <f t="shared" si="381"/>
        <v>5.1465737087135182</v>
      </c>
      <c r="I1431" s="11">
        <f t="shared" si="367"/>
        <v>4.4317623773070566E-2</v>
      </c>
      <c r="J1431" s="32">
        <f t="shared" si="368"/>
        <v>1.2430553009519793E-2</v>
      </c>
      <c r="K1431" s="32">
        <f t="shared" si="369"/>
        <v>80.446943851505381</v>
      </c>
      <c r="L1431" s="8">
        <v>0</v>
      </c>
      <c r="M1431" s="9">
        <v>1</v>
      </c>
      <c r="N1431" s="8">
        <v>0</v>
      </c>
      <c r="O1431" s="9">
        <v>0</v>
      </c>
      <c r="P1431" s="9">
        <v>0</v>
      </c>
      <c r="Q1431" s="9">
        <v>1</v>
      </c>
      <c r="R1431" s="9">
        <v>0</v>
      </c>
      <c r="S1431" s="8">
        <v>6476</v>
      </c>
      <c r="T1431" s="9">
        <v>16</v>
      </c>
      <c r="U1431" s="9">
        <f t="shared" si="384"/>
        <v>6459</v>
      </c>
      <c r="V1431" s="9">
        <f t="shared" si="385"/>
        <v>36</v>
      </c>
      <c r="W1431" s="7">
        <v>13</v>
      </c>
      <c r="X1431" s="7">
        <v>5.008</v>
      </c>
      <c r="Y1431" s="9">
        <v>0</v>
      </c>
      <c r="Z1431" s="9">
        <v>1</v>
      </c>
      <c r="AA1431" s="9">
        <v>1</v>
      </c>
      <c r="AB1431" s="9">
        <v>0</v>
      </c>
      <c r="AC1431" s="9">
        <v>0</v>
      </c>
      <c r="AD1431" s="29">
        <v>0</v>
      </c>
      <c r="AE1431" s="187">
        <v>0</v>
      </c>
      <c r="AF1431" s="9">
        <v>0</v>
      </c>
      <c r="AG1431" s="29">
        <v>1</v>
      </c>
      <c r="AH1431" s="9">
        <v>0</v>
      </c>
      <c r="AI1431" s="29">
        <v>1</v>
      </c>
      <c r="AJ1431" s="20">
        <v>2000</v>
      </c>
      <c r="AK1431" s="32">
        <v>3.0000000000000001E-3</v>
      </c>
      <c r="AL1431" s="32">
        <v>3.0000000000000001E-3</v>
      </c>
      <c r="AM1431" s="32">
        <f t="shared" si="387"/>
        <v>0.64149999999999996</v>
      </c>
      <c r="AN1431" s="42">
        <v>0.35249999999999998</v>
      </c>
      <c r="AO1431" s="41" t="s">
        <v>98</v>
      </c>
      <c r="AP1431" s="17" t="s">
        <v>98</v>
      </c>
      <c r="AQ1431">
        <v>0.49149999999999999</v>
      </c>
      <c r="AR1431" s="39">
        <f t="shared" si="376"/>
        <v>0.50849999999999995</v>
      </c>
      <c r="AS1431" t="s">
        <v>98</v>
      </c>
      <c r="AT1431" s="39" t="s">
        <v>98</v>
      </c>
      <c r="AV1431" s="17"/>
      <c r="AW1431" t="s">
        <v>98</v>
      </c>
      <c r="AX1431" s="17" t="s">
        <v>98</v>
      </c>
      <c r="AY1431" s="17" t="s">
        <v>233</v>
      </c>
      <c r="BE1431" s="17"/>
      <c r="BH1431" s="17"/>
      <c r="BK1431" s="92">
        <v>24</v>
      </c>
      <c r="BL1431">
        <v>1</v>
      </c>
      <c r="BM1431">
        <v>0</v>
      </c>
      <c r="BN1431" s="179">
        <v>0</v>
      </c>
      <c r="BO1431" s="179">
        <v>0</v>
      </c>
      <c r="BP1431" s="179">
        <v>0</v>
      </c>
      <c r="BQ1431" s="179">
        <v>0</v>
      </c>
      <c r="BR1431" s="179">
        <v>0</v>
      </c>
      <c r="BS1431" s="17">
        <v>0</v>
      </c>
      <c r="BT1431" s="179">
        <v>1</v>
      </c>
      <c r="BU1431" s="179">
        <v>0</v>
      </c>
      <c r="BV1431" s="179">
        <v>0</v>
      </c>
      <c r="BW1431" s="17">
        <v>0</v>
      </c>
      <c r="BX1431" s="179">
        <v>0</v>
      </c>
      <c r="BY1431" s="179">
        <v>0</v>
      </c>
      <c r="BZ1431" s="179">
        <v>0</v>
      </c>
      <c r="CA1431" s="179">
        <v>0</v>
      </c>
      <c r="CB1431" s="17">
        <v>0</v>
      </c>
      <c r="CC1431" s="179">
        <v>0</v>
      </c>
      <c r="CD1431" s="179">
        <v>0</v>
      </c>
      <c r="CE1431" s="179">
        <v>1</v>
      </c>
      <c r="CF1431" s="179">
        <v>0</v>
      </c>
      <c r="CG1431" s="179">
        <v>1</v>
      </c>
      <c r="CH1431" s="179">
        <v>0</v>
      </c>
      <c r="CI1431">
        <v>1</v>
      </c>
      <c r="CJ1431">
        <v>0</v>
      </c>
      <c r="CK1431">
        <v>0</v>
      </c>
      <c r="CL1431">
        <v>0</v>
      </c>
      <c r="CM1431" s="17">
        <v>0</v>
      </c>
      <c r="CX1431" s="33" t="s">
        <v>85</v>
      </c>
    </row>
    <row r="1432" spans="1:102" x14ac:dyDescent="0.25">
      <c r="A1432">
        <v>1431</v>
      </c>
      <c r="B1432">
        <v>89</v>
      </c>
      <c r="C1432" s="24" t="s">
        <v>4319</v>
      </c>
      <c r="D1432" s="12">
        <v>3.585713300628468</v>
      </c>
      <c r="E1432" s="13">
        <v>0.8350291248038898</v>
      </c>
      <c r="F1432" s="7">
        <v>4.2941176470588234</v>
      </c>
      <c r="G1432" s="7">
        <f t="shared" si="380"/>
        <v>2.7506841758245781</v>
      </c>
      <c r="H1432" s="15">
        <f t="shared" si="381"/>
        <v>4.4207424254323575</v>
      </c>
      <c r="I1432" s="11">
        <f t="shared" si="367"/>
        <v>5.3354647856083397E-2</v>
      </c>
      <c r="J1432" s="32">
        <f t="shared" si="368"/>
        <v>1.2425054980183805E-2</v>
      </c>
      <c r="K1432" s="32">
        <f t="shared" si="369"/>
        <v>80.482541251918619</v>
      </c>
      <c r="L1432" s="8">
        <v>0</v>
      </c>
      <c r="M1432" s="9">
        <v>1</v>
      </c>
      <c r="N1432" s="8">
        <v>0</v>
      </c>
      <c r="O1432" s="9">
        <v>0</v>
      </c>
      <c r="P1432" s="9">
        <v>0</v>
      </c>
      <c r="Q1432" s="9">
        <v>1</v>
      </c>
      <c r="R1432" s="9">
        <v>0</v>
      </c>
      <c r="S1432" s="8">
        <v>6476</v>
      </c>
      <c r="T1432" s="9">
        <v>16</v>
      </c>
      <c r="U1432" s="9">
        <f t="shared" si="384"/>
        <v>6459</v>
      </c>
      <c r="V1432" s="9">
        <f t="shared" si="385"/>
        <v>36</v>
      </c>
      <c r="W1432" s="7">
        <v>13</v>
      </c>
      <c r="X1432" s="7">
        <v>5.008</v>
      </c>
      <c r="Y1432" s="9">
        <v>0</v>
      </c>
      <c r="Z1432" s="9">
        <v>1</v>
      </c>
      <c r="AA1432" s="9">
        <v>1</v>
      </c>
      <c r="AB1432" s="9">
        <v>0</v>
      </c>
      <c r="AC1432" s="9">
        <v>0</v>
      </c>
      <c r="AD1432" s="29">
        <v>0</v>
      </c>
      <c r="AE1432" s="187">
        <v>0</v>
      </c>
      <c r="AF1432" s="9">
        <v>0</v>
      </c>
      <c r="AG1432" s="29">
        <v>1</v>
      </c>
      <c r="AH1432" s="9">
        <v>0</v>
      </c>
      <c r="AI1432" s="29">
        <v>1</v>
      </c>
      <c r="AJ1432" s="20">
        <v>2000</v>
      </c>
      <c r="AK1432" s="32">
        <v>3.0000000000000001E-3</v>
      </c>
      <c r="AL1432" s="32">
        <v>3.0000000000000001E-3</v>
      </c>
      <c r="AM1432" s="32">
        <f t="shared" si="387"/>
        <v>0.64149999999999996</v>
      </c>
      <c r="AN1432" s="42">
        <v>0.35249999999999998</v>
      </c>
      <c r="AO1432" s="41" t="s">
        <v>98</v>
      </c>
      <c r="AP1432" s="17" t="s">
        <v>98</v>
      </c>
      <c r="AQ1432">
        <v>0.49149999999999999</v>
      </c>
      <c r="AR1432" s="39">
        <f t="shared" si="376"/>
        <v>0.50849999999999995</v>
      </c>
      <c r="AS1432" t="s">
        <v>98</v>
      </c>
      <c r="AT1432" s="39" t="s">
        <v>98</v>
      </c>
      <c r="AV1432" s="17"/>
      <c r="AW1432" t="s">
        <v>98</v>
      </c>
      <c r="AX1432" s="17" t="s">
        <v>98</v>
      </c>
      <c r="AY1432" s="17" t="s">
        <v>233</v>
      </c>
      <c r="BE1432" s="17"/>
      <c r="BH1432" s="17"/>
      <c r="BK1432" s="92">
        <v>24</v>
      </c>
      <c r="BL1432">
        <v>1</v>
      </c>
      <c r="BM1432">
        <v>0</v>
      </c>
      <c r="BN1432" s="179">
        <v>0</v>
      </c>
      <c r="BO1432" s="179">
        <v>0</v>
      </c>
      <c r="BP1432" s="179">
        <v>0</v>
      </c>
      <c r="BQ1432" s="179">
        <v>0</v>
      </c>
      <c r="BR1432" s="179">
        <v>0</v>
      </c>
      <c r="BS1432" s="17">
        <v>0</v>
      </c>
      <c r="BT1432" s="179">
        <v>1</v>
      </c>
      <c r="BU1432" s="179">
        <v>0</v>
      </c>
      <c r="BV1432" s="179">
        <v>0</v>
      </c>
      <c r="BW1432" s="17">
        <v>0</v>
      </c>
      <c r="BX1432" s="179">
        <v>0</v>
      </c>
      <c r="BY1432" s="179">
        <v>0</v>
      </c>
      <c r="BZ1432" s="179">
        <v>0</v>
      </c>
      <c r="CA1432" s="179">
        <v>0</v>
      </c>
      <c r="CB1432" s="17">
        <v>0</v>
      </c>
      <c r="CC1432" s="179">
        <v>0</v>
      </c>
      <c r="CD1432" s="179">
        <v>0</v>
      </c>
      <c r="CE1432" s="179">
        <v>1</v>
      </c>
      <c r="CF1432" s="179">
        <v>0</v>
      </c>
      <c r="CG1432" s="179">
        <v>1</v>
      </c>
      <c r="CH1432" s="179">
        <v>0</v>
      </c>
      <c r="CI1432">
        <v>1</v>
      </c>
      <c r="CJ1432">
        <v>0</v>
      </c>
      <c r="CK1432">
        <v>0</v>
      </c>
      <c r="CL1432">
        <v>0</v>
      </c>
      <c r="CM1432" s="17">
        <v>0</v>
      </c>
      <c r="CX1432" s="33" t="s">
        <v>85</v>
      </c>
    </row>
    <row r="1433" spans="1:102" x14ac:dyDescent="0.25">
      <c r="A1433">
        <v>1432</v>
      </c>
      <c r="B1433">
        <v>89</v>
      </c>
      <c r="C1433" s="24" t="s">
        <v>4319</v>
      </c>
      <c r="D1433" s="12">
        <v>5.6524349454410761</v>
      </c>
      <c r="E1433" s="13">
        <v>0.48252493436692118</v>
      </c>
      <c r="F1433" s="7">
        <v>11.714285714285714</v>
      </c>
      <c r="G1433" s="7">
        <f t="shared" si="380"/>
        <v>5.1699100110741547</v>
      </c>
      <c r="H1433" s="15">
        <f t="shared" si="381"/>
        <v>6.1349598798079974</v>
      </c>
      <c r="I1433" s="11">
        <f t="shared" si="367"/>
        <v>0.14423414969083714</v>
      </c>
      <c r="J1433" s="32">
        <f t="shared" si="368"/>
        <v>1.2312671315071463E-2</v>
      </c>
      <c r="K1433" s="32">
        <f t="shared" si="369"/>
        <v>81.217144063282092</v>
      </c>
      <c r="L1433" s="8">
        <v>0</v>
      </c>
      <c r="M1433" s="9">
        <v>1</v>
      </c>
      <c r="N1433" s="8">
        <v>0</v>
      </c>
      <c r="O1433" s="9">
        <v>0</v>
      </c>
      <c r="P1433" s="9">
        <v>0</v>
      </c>
      <c r="Q1433" s="9">
        <v>1</v>
      </c>
      <c r="R1433" s="9">
        <v>0</v>
      </c>
      <c r="S1433" s="8">
        <v>6476</v>
      </c>
      <c r="T1433" s="9">
        <v>16</v>
      </c>
      <c r="U1433" s="9">
        <f t="shared" si="384"/>
        <v>6459</v>
      </c>
      <c r="V1433" s="9">
        <f t="shared" si="385"/>
        <v>36</v>
      </c>
      <c r="W1433" s="7">
        <v>15</v>
      </c>
      <c r="X1433" s="7">
        <v>5.008</v>
      </c>
      <c r="Y1433" s="9">
        <v>0</v>
      </c>
      <c r="Z1433" s="9">
        <v>1</v>
      </c>
      <c r="AA1433" s="9">
        <v>1</v>
      </c>
      <c r="AB1433" s="9">
        <v>0</v>
      </c>
      <c r="AC1433" s="9">
        <v>0</v>
      </c>
      <c r="AD1433" s="29">
        <v>0</v>
      </c>
      <c r="AE1433" s="187">
        <v>0</v>
      </c>
      <c r="AF1433" s="9">
        <v>0</v>
      </c>
      <c r="AG1433" s="29">
        <v>1</v>
      </c>
      <c r="AH1433" s="9">
        <v>0</v>
      </c>
      <c r="AI1433" s="29">
        <v>1</v>
      </c>
      <c r="AJ1433" s="20">
        <v>2000</v>
      </c>
      <c r="AK1433" s="32">
        <v>3.0000000000000001E-3</v>
      </c>
      <c r="AL1433" s="32">
        <v>3.0000000000000001E-3</v>
      </c>
      <c r="AM1433" s="32">
        <f t="shared" si="387"/>
        <v>0.64149999999999996</v>
      </c>
      <c r="AN1433" s="42">
        <v>0.35249999999999998</v>
      </c>
      <c r="AO1433" s="41" t="s">
        <v>98</v>
      </c>
      <c r="AP1433" s="17" t="s">
        <v>98</v>
      </c>
      <c r="AQ1433">
        <v>0.49149999999999999</v>
      </c>
      <c r="AR1433" s="39">
        <f t="shared" si="376"/>
        <v>0.50849999999999995</v>
      </c>
      <c r="AS1433" t="s">
        <v>98</v>
      </c>
      <c r="AT1433" s="39" t="s">
        <v>98</v>
      </c>
      <c r="AV1433" s="17"/>
      <c r="AW1433" t="s">
        <v>98</v>
      </c>
      <c r="AX1433" s="17" t="s">
        <v>98</v>
      </c>
      <c r="AY1433" s="17" t="s">
        <v>233</v>
      </c>
      <c r="BE1433" s="17"/>
      <c r="BH1433" s="17"/>
      <c r="BK1433" s="92">
        <v>24</v>
      </c>
      <c r="BL1433">
        <v>1</v>
      </c>
      <c r="BM1433">
        <v>0</v>
      </c>
      <c r="BN1433" s="179">
        <v>0</v>
      </c>
      <c r="BO1433" s="179">
        <v>0</v>
      </c>
      <c r="BP1433" s="179">
        <v>0</v>
      </c>
      <c r="BQ1433" s="179">
        <v>0</v>
      </c>
      <c r="BR1433" s="179">
        <v>0</v>
      </c>
      <c r="BS1433" s="17">
        <v>0</v>
      </c>
      <c r="BT1433" s="179">
        <v>1</v>
      </c>
      <c r="BU1433" s="179">
        <v>0</v>
      </c>
      <c r="BV1433" s="179">
        <v>0</v>
      </c>
      <c r="BW1433" s="17">
        <v>0</v>
      </c>
      <c r="BX1433" s="179">
        <v>0</v>
      </c>
      <c r="BY1433" s="179">
        <v>0</v>
      </c>
      <c r="BZ1433" s="179">
        <v>0</v>
      </c>
      <c r="CA1433" s="179">
        <v>0</v>
      </c>
      <c r="CB1433" s="17">
        <v>0</v>
      </c>
      <c r="CC1433" s="179">
        <v>0</v>
      </c>
      <c r="CD1433" s="179">
        <v>0</v>
      </c>
      <c r="CE1433" s="179">
        <v>1</v>
      </c>
      <c r="CF1433" s="179">
        <v>0</v>
      </c>
      <c r="CG1433" s="179">
        <v>1</v>
      </c>
      <c r="CH1433" s="179">
        <v>0</v>
      </c>
      <c r="CI1433">
        <v>1</v>
      </c>
      <c r="CJ1433">
        <v>0</v>
      </c>
      <c r="CK1433">
        <v>0</v>
      </c>
      <c r="CL1433">
        <v>0</v>
      </c>
      <c r="CM1433" s="17">
        <v>0</v>
      </c>
      <c r="CX1433" s="33" t="s">
        <v>85</v>
      </c>
    </row>
    <row r="1434" spans="1:102" x14ac:dyDescent="0.25">
      <c r="A1434">
        <v>1433</v>
      </c>
      <c r="B1434">
        <v>89</v>
      </c>
      <c r="C1434" s="24" t="s">
        <v>4319</v>
      </c>
      <c r="D1434" s="12">
        <v>5.3785778047359623</v>
      </c>
      <c r="E1434" s="13">
        <v>0.43708532950450252</v>
      </c>
      <c r="F1434" s="7">
        <v>12.305555555555557</v>
      </c>
      <c r="G1434" s="7">
        <f t="shared" si="380"/>
        <v>4.9414924752314597</v>
      </c>
      <c r="H1434" s="15">
        <f t="shared" si="381"/>
        <v>5.8156631342404648</v>
      </c>
      <c r="I1434" s="11">
        <f t="shared" si="367"/>
        <v>0.15135141256459128</v>
      </c>
      <c r="J1434" s="32">
        <f t="shared" si="368"/>
        <v>1.2299437589899063E-2</v>
      </c>
      <c r="K1434" s="32">
        <f t="shared" si="369"/>
        <v>81.304530608883439</v>
      </c>
      <c r="L1434" s="8">
        <v>0</v>
      </c>
      <c r="M1434" s="9">
        <v>1</v>
      </c>
      <c r="N1434" s="8">
        <v>0</v>
      </c>
      <c r="O1434" s="9">
        <v>0</v>
      </c>
      <c r="P1434" s="9">
        <v>0</v>
      </c>
      <c r="Q1434" s="9">
        <v>1</v>
      </c>
      <c r="R1434" s="9">
        <v>0</v>
      </c>
      <c r="S1434" s="8">
        <v>6476</v>
      </c>
      <c r="T1434" s="9">
        <v>16</v>
      </c>
      <c r="U1434" s="9">
        <f t="shared" si="384"/>
        <v>6459</v>
      </c>
      <c r="V1434" s="9">
        <f t="shared" si="385"/>
        <v>36</v>
      </c>
      <c r="W1434" s="7">
        <v>17</v>
      </c>
      <c r="X1434" s="7">
        <v>5.008</v>
      </c>
      <c r="Y1434" s="9">
        <v>0</v>
      </c>
      <c r="Z1434" s="9">
        <v>1</v>
      </c>
      <c r="AA1434" s="9">
        <v>1</v>
      </c>
      <c r="AB1434" s="9">
        <v>0</v>
      </c>
      <c r="AC1434" s="9">
        <v>0</v>
      </c>
      <c r="AD1434" s="29">
        <v>0</v>
      </c>
      <c r="AE1434" s="187">
        <v>0</v>
      </c>
      <c r="AF1434" s="9">
        <v>0</v>
      </c>
      <c r="AG1434" s="29">
        <v>1</v>
      </c>
      <c r="AH1434" s="9">
        <v>0</v>
      </c>
      <c r="AI1434" s="29">
        <v>1</v>
      </c>
      <c r="AJ1434" s="20">
        <v>2000</v>
      </c>
      <c r="AK1434" s="32">
        <v>3.0000000000000001E-3</v>
      </c>
      <c r="AL1434" s="32">
        <v>3.0000000000000001E-3</v>
      </c>
      <c r="AM1434" s="32">
        <f t="shared" si="387"/>
        <v>0.64149999999999996</v>
      </c>
      <c r="AN1434" s="42">
        <v>0.35249999999999998</v>
      </c>
      <c r="AO1434" s="41" t="s">
        <v>98</v>
      </c>
      <c r="AP1434" s="17" t="s">
        <v>98</v>
      </c>
      <c r="AQ1434">
        <v>0.49149999999999999</v>
      </c>
      <c r="AR1434" s="39">
        <f t="shared" si="376"/>
        <v>0.50849999999999995</v>
      </c>
      <c r="AS1434" t="s">
        <v>98</v>
      </c>
      <c r="AT1434" s="39" t="s">
        <v>98</v>
      </c>
      <c r="AV1434" s="17"/>
      <c r="AW1434" t="s">
        <v>98</v>
      </c>
      <c r="AX1434" s="17" t="s">
        <v>98</v>
      </c>
      <c r="AY1434" s="17" t="s">
        <v>233</v>
      </c>
      <c r="BE1434" s="17"/>
      <c r="BH1434" s="17"/>
      <c r="BK1434" s="92">
        <v>24</v>
      </c>
      <c r="BL1434">
        <v>1</v>
      </c>
      <c r="BM1434">
        <v>0</v>
      </c>
      <c r="BN1434" s="179">
        <v>0</v>
      </c>
      <c r="BO1434" s="179">
        <v>0</v>
      </c>
      <c r="BP1434" s="179">
        <v>0</v>
      </c>
      <c r="BQ1434" s="179">
        <v>0</v>
      </c>
      <c r="BR1434" s="179">
        <v>0</v>
      </c>
      <c r="BS1434" s="17">
        <v>0</v>
      </c>
      <c r="BT1434" s="179">
        <v>1</v>
      </c>
      <c r="BU1434" s="179">
        <v>0</v>
      </c>
      <c r="BV1434" s="179">
        <v>0</v>
      </c>
      <c r="BW1434" s="17">
        <v>0</v>
      </c>
      <c r="BX1434" s="179">
        <v>0</v>
      </c>
      <c r="BY1434" s="179">
        <v>0</v>
      </c>
      <c r="BZ1434" s="179">
        <v>0</v>
      </c>
      <c r="CA1434" s="179">
        <v>0</v>
      </c>
      <c r="CB1434" s="17">
        <v>0</v>
      </c>
      <c r="CC1434" s="179">
        <v>0</v>
      </c>
      <c r="CD1434" s="179">
        <v>0</v>
      </c>
      <c r="CE1434" s="179">
        <v>1</v>
      </c>
      <c r="CF1434" s="179">
        <v>0</v>
      </c>
      <c r="CG1434" s="179">
        <v>1</v>
      </c>
      <c r="CH1434" s="179">
        <v>0</v>
      </c>
      <c r="CI1434">
        <v>1</v>
      </c>
      <c r="CJ1434">
        <v>0</v>
      </c>
      <c r="CK1434">
        <v>0</v>
      </c>
      <c r="CL1434">
        <v>0</v>
      </c>
      <c r="CM1434" s="17">
        <v>0</v>
      </c>
      <c r="CX1434" s="33" t="s">
        <v>85</v>
      </c>
    </row>
    <row r="1435" spans="1:102" x14ac:dyDescent="0.25">
      <c r="A1435">
        <v>1434</v>
      </c>
      <c r="B1435">
        <v>89</v>
      </c>
      <c r="C1435" s="24" t="s">
        <v>4319</v>
      </c>
      <c r="D1435" s="12">
        <v>4.2113237609042287</v>
      </c>
      <c r="E1435" s="13">
        <v>1.3221597854001648</v>
      </c>
      <c r="F1435" s="7">
        <v>3.1851851851851851</v>
      </c>
      <c r="G1435" s="7">
        <f t="shared" si="380"/>
        <v>2.8891639755040641</v>
      </c>
      <c r="H1435" s="15">
        <f t="shared" si="381"/>
        <v>5.5334835463043932</v>
      </c>
      <c r="I1435" s="11">
        <f t="shared" si="367"/>
        <v>3.9607586040185508E-2</v>
      </c>
      <c r="J1435" s="32">
        <f t="shared" si="368"/>
        <v>1.2434939803314055E-2</v>
      </c>
      <c r="K1435" s="32">
        <f t="shared" si="369"/>
        <v>80.418563806275003</v>
      </c>
      <c r="L1435" s="8">
        <v>0</v>
      </c>
      <c r="M1435" s="9">
        <v>1</v>
      </c>
      <c r="N1435" s="8">
        <v>0</v>
      </c>
      <c r="O1435" s="9">
        <v>0</v>
      </c>
      <c r="P1435" s="9">
        <v>0</v>
      </c>
      <c r="Q1435" s="9">
        <v>1</v>
      </c>
      <c r="R1435" s="9">
        <v>0</v>
      </c>
      <c r="S1435" s="8">
        <v>6476</v>
      </c>
      <c r="T1435" s="9">
        <v>18</v>
      </c>
      <c r="U1435" s="9">
        <f t="shared" si="384"/>
        <v>6457</v>
      </c>
      <c r="V1435" s="9">
        <f t="shared" si="385"/>
        <v>36</v>
      </c>
      <c r="W1435" s="7">
        <v>13</v>
      </c>
      <c r="X1435" s="7">
        <v>5.008</v>
      </c>
      <c r="Y1435" s="9">
        <v>0</v>
      </c>
      <c r="Z1435" s="9">
        <v>1</v>
      </c>
      <c r="AA1435" s="9">
        <v>1</v>
      </c>
      <c r="AB1435" s="9">
        <v>0</v>
      </c>
      <c r="AC1435" s="9">
        <v>0</v>
      </c>
      <c r="AD1435" s="29">
        <v>0</v>
      </c>
      <c r="AE1435" s="187">
        <v>0</v>
      </c>
      <c r="AF1435" s="9">
        <v>0</v>
      </c>
      <c r="AG1435" s="29">
        <v>1</v>
      </c>
      <c r="AH1435" s="9">
        <v>0</v>
      </c>
      <c r="AI1435" s="29">
        <v>1</v>
      </c>
      <c r="AJ1435" s="20">
        <v>2000</v>
      </c>
      <c r="AK1435" s="32">
        <v>3.0000000000000001E-3</v>
      </c>
      <c r="AL1435" s="32">
        <v>3.0000000000000001E-3</v>
      </c>
      <c r="AM1435" s="32">
        <f t="shared" si="387"/>
        <v>0.64149999999999996</v>
      </c>
      <c r="AN1435" s="42">
        <v>0.35249999999999998</v>
      </c>
      <c r="AO1435" s="41" t="s">
        <v>98</v>
      </c>
      <c r="AP1435" s="17" t="s">
        <v>98</v>
      </c>
      <c r="AQ1435">
        <v>0.49149999999999999</v>
      </c>
      <c r="AR1435" s="39">
        <f t="shared" si="376"/>
        <v>0.50849999999999995</v>
      </c>
      <c r="AS1435" t="s">
        <v>98</v>
      </c>
      <c r="AT1435" s="39" t="s">
        <v>98</v>
      </c>
      <c r="AV1435" s="17"/>
      <c r="AW1435" t="s">
        <v>98</v>
      </c>
      <c r="AX1435" s="17" t="s">
        <v>98</v>
      </c>
      <c r="AY1435" s="17" t="s">
        <v>233</v>
      </c>
      <c r="BE1435" s="17"/>
      <c r="BH1435" s="17"/>
      <c r="BK1435" s="92">
        <v>24</v>
      </c>
      <c r="BL1435">
        <v>1</v>
      </c>
      <c r="BM1435">
        <v>0</v>
      </c>
      <c r="BN1435" s="179">
        <v>0</v>
      </c>
      <c r="BO1435" s="179">
        <v>0</v>
      </c>
      <c r="BP1435" s="179">
        <v>0</v>
      </c>
      <c r="BQ1435" s="179">
        <v>0</v>
      </c>
      <c r="BR1435" s="179">
        <v>0</v>
      </c>
      <c r="BS1435" s="17">
        <v>0</v>
      </c>
      <c r="BT1435" s="179">
        <v>1</v>
      </c>
      <c r="BU1435" s="179">
        <v>0</v>
      </c>
      <c r="BV1435" s="179">
        <v>0</v>
      </c>
      <c r="BW1435" s="17">
        <v>0</v>
      </c>
      <c r="BX1435" s="179">
        <v>0</v>
      </c>
      <c r="BY1435" s="179">
        <v>0</v>
      </c>
      <c r="BZ1435" s="179">
        <v>0</v>
      </c>
      <c r="CA1435" s="179">
        <v>0</v>
      </c>
      <c r="CB1435" s="17">
        <v>0</v>
      </c>
      <c r="CC1435" s="179">
        <v>0</v>
      </c>
      <c r="CD1435" s="179">
        <v>0</v>
      </c>
      <c r="CE1435" s="179">
        <v>1</v>
      </c>
      <c r="CF1435" s="179">
        <v>0</v>
      </c>
      <c r="CG1435" s="179">
        <v>1</v>
      </c>
      <c r="CH1435" s="179">
        <v>0</v>
      </c>
      <c r="CI1435">
        <v>1</v>
      </c>
      <c r="CJ1435">
        <v>0</v>
      </c>
      <c r="CK1435">
        <v>0</v>
      </c>
      <c r="CL1435">
        <v>0</v>
      </c>
      <c r="CM1435" s="17">
        <v>0</v>
      </c>
      <c r="CX1435" s="33" t="s">
        <v>85</v>
      </c>
    </row>
    <row r="1436" spans="1:102" x14ac:dyDescent="0.25">
      <c r="A1436">
        <v>1435</v>
      </c>
      <c r="B1436">
        <v>89</v>
      </c>
      <c r="C1436" s="24" t="s">
        <v>4319</v>
      </c>
      <c r="D1436" s="12">
        <v>3.3440854621105132</v>
      </c>
      <c r="E1436" s="13">
        <v>0.83602136552762829</v>
      </c>
      <c r="F1436" s="7">
        <v>4</v>
      </c>
      <c r="G1436" s="7">
        <f t="shared" si="380"/>
        <v>2.5080640965828849</v>
      </c>
      <c r="H1436" s="15">
        <f t="shared" si="381"/>
        <v>4.1801068276381415</v>
      </c>
      <c r="I1436" s="11">
        <f t="shared" si="367"/>
        <v>4.9717260214455564E-2</v>
      </c>
      <c r="J1436" s="32">
        <f t="shared" si="368"/>
        <v>1.2429315053613891E-2</v>
      </c>
      <c r="K1436" s="32">
        <f t="shared" si="369"/>
        <v>80.454956342042721</v>
      </c>
      <c r="L1436" s="8">
        <v>0</v>
      </c>
      <c r="M1436" s="9">
        <v>1</v>
      </c>
      <c r="N1436" s="8">
        <v>0</v>
      </c>
      <c r="O1436" s="9">
        <v>0</v>
      </c>
      <c r="P1436" s="9">
        <v>0</v>
      </c>
      <c r="Q1436" s="9">
        <v>1</v>
      </c>
      <c r="R1436" s="9">
        <v>0</v>
      </c>
      <c r="S1436" s="8">
        <v>6476</v>
      </c>
      <c r="T1436" s="9">
        <v>18</v>
      </c>
      <c r="U1436" s="9">
        <f t="shared" si="384"/>
        <v>6457</v>
      </c>
      <c r="V1436" s="9">
        <f t="shared" si="385"/>
        <v>36</v>
      </c>
      <c r="W1436" s="7">
        <v>13</v>
      </c>
      <c r="X1436" s="7">
        <v>5.008</v>
      </c>
      <c r="Y1436" s="9">
        <v>0</v>
      </c>
      <c r="Z1436" s="9">
        <v>1</v>
      </c>
      <c r="AA1436" s="9">
        <v>1</v>
      </c>
      <c r="AB1436" s="9">
        <v>0</v>
      </c>
      <c r="AC1436" s="9">
        <v>0</v>
      </c>
      <c r="AD1436" s="29">
        <v>0</v>
      </c>
      <c r="AE1436" s="187">
        <v>0</v>
      </c>
      <c r="AF1436" s="9">
        <v>0</v>
      </c>
      <c r="AG1436" s="29">
        <v>1</v>
      </c>
      <c r="AH1436" s="9">
        <v>0</v>
      </c>
      <c r="AI1436" s="29">
        <v>1</v>
      </c>
      <c r="AJ1436" s="20">
        <v>2000</v>
      </c>
      <c r="AK1436" s="32">
        <v>3.0000000000000001E-3</v>
      </c>
      <c r="AL1436" s="32">
        <v>3.0000000000000001E-3</v>
      </c>
      <c r="AM1436" s="32">
        <f t="shared" si="387"/>
        <v>0.64149999999999996</v>
      </c>
      <c r="AN1436" s="42">
        <v>0.35249999999999998</v>
      </c>
      <c r="AO1436" s="41" t="s">
        <v>98</v>
      </c>
      <c r="AP1436" s="17" t="s">
        <v>98</v>
      </c>
      <c r="AQ1436">
        <v>0.49149999999999999</v>
      </c>
      <c r="AR1436" s="39">
        <f t="shared" si="376"/>
        <v>0.50849999999999995</v>
      </c>
      <c r="AS1436" t="s">
        <v>98</v>
      </c>
      <c r="AT1436" s="39" t="s">
        <v>98</v>
      </c>
      <c r="AV1436" s="17"/>
      <c r="AW1436" t="s">
        <v>98</v>
      </c>
      <c r="AX1436" s="17" t="s">
        <v>98</v>
      </c>
      <c r="AY1436" s="17" t="s">
        <v>233</v>
      </c>
      <c r="BE1436" s="17"/>
      <c r="BH1436" s="17"/>
      <c r="BK1436" s="92">
        <v>24</v>
      </c>
      <c r="BL1436">
        <v>1</v>
      </c>
      <c r="BM1436">
        <v>0</v>
      </c>
      <c r="BN1436" s="179">
        <v>0</v>
      </c>
      <c r="BO1436" s="179">
        <v>0</v>
      </c>
      <c r="BP1436" s="179">
        <v>0</v>
      </c>
      <c r="BQ1436" s="179">
        <v>0</v>
      </c>
      <c r="BR1436" s="179">
        <v>0</v>
      </c>
      <c r="BS1436" s="17">
        <v>0</v>
      </c>
      <c r="BT1436" s="179">
        <v>1</v>
      </c>
      <c r="BU1436" s="179">
        <v>0</v>
      </c>
      <c r="BV1436" s="179">
        <v>0</v>
      </c>
      <c r="BW1436" s="17">
        <v>0</v>
      </c>
      <c r="BX1436" s="179">
        <v>0</v>
      </c>
      <c r="BY1436" s="179">
        <v>0</v>
      </c>
      <c r="BZ1436" s="179">
        <v>0</v>
      </c>
      <c r="CA1436" s="179">
        <v>0</v>
      </c>
      <c r="CB1436" s="17">
        <v>0</v>
      </c>
      <c r="CC1436" s="179">
        <v>0</v>
      </c>
      <c r="CD1436" s="179">
        <v>0</v>
      </c>
      <c r="CE1436" s="179">
        <v>1</v>
      </c>
      <c r="CF1436" s="179">
        <v>0</v>
      </c>
      <c r="CG1436" s="179">
        <v>1</v>
      </c>
      <c r="CH1436" s="179">
        <v>0</v>
      </c>
      <c r="CI1436">
        <v>1</v>
      </c>
      <c r="CJ1436">
        <v>0</v>
      </c>
      <c r="CK1436">
        <v>0</v>
      </c>
      <c r="CL1436">
        <v>0</v>
      </c>
      <c r="CM1436" s="17">
        <v>0</v>
      </c>
      <c r="CX1436" s="33" t="s">
        <v>85</v>
      </c>
    </row>
    <row r="1437" spans="1:102" x14ac:dyDescent="0.25">
      <c r="A1437">
        <v>1436</v>
      </c>
      <c r="B1437">
        <v>89</v>
      </c>
      <c r="C1437" s="24" t="s">
        <v>4319</v>
      </c>
      <c r="D1437" s="12">
        <v>5.4824385220634708</v>
      </c>
      <c r="E1437" s="13">
        <v>0.48374457547618865</v>
      </c>
      <c r="F1437" s="7">
        <v>11.333333333333332</v>
      </c>
      <c r="G1437" s="7">
        <f t="shared" si="380"/>
        <v>4.9986939465872826</v>
      </c>
      <c r="H1437" s="15">
        <f t="shared" si="381"/>
        <v>5.966183097539659</v>
      </c>
      <c r="I1437" s="11">
        <f t="shared" si="367"/>
        <v>0.139657774512115</v>
      </c>
      <c r="J1437" s="32">
        <f t="shared" si="368"/>
        <v>1.2322744809892502E-2</v>
      </c>
      <c r="K1437" s="32">
        <f t="shared" si="369"/>
        <v>81.150751348613184</v>
      </c>
      <c r="L1437" s="8">
        <v>0</v>
      </c>
      <c r="M1437" s="9">
        <v>1</v>
      </c>
      <c r="N1437" s="8">
        <v>0</v>
      </c>
      <c r="O1437" s="9">
        <v>0</v>
      </c>
      <c r="P1437" s="9">
        <v>0</v>
      </c>
      <c r="Q1437" s="9">
        <v>1</v>
      </c>
      <c r="R1437" s="9">
        <v>0</v>
      </c>
      <c r="S1437" s="8">
        <v>6476</v>
      </c>
      <c r="T1437" s="9">
        <v>18</v>
      </c>
      <c r="U1437" s="9">
        <f t="shared" si="384"/>
        <v>6457</v>
      </c>
      <c r="V1437" s="9">
        <f t="shared" si="385"/>
        <v>36</v>
      </c>
      <c r="W1437" s="7">
        <v>15</v>
      </c>
      <c r="X1437" s="7">
        <v>5.008</v>
      </c>
      <c r="Y1437" s="9">
        <v>0</v>
      </c>
      <c r="Z1437" s="9">
        <v>1</v>
      </c>
      <c r="AA1437" s="9">
        <v>1</v>
      </c>
      <c r="AB1437" s="9">
        <v>0</v>
      </c>
      <c r="AC1437" s="9">
        <v>0</v>
      </c>
      <c r="AD1437" s="29">
        <v>0</v>
      </c>
      <c r="AE1437" s="187">
        <v>0</v>
      </c>
      <c r="AF1437" s="9">
        <v>0</v>
      </c>
      <c r="AG1437" s="29">
        <v>1</v>
      </c>
      <c r="AH1437" s="9">
        <v>0</v>
      </c>
      <c r="AI1437" s="29">
        <v>1</v>
      </c>
      <c r="AJ1437" s="20">
        <v>2000</v>
      </c>
      <c r="AK1437" s="32">
        <v>3.0000000000000001E-3</v>
      </c>
      <c r="AL1437" s="32">
        <v>3.0000000000000001E-3</v>
      </c>
      <c r="AM1437" s="32">
        <f t="shared" si="387"/>
        <v>0.64149999999999996</v>
      </c>
      <c r="AN1437" s="42">
        <v>0.35249999999999998</v>
      </c>
      <c r="AO1437" s="41" t="s">
        <v>98</v>
      </c>
      <c r="AP1437" s="17" t="s">
        <v>98</v>
      </c>
      <c r="AQ1437">
        <v>0.49149999999999999</v>
      </c>
      <c r="AR1437" s="39">
        <f t="shared" si="376"/>
        <v>0.50849999999999995</v>
      </c>
      <c r="AS1437" t="s">
        <v>98</v>
      </c>
      <c r="AT1437" s="39" t="s">
        <v>98</v>
      </c>
      <c r="AV1437" s="17"/>
      <c r="AW1437" t="s">
        <v>98</v>
      </c>
      <c r="AX1437" s="17" t="s">
        <v>98</v>
      </c>
      <c r="AY1437" s="17" t="s">
        <v>233</v>
      </c>
      <c r="BE1437" s="17"/>
      <c r="BH1437" s="17"/>
      <c r="BK1437" s="92">
        <v>24</v>
      </c>
      <c r="BL1437">
        <v>1</v>
      </c>
      <c r="BM1437">
        <v>0</v>
      </c>
      <c r="BN1437" s="179">
        <v>0</v>
      </c>
      <c r="BO1437" s="179">
        <v>0</v>
      </c>
      <c r="BP1437" s="179">
        <v>0</v>
      </c>
      <c r="BQ1437" s="179">
        <v>0</v>
      </c>
      <c r="BR1437" s="179">
        <v>0</v>
      </c>
      <c r="BS1437" s="17">
        <v>0</v>
      </c>
      <c r="BT1437" s="179">
        <v>1</v>
      </c>
      <c r="BU1437" s="179">
        <v>0</v>
      </c>
      <c r="BV1437" s="179">
        <v>0</v>
      </c>
      <c r="BW1437" s="17">
        <v>0</v>
      </c>
      <c r="BX1437" s="179">
        <v>0</v>
      </c>
      <c r="BY1437" s="179">
        <v>0</v>
      </c>
      <c r="BZ1437" s="179">
        <v>0</v>
      </c>
      <c r="CA1437" s="179">
        <v>0</v>
      </c>
      <c r="CB1437" s="17">
        <v>0</v>
      </c>
      <c r="CC1437" s="179">
        <v>0</v>
      </c>
      <c r="CD1437" s="179">
        <v>0</v>
      </c>
      <c r="CE1437" s="179">
        <v>1</v>
      </c>
      <c r="CF1437" s="179">
        <v>0</v>
      </c>
      <c r="CG1437" s="179">
        <v>1</v>
      </c>
      <c r="CH1437" s="179">
        <v>0</v>
      </c>
      <c r="CI1437">
        <v>1</v>
      </c>
      <c r="CJ1437">
        <v>0</v>
      </c>
      <c r="CK1437">
        <v>0</v>
      </c>
      <c r="CL1437">
        <v>0</v>
      </c>
      <c r="CM1437" s="17">
        <v>0</v>
      </c>
      <c r="CX1437" s="33" t="s">
        <v>85</v>
      </c>
    </row>
    <row r="1438" spans="1:102" x14ac:dyDescent="0.25">
      <c r="A1438">
        <v>1437</v>
      </c>
      <c r="B1438">
        <v>89</v>
      </c>
      <c r="C1438" s="24" t="s">
        <v>4319</v>
      </c>
      <c r="D1438" s="12">
        <v>5.2634437270888235</v>
      </c>
      <c r="E1438" s="13">
        <v>0.43862031059073531</v>
      </c>
      <c r="F1438" s="7">
        <v>12</v>
      </c>
      <c r="G1438" s="7">
        <f t="shared" si="380"/>
        <v>4.8248234164980879</v>
      </c>
      <c r="H1438" s="15">
        <f t="shared" si="381"/>
        <v>5.702064037679559</v>
      </c>
      <c r="I1438" s="11">
        <f t="shared" si="367"/>
        <v>0.14769860031110146</v>
      </c>
      <c r="J1438" s="32">
        <f t="shared" si="368"/>
        <v>1.230821669259179E-2</v>
      </c>
      <c r="K1438" s="32">
        <f t="shared" si="369"/>
        <v>81.24653838779841</v>
      </c>
      <c r="L1438" s="8">
        <v>0</v>
      </c>
      <c r="M1438" s="9">
        <v>1</v>
      </c>
      <c r="N1438" s="8">
        <v>0</v>
      </c>
      <c r="O1438" s="9">
        <v>0</v>
      </c>
      <c r="P1438" s="9">
        <v>0</v>
      </c>
      <c r="Q1438" s="9">
        <v>1</v>
      </c>
      <c r="R1438" s="9">
        <v>0</v>
      </c>
      <c r="S1438" s="8">
        <v>6476</v>
      </c>
      <c r="T1438" s="9">
        <v>18</v>
      </c>
      <c r="U1438" s="9">
        <f t="shared" si="384"/>
        <v>6457</v>
      </c>
      <c r="V1438" s="9">
        <f t="shared" si="385"/>
        <v>36</v>
      </c>
      <c r="W1438" s="7">
        <v>17</v>
      </c>
      <c r="X1438" s="7">
        <v>5.008</v>
      </c>
      <c r="Y1438" s="9">
        <v>0</v>
      </c>
      <c r="Z1438" s="9">
        <v>1</v>
      </c>
      <c r="AA1438" s="9">
        <v>1</v>
      </c>
      <c r="AB1438" s="9">
        <v>0</v>
      </c>
      <c r="AC1438" s="9">
        <v>0</v>
      </c>
      <c r="AD1438" s="29">
        <v>0</v>
      </c>
      <c r="AE1438" s="187">
        <v>0</v>
      </c>
      <c r="AF1438" s="9">
        <v>0</v>
      </c>
      <c r="AG1438" s="29">
        <v>1</v>
      </c>
      <c r="AH1438" s="9">
        <v>0</v>
      </c>
      <c r="AI1438" s="29">
        <v>1</v>
      </c>
      <c r="AJ1438" s="20">
        <v>2000</v>
      </c>
      <c r="AK1438" s="32">
        <v>3.0000000000000001E-3</v>
      </c>
      <c r="AL1438" s="32">
        <v>3.0000000000000001E-3</v>
      </c>
      <c r="AM1438" s="32">
        <f t="shared" si="387"/>
        <v>0.64149999999999996</v>
      </c>
      <c r="AN1438" s="42">
        <v>0.35249999999999998</v>
      </c>
      <c r="AO1438" s="41" t="s">
        <v>98</v>
      </c>
      <c r="AP1438" s="17" t="s">
        <v>98</v>
      </c>
      <c r="AQ1438">
        <v>0.49149999999999999</v>
      </c>
      <c r="AR1438" s="39">
        <f t="shared" si="376"/>
        <v>0.50849999999999995</v>
      </c>
      <c r="AS1438" t="s">
        <v>98</v>
      </c>
      <c r="AT1438" s="39" t="s">
        <v>98</v>
      </c>
      <c r="AV1438" s="17"/>
      <c r="AW1438" t="s">
        <v>98</v>
      </c>
      <c r="AX1438" s="17" t="s">
        <v>98</v>
      </c>
      <c r="AY1438" s="17" t="s">
        <v>233</v>
      </c>
      <c r="BE1438" s="17"/>
      <c r="BH1438" s="17"/>
      <c r="BK1438" s="92">
        <v>24</v>
      </c>
      <c r="BL1438">
        <v>1</v>
      </c>
      <c r="BM1438">
        <v>0</v>
      </c>
      <c r="BN1438" s="179">
        <v>0</v>
      </c>
      <c r="BO1438" s="179">
        <v>0</v>
      </c>
      <c r="BP1438" s="179">
        <v>0</v>
      </c>
      <c r="BQ1438" s="179">
        <v>0</v>
      </c>
      <c r="BR1438" s="179">
        <v>0</v>
      </c>
      <c r="BS1438" s="17">
        <v>0</v>
      </c>
      <c r="BT1438" s="179">
        <v>1</v>
      </c>
      <c r="BU1438" s="179">
        <v>0</v>
      </c>
      <c r="BV1438" s="179">
        <v>0</v>
      </c>
      <c r="BW1438" s="17">
        <v>0</v>
      </c>
      <c r="BX1438" s="179">
        <v>0</v>
      </c>
      <c r="BY1438" s="179">
        <v>0</v>
      </c>
      <c r="BZ1438" s="179">
        <v>0</v>
      </c>
      <c r="CA1438" s="179">
        <v>0</v>
      </c>
      <c r="CB1438" s="17">
        <v>0</v>
      </c>
      <c r="CC1438" s="179">
        <v>0</v>
      </c>
      <c r="CD1438" s="179">
        <v>0</v>
      </c>
      <c r="CE1438" s="179">
        <v>1</v>
      </c>
      <c r="CF1438" s="179">
        <v>0</v>
      </c>
      <c r="CG1438" s="179">
        <v>1</v>
      </c>
      <c r="CH1438" s="179">
        <v>0</v>
      </c>
      <c r="CI1438">
        <v>1</v>
      </c>
      <c r="CJ1438">
        <v>0</v>
      </c>
      <c r="CK1438">
        <v>0</v>
      </c>
      <c r="CL1438">
        <v>0</v>
      </c>
      <c r="CM1438" s="17">
        <v>0</v>
      </c>
      <c r="CX1438" s="33" t="s">
        <v>85</v>
      </c>
    </row>
    <row r="1439" spans="1:102" x14ac:dyDescent="0.25">
      <c r="A1439">
        <v>1438</v>
      </c>
      <c r="B1439">
        <v>90</v>
      </c>
      <c r="C1439" s="24" t="s">
        <v>4330</v>
      </c>
      <c r="D1439" s="12">
        <v>7.6568622986941781</v>
      </c>
      <c r="E1439" s="13">
        <v>1.4446909997536184</v>
      </c>
      <c r="F1439" s="7">
        <v>5.3000000000000007</v>
      </c>
      <c r="G1439" s="7">
        <f t="shared" ref="G1439:G1457" si="388">D1439-E1439</f>
        <v>6.21217129894056</v>
      </c>
      <c r="H1439" s="15">
        <f t="shared" ref="H1439:H1457" si="389">D1439+E1439</f>
        <v>9.1015532984477971</v>
      </c>
      <c r="I1439" s="11">
        <f t="shared" si="367"/>
        <v>0.13350125944584387</v>
      </c>
      <c r="J1439" s="32">
        <f t="shared" si="368"/>
        <v>2.5188916876574308E-2</v>
      </c>
      <c r="K1439" s="32">
        <f t="shared" si="369"/>
        <v>39.699999999999996</v>
      </c>
      <c r="L1439" s="8">
        <v>1</v>
      </c>
      <c r="M1439" s="9">
        <v>0</v>
      </c>
      <c r="N1439" s="8">
        <v>0</v>
      </c>
      <c r="O1439" s="9">
        <v>0</v>
      </c>
      <c r="P1439" s="9">
        <v>0</v>
      </c>
      <c r="Q1439" s="9">
        <v>1</v>
      </c>
      <c r="R1439" s="9">
        <v>0</v>
      </c>
      <c r="S1439" s="8">
        <v>1566</v>
      </c>
      <c r="T1439" s="9">
        <v>17</v>
      </c>
      <c r="U1439" s="9">
        <f t="shared" si="384"/>
        <v>1548</v>
      </c>
      <c r="V1439" s="9">
        <f t="shared" si="385"/>
        <v>18</v>
      </c>
      <c r="W1439" s="7">
        <v>13</v>
      </c>
      <c r="X1439" s="7">
        <f>465.4/52</f>
        <v>8.9499999999999993</v>
      </c>
      <c r="Y1439" s="9">
        <v>0</v>
      </c>
      <c r="Z1439" s="9">
        <v>1</v>
      </c>
      <c r="AA1439" s="9">
        <v>1</v>
      </c>
      <c r="AB1439" s="9">
        <v>0</v>
      </c>
      <c r="AC1439" s="9">
        <v>0</v>
      </c>
      <c r="AD1439" s="29">
        <v>0</v>
      </c>
      <c r="AE1439" s="187">
        <v>0</v>
      </c>
      <c r="AF1439" s="9">
        <v>0</v>
      </c>
      <c r="AG1439" s="29">
        <v>1</v>
      </c>
      <c r="AH1439" s="9">
        <v>0</v>
      </c>
      <c r="AI1439" s="29">
        <v>1</v>
      </c>
      <c r="AJ1439" s="20">
        <v>1994</v>
      </c>
      <c r="AK1439" s="32">
        <v>0</v>
      </c>
      <c r="AL1439" s="32">
        <v>0.13400000000000001</v>
      </c>
      <c r="AM1439" s="32">
        <v>0.255</v>
      </c>
      <c r="AN1439" s="42">
        <f>1-AM1439-AL1439-AK1439</f>
        <v>0.61099999999999999</v>
      </c>
      <c r="AO1439" s="41">
        <v>1</v>
      </c>
      <c r="AP1439" s="17">
        <v>0</v>
      </c>
      <c r="AQ1439">
        <v>1</v>
      </c>
      <c r="AR1439" s="39">
        <f t="shared" si="376"/>
        <v>0</v>
      </c>
      <c r="AS1439" t="s">
        <v>98</v>
      </c>
      <c r="AT1439" s="39" t="s">
        <v>98</v>
      </c>
      <c r="AV1439" s="17"/>
      <c r="AW1439" t="s">
        <v>98</v>
      </c>
      <c r="AX1439" s="17" t="s">
        <v>98</v>
      </c>
      <c r="AY1439" s="17" t="s">
        <v>233</v>
      </c>
      <c r="BE1439" s="17"/>
      <c r="BH1439" s="17"/>
      <c r="BK1439" s="92">
        <v>30.5</v>
      </c>
      <c r="BL1439">
        <v>1</v>
      </c>
      <c r="BM1439">
        <v>0</v>
      </c>
      <c r="BN1439" s="179">
        <v>0</v>
      </c>
      <c r="BO1439" s="179">
        <v>0</v>
      </c>
      <c r="BP1439" s="179">
        <v>0</v>
      </c>
      <c r="BQ1439" s="179">
        <v>0</v>
      </c>
      <c r="BR1439" s="179">
        <v>0</v>
      </c>
      <c r="BS1439" s="17">
        <v>0</v>
      </c>
      <c r="BT1439" s="179">
        <v>0</v>
      </c>
      <c r="BU1439" s="179">
        <v>0</v>
      </c>
      <c r="BV1439" s="179">
        <v>0</v>
      </c>
      <c r="BW1439" s="17">
        <v>1</v>
      </c>
      <c r="BX1439" s="179">
        <v>0</v>
      </c>
      <c r="BY1439" s="179">
        <v>0</v>
      </c>
      <c r="BZ1439" s="179">
        <v>0</v>
      </c>
      <c r="CA1439" s="179">
        <v>0</v>
      </c>
      <c r="CB1439" s="17">
        <v>0</v>
      </c>
      <c r="CC1439" s="179">
        <v>0</v>
      </c>
      <c r="CD1439" s="179">
        <v>0</v>
      </c>
      <c r="CE1439" s="179">
        <v>1</v>
      </c>
      <c r="CF1439" s="179">
        <v>0</v>
      </c>
      <c r="CG1439" s="179">
        <v>1</v>
      </c>
      <c r="CH1439" s="179">
        <v>0</v>
      </c>
      <c r="CI1439" s="179">
        <v>0</v>
      </c>
      <c r="CJ1439" s="179">
        <v>0</v>
      </c>
      <c r="CK1439" s="179">
        <v>0</v>
      </c>
      <c r="CL1439" s="179">
        <v>0</v>
      </c>
      <c r="CM1439" s="17">
        <v>0</v>
      </c>
      <c r="CX1439" s="33" t="s">
        <v>85</v>
      </c>
    </row>
    <row r="1440" spans="1:102" x14ac:dyDescent="0.25">
      <c r="A1440">
        <v>1439</v>
      </c>
      <c r="B1440">
        <v>90</v>
      </c>
      <c r="C1440" s="24" t="s">
        <v>4330</v>
      </c>
      <c r="D1440" s="12">
        <v>7.9704382534185436</v>
      </c>
      <c r="E1440" s="13">
        <v>0.73265866953429526</v>
      </c>
      <c r="F1440" s="7">
        <v>10.878787878787877</v>
      </c>
      <c r="G1440" s="7">
        <f t="shared" si="388"/>
        <v>7.2377795838842482</v>
      </c>
      <c r="H1440" s="15">
        <f t="shared" si="389"/>
        <v>8.7030969229528381</v>
      </c>
      <c r="I1440" s="11">
        <f t="shared" si="367"/>
        <v>0.26650026981793468</v>
      </c>
      <c r="J1440" s="32">
        <f t="shared" si="368"/>
        <v>2.4497239286885367E-2</v>
      </c>
      <c r="K1440" s="32">
        <f t="shared" si="369"/>
        <v>40.820926321087597</v>
      </c>
      <c r="L1440" s="8">
        <v>1</v>
      </c>
      <c r="M1440" s="9">
        <v>0</v>
      </c>
      <c r="N1440" s="8">
        <v>0</v>
      </c>
      <c r="O1440" s="9">
        <v>0</v>
      </c>
      <c r="P1440" s="9">
        <v>0</v>
      </c>
      <c r="Q1440" s="9">
        <v>1</v>
      </c>
      <c r="R1440" s="9">
        <v>0</v>
      </c>
      <c r="S1440" s="8">
        <v>1566</v>
      </c>
      <c r="T1440" s="9">
        <v>17</v>
      </c>
      <c r="U1440" s="9">
        <f t="shared" si="384"/>
        <v>1548</v>
      </c>
      <c r="V1440" s="9">
        <f t="shared" si="385"/>
        <v>18</v>
      </c>
      <c r="W1440" s="7">
        <v>15</v>
      </c>
      <c r="X1440" s="7">
        <f t="shared" ref="X1440:X1447" si="390">465.4/52</f>
        <v>8.9499999999999993</v>
      </c>
      <c r="Y1440" s="9">
        <v>0</v>
      </c>
      <c r="Z1440" s="9">
        <v>1</v>
      </c>
      <c r="AA1440" s="9">
        <v>1</v>
      </c>
      <c r="AB1440" s="9">
        <v>0</v>
      </c>
      <c r="AC1440" s="9">
        <v>0</v>
      </c>
      <c r="AD1440" s="29">
        <v>0</v>
      </c>
      <c r="AE1440" s="187">
        <v>0</v>
      </c>
      <c r="AF1440" s="9">
        <v>0</v>
      </c>
      <c r="AG1440" s="29">
        <v>1</v>
      </c>
      <c r="AH1440" s="9">
        <v>0</v>
      </c>
      <c r="AI1440" s="29">
        <v>1</v>
      </c>
      <c r="AJ1440" s="20">
        <v>1994</v>
      </c>
      <c r="AK1440" s="32">
        <v>0</v>
      </c>
      <c r="AL1440" s="32">
        <v>0.13400000000000001</v>
      </c>
      <c r="AM1440" s="32">
        <v>0.255</v>
      </c>
      <c r="AN1440" s="42">
        <f t="shared" ref="AN1440:AN1448" si="391">1-AM1440-AL1440-AK1440</f>
        <v>0.61099999999999999</v>
      </c>
      <c r="AO1440" s="41">
        <v>1</v>
      </c>
      <c r="AP1440" s="17">
        <v>0</v>
      </c>
      <c r="AQ1440">
        <v>1</v>
      </c>
      <c r="AR1440" s="39">
        <f t="shared" si="376"/>
        <v>0</v>
      </c>
      <c r="AS1440" t="s">
        <v>98</v>
      </c>
      <c r="AT1440" s="39" t="s">
        <v>98</v>
      </c>
      <c r="AV1440" s="17"/>
      <c r="AW1440" t="s">
        <v>98</v>
      </c>
      <c r="AX1440" s="17" t="s">
        <v>98</v>
      </c>
      <c r="AY1440" s="17" t="s">
        <v>233</v>
      </c>
      <c r="BE1440" s="17"/>
      <c r="BH1440" s="17"/>
      <c r="BK1440" s="92">
        <v>30.5</v>
      </c>
      <c r="BL1440">
        <v>1</v>
      </c>
      <c r="BM1440">
        <v>0</v>
      </c>
      <c r="BN1440" s="179">
        <v>0</v>
      </c>
      <c r="BO1440" s="179">
        <v>0</v>
      </c>
      <c r="BP1440" s="179">
        <v>0</v>
      </c>
      <c r="BQ1440" s="179">
        <v>0</v>
      </c>
      <c r="BR1440" s="179">
        <v>0</v>
      </c>
      <c r="BS1440" s="17">
        <v>0</v>
      </c>
      <c r="BT1440" s="179">
        <v>0</v>
      </c>
      <c r="BU1440" s="179">
        <v>0</v>
      </c>
      <c r="BV1440" s="179">
        <v>0</v>
      </c>
      <c r="BW1440" s="17">
        <v>1</v>
      </c>
      <c r="BX1440" s="179">
        <v>0</v>
      </c>
      <c r="BY1440" s="179">
        <v>0</v>
      </c>
      <c r="BZ1440" s="179">
        <v>0</v>
      </c>
      <c r="CA1440" s="179">
        <v>0</v>
      </c>
      <c r="CB1440" s="17">
        <v>0</v>
      </c>
      <c r="CC1440" s="179">
        <v>0</v>
      </c>
      <c r="CD1440" s="179">
        <v>0</v>
      </c>
      <c r="CE1440" s="179">
        <v>1</v>
      </c>
      <c r="CF1440" s="179">
        <v>0</v>
      </c>
      <c r="CG1440" s="179">
        <v>1</v>
      </c>
      <c r="CH1440" s="179">
        <v>0</v>
      </c>
      <c r="CI1440" s="179">
        <v>0</v>
      </c>
      <c r="CJ1440" s="179">
        <v>0</v>
      </c>
      <c r="CK1440" s="179">
        <v>0</v>
      </c>
      <c r="CL1440" s="179">
        <v>0</v>
      </c>
      <c r="CM1440" s="17">
        <v>0</v>
      </c>
      <c r="CX1440" s="33" t="s">
        <v>85</v>
      </c>
    </row>
    <row r="1441" spans="1:102" x14ac:dyDescent="0.25">
      <c r="A1441">
        <v>1440</v>
      </c>
      <c r="B1441">
        <v>90</v>
      </c>
      <c r="C1441" s="24" t="s">
        <v>4330</v>
      </c>
      <c r="D1441" s="12">
        <v>7.2512696422972533</v>
      </c>
      <c r="E1441" s="13">
        <v>0.77791398461426475</v>
      </c>
      <c r="F1441" s="7">
        <v>9.3214285714285712</v>
      </c>
      <c r="G1441" s="7">
        <f t="shared" si="388"/>
        <v>6.4733556576829887</v>
      </c>
      <c r="H1441" s="15">
        <f t="shared" si="389"/>
        <v>8.029183626911518</v>
      </c>
      <c r="I1441" s="11">
        <f t="shared" ref="I1441:I1504" si="392">IFERROR(F1441/SQRT(F1441^2+U1441), "X")</f>
        <v>0.23053577839832154</v>
      </c>
      <c r="J1441" s="32">
        <f t="shared" ref="J1441:J1504" si="393">IFERROR(SQRT((1-I1441^2)/U1441), "X")</f>
        <v>2.4731807644264379E-2</v>
      </c>
      <c r="K1441" s="32">
        <f t="shared" ref="K1441:K1504" si="394">IFERROR(1/J1441, "X")</f>
        <v>40.433761024819901</v>
      </c>
      <c r="L1441" s="8">
        <v>1</v>
      </c>
      <c r="M1441" s="9">
        <v>0</v>
      </c>
      <c r="N1441" s="8">
        <v>0</v>
      </c>
      <c r="O1441" s="9">
        <v>0</v>
      </c>
      <c r="P1441" s="9">
        <v>0</v>
      </c>
      <c r="Q1441" s="9">
        <v>1</v>
      </c>
      <c r="R1441" s="9">
        <v>0</v>
      </c>
      <c r="S1441" s="8">
        <v>1566</v>
      </c>
      <c r="T1441" s="9">
        <v>17</v>
      </c>
      <c r="U1441" s="9">
        <f t="shared" si="384"/>
        <v>1548</v>
      </c>
      <c r="V1441" s="9">
        <f t="shared" si="385"/>
        <v>18</v>
      </c>
      <c r="W1441" s="7">
        <v>17</v>
      </c>
      <c r="X1441" s="7">
        <f t="shared" si="390"/>
        <v>8.9499999999999993</v>
      </c>
      <c r="Y1441" s="9">
        <v>0</v>
      </c>
      <c r="Z1441" s="9">
        <v>1</v>
      </c>
      <c r="AA1441" s="9">
        <v>1</v>
      </c>
      <c r="AB1441" s="9">
        <v>0</v>
      </c>
      <c r="AC1441" s="9">
        <v>0</v>
      </c>
      <c r="AD1441" s="29">
        <v>0</v>
      </c>
      <c r="AE1441" s="187">
        <v>0</v>
      </c>
      <c r="AF1441" s="9">
        <v>0</v>
      </c>
      <c r="AG1441" s="29">
        <v>1</v>
      </c>
      <c r="AH1441" s="9">
        <v>0</v>
      </c>
      <c r="AI1441" s="29">
        <v>1</v>
      </c>
      <c r="AJ1441" s="20">
        <v>1994</v>
      </c>
      <c r="AK1441" s="32">
        <v>0</v>
      </c>
      <c r="AL1441" s="32">
        <v>0.13400000000000001</v>
      </c>
      <c r="AM1441" s="32">
        <v>0.255</v>
      </c>
      <c r="AN1441" s="42">
        <f t="shared" si="391"/>
        <v>0.61099999999999999</v>
      </c>
      <c r="AO1441" s="41">
        <v>1</v>
      </c>
      <c r="AP1441" s="17">
        <v>0</v>
      </c>
      <c r="AQ1441">
        <v>1</v>
      </c>
      <c r="AR1441" s="39">
        <f t="shared" si="376"/>
        <v>0</v>
      </c>
      <c r="AS1441" t="s">
        <v>98</v>
      </c>
      <c r="AT1441" s="39" t="s">
        <v>98</v>
      </c>
      <c r="AV1441" s="17"/>
      <c r="AW1441" t="s">
        <v>98</v>
      </c>
      <c r="AX1441" s="17" t="s">
        <v>98</v>
      </c>
      <c r="AY1441" s="17" t="s">
        <v>233</v>
      </c>
      <c r="BE1441" s="17"/>
      <c r="BH1441" s="17"/>
      <c r="BK1441" s="92">
        <v>30.5</v>
      </c>
      <c r="BL1441">
        <v>1</v>
      </c>
      <c r="BM1441">
        <v>0</v>
      </c>
      <c r="BN1441" s="179">
        <v>0</v>
      </c>
      <c r="BO1441" s="179">
        <v>0</v>
      </c>
      <c r="BP1441" s="179">
        <v>0</v>
      </c>
      <c r="BQ1441" s="179">
        <v>0</v>
      </c>
      <c r="BR1441" s="179">
        <v>0</v>
      </c>
      <c r="BS1441" s="17">
        <v>0</v>
      </c>
      <c r="BT1441" s="179">
        <v>0</v>
      </c>
      <c r="BU1441" s="179">
        <v>0</v>
      </c>
      <c r="BV1441" s="179">
        <v>0</v>
      </c>
      <c r="BW1441" s="17">
        <v>1</v>
      </c>
      <c r="BX1441" s="179">
        <v>0</v>
      </c>
      <c r="BY1441" s="179">
        <v>0</v>
      </c>
      <c r="BZ1441" s="179">
        <v>0</v>
      </c>
      <c r="CA1441" s="179">
        <v>0</v>
      </c>
      <c r="CB1441" s="17">
        <v>0</v>
      </c>
      <c r="CC1441" s="179">
        <v>0</v>
      </c>
      <c r="CD1441" s="179">
        <v>0</v>
      </c>
      <c r="CE1441" s="179">
        <v>1</v>
      </c>
      <c r="CF1441" s="179">
        <v>0</v>
      </c>
      <c r="CG1441" s="179">
        <v>1</v>
      </c>
      <c r="CH1441" s="179">
        <v>0</v>
      </c>
      <c r="CI1441" s="179">
        <v>0</v>
      </c>
      <c r="CJ1441" s="179">
        <v>0</v>
      </c>
      <c r="CK1441" s="179">
        <v>0</v>
      </c>
      <c r="CL1441" s="179">
        <v>0</v>
      </c>
      <c r="CM1441" s="17">
        <v>0</v>
      </c>
      <c r="CX1441" s="33" t="s">
        <v>85</v>
      </c>
    </row>
    <row r="1442" spans="1:102" x14ac:dyDescent="0.25">
      <c r="A1442">
        <v>1441</v>
      </c>
      <c r="B1442">
        <v>90</v>
      </c>
      <c r="C1442" s="24" t="s">
        <v>4330</v>
      </c>
      <c r="D1442" s="12">
        <v>10.905365064094163</v>
      </c>
      <c r="E1442" s="13">
        <v>1.8965852285381153</v>
      </c>
      <c r="F1442" s="7">
        <v>5.75</v>
      </c>
      <c r="G1442" s="7">
        <f t="shared" si="388"/>
        <v>9.008779835556048</v>
      </c>
      <c r="H1442" s="15">
        <f t="shared" si="389"/>
        <v>12.801950292632277</v>
      </c>
      <c r="I1442" s="11">
        <f t="shared" si="392"/>
        <v>0.14488350667597027</v>
      </c>
      <c r="J1442" s="32">
        <f t="shared" si="393"/>
        <v>2.5197131595820918E-2</v>
      </c>
      <c r="K1442" s="32">
        <f t="shared" si="394"/>
        <v>39.687057084142687</v>
      </c>
      <c r="L1442" s="8">
        <v>1</v>
      </c>
      <c r="M1442" s="9">
        <v>0</v>
      </c>
      <c r="N1442" s="8">
        <v>0</v>
      </c>
      <c r="O1442" s="9">
        <v>0</v>
      </c>
      <c r="P1442" s="9">
        <v>0</v>
      </c>
      <c r="Q1442" s="9">
        <v>1</v>
      </c>
      <c r="R1442" s="9">
        <v>0</v>
      </c>
      <c r="S1442" s="8">
        <v>1566</v>
      </c>
      <c r="T1442" s="9">
        <v>23</v>
      </c>
      <c r="U1442" s="9">
        <f t="shared" si="384"/>
        <v>1542</v>
      </c>
      <c r="V1442" s="9">
        <f t="shared" si="385"/>
        <v>18</v>
      </c>
      <c r="W1442" s="7">
        <v>13</v>
      </c>
      <c r="X1442" s="7">
        <f t="shared" si="390"/>
        <v>8.9499999999999993</v>
      </c>
      <c r="Y1442" s="9">
        <v>0</v>
      </c>
      <c r="Z1442" s="9">
        <v>1</v>
      </c>
      <c r="AA1442" s="9">
        <v>1</v>
      </c>
      <c r="AB1442" s="9">
        <v>0</v>
      </c>
      <c r="AC1442" s="9">
        <v>0</v>
      </c>
      <c r="AD1442" s="29">
        <v>0</v>
      </c>
      <c r="AE1442" s="187">
        <v>0</v>
      </c>
      <c r="AF1442" s="9">
        <v>0</v>
      </c>
      <c r="AG1442" s="29">
        <v>1</v>
      </c>
      <c r="AH1442" s="9">
        <v>0</v>
      </c>
      <c r="AI1442" s="29">
        <v>1</v>
      </c>
      <c r="AJ1442" s="20">
        <v>1994</v>
      </c>
      <c r="AK1442" s="32">
        <v>0</v>
      </c>
      <c r="AL1442" s="32">
        <v>0.13400000000000001</v>
      </c>
      <c r="AM1442" s="32">
        <v>0.255</v>
      </c>
      <c r="AN1442" s="42">
        <f t="shared" si="391"/>
        <v>0.61099999999999999</v>
      </c>
      <c r="AO1442" s="41">
        <v>1</v>
      </c>
      <c r="AP1442" s="17">
        <v>0</v>
      </c>
      <c r="AQ1442">
        <v>1</v>
      </c>
      <c r="AR1442" s="39">
        <f t="shared" si="376"/>
        <v>0</v>
      </c>
      <c r="AS1442" t="s">
        <v>98</v>
      </c>
      <c r="AT1442" s="39" t="s">
        <v>98</v>
      </c>
      <c r="AV1442" s="17"/>
      <c r="AW1442" t="s">
        <v>98</v>
      </c>
      <c r="AX1442" s="17" t="s">
        <v>98</v>
      </c>
      <c r="AY1442" s="17" t="s">
        <v>233</v>
      </c>
      <c r="BE1442" s="17"/>
      <c r="BH1442" s="17"/>
      <c r="BK1442" s="92">
        <v>30.5</v>
      </c>
      <c r="BL1442">
        <v>1</v>
      </c>
      <c r="BM1442">
        <v>0</v>
      </c>
      <c r="BN1442" s="179">
        <v>0</v>
      </c>
      <c r="BO1442" s="179">
        <v>0</v>
      </c>
      <c r="BP1442" s="179">
        <v>0</v>
      </c>
      <c r="BQ1442" s="179">
        <v>0</v>
      </c>
      <c r="BR1442" s="179">
        <v>0</v>
      </c>
      <c r="BS1442" s="17">
        <v>0</v>
      </c>
      <c r="BT1442" s="179">
        <v>0</v>
      </c>
      <c r="BU1442" s="179">
        <v>0</v>
      </c>
      <c r="BV1442" s="179">
        <v>0</v>
      </c>
      <c r="BW1442" s="17">
        <v>1</v>
      </c>
      <c r="BX1442" s="179">
        <v>0</v>
      </c>
      <c r="BY1442" s="179">
        <v>0</v>
      </c>
      <c r="BZ1442" s="179">
        <v>0</v>
      </c>
      <c r="CA1442" s="179">
        <v>0</v>
      </c>
      <c r="CB1442" s="17">
        <v>0</v>
      </c>
      <c r="CC1442" s="179">
        <v>0</v>
      </c>
      <c r="CD1442" s="179">
        <v>0</v>
      </c>
      <c r="CE1442" s="179">
        <v>1</v>
      </c>
      <c r="CF1442" s="179">
        <v>0</v>
      </c>
      <c r="CG1442" s="179">
        <v>1</v>
      </c>
      <c r="CH1442" s="179">
        <v>0</v>
      </c>
      <c r="CI1442" s="179">
        <v>0</v>
      </c>
      <c r="CJ1442" s="179">
        <v>0</v>
      </c>
      <c r="CK1442" s="179">
        <v>0</v>
      </c>
      <c r="CL1442" s="179">
        <v>0</v>
      </c>
      <c r="CM1442" s="17">
        <v>0</v>
      </c>
      <c r="CX1442" s="33" t="s">
        <v>85</v>
      </c>
    </row>
    <row r="1443" spans="1:102" x14ac:dyDescent="0.25">
      <c r="A1443">
        <v>1442</v>
      </c>
      <c r="B1443">
        <v>90</v>
      </c>
      <c r="C1443" s="24" t="s">
        <v>4330</v>
      </c>
      <c r="D1443" s="12">
        <v>9.046656055817671</v>
      </c>
      <c r="E1443" s="13">
        <v>0.78666574398414535</v>
      </c>
      <c r="F1443" s="7">
        <v>11.5</v>
      </c>
      <c r="G1443" s="7">
        <f t="shared" si="388"/>
        <v>8.2599903118335263</v>
      </c>
      <c r="H1443" s="15">
        <f t="shared" si="389"/>
        <v>9.8333217998018156</v>
      </c>
      <c r="I1443" s="11">
        <f t="shared" si="392"/>
        <v>0.28105265129997881</v>
      </c>
      <c r="J1443" s="32">
        <f t="shared" si="393"/>
        <v>2.4439360982606857E-2</v>
      </c>
      <c r="K1443" s="32">
        <f t="shared" si="394"/>
        <v>40.917600125129525</v>
      </c>
      <c r="L1443" s="8">
        <v>1</v>
      </c>
      <c r="M1443" s="9">
        <v>0</v>
      </c>
      <c r="N1443" s="8">
        <v>0</v>
      </c>
      <c r="O1443" s="9">
        <v>0</v>
      </c>
      <c r="P1443" s="9">
        <v>0</v>
      </c>
      <c r="Q1443" s="9">
        <v>1</v>
      </c>
      <c r="R1443" s="9">
        <v>0</v>
      </c>
      <c r="S1443" s="8">
        <v>1566</v>
      </c>
      <c r="T1443" s="9">
        <v>23</v>
      </c>
      <c r="U1443" s="9">
        <f t="shared" si="384"/>
        <v>1542</v>
      </c>
      <c r="V1443" s="9">
        <f t="shared" si="385"/>
        <v>18</v>
      </c>
      <c r="W1443" s="7">
        <v>15</v>
      </c>
      <c r="X1443" s="7">
        <f t="shared" si="390"/>
        <v>8.9499999999999993</v>
      </c>
      <c r="Y1443" s="9">
        <v>0</v>
      </c>
      <c r="Z1443" s="9">
        <v>1</v>
      </c>
      <c r="AA1443" s="9">
        <v>1</v>
      </c>
      <c r="AB1443" s="9">
        <v>0</v>
      </c>
      <c r="AC1443" s="9">
        <v>0</v>
      </c>
      <c r="AD1443" s="29">
        <v>0</v>
      </c>
      <c r="AE1443" s="187">
        <v>0</v>
      </c>
      <c r="AF1443" s="9">
        <v>0</v>
      </c>
      <c r="AG1443" s="29">
        <v>1</v>
      </c>
      <c r="AH1443" s="9">
        <v>0</v>
      </c>
      <c r="AI1443" s="29">
        <v>1</v>
      </c>
      <c r="AJ1443" s="20">
        <v>1994</v>
      </c>
      <c r="AK1443" s="32">
        <v>0</v>
      </c>
      <c r="AL1443" s="32">
        <v>0.13400000000000001</v>
      </c>
      <c r="AM1443" s="32">
        <v>0.255</v>
      </c>
      <c r="AN1443" s="42">
        <f t="shared" si="391"/>
        <v>0.61099999999999999</v>
      </c>
      <c r="AO1443" s="41">
        <v>1</v>
      </c>
      <c r="AP1443" s="17">
        <v>0</v>
      </c>
      <c r="AQ1443">
        <v>1</v>
      </c>
      <c r="AR1443" s="39">
        <f t="shared" si="376"/>
        <v>0</v>
      </c>
      <c r="AS1443" t="s">
        <v>98</v>
      </c>
      <c r="AT1443" s="39" t="s">
        <v>98</v>
      </c>
      <c r="AV1443" s="17"/>
      <c r="AW1443" t="s">
        <v>98</v>
      </c>
      <c r="AX1443" s="17" t="s">
        <v>98</v>
      </c>
      <c r="AY1443" s="17" t="s">
        <v>233</v>
      </c>
      <c r="BE1443" s="17"/>
      <c r="BH1443" s="17"/>
      <c r="BK1443" s="92">
        <v>30.5</v>
      </c>
      <c r="BL1443">
        <v>1</v>
      </c>
      <c r="BM1443">
        <v>0</v>
      </c>
      <c r="BN1443" s="179">
        <v>0</v>
      </c>
      <c r="BO1443" s="179">
        <v>0</v>
      </c>
      <c r="BP1443" s="179">
        <v>0</v>
      </c>
      <c r="BQ1443" s="179">
        <v>0</v>
      </c>
      <c r="BR1443" s="179">
        <v>0</v>
      </c>
      <c r="BS1443" s="17">
        <v>0</v>
      </c>
      <c r="BT1443" s="179">
        <v>0</v>
      </c>
      <c r="BU1443" s="179">
        <v>0</v>
      </c>
      <c r="BV1443" s="179">
        <v>0</v>
      </c>
      <c r="BW1443" s="17">
        <v>1</v>
      </c>
      <c r="BX1443" s="179">
        <v>0</v>
      </c>
      <c r="BY1443" s="179">
        <v>0</v>
      </c>
      <c r="BZ1443" s="179">
        <v>0</v>
      </c>
      <c r="CA1443" s="179">
        <v>0</v>
      </c>
      <c r="CB1443" s="17">
        <v>0</v>
      </c>
      <c r="CC1443" s="179">
        <v>0</v>
      </c>
      <c r="CD1443" s="179">
        <v>0</v>
      </c>
      <c r="CE1443" s="179">
        <v>1</v>
      </c>
      <c r="CF1443" s="179">
        <v>0</v>
      </c>
      <c r="CG1443" s="179">
        <v>1</v>
      </c>
      <c r="CH1443" s="179">
        <v>0</v>
      </c>
      <c r="CI1443" s="179">
        <v>0</v>
      </c>
      <c r="CJ1443" s="179">
        <v>0</v>
      </c>
      <c r="CK1443" s="179">
        <v>0</v>
      </c>
      <c r="CL1443" s="179">
        <v>0</v>
      </c>
      <c r="CM1443" s="17">
        <v>0</v>
      </c>
      <c r="CX1443" s="33" t="s">
        <v>85</v>
      </c>
    </row>
    <row r="1444" spans="1:102" x14ac:dyDescent="0.25">
      <c r="A1444">
        <v>1443</v>
      </c>
      <c r="B1444">
        <v>90</v>
      </c>
      <c r="C1444" s="24" t="s">
        <v>4330</v>
      </c>
      <c r="D1444" s="12">
        <v>7.9218830688083886</v>
      </c>
      <c r="E1444" s="13">
        <v>0.79218830688083897</v>
      </c>
      <c r="F1444" s="7">
        <v>9.9999999999999982</v>
      </c>
      <c r="G1444" s="7">
        <f t="shared" si="388"/>
        <v>7.1296947619275493</v>
      </c>
      <c r="H1444" s="15">
        <f t="shared" si="389"/>
        <v>8.7140713756892278</v>
      </c>
      <c r="I1444" s="11">
        <f t="shared" si="392"/>
        <v>0.24678196820164194</v>
      </c>
      <c r="J1444" s="32">
        <f t="shared" si="393"/>
        <v>2.4678196820164203E-2</v>
      </c>
      <c r="K1444" s="32">
        <f t="shared" si="394"/>
        <v>40.521599178709614</v>
      </c>
      <c r="L1444" s="8">
        <v>1</v>
      </c>
      <c r="M1444" s="9">
        <v>0</v>
      </c>
      <c r="N1444" s="8">
        <v>0</v>
      </c>
      <c r="O1444" s="9">
        <v>0</v>
      </c>
      <c r="P1444" s="9">
        <v>0</v>
      </c>
      <c r="Q1444" s="9">
        <v>1</v>
      </c>
      <c r="R1444" s="9">
        <v>0</v>
      </c>
      <c r="S1444" s="8">
        <v>1566</v>
      </c>
      <c r="T1444" s="9">
        <v>23</v>
      </c>
      <c r="U1444" s="9">
        <f t="shared" si="384"/>
        <v>1542</v>
      </c>
      <c r="V1444" s="9">
        <f t="shared" si="385"/>
        <v>18</v>
      </c>
      <c r="W1444" s="7">
        <v>17</v>
      </c>
      <c r="X1444" s="7">
        <f t="shared" si="390"/>
        <v>8.9499999999999993</v>
      </c>
      <c r="Y1444" s="9">
        <v>0</v>
      </c>
      <c r="Z1444" s="9">
        <v>1</v>
      </c>
      <c r="AA1444" s="9">
        <v>1</v>
      </c>
      <c r="AB1444" s="9">
        <v>0</v>
      </c>
      <c r="AC1444" s="9">
        <v>0</v>
      </c>
      <c r="AD1444" s="29">
        <v>0</v>
      </c>
      <c r="AE1444" s="187">
        <v>0</v>
      </c>
      <c r="AF1444" s="9">
        <v>0</v>
      </c>
      <c r="AG1444" s="29">
        <v>1</v>
      </c>
      <c r="AH1444" s="9">
        <v>0</v>
      </c>
      <c r="AI1444" s="29">
        <v>1</v>
      </c>
      <c r="AJ1444" s="20">
        <v>1994</v>
      </c>
      <c r="AK1444" s="32">
        <v>0</v>
      </c>
      <c r="AL1444" s="32">
        <v>0.13400000000000001</v>
      </c>
      <c r="AM1444" s="32">
        <v>0.255</v>
      </c>
      <c r="AN1444" s="42">
        <f t="shared" si="391"/>
        <v>0.61099999999999999</v>
      </c>
      <c r="AO1444" s="41">
        <v>1</v>
      </c>
      <c r="AP1444" s="17">
        <v>0</v>
      </c>
      <c r="AQ1444">
        <v>1</v>
      </c>
      <c r="AR1444" s="39">
        <f t="shared" si="376"/>
        <v>0</v>
      </c>
      <c r="AS1444" t="s">
        <v>98</v>
      </c>
      <c r="AT1444" s="39" t="s">
        <v>98</v>
      </c>
      <c r="AV1444" s="17"/>
      <c r="AW1444" t="s">
        <v>98</v>
      </c>
      <c r="AX1444" s="17" t="s">
        <v>98</v>
      </c>
      <c r="AY1444" s="17" t="s">
        <v>233</v>
      </c>
      <c r="BE1444" s="17"/>
      <c r="BH1444" s="17"/>
      <c r="BK1444" s="92">
        <v>30.5</v>
      </c>
      <c r="BL1444">
        <v>1</v>
      </c>
      <c r="BM1444">
        <v>0</v>
      </c>
      <c r="BN1444" s="179">
        <v>0</v>
      </c>
      <c r="BO1444" s="179">
        <v>0</v>
      </c>
      <c r="BP1444" s="179">
        <v>0</v>
      </c>
      <c r="BQ1444" s="179">
        <v>0</v>
      </c>
      <c r="BR1444" s="179">
        <v>0</v>
      </c>
      <c r="BS1444" s="17">
        <v>0</v>
      </c>
      <c r="BT1444" s="179">
        <v>0</v>
      </c>
      <c r="BU1444" s="179">
        <v>0</v>
      </c>
      <c r="BV1444" s="179">
        <v>0</v>
      </c>
      <c r="BW1444" s="17">
        <v>1</v>
      </c>
      <c r="BX1444" s="179">
        <v>0</v>
      </c>
      <c r="BY1444" s="179">
        <v>0</v>
      </c>
      <c r="BZ1444" s="179">
        <v>0</v>
      </c>
      <c r="CA1444" s="179">
        <v>0</v>
      </c>
      <c r="CB1444" s="17">
        <v>0</v>
      </c>
      <c r="CC1444" s="179">
        <v>0</v>
      </c>
      <c r="CD1444" s="179">
        <v>0</v>
      </c>
      <c r="CE1444" s="179">
        <v>1</v>
      </c>
      <c r="CF1444" s="179">
        <v>0</v>
      </c>
      <c r="CG1444" s="179">
        <v>1</v>
      </c>
      <c r="CH1444" s="179">
        <v>0</v>
      </c>
      <c r="CI1444" s="179">
        <v>0</v>
      </c>
      <c r="CJ1444" s="179">
        <v>0</v>
      </c>
      <c r="CK1444" s="179">
        <v>0</v>
      </c>
      <c r="CL1444" s="179">
        <v>0</v>
      </c>
      <c r="CM1444" s="17">
        <v>0</v>
      </c>
      <c r="CX1444" s="33" t="s">
        <v>85</v>
      </c>
    </row>
    <row r="1445" spans="1:102" x14ac:dyDescent="0.25">
      <c r="A1445">
        <v>1444</v>
      </c>
      <c r="B1445">
        <v>90</v>
      </c>
      <c r="C1445" s="24" t="s">
        <v>4330</v>
      </c>
      <c r="D1445" s="12">
        <v>7.2846680565308075</v>
      </c>
      <c r="E1445" s="13">
        <v>2.7980844190648133</v>
      </c>
      <c r="F1445" s="7">
        <v>2.603448275862069</v>
      </c>
      <c r="G1445" s="7">
        <f t="shared" si="388"/>
        <v>4.4865836374659942</v>
      </c>
      <c r="H1445" s="15">
        <f t="shared" si="389"/>
        <v>10.082752475595621</v>
      </c>
      <c r="I1445" s="11">
        <f t="shared" si="392"/>
        <v>6.6325254849382717E-2</v>
      </c>
      <c r="J1445" s="32">
        <f t="shared" si="393"/>
        <v>2.5475925703736413E-2</v>
      </c>
      <c r="K1445" s="32">
        <f t="shared" si="394"/>
        <v>39.252744399915386</v>
      </c>
      <c r="L1445" s="8">
        <v>1</v>
      </c>
      <c r="M1445" s="9">
        <v>0</v>
      </c>
      <c r="N1445" s="8">
        <v>0</v>
      </c>
      <c r="O1445" s="9">
        <v>0</v>
      </c>
      <c r="P1445" s="9">
        <v>0</v>
      </c>
      <c r="Q1445" s="9">
        <v>1</v>
      </c>
      <c r="R1445" s="9">
        <v>0</v>
      </c>
      <c r="S1445" s="8">
        <v>1566</v>
      </c>
      <c r="T1445" s="9">
        <v>31</v>
      </c>
      <c r="U1445" s="9">
        <f t="shared" si="384"/>
        <v>1534</v>
      </c>
      <c r="V1445" s="9">
        <f t="shared" si="385"/>
        <v>18</v>
      </c>
      <c r="W1445" s="7">
        <v>13</v>
      </c>
      <c r="X1445" s="7">
        <f t="shared" si="390"/>
        <v>8.9499999999999993</v>
      </c>
      <c r="Y1445" s="9">
        <v>0</v>
      </c>
      <c r="Z1445" s="9">
        <v>1</v>
      </c>
      <c r="AA1445" s="9">
        <v>1</v>
      </c>
      <c r="AB1445" s="9">
        <v>0</v>
      </c>
      <c r="AC1445" s="9">
        <v>0</v>
      </c>
      <c r="AD1445" s="29">
        <v>0</v>
      </c>
      <c r="AE1445" s="187">
        <v>0</v>
      </c>
      <c r="AF1445" s="9">
        <v>0</v>
      </c>
      <c r="AG1445" s="29">
        <v>1</v>
      </c>
      <c r="AH1445" s="9">
        <v>0</v>
      </c>
      <c r="AI1445" s="29">
        <v>1</v>
      </c>
      <c r="AJ1445" s="20">
        <v>1994</v>
      </c>
      <c r="AK1445" s="32">
        <v>0</v>
      </c>
      <c r="AL1445" s="32">
        <v>0.13400000000000001</v>
      </c>
      <c r="AM1445" s="32">
        <v>0.255</v>
      </c>
      <c r="AN1445" s="42">
        <f t="shared" si="391"/>
        <v>0.61099999999999999</v>
      </c>
      <c r="AO1445" s="41">
        <v>1</v>
      </c>
      <c r="AP1445" s="17">
        <v>0</v>
      </c>
      <c r="AQ1445">
        <v>1</v>
      </c>
      <c r="AR1445" s="39">
        <f t="shared" si="376"/>
        <v>0</v>
      </c>
      <c r="AS1445" t="s">
        <v>98</v>
      </c>
      <c r="AT1445" s="39" t="s">
        <v>98</v>
      </c>
      <c r="AV1445" s="17"/>
      <c r="AW1445" t="s">
        <v>98</v>
      </c>
      <c r="AX1445" s="17" t="s">
        <v>98</v>
      </c>
      <c r="AY1445" s="17" t="s">
        <v>233</v>
      </c>
      <c r="BE1445" s="17"/>
      <c r="BH1445" s="17"/>
      <c r="BK1445" s="92">
        <v>30.5</v>
      </c>
      <c r="BL1445">
        <v>1</v>
      </c>
      <c r="BM1445">
        <v>0</v>
      </c>
      <c r="BN1445" s="179">
        <v>0</v>
      </c>
      <c r="BO1445" s="179">
        <v>0</v>
      </c>
      <c r="BP1445" s="179">
        <v>0</v>
      </c>
      <c r="BQ1445" s="179">
        <v>0</v>
      </c>
      <c r="BR1445" s="179">
        <v>0</v>
      </c>
      <c r="BS1445" s="17">
        <v>0</v>
      </c>
      <c r="BT1445" s="179">
        <v>0</v>
      </c>
      <c r="BU1445" s="179">
        <v>0</v>
      </c>
      <c r="BV1445" s="179">
        <v>0</v>
      </c>
      <c r="BW1445" s="17">
        <v>1</v>
      </c>
      <c r="BX1445" s="179">
        <v>0</v>
      </c>
      <c r="BY1445" s="179">
        <v>0</v>
      </c>
      <c r="BZ1445" s="179">
        <v>0</v>
      </c>
      <c r="CA1445" s="179">
        <v>0</v>
      </c>
      <c r="CB1445" s="17">
        <v>0</v>
      </c>
      <c r="CC1445" s="179">
        <v>0</v>
      </c>
      <c r="CD1445" s="179">
        <v>0</v>
      </c>
      <c r="CE1445" s="179">
        <v>1</v>
      </c>
      <c r="CF1445" s="179">
        <v>0</v>
      </c>
      <c r="CG1445" s="179">
        <v>1</v>
      </c>
      <c r="CH1445" s="179">
        <v>0</v>
      </c>
      <c r="CI1445" s="179">
        <v>0</v>
      </c>
      <c r="CJ1445" s="179">
        <v>0</v>
      </c>
      <c r="CK1445" s="179">
        <v>0</v>
      </c>
      <c r="CL1445" s="179">
        <v>0</v>
      </c>
      <c r="CM1445" s="17">
        <v>0</v>
      </c>
      <c r="CX1445" s="33" t="s">
        <v>85</v>
      </c>
    </row>
    <row r="1446" spans="1:102" x14ac:dyDescent="0.25">
      <c r="A1446">
        <v>1445</v>
      </c>
      <c r="B1446">
        <v>90</v>
      </c>
      <c r="C1446" s="24" t="s">
        <v>4330</v>
      </c>
      <c r="D1446" s="12">
        <v>7.2279155884504176</v>
      </c>
      <c r="E1446" s="13">
        <v>1.3019226836339262</v>
      </c>
      <c r="F1446" s="7">
        <v>5.5517241379310347</v>
      </c>
      <c r="G1446" s="7">
        <f t="shared" si="388"/>
        <v>5.925992904816491</v>
      </c>
      <c r="H1446" s="15">
        <f t="shared" si="389"/>
        <v>8.5298382720843442</v>
      </c>
      <c r="I1446" s="11">
        <f t="shared" si="392"/>
        <v>0.14034451897206907</v>
      </c>
      <c r="J1446" s="32">
        <f t="shared" si="393"/>
        <v>2.5279447516708096E-2</v>
      </c>
      <c r="K1446" s="32">
        <f t="shared" si="394"/>
        <v>39.55782654423377</v>
      </c>
      <c r="L1446" s="8">
        <v>1</v>
      </c>
      <c r="M1446" s="9">
        <v>0</v>
      </c>
      <c r="N1446" s="8">
        <v>0</v>
      </c>
      <c r="O1446" s="9">
        <v>0</v>
      </c>
      <c r="P1446" s="9">
        <v>0</v>
      </c>
      <c r="Q1446" s="9">
        <v>1</v>
      </c>
      <c r="R1446" s="9">
        <v>0</v>
      </c>
      <c r="S1446" s="8">
        <v>1566</v>
      </c>
      <c r="T1446" s="9">
        <v>31</v>
      </c>
      <c r="U1446" s="9">
        <f t="shared" si="384"/>
        <v>1534</v>
      </c>
      <c r="V1446" s="9">
        <f t="shared" si="385"/>
        <v>18</v>
      </c>
      <c r="W1446" s="7">
        <v>15</v>
      </c>
      <c r="X1446" s="7">
        <f t="shared" si="390"/>
        <v>8.9499999999999993</v>
      </c>
      <c r="Y1446" s="9">
        <v>0</v>
      </c>
      <c r="Z1446" s="9">
        <v>1</v>
      </c>
      <c r="AA1446" s="9">
        <v>1</v>
      </c>
      <c r="AB1446" s="9">
        <v>0</v>
      </c>
      <c r="AC1446" s="9">
        <v>0</v>
      </c>
      <c r="AD1446" s="29">
        <v>0</v>
      </c>
      <c r="AE1446" s="187">
        <v>0</v>
      </c>
      <c r="AF1446" s="9">
        <v>0</v>
      </c>
      <c r="AG1446" s="29">
        <v>1</v>
      </c>
      <c r="AH1446" s="9">
        <v>0</v>
      </c>
      <c r="AI1446" s="29">
        <v>1</v>
      </c>
      <c r="AJ1446" s="20">
        <v>1994</v>
      </c>
      <c r="AK1446" s="32">
        <v>0</v>
      </c>
      <c r="AL1446" s="32">
        <v>0.13400000000000001</v>
      </c>
      <c r="AM1446" s="32">
        <v>0.255</v>
      </c>
      <c r="AN1446" s="42">
        <f t="shared" si="391"/>
        <v>0.61099999999999999</v>
      </c>
      <c r="AO1446" s="41">
        <v>1</v>
      </c>
      <c r="AP1446" s="17">
        <v>0</v>
      </c>
      <c r="AQ1446">
        <v>1</v>
      </c>
      <c r="AR1446" s="39">
        <f t="shared" si="376"/>
        <v>0</v>
      </c>
      <c r="AS1446" t="s">
        <v>98</v>
      </c>
      <c r="AT1446" s="39" t="s">
        <v>98</v>
      </c>
      <c r="AV1446" s="17"/>
      <c r="AW1446" t="s">
        <v>98</v>
      </c>
      <c r="AX1446" s="17" t="s">
        <v>98</v>
      </c>
      <c r="AY1446" s="17" t="s">
        <v>233</v>
      </c>
      <c r="BE1446" s="17"/>
      <c r="BH1446" s="17"/>
      <c r="BK1446" s="92">
        <v>30.5</v>
      </c>
      <c r="BL1446">
        <v>1</v>
      </c>
      <c r="BM1446">
        <v>0</v>
      </c>
      <c r="BN1446" s="179">
        <v>0</v>
      </c>
      <c r="BO1446" s="179">
        <v>0</v>
      </c>
      <c r="BP1446" s="179">
        <v>0</v>
      </c>
      <c r="BQ1446" s="179">
        <v>0</v>
      </c>
      <c r="BR1446" s="179">
        <v>0</v>
      </c>
      <c r="BS1446" s="17">
        <v>0</v>
      </c>
      <c r="BT1446" s="179">
        <v>0</v>
      </c>
      <c r="BU1446" s="179">
        <v>0</v>
      </c>
      <c r="BV1446" s="179">
        <v>0</v>
      </c>
      <c r="BW1446" s="17">
        <v>1</v>
      </c>
      <c r="BX1446" s="179">
        <v>0</v>
      </c>
      <c r="BY1446" s="179">
        <v>0</v>
      </c>
      <c r="BZ1446" s="179">
        <v>0</v>
      </c>
      <c r="CA1446" s="179">
        <v>0</v>
      </c>
      <c r="CB1446" s="17">
        <v>0</v>
      </c>
      <c r="CC1446" s="179">
        <v>0</v>
      </c>
      <c r="CD1446" s="179">
        <v>0</v>
      </c>
      <c r="CE1446" s="179">
        <v>1</v>
      </c>
      <c r="CF1446" s="179">
        <v>0</v>
      </c>
      <c r="CG1446" s="179">
        <v>1</v>
      </c>
      <c r="CH1446" s="179">
        <v>0</v>
      </c>
      <c r="CI1446" s="179">
        <v>0</v>
      </c>
      <c r="CJ1446" s="179">
        <v>0</v>
      </c>
      <c r="CK1446" s="179">
        <v>0</v>
      </c>
      <c r="CL1446" s="179">
        <v>0</v>
      </c>
      <c r="CM1446" s="17">
        <v>0</v>
      </c>
      <c r="CX1446" s="33" t="s">
        <v>85</v>
      </c>
    </row>
    <row r="1447" spans="1:102" x14ac:dyDescent="0.25">
      <c r="A1447">
        <v>1446</v>
      </c>
      <c r="B1447">
        <v>90</v>
      </c>
      <c r="C1447" s="24" t="s">
        <v>4330</v>
      </c>
      <c r="D1447" s="12">
        <v>7.9218830688083886</v>
      </c>
      <c r="E1447" s="13">
        <v>0.77852988779668653</v>
      </c>
      <c r="F1447" s="7">
        <v>10.175438596491228</v>
      </c>
      <c r="G1447" s="7">
        <f t="shared" si="388"/>
        <v>7.1433531810117019</v>
      </c>
      <c r="H1447" s="15">
        <f t="shared" si="389"/>
        <v>8.7004129566050743</v>
      </c>
      <c r="I1447" s="11">
        <f t="shared" si="392"/>
        <v>0.25145324169736732</v>
      </c>
      <c r="J1447" s="32">
        <f t="shared" si="393"/>
        <v>2.4711784097844719E-2</v>
      </c>
      <c r="K1447" s="32">
        <f t="shared" si="394"/>
        <v>40.466523826874024</v>
      </c>
      <c r="L1447" s="8">
        <v>1</v>
      </c>
      <c r="M1447" s="9">
        <v>0</v>
      </c>
      <c r="N1447" s="8">
        <v>0</v>
      </c>
      <c r="O1447" s="9">
        <v>0</v>
      </c>
      <c r="P1447" s="9">
        <v>0</v>
      </c>
      <c r="Q1447" s="9">
        <v>1</v>
      </c>
      <c r="R1447" s="9">
        <v>0</v>
      </c>
      <c r="S1447" s="8">
        <v>1566</v>
      </c>
      <c r="T1447" s="9">
        <v>31</v>
      </c>
      <c r="U1447" s="9">
        <f t="shared" si="384"/>
        <v>1534</v>
      </c>
      <c r="V1447" s="9">
        <f t="shared" si="385"/>
        <v>18</v>
      </c>
      <c r="W1447" s="7">
        <v>17</v>
      </c>
      <c r="X1447" s="7">
        <f t="shared" si="390"/>
        <v>8.9499999999999993</v>
      </c>
      <c r="Y1447" s="9">
        <v>0</v>
      </c>
      <c r="Z1447" s="9">
        <v>1</v>
      </c>
      <c r="AA1447" s="9">
        <v>1</v>
      </c>
      <c r="AB1447" s="9">
        <v>0</v>
      </c>
      <c r="AC1447" s="9">
        <v>0</v>
      </c>
      <c r="AD1447" s="29">
        <v>0</v>
      </c>
      <c r="AE1447" s="187">
        <v>0</v>
      </c>
      <c r="AF1447" s="9">
        <v>0</v>
      </c>
      <c r="AG1447" s="29">
        <v>1</v>
      </c>
      <c r="AH1447" s="9">
        <v>0</v>
      </c>
      <c r="AI1447" s="29">
        <v>1</v>
      </c>
      <c r="AJ1447" s="20">
        <v>1994</v>
      </c>
      <c r="AK1447" s="32">
        <v>0</v>
      </c>
      <c r="AL1447" s="32">
        <v>0.13400000000000001</v>
      </c>
      <c r="AM1447" s="32">
        <v>0.255</v>
      </c>
      <c r="AN1447" s="42">
        <f t="shared" si="391"/>
        <v>0.61099999999999999</v>
      </c>
      <c r="AO1447" s="41">
        <v>1</v>
      </c>
      <c r="AP1447" s="17">
        <v>0</v>
      </c>
      <c r="AQ1447">
        <v>1</v>
      </c>
      <c r="AR1447" s="39">
        <f t="shared" si="376"/>
        <v>0</v>
      </c>
      <c r="AS1447" t="s">
        <v>98</v>
      </c>
      <c r="AT1447" s="39" t="s">
        <v>98</v>
      </c>
      <c r="AV1447" s="17"/>
      <c r="AW1447" t="s">
        <v>98</v>
      </c>
      <c r="AX1447" s="17" t="s">
        <v>98</v>
      </c>
      <c r="AY1447" s="17" t="s">
        <v>233</v>
      </c>
      <c r="BE1447" s="17"/>
      <c r="BH1447" s="17"/>
      <c r="BK1447" s="92">
        <v>30.5</v>
      </c>
      <c r="BL1447">
        <v>1</v>
      </c>
      <c r="BM1447">
        <v>0</v>
      </c>
      <c r="BN1447" s="179">
        <v>0</v>
      </c>
      <c r="BO1447" s="179">
        <v>0</v>
      </c>
      <c r="BP1447" s="179">
        <v>0</v>
      </c>
      <c r="BQ1447" s="179">
        <v>0</v>
      </c>
      <c r="BR1447" s="179">
        <v>0</v>
      </c>
      <c r="BS1447" s="17">
        <v>0</v>
      </c>
      <c r="BT1447" s="179">
        <v>0</v>
      </c>
      <c r="BU1447" s="179">
        <v>0</v>
      </c>
      <c r="BV1447" s="179">
        <v>0</v>
      </c>
      <c r="BW1447" s="17">
        <v>1</v>
      </c>
      <c r="BX1447" s="179">
        <v>0</v>
      </c>
      <c r="BY1447" s="179">
        <v>0</v>
      </c>
      <c r="BZ1447" s="179">
        <v>0</v>
      </c>
      <c r="CA1447" s="179">
        <v>0</v>
      </c>
      <c r="CB1447" s="17">
        <v>0</v>
      </c>
      <c r="CC1447" s="179">
        <v>0</v>
      </c>
      <c r="CD1447" s="179">
        <v>0</v>
      </c>
      <c r="CE1447" s="179">
        <v>1</v>
      </c>
      <c r="CF1447" s="179">
        <v>0</v>
      </c>
      <c r="CG1447" s="179">
        <v>1</v>
      </c>
      <c r="CH1447" s="179">
        <v>0</v>
      </c>
      <c r="CI1447" s="179">
        <v>0</v>
      </c>
      <c r="CJ1447" s="179">
        <v>0</v>
      </c>
      <c r="CK1447" s="179">
        <v>0</v>
      </c>
      <c r="CL1447" s="179">
        <v>0</v>
      </c>
      <c r="CM1447" s="17">
        <v>0</v>
      </c>
      <c r="CX1447" s="33" t="s">
        <v>85</v>
      </c>
    </row>
    <row r="1448" spans="1:102" x14ac:dyDescent="0.25">
      <c r="A1448">
        <v>1447</v>
      </c>
      <c r="B1448">
        <v>90</v>
      </c>
      <c r="C1448" s="24" t="s">
        <v>4330</v>
      </c>
      <c r="D1448" s="12">
        <v>4.833200847823016</v>
      </c>
      <c r="E1448" s="13">
        <v>1.464606317522126</v>
      </c>
      <c r="F1448" s="7">
        <v>3.3000000000000003</v>
      </c>
      <c r="G1448" s="7">
        <f t="shared" si="388"/>
        <v>3.3685945303008902</v>
      </c>
      <c r="H1448" s="15">
        <f t="shared" si="389"/>
        <v>6.2978071653451417</v>
      </c>
      <c r="I1448" s="11">
        <f t="shared" si="392"/>
        <v>9.2787091233125243E-2</v>
      </c>
      <c r="J1448" s="32">
        <f t="shared" si="393"/>
        <v>2.8117300373674312E-2</v>
      </c>
      <c r="K1448" s="32">
        <f t="shared" si="394"/>
        <v>35.565292069656898</v>
      </c>
      <c r="L1448" s="8">
        <v>1</v>
      </c>
      <c r="M1448" s="9">
        <v>0</v>
      </c>
      <c r="N1448" s="8">
        <v>0</v>
      </c>
      <c r="O1448" s="9">
        <v>0</v>
      </c>
      <c r="P1448" s="9">
        <v>0</v>
      </c>
      <c r="Q1448" s="9">
        <v>1</v>
      </c>
      <c r="R1448" s="9">
        <v>0</v>
      </c>
      <c r="S1448" s="8">
        <v>1272</v>
      </c>
      <c r="T1448" s="9">
        <v>17</v>
      </c>
      <c r="U1448" s="9">
        <f t="shared" ref="U1448:U1469" si="395">S1448-T1448-1</f>
        <v>1254</v>
      </c>
      <c r="V1448" s="9">
        <f t="shared" si="385"/>
        <v>18</v>
      </c>
      <c r="W1448" s="7">
        <v>13</v>
      </c>
      <c r="X1448" s="7">
        <f>436.8/52</f>
        <v>8.4</v>
      </c>
      <c r="Y1448" s="9">
        <v>0</v>
      </c>
      <c r="Z1448" s="9">
        <v>1</v>
      </c>
      <c r="AA1448" s="9">
        <v>1</v>
      </c>
      <c r="AB1448" s="9">
        <v>0</v>
      </c>
      <c r="AC1448" s="9">
        <v>0</v>
      </c>
      <c r="AD1448" s="29">
        <v>0</v>
      </c>
      <c r="AE1448" s="187">
        <v>0</v>
      </c>
      <c r="AF1448" s="9">
        <v>0</v>
      </c>
      <c r="AG1448" s="29">
        <v>1</v>
      </c>
      <c r="AH1448" s="9">
        <v>0</v>
      </c>
      <c r="AI1448" s="29">
        <v>1</v>
      </c>
      <c r="AJ1448" s="20">
        <v>1994</v>
      </c>
      <c r="AK1448" s="32">
        <v>0</v>
      </c>
      <c r="AL1448" s="32">
        <v>7.5999999999999998E-2</v>
      </c>
      <c r="AM1448" s="32">
        <v>0.22</v>
      </c>
      <c r="AN1448" s="42">
        <f t="shared" si="391"/>
        <v>0.70400000000000007</v>
      </c>
      <c r="AO1448" s="41">
        <v>1</v>
      </c>
      <c r="AP1448" s="17">
        <v>0</v>
      </c>
      <c r="AQ1448">
        <v>0</v>
      </c>
      <c r="AR1448" s="39">
        <f t="shared" si="376"/>
        <v>1</v>
      </c>
      <c r="AS1448" t="s">
        <v>98</v>
      </c>
      <c r="AT1448" s="39" t="s">
        <v>98</v>
      </c>
      <c r="AV1448" s="17"/>
      <c r="AW1448" t="s">
        <v>98</v>
      </c>
      <c r="AX1448" s="17" t="s">
        <v>98</v>
      </c>
      <c r="AY1448" s="17" t="s">
        <v>233</v>
      </c>
      <c r="BE1448" s="17"/>
      <c r="BH1448" s="17"/>
      <c r="BK1448" s="92">
        <v>30.5</v>
      </c>
      <c r="BL1448">
        <v>1</v>
      </c>
      <c r="BM1448">
        <v>0</v>
      </c>
      <c r="BN1448" s="179">
        <v>0</v>
      </c>
      <c r="BO1448" s="179">
        <v>0</v>
      </c>
      <c r="BP1448" s="179">
        <v>0</v>
      </c>
      <c r="BQ1448" s="179">
        <v>0</v>
      </c>
      <c r="BR1448" s="179">
        <v>0</v>
      </c>
      <c r="BS1448" s="17">
        <v>0</v>
      </c>
      <c r="BT1448" s="179">
        <v>0</v>
      </c>
      <c r="BU1448" s="179">
        <v>0</v>
      </c>
      <c r="BV1448" s="179">
        <v>0</v>
      </c>
      <c r="BW1448" s="17">
        <v>1</v>
      </c>
      <c r="BX1448" s="179">
        <v>0</v>
      </c>
      <c r="BY1448" s="179">
        <v>0</v>
      </c>
      <c r="BZ1448" s="179">
        <v>0</v>
      </c>
      <c r="CA1448" s="179">
        <v>0</v>
      </c>
      <c r="CB1448" s="17">
        <v>0</v>
      </c>
      <c r="CC1448" s="179">
        <v>0</v>
      </c>
      <c r="CD1448" s="179">
        <v>0</v>
      </c>
      <c r="CE1448" s="179">
        <v>1</v>
      </c>
      <c r="CF1448" s="179">
        <v>0</v>
      </c>
      <c r="CG1448" s="179">
        <v>1</v>
      </c>
      <c r="CH1448" s="179">
        <v>0</v>
      </c>
      <c r="CI1448" s="179">
        <v>0</v>
      </c>
      <c r="CJ1448" s="179">
        <v>0</v>
      </c>
      <c r="CK1448" s="179">
        <v>0</v>
      </c>
      <c r="CL1448" s="179">
        <v>0</v>
      </c>
      <c r="CM1448" s="17">
        <v>0</v>
      </c>
      <c r="CX1448" s="33" t="s">
        <v>85</v>
      </c>
    </row>
    <row r="1449" spans="1:102" x14ac:dyDescent="0.25">
      <c r="A1449">
        <v>1448</v>
      </c>
      <c r="B1449">
        <v>90</v>
      </c>
      <c r="C1449" s="24" t="s">
        <v>4330</v>
      </c>
      <c r="D1449" s="12">
        <v>9.046656055817671</v>
      </c>
      <c r="E1449" s="13">
        <v>0.76481391776236352</v>
      </c>
      <c r="F1449" s="7">
        <v>11.828571428571427</v>
      </c>
      <c r="G1449" s="7">
        <f t="shared" si="388"/>
        <v>8.2818421380553069</v>
      </c>
      <c r="H1449" s="15">
        <f t="shared" si="389"/>
        <v>9.811469973580035</v>
      </c>
      <c r="I1449" s="11">
        <f t="shared" si="392"/>
        <v>0.31682112741525381</v>
      </c>
      <c r="J1449" s="32">
        <f t="shared" si="393"/>
        <v>2.6784394829791988E-2</v>
      </c>
      <c r="K1449" s="32">
        <f t="shared" si="394"/>
        <v>37.335172452271017</v>
      </c>
      <c r="L1449" s="8">
        <v>1</v>
      </c>
      <c r="M1449" s="9">
        <v>0</v>
      </c>
      <c r="N1449" s="8">
        <v>0</v>
      </c>
      <c r="O1449" s="9">
        <v>0</v>
      </c>
      <c r="P1449" s="9">
        <v>0</v>
      </c>
      <c r="Q1449" s="9">
        <v>1</v>
      </c>
      <c r="R1449" s="9">
        <v>0</v>
      </c>
      <c r="S1449" s="8">
        <v>1272</v>
      </c>
      <c r="T1449" s="9">
        <v>17</v>
      </c>
      <c r="U1449" s="9">
        <f t="shared" si="395"/>
        <v>1254</v>
      </c>
      <c r="V1449" s="9">
        <f t="shared" si="385"/>
        <v>18</v>
      </c>
      <c r="W1449" s="7">
        <v>15</v>
      </c>
      <c r="X1449" s="7">
        <f t="shared" ref="X1449:X1456" si="396">436.8/52</f>
        <v>8.4</v>
      </c>
      <c r="Y1449" s="9">
        <v>0</v>
      </c>
      <c r="Z1449" s="9">
        <v>1</v>
      </c>
      <c r="AA1449" s="9">
        <v>1</v>
      </c>
      <c r="AB1449" s="9">
        <v>0</v>
      </c>
      <c r="AC1449" s="9">
        <v>0</v>
      </c>
      <c r="AD1449" s="29">
        <v>0</v>
      </c>
      <c r="AE1449" s="187">
        <v>0</v>
      </c>
      <c r="AF1449" s="9">
        <v>0</v>
      </c>
      <c r="AG1449" s="29">
        <v>1</v>
      </c>
      <c r="AH1449" s="9">
        <v>0</v>
      </c>
      <c r="AI1449" s="29">
        <v>1</v>
      </c>
      <c r="AJ1449" s="20">
        <v>1994</v>
      </c>
      <c r="AK1449" s="32">
        <v>0</v>
      </c>
      <c r="AL1449" s="32">
        <v>7.5999999999999998E-2</v>
      </c>
      <c r="AM1449" s="32">
        <v>0.22</v>
      </c>
      <c r="AN1449" s="42">
        <f t="shared" ref="AN1449:AN1456" si="397">1-AM1449-AL1449-AK1449</f>
        <v>0.70400000000000007</v>
      </c>
      <c r="AO1449" s="41">
        <v>1</v>
      </c>
      <c r="AP1449" s="17">
        <v>0</v>
      </c>
      <c r="AQ1449">
        <v>0</v>
      </c>
      <c r="AR1449" s="39">
        <f t="shared" si="376"/>
        <v>1</v>
      </c>
      <c r="AS1449" t="s">
        <v>98</v>
      </c>
      <c r="AT1449" s="39" t="s">
        <v>98</v>
      </c>
      <c r="AV1449" s="17"/>
      <c r="AW1449" t="s">
        <v>98</v>
      </c>
      <c r="AX1449" s="17" t="s">
        <v>98</v>
      </c>
      <c r="AY1449" s="17" t="s">
        <v>233</v>
      </c>
      <c r="BE1449" s="17"/>
      <c r="BH1449" s="17"/>
      <c r="BK1449" s="92">
        <v>30.5</v>
      </c>
      <c r="BL1449">
        <v>1</v>
      </c>
      <c r="BM1449">
        <v>0</v>
      </c>
      <c r="BN1449" s="179">
        <v>0</v>
      </c>
      <c r="BO1449" s="179">
        <v>0</v>
      </c>
      <c r="BP1449" s="179">
        <v>0</v>
      </c>
      <c r="BQ1449" s="179">
        <v>0</v>
      </c>
      <c r="BR1449" s="179">
        <v>0</v>
      </c>
      <c r="BS1449" s="17">
        <v>0</v>
      </c>
      <c r="BT1449" s="179">
        <v>0</v>
      </c>
      <c r="BU1449" s="179">
        <v>0</v>
      </c>
      <c r="BV1449" s="179">
        <v>0</v>
      </c>
      <c r="BW1449" s="17">
        <v>1</v>
      </c>
      <c r="BX1449" s="179">
        <v>0</v>
      </c>
      <c r="BY1449" s="179">
        <v>0</v>
      </c>
      <c r="BZ1449" s="179">
        <v>0</v>
      </c>
      <c r="CA1449" s="179">
        <v>0</v>
      </c>
      <c r="CB1449" s="17">
        <v>0</v>
      </c>
      <c r="CC1449" s="179">
        <v>0</v>
      </c>
      <c r="CD1449" s="179">
        <v>0</v>
      </c>
      <c r="CE1449" s="179">
        <v>1</v>
      </c>
      <c r="CF1449" s="179">
        <v>0</v>
      </c>
      <c r="CG1449" s="179">
        <v>1</v>
      </c>
      <c r="CH1449" s="179">
        <v>0</v>
      </c>
      <c r="CI1449" s="179">
        <v>0</v>
      </c>
      <c r="CJ1449" s="179">
        <v>0</v>
      </c>
      <c r="CK1449" s="179">
        <v>0</v>
      </c>
      <c r="CL1449" s="179">
        <v>0</v>
      </c>
      <c r="CM1449" s="17">
        <v>0</v>
      </c>
      <c r="CX1449" s="33" t="s">
        <v>85</v>
      </c>
    </row>
    <row r="1450" spans="1:102" x14ac:dyDescent="0.25">
      <c r="A1450">
        <v>1449</v>
      </c>
      <c r="B1450">
        <v>90</v>
      </c>
      <c r="C1450" s="24" t="s">
        <v>4330</v>
      </c>
      <c r="D1450" s="12">
        <v>8.2383111716979087</v>
      </c>
      <c r="E1450" s="13">
        <v>0.8400909418507736</v>
      </c>
      <c r="F1450" s="7">
        <v>9.806451612903226</v>
      </c>
      <c r="G1450" s="7">
        <f t="shared" si="388"/>
        <v>7.3982202298471353</v>
      </c>
      <c r="H1450" s="15">
        <f t="shared" si="389"/>
        <v>9.0784021135486821</v>
      </c>
      <c r="I1450" s="11">
        <f t="shared" si="392"/>
        <v>0.26688135059160811</v>
      </c>
      <c r="J1450" s="32">
        <f t="shared" si="393"/>
        <v>2.72148745669074E-2</v>
      </c>
      <c r="K1450" s="32">
        <f t="shared" si="394"/>
        <v>36.744611757864753</v>
      </c>
      <c r="L1450" s="8">
        <v>1</v>
      </c>
      <c r="M1450" s="9">
        <v>0</v>
      </c>
      <c r="N1450" s="8">
        <v>0</v>
      </c>
      <c r="O1450" s="9">
        <v>0</v>
      </c>
      <c r="P1450" s="9">
        <v>0</v>
      </c>
      <c r="Q1450" s="9">
        <v>1</v>
      </c>
      <c r="R1450" s="9">
        <v>0</v>
      </c>
      <c r="S1450" s="8">
        <v>1272</v>
      </c>
      <c r="T1450" s="9">
        <v>17</v>
      </c>
      <c r="U1450" s="9">
        <f t="shared" si="395"/>
        <v>1254</v>
      </c>
      <c r="V1450" s="9">
        <f t="shared" si="385"/>
        <v>18</v>
      </c>
      <c r="W1450" s="7">
        <v>17</v>
      </c>
      <c r="X1450" s="7">
        <f t="shared" si="396"/>
        <v>8.4</v>
      </c>
      <c r="Y1450" s="9">
        <v>0</v>
      </c>
      <c r="Z1450" s="9">
        <v>1</v>
      </c>
      <c r="AA1450" s="9">
        <v>1</v>
      </c>
      <c r="AB1450" s="9">
        <v>0</v>
      </c>
      <c r="AC1450" s="9">
        <v>0</v>
      </c>
      <c r="AD1450" s="29">
        <v>0</v>
      </c>
      <c r="AE1450" s="187">
        <v>0</v>
      </c>
      <c r="AF1450" s="9">
        <v>0</v>
      </c>
      <c r="AG1450" s="29">
        <v>1</v>
      </c>
      <c r="AH1450" s="9">
        <v>0</v>
      </c>
      <c r="AI1450" s="29">
        <v>1</v>
      </c>
      <c r="AJ1450" s="20">
        <v>1994</v>
      </c>
      <c r="AK1450" s="32">
        <v>0</v>
      </c>
      <c r="AL1450" s="32">
        <v>7.5999999999999998E-2</v>
      </c>
      <c r="AM1450" s="32">
        <v>0.22</v>
      </c>
      <c r="AN1450" s="42">
        <f t="shared" si="397"/>
        <v>0.70400000000000007</v>
      </c>
      <c r="AO1450" s="41">
        <v>1</v>
      </c>
      <c r="AP1450" s="17">
        <v>0</v>
      </c>
      <c r="AQ1450">
        <v>0</v>
      </c>
      <c r="AR1450" s="39">
        <f t="shared" ref="AR1450:AR1456" si="398">1-AQ1450</f>
        <v>1</v>
      </c>
      <c r="AS1450" t="s">
        <v>98</v>
      </c>
      <c r="AT1450" s="39" t="s">
        <v>98</v>
      </c>
      <c r="AV1450" s="17"/>
      <c r="AW1450" t="s">
        <v>98</v>
      </c>
      <c r="AX1450" s="17" t="s">
        <v>98</v>
      </c>
      <c r="AY1450" s="17" t="s">
        <v>233</v>
      </c>
      <c r="BE1450" s="17"/>
      <c r="BH1450" s="17"/>
      <c r="BK1450" s="92">
        <v>30.5</v>
      </c>
      <c r="BL1450">
        <v>1</v>
      </c>
      <c r="BM1450">
        <v>0</v>
      </c>
      <c r="BN1450" s="179">
        <v>0</v>
      </c>
      <c r="BO1450" s="179">
        <v>0</v>
      </c>
      <c r="BP1450" s="179">
        <v>0</v>
      </c>
      <c r="BQ1450" s="179">
        <v>0</v>
      </c>
      <c r="BR1450" s="179">
        <v>0</v>
      </c>
      <c r="BS1450" s="17">
        <v>0</v>
      </c>
      <c r="BT1450" s="179">
        <v>0</v>
      </c>
      <c r="BU1450" s="179">
        <v>0</v>
      </c>
      <c r="BV1450" s="179">
        <v>0</v>
      </c>
      <c r="BW1450" s="17">
        <v>1</v>
      </c>
      <c r="BX1450" s="179">
        <v>0</v>
      </c>
      <c r="BY1450" s="179">
        <v>0</v>
      </c>
      <c r="BZ1450" s="179">
        <v>0</v>
      </c>
      <c r="CA1450" s="179">
        <v>0</v>
      </c>
      <c r="CB1450" s="17">
        <v>0</v>
      </c>
      <c r="CC1450" s="179">
        <v>0</v>
      </c>
      <c r="CD1450" s="179">
        <v>0</v>
      </c>
      <c r="CE1450" s="179">
        <v>1</v>
      </c>
      <c r="CF1450" s="179">
        <v>0</v>
      </c>
      <c r="CG1450" s="179">
        <v>1</v>
      </c>
      <c r="CH1450" s="179">
        <v>0</v>
      </c>
      <c r="CI1450" s="179">
        <v>0</v>
      </c>
      <c r="CJ1450" s="179">
        <v>0</v>
      </c>
      <c r="CK1450" s="179">
        <v>0</v>
      </c>
      <c r="CL1450" s="179">
        <v>0</v>
      </c>
      <c r="CM1450" s="17">
        <v>0</v>
      </c>
      <c r="CX1450" s="33" t="s">
        <v>85</v>
      </c>
    </row>
    <row r="1451" spans="1:102" x14ac:dyDescent="0.25">
      <c r="A1451">
        <v>1450</v>
      </c>
      <c r="B1451">
        <v>90</v>
      </c>
      <c r="C1451" s="24" t="s">
        <v>4330</v>
      </c>
      <c r="D1451" s="12">
        <v>7.4709263010233951</v>
      </c>
      <c r="E1451" s="13">
        <v>2.0243800299547265</v>
      </c>
      <c r="F1451" s="7">
        <v>3.6904761904761902</v>
      </c>
      <c r="G1451" s="7">
        <f t="shared" si="388"/>
        <v>5.4465462710686685</v>
      </c>
      <c r="H1451" s="15">
        <f t="shared" si="389"/>
        <v>9.4953063309781207</v>
      </c>
      <c r="I1451" s="11">
        <f t="shared" si="392"/>
        <v>0.10390063255379851</v>
      </c>
      <c r="J1451" s="32">
        <f t="shared" si="393"/>
        <v>2.8153719788771216E-2</v>
      </c>
      <c r="K1451" s="32">
        <f t="shared" si="394"/>
        <v>35.519285107001686</v>
      </c>
      <c r="L1451" s="8">
        <v>1</v>
      </c>
      <c r="M1451" s="9">
        <v>0</v>
      </c>
      <c r="N1451" s="8">
        <v>0</v>
      </c>
      <c r="O1451" s="9">
        <v>0</v>
      </c>
      <c r="P1451" s="9">
        <v>0</v>
      </c>
      <c r="Q1451" s="9">
        <v>1</v>
      </c>
      <c r="R1451" s="9">
        <v>0</v>
      </c>
      <c r="S1451" s="8">
        <v>1272</v>
      </c>
      <c r="T1451" s="9">
        <v>23</v>
      </c>
      <c r="U1451" s="9">
        <f t="shared" si="395"/>
        <v>1248</v>
      </c>
      <c r="V1451" s="9">
        <f t="shared" si="385"/>
        <v>18</v>
      </c>
      <c r="W1451" s="7">
        <v>13</v>
      </c>
      <c r="X1451" s="7">
        <f t="shared" si="396"/>
        <v>8.4</v>
      </c>
      <c r="Y1451" s="9">
        <v>0</v>
      </c>
      <c r="Z1451" s="9">
        <v>1</v>
      </c>
      <c r="AA1451" s="9">
        <v>1</v>
      </c>
      <c r="AB1451" s="9">
        <v>0</v>
      </c>
      <c r="AC1451" s="9">
        <v>0</v>
      </c>
      <c r="AD1451" s="29">
        <v>0</v>
      </c>
      <c r="AE1451" s="187">
        <v>0</v>
      </c>
      <c r="AF1451" s="9">
        <v>0</v>
      </c>
      <c r="AG1451" s="29">
        <v>1</v>
      </c>
      <c r="AH1451" s="9">
        <v>0</v>
      </c>
      <c r="AI1451" s="29">
        <v>1</v>
      </c>
      <c r="AJ1451" s="20">
        <v>1994</v>
      </c>
      <c r="AK1451" s="32">
        <v>0</v>
      </c>
      <c r="AL1451" s="32">
        <v>7.5999999999999998E-2</v>
      </c>
      <c r="AM1451" s="32">
        <v>0.22</v>
      </c>
      <c r="AN1451" s="42">
        <f t="shared" si="397"/>
        <v>0.70400000000000007</v>
      </c>
      <c r="AO1451" s="41">
        <v>1</v>
      </c>
      <c r="AP1451" s="17">
        <v>0</v>
      </c>
      <c r="AQ1451">
        <v>0</v>
      </c>
      <c r="AR1451" s="39">
        <f t="shared" si="398"/>
        <v>1</v>
      </c>
      <c r="AS1451" t="s">
        <v>98</v>
      </c>
      <c r="AT1451" s="39" t="s">
        <v>98</v>
      </c>
      <c r="AV1451" s="17"/>
      <c r="AW1451" t="s">
        <v>98</v>
      </c>
      <c r="AX1451" s="17" t="s">
        <v>98</v>
      </c>
      <c r="AY1451" s="17" t="s">
        <v>233</v>
      </c>
      <c r="BE1451" s="17"/>
      <c r="BH1451" s="17"/>
      <c r="BK1451" s="92">
        <v>30.5</v>
      </c>
      <c r="BL1451">
        <v>1</v>
      </c>
      <c r="BM1451">
        <v>0</v>
      </c>
      <c r="BN1451" s="179">
        <v>0</v>
      </c>
      <c r="BO1451" s="179">
        <v>0</v>
      </c>
      <c r="BP1451" s="179">
        <v>0</v>
      </c>
      <c r="BQ1451" s="179">
        <v>0</v>
      </c>
      <c r="BR1451" s="179">
        <v>0</v>
      </c>
      <c r="BS1451" s="17">
        <v>0</v>
      </c>
      <c r="BT1451" s="179">
        <v>0</v>
      </c>
      <c r="BU1451" s="179">
        <v>0</v>
      </c>
      <c r="BV1451" s="179">
        <v>0</v>
      </c>
      <c r="BW1451" s="17">
        <v>1</v>
      </c>
      <c r="BX1451" s="179">
        <v>0</v>
      </c>
      <c r="BY1451" s="179">
        <v>0</v>
      </c>
      <c r="BZ1451" s="179">
        <v>0</v>
      </c>
      <c r="CA1451" s="179">
        <v>0</v>
      </c>
      <c r="CB1451" s="17">
        <v>0</v>
      </c>
      <c r="CC1451" s="179">
        <v>0</v>
      </c>
      <c r="CD1451" s="179">
        <v>0</v>
      </c>
      <c r="CE1451" s="179">
        <v>1</v>
      </c>
      <c r="CF1451" s="179">
        <v>0</v>
      </c>
      <c r="CG1451" s="179">
        <v>1</v>
      </c>
      <c r="CH1451" s="179">
        <v>0</v>
      </c>
      <c r="CI1451" s="179">
        <v>0</v>
      </c>
      <c r="CJ1451" s="179">
        <v>0</v>
      </c>
      <c r="CK1451" s="179">
        <v>0</v>
      </c>
      <c r="CL1451" s="179">
        <v>0</v>
      </c>
      <c r="CM1451" s="17">
        <v>0</v>
      </c>
      <c r="CX1451" s="33" t="s">
        <v>85</v>
      </c>
    </row>
    <row r="1452" spans="1:102" x14ac:dyDescent="0.25">
      <c r="A1452">
        <v>1451</v>
      </c>
      <c r="B1452">
        <v>90</v>
      </c>
      <c r="C1452" s="24" t="s">
        <v>4330</v>
      </c>
      <c r="D1452" s="12">
        <v>10.241502538451797</v>
      </c>
      <c r="E1452" s="13">
        <v>0.83735555345832313</v>
      </c>
      <c r="F1452" s="7">
        <v>12.23076923076923</v>
      </c>
      <c r="G1452" s="7">
        <f t="shared" si="388"/>
        <v>9.4041469849934742</v>
      </c>
      <c r="H1452" s="15">
        <f t="shared" si="389"/>
        <v>11.078858091910121</v>
      </c>
      <c r="I1452" s="11">
        <f t="shared" si="392"/>
        <v>0.3271625715313366</v>
      </c>
      <c r="J1452" s="32">
        <f t="shared" si="393"/>
        <v>2.6749141068599849E-2</v>
      </c>
      <c r="K1452" s="32">
        <f t="shared" si="394"/>
        <v>37.384377966957416</v>
      </c>
      <c r="L1452" s="8">
        <v>1</v>
      </c>
      <c r="M1452" s="9">
        <v>0</v>
      </c>
      <c r="N1452" s="8">
        <v>0</v>
      </c>
      <c r="O1452" s="9">
        <v>0</v>
      </c>
      <c r="P1452" s="9">
        <v>0</v>
      </c>
      <c r="Q1452" s="9">
        <v>1</v>
      </c>
      <c r="R1452" s="9">
        <v>0</v>
      </c>
      <c r="S1452" s="8">
        <v>1272</v>
      </c>
      <c r="T1452" s="9">
        <v>23</v>
      </c>
      <c r="U1452" s="9">
        <f t="shared" si="395"/>
        <v>1248</v>
      </c>
      <c r="V1452" s="9">
        <f t="shared" si="385"/>
        <v>18</v>
      </c>
      <c r="W1452" s="7">
        <v>15</v>
      </c>
      <c r="X1452" s="7">
        <f t="shared" si="396"/>
        <v>8.4</v>
      </c>
      <c r="Y1452" s="9">
        <v>0</v>
      </c>
      <c r="Z1452" s="9">
        <v>1</v>
      </c>
      <c r="AA1452" s="9">
        <v>1</v>
      </c>
      <c r="AB1452" s="9">
        <v>0</v>
      </c>
      <c r="AC1452" s="9">
        <v>0</v>
      </c>
      <c r="AD1452" s="29">
        <v>0</v>
      </c>
      <c r="AE1452" s="187">
        <v>0</v>
      </c>
      <c r="AF1452" s="9">
        <v>0</v>
      </c>
      <c r="AG1452" s="29">
        <v>1</v>
      </c>
      <c r="AH1452" s="9">
        <v>0</v>
      </c>
      <c r="AI1452" s="29">
        <v>1</v>
      </c>
      <c r="AJ1452" s="20">
        <v>1994</v>
      </c>
      <c r="AK1452" s="32">
        <v>0</v>
      </c>
      <c r="AL1452" s="32">
        <v>7.5999999999999998E-2</v>
      </c>
      <c r="AM1452" s="32">
        <v>0.22</v>
      </c>
      <c r="AN1452" s="42">
        <f t="shared" si="397"/>
        <v>0.70400000000000007</v>
      </c>
      <c r="AO1452" s="41">
        <v>1</v>
      </c>
      <c r="AP1452" s="17">
        <v>0</v>
      </c>
      <c r="AQ1452">
        <v>0</v>
      </c>
      <c r="AR1452" s="39">
        <f t="shared" si="398"/>
        <v>1</v>
      </c>
      <c r="AS1452" t="s">
        <v>98</v>
      </c>
      <c r="AT1452" s="39" t="s">
        <v>98</v>
      </c>
      <c r="AV1452" s="17"/>
      <c r="AW1452" t="s">
        <v>98</v>
      </c>
      <c r="AX1452" s="17" t="s">
        <v>98</v>
      </c>
      <c r="AY1452" s="17" t="s">
        <v>233</v>
      </c>
      <c r="BE1452" s="17"/>
      <c r="BH1452" s="17"/>
      <c r="BK1452" s="92">
        <v>30.5</v>
      </c>
      <c r="BL1452">
        <v>1</v>
      </c>
      <c r="BM1452">
        <v>0</v>
      </c>
      <c r="BN1452" s="179">
        <v>0</v>
      </c>
      <c r="BO1452" s="179">
        <v>0</v>
      </c>
      <c r="BP1452" s="179">
        <v>0</v>
      </c>
      <c r="BQ1452" s="179">
        <v>0</v>
      </c>
      <c r="BR1452" s="179">
        <v>0</v>
      </c>
      <c r="BS1452" s="17">
        <v>0</v>
      </c>
      <c r="BT1452" s="179">
        <v>0</v>
      </c>
      <c r="BU1452" s="179">
        <v>0</v>
      </c>
      <c r="BV1452" s="179">
        <v>0</v>
      </c>
      <c r="BW1452" s="17">
        <v>1</v>
      </c>
      <c r="BX1452" s="179">
        <v>0</v>
      </c>
      <c r="BY1452" s="179">
        <v>0</v>
      </c>
      <c r="BZ1452" s="179">
        <v>0</v>
      </c>
      <c r="CA1452" s="179">
        <v>0</v>
      </c>
      <c r="CB1452" s="17">
        <v>0</v>
      </c>
      <c r="CC1452" s="179">
        <v>0</v>
      </c>
      <c r="CD1452" s="179">
        <v>0</v>
      </c>
      <c r="CE1452" s="179">
        <v>1</v>
      </c>
      <c r="CF1452" s="179">
        <v>0</v>
      </c>
      <c r="CG1452" s="179">
        <v>1</v>
      </c>
      <c r="CH1452" s="179">
        <v>0</v>
      </c>
      <c r="CI1452" s="179">
        <v>0</v>
      </c>
      <c r="CJ1452" s="179">
        <v>0</v>
      </c>
      <c r="CK1452" s="179">
        <v>0</v>
      </c>
      <c r="CL1452" s="179">
        <v>0</v>
      </c>
      <c r="CM1452" s="17">
        <v>0</v>
      </c>
      <c r="CX1452" s="33" t="s">
        <v>85</v>
      </c>
    </row>
    <row r="1453" spans="1:102" x14ac:dyDescent="0.25">
      <c r="A1453">
        <v>1452</v>
      </c>
      <c r="B1453">
        <v>90</v>
      </c>
      <c r="C1453" s="24" t="s">
        <v>4330</v>
      </c>
      <c r="D1453" s="12">
        <v>8.9338220753653275</v>
      </c>
      <c r="E1453" s="13">
        <v>0.85210821583216234</v>
      </c>
      <c r="F1453" s="7">
        <v>10.484375</v>
      </c>
      <c r="G1453" s="7">
        <f t="shared" si="388"/>
        <v>8.0817138595331652</v>
      </c>
      <c r="H1453" s="15">
        <f t="shared" si="389"/>
        <v>9.7859302911974897</v>
      </c>
      <c r="I1453" s="11">
        <f t="shared" si="392"/>
        <v>0.28451496527239201</v>
      </c>
      <c r="J1453" s="32">
        <f t="shared" si="393"/>
        <v>2.7137045868007581E-2</v>
      </c>
      <c r="K1453" s="32">
        <f t="shared" si="394"/>
        <v>36.849994832301199</v>
      </c>
      <c r="L1453" s="8">
        <v>1</v>
      </c>
      <c r="M1453" s="9">
        <v>0</v>
      </c>
      <c r="N1453" s="8">
        <v>0</v>
      </c>
      <c r="O1453" s="9">
        <v>0</v>
      </c>
      <c r="P1453" s="9">
        <v>0</v>
      </c>
      <c r="Q1453" s="9">
        <v>1</v>
      </c>
      <c r="R1453" s="9">
        <v>0</v>
      </c>
      <c r="S1453" s="8">
        <v>1272</v>
      </c>
      <c r="T1453" s="9">
        <v>23</v>
      </c>
      <c r="U1453" s="9">
        <f t="shared" si="395"/>
        <v>1248</v>
      </c>
      <c r="V1453" s="9">
        <f t="shared" si="385"/>
        <v>18</v>
      </c>
      <c r="W1453" s="7">
        <v>17</v>
      </c>
      <c r="X1453" s="7">
        <f t="shared" si="396"/>
        <v>8.4</v>
      </c>
      <c r="Y1453" s="9">
        <v>0</v>
      </c>
      <c r="Z1453" s="9">
        <v>1</v>
      </c>
      <c r="AA1453" s="9">
        <v>1</v>
      </c>
      <c r="AB1453" s="9">
        <v>0</v>
      </c>
      <c r="AC1453" s="9">
        <v>0</v>
      </c>
      <c r="AD1453" s="29">
        <v>0</v>
      </c>
      <c r="AE1453" s="187">
        <v>0</v>
      </c>
      <c r="AF1453" s="9">
        <v>0</v>
      </c>
      <c r="AG1453" s="29">
        <v>1</v>
      </c>
      <c r="AH1453" s="9">
        <v>0</v>
      </c>
      <c r="AI1453" s="29">
        <v>1</v>
      </c>
      <c r="AJ1453" s="20">
        <v>1994</v>
      </c>
      <c r="AK1453" s="32">
        <v>0</v>
      </c>
      <c r="AL1453" s="32">
        <v>7.5999999999999998E-2</v>
      </c>
      <c r="AM1453" s="32">
        <v>0.22</v>
      </c>
      <c r="AN1453" s="42">
        <f t="shared" si="397"/>
        <v>0.70400000000000007</v>
      </c>
      <c r="AO1453" s="41">
        <v>1</v>
      </c>
      <c r="AP1453" s="17">
        <v>0</v>
      </c>
      <c r="AQ1453">
        <v>0</v>
      </c>
      <c r="AR1453" s="39">
        <f t="shared" si="398"/>
        <v>1</v>
      </c>
      <c r="AS1453" t="s">
        <v>98</v>
      </c>
      <c r="AT1453" s="39" t="s">
        <v>98</v>
      </c>
      <c r="AV1453" s="17"/>
      <c r="AW1453" t="s">
        <v>98</v>
      </c>
      <c r="AX1453" s="17" t="s">
        <v>98</v>
      </c>
      <c r="AY1453" s="17" t="s">
        <v>233</v>
      </c>
      <c r="BE1453" s="17"/>
      <c r="BH1453" s="17"/>
      <c r="BK1453" s="92">
        <v>30.5</v>
      </c>
      <c r="BL1453">
        <v>1</v>
      </c>
      <c r="BM1453">
        <v>0</v>
      </c>
      <c r="BN1453" s="179">
        <v>0</v>
      </c>
      <c r="BO1453" s="179">
        <v>0</v>
      </c>
      <c r="BP1453" s="179">
        <v>0</v>
      </c>
      <c r="BQ1453" s="179">
        <v>0</v>
      </c>
      <c r="BR1453" s="179">
        <v>0</v>
      </c>
      <c r="BS1453" s="17">
        <v>0</v>
      </c>
      <c r="BT1453" s="179">
        <v>0</v>
      </c>
      <c r="BU1453" s="179">
        <v>0</v>
      </c>
      <c r="BV1453" s="179">
        <v>0</v>
      </c>
      <c r="BW1453" s="17">
        <v>1</v>
      </c>
      <c r="BX1453" s="179">
        <v>0</v>
      </c>
      <c r="BY1453" s="179">
        <v>0</v>
      </c>
      <c r="BZ1453" s="179">
        <v>0</v>
      </c>
      <c r="CA1453" s="179">
        <v>0</v>
      </c>
      <c r="CB1453" s="17">
        <v>0</v>
      </c>
      <c r="CC1453" s="179">
        <v>0</v>
      </c>
      <c r="CD1453" s="179">
        <v>0</v>
      </c>
      <c r="CE1453" s="179">
        <v>1</v>
      </c>
      <c r="CF1453" s="179">
        <v>0</v>
      </c>
      <c r="CG1453" s="179">
        <v>1</v>
      </c>
      <c r="CH1453" s="179">
        <v>0</v>
      </c>
      <c r="CI1453" s="179">
        <v>0</v>
      </c>
      <c r="CJ1453" s="179">
        <v>0</v>
      </c>
      <c r="CK1453" s="179">
        <v>0</v>
      </c>
      <c r="CL1453" s="179">
        <v>0</v>
      </c>
      <c r="CM1453" s="17">
        <v>0</v>
      </c>
      <c r="CX1453" s="33" t="s">
        <v>85</v>
      </c>
    </row>
    <row r="1454" spans="1:102" x14ac:dyDescent="0.25">
      <c r="A1454">
        <v>1453</v>
      </c>
      <c r="B1454">
        <v>90</v>
      </c>
      <c r="C1454" s="24" t="s">
        <v>4330</v>
      </c>
      <c r="D1454" s="12">
        <v>7.5174404457248878</v>
      </c>
      <c r="E1454" s="13">
        <v>2.7949458067438684</v>
      </c>
      <c r="F1454" s="7">
        <v>2.6896551724137931</v>
      </c>
      <c r="G1454" s="7">
        <f t="shared" si="388"/>
        <v>4.7224946389810194</v>
      </c>
      <c r="H1454" s="15">
        <f t="shared" si="389"/>
        <v>10.312386252468755</v>
      </c>
      <c r="I1454" s="11">
        <f t="shared" si="392"/>
        <v>7.6159238235334756E-2</v>
      </c>
      <c r="J1454" s="32">
        <f t="shared" si="393"/>
        <v>2.8315614215701383E-2</v>
      </c>
      <c r="K1454" s="32">
        <f t="shared" si="394"/>
        <v>35.316203716516476</v>
      </c>
      <c r="L1454" s="8">
        <v>1</v>
      </c>
      <c r="M1454" s="9">
        <v>0</v>
      </c>
      <c r="N1454" s="8">
        <v>0</v>
      </c>
      <c r="O1454" s="9">
        <v>0</v>
      </c>
      <c r="P1454" s="9">
        <v>0</v>
      </c>
      <c r="Q1454" s="9">
        <v>1</v>
      </c>
      <c r="R1454" s="9">
        <v>0</v>
      </c>
      <c r="S1454" s="8">
        <v>1272</v>
      </c>
      <c r="T1454" s="9">
        <v>31</v>
      </c>
      <c r="U1454" s="9">
        <f t="shared" si="395"/>
        <v>1240</v>
      </c>
      <c r="V1454" s="9">
        <f t="shared" si="385"/>
        <v>18</v>
      </c>
      <c r="W1454" s="7">
        <v>13</v>
      </c>
      <c r="X1454" s="7">
        <f t="shared" si="396"/>
        <v>8.4</v>
      </c>
      <c r="Y1454" s="9">
        <v>0</v>
      </c>
      <c r="Z1454" s="9">
        <v>1</v>
      </c>
      <c r="AA1454" s="9">
        <v>1</v>
      </c>
      <c r="AB1454" s="9">
        <v>0</v>
      </c>
      <c r="AC1454" s="9">
        <v>0</v>
      </c>
      <c r="AD1454" s="29">
        <v>0</v>
      </c>
      <c r="AE1454" s="187">
        <v>0</v>
      </c>
      <c r="AF1454" s="9">
        <v>0</v>
      </c>
      <c r="AG1454" s="29">
        <v>1</v>
      </c>
      <c r="AH1454" s="9">
        <v>0</v>
      </c>
      <c r="AI1454" s="29">
        <v>1</v>
      </c>
      <c r="AJ1454" s="20">
        <v>1994</v>
      </c>
      <c r="AK1454" s="32">
        <v>0</v>
      </c>
      <c r="AL1454" s="32">
        <v>7.5999999999999998E-2</v>
      </c>
      <c r="AM1454" s="32">
        <v>0.22</v>
      </c>
      <c r="AN1454" s="42">
        <f t="shared" si="397"/>
        <v>0.70400000000000007</v>
      </c>
      <c r="AO1454" s="41">
        <v>1</v>
      </c>
      <c r="AP1454" s="17">
        <v>0</v>
      </c>
      <c r="AQ1454">
        <v>0</v>
      </c>
      <c r="AR1454" s="39">
        <f t="shared" si="398"/>
        <v>1</v>
      </c>
      <c r="AS1454" t="s">
        <v>98</v>
      </c>
      <c r="AT1454" s="39" t="s">
        <v>98</v>
      </c>
      <c r="AV1454" s="17"/>
      <c r="AW1454" t="s">
        <v>98</v>
      </c>
      <c r="AX1454" s="17" t="s">
        <v>98</v>
      </c>
      <c r="AY1454" s="17" t="s">
        <v>233</v>
      </c>
      <c r="BE1454" s="17"/>
      <c r="BH1454" s="17"/>
      <c r="BK1454" s="92">
        <v>30.5</v>
      </c>
      <c r="BL1454">
        <v>1</v>
      </c>
      <c r="BM1454">
        <v>0</v>
      </c>
      <c r="BN1454" s="179">
        <v>0</v>
      </c>
      <c r="BO1454" s="179">
        <v>0</v>
      </c>
      <c r="BP1454" s="179">
        <v>0</v>
      </c>
      <c r="BQ1454" s="179">
        <v>0</v>
      </c>
      <c r="BR1454" s="179">
        <v>0</v>
      </c>
      <c r="BS1454" s="17">
        <v>0</v>
      </c>
      <c r="BT1454" s="179">
        <v>0</v>
      </c>
      <c r="BU1454" s="179">
        <v>0</v>
      </c>
      <c r="BV1454" s="179">
        <v>0</v>
      </c>
      <c r="BW1454" s="17">
        <v>1</v>
      </c>
      <c r="BX1454" s="179">
        <v>0</v>
      </c>
      <c r="BY1454" s="179">
        <v>0</v>
      </c>
      <c r="BZ1454" s="179">
        <v>0</v>
      </c>
      <c r="CA1454" s="179">
        <v>0</v>
      </c>
      <c r="CB1454" s="17">
        <v>0</v>
      </c>
      <c r="CC1454" s="179">
        <v>0</v>
      </c>
      <c r="CD1454" s="179">
        <v>0</v>
      </c>
      <c r="CE1454" s="179">
        <v>1</v>
      </c>
      <c r="CF1454" s="179">
        <v>0</v>
      </c>
      <c r="CG1454" s="179">
        <v>1</v>
      </c>
      <c r="CH1454" s="179">
        <v>0</v>
      </c>
      <c r="CI1454" s="179">
        <v>0</v>
      </c>
      <c r="CJ1454" s="179">
        <v>0</v>
      </c>
      <c r="CK1454" s="179">
        <v>0</v>
      </c>
      <c r="CL1454" s="179">
        <v>0</v>
      </c>
      <c r="CM1454" s="17">
        <v>0</v>
      </c>
      <c r="CX1454" s="33" t="s">
        <v>85</v>
      </c>
    </row>
    <row r="1455" spans="1:102" x14ac:dyDescent="0.25">
      <c r="A1455">
        <v>1454</v>
      </c>
      <c r="B1455">
        <v>90</v>
      </c>
      <c r="C1455" s="24" t="s">
        <v>4330</v>
      </c>
      <c r="D1455" s="12">
        <v>10.390477881717409</v>
      </c>
      <c r="E1455" s="13">
        <v>1.2854199441299887</v>
      </c>
      <c r="F1455" s="7">
        <v>8.0833333333333339</v>
      </c>
      <c r="G1455" s="7">
        <f t="shared" si="388"/>
        <v>9.1050579375874197</v>
      </c>
      <c r="H1455" s="15">
        <f t="shared" si="389"/>
        <v>11.675897825847398</v>
      </c>
      <c r="I1455" s="11">
        <f t="shared" si="392"/>
        <v>0.22373226471866162</v>
      </c>
      <c r="J1455" s="32">
        <f t="shared" si="393"/>
        <v>2.7678218315710715E-2</v>
      </c>
      <c r="K1455" s="32">
        <f t="shared" si="394"/>
        <v>36.129493184623804</v>
      </c>
      <c r="L1455" s="8">
        <v>1</v>
      </c>
      <c r="M1455" s="9">
        <v>0</v>
      </c>
      <c r="N1455" s="8">
        <v>0</v>
      </c>
      <c r="O1455" s="9">
        <v>0</v>
      </c>
      <c r="P1455" s="9">
        <v>0</v>
      </c>
      <c r="Q1455" s="9">
        <v>1</v>
      </c>
      <c r="R1455" s="9">
        <v>0</v>
      </c>
      <c r="S1455" s="8">
        <v>1272</v>
      </c>
      <c r="T1455" s="9">
        <v>31</v>
      </c>
      <c r="U1455" s="9">
        <f t="shared" si="395"/>
        <v>1240</v>
      </c>
      <c r="V1455" s="9">
        <f t="shared" si="385"/>
        <v>18</v>
      </c>
      <c r="W1455" s="7">
        <v>15</v>
      </c>
      <c r="X1455" s="7">
        <f t="shared" si="396"/>
        <v>8.4</v>
      </c>
      <c r="Y1455" s="9">
        <v>0</v>
      </c>
      <c r="Z1455" s="9">
        <v>1</v>
      </c>
      <c r="AA1455" s="9">
        <v>1</v>
      </c>
      <c r="AB1455" s="9">
        <v>0</v>
      </c>
      <c r="AC1455" s="9">
        <v>0</v>
      </c>
      <c r="AD1455" s="29">
        <v>0</v>
      </c>
      <c r="AE1455" s="187">
        <v>0</v>
      </c>
      <c r="AF1455" s="9">
        <v>0</v>
      </c>
      <c r="AG1455" s="29">
        <v>1</v>
      </c>
      <c r="AH1455" s="9">
        <v>0</v>
      </c>
      <c r="AI1455" s="29">
        <v>1</v>
      </c>
      <c r="AJ1455" s="20">
        <v>1994</v>
      </c>
      <c r="AK1455" s="32">
        <v>0</v>
      </c>
      <c r="AL1455" s="32">
        <v>7.5999999999999998E-2</v>
      </c>
      <c r="AM1455" s="32">
        <v>0.22</v>
      </c>
      <c r="AN1455" s="42">
        <f t="shared" si="397"/>
        <v>0.70400000000000007</v>
      </c>
      <c r="AO1455" s="41">
        <v>1</v>
      </c>
      <c r="AP1455" s="17">
        <v>0</v>
      </c>
      <c r="AQ1455">
        <v>0</v>
      </c>
      <c r="AR1455" s="39">
        <f t="shared" si="398"/>
        <v>1</v>
      </c>
      <c r="AS1455" t="s">
        <v>98</v>
      </c>
      <c r="AT1455" s="39" t="s">
        <v>98</v>
      </c>
      <c r="AV1455" s="17"/>
      <c r="AW1455" t="s">
        <v>98</v>
      </c>
      <c r="AX1455" s="17" t="s">
        <v>98</v>
      </c>
      <c r="AY1455" s="17" t="s">
        <v>233</v>
      </c>
      <c r="BE1455" s="17"/>
      <c r="BH1455" s="17"/>
      <c r="BK1455" s="92">
        <v>30.5</v>
      </c>
      <c r="BL1455">
        <v>1</v>
      </c>
      <c r="BM1455">
        <v>0</v>
      </c>
      <c r="BN1455" s="179">
        <v>0</v>
      </c>
      <c r="BO1455" s="179">
        <v>0</v>
      </c>
      <c r="BP1455" s="179">
        <v>0</v>
      </c>
      <c r="BQ1455" s="179">
        <v>0</v>
      </c>
      <c r="BR1455" s="179">
        <v>0</v>
      </c>
      <c r="BS1455" s="17">
        <v>0</v>
      </c>
      <c r="BT1455" s="179">
        <v>0</v>
      </c>
      <c r="BU1455" s="179">
        <v>0</v>
      </c>
      <c r="BV1455" s="179">
        <v>0</v>
      </c>
      <c r="BW1455" s="17">
        <v>1</v>
      </c>
      <c r="BX1455" s="179">
        <v>0</v>
      </c>
      <c r="BY1455" s="179">
        <v>0</v>
      </c>
      <c r="BZ1455" s="179">
        <v>0</v>
      </c>
      <c r="CA1455" s="179">
        <v>0</v>
      </c>
      <c r="CB1455" s="17">
        <v>0</v>
      </c>
      <c r="CC1455" s="179">
        <v>0</v>
      </c>
      <c r="CD1455" s="179">
        <v>0</v>
      </c>
      <c r="CE1455" s="179">
        <v>1</v>
      </c>
      <c r="CF1455" s="179">
        <v>0</v>
      </c>
      <c r="CG1455" s="179">
        <v>1</v>
      </c>
      <c r="CH1455" s="179">
        <v>0</v>
      </c>
      <c r="CI1455" s="179">
        <v>0</v>
      </c>
      <c r="CJ1455" s="179">
        <v>0</v>
      </c>
      <c r="CK1455" s="179">
        <v>0</v>
      </c>
      <c r="CL1455" s="179">
        <v>0</v>
      </c>
      <c r="CM1455" s="17">
        <v>0</v>
      </c>
      <c r="CX1455" s="33" t="s">
        <v>85</v>
      </c>
    </row>
    <row r="1456" spans="1:102" x14ac:dyDescent="0.25">
      <c r="A1456">
        <v>1455</v>
      </c>
      <c r="B1456">
        <v>90</v>
      </c>
      <c r="C1456" s="24" t="s">
        <v>4330</v>
      </c>
      <c r="D1456" s="12">
        <v>8.9555415120525339</v>
      </c>
      <c r="E1456" s="13">
        <v>0.85164139193367339</v>
      </c>
      <c r="F1456" s="7">
        <v>10.515625</v>
      </c>
      <c r="G1456" s="7">
        <f t="shared" si="388"/>
        <v>8.1039001201188601</v>
      </c>
      <c r="H1456" s="15">
        <f t="shared" si="389"/>
        <v>9.8071829039862077</v>
      </c>
      <c r="I1456" s="11">
        <f t="shared" si="392"/>
        <v>0.28613777472451407</v>
      </c>
      <c r="J1456" s="32">
        <f t="shared" si="393"/>
        <v>2.72107244908899E-2</v>
      </c>
      <c r="K1456" s="32">
        <f t="shared" si="394"/>
        <v>36.75021590604095</v>
      </c>
      <c r="L1456" s="8">
        <v>1</v>
      </c>
      <c r="M1456" s="9">
        <v>0</v>
      </c>
      <c r="N1456" s="8">
        <v>0</v>
      </c>
      <c r="O1456" s="9">
        <v>0</v>
      </c>
      <c r="P1456" s="9">
        <v>0</v>
      </c>
      <c r="Q1456" s="9">
        <v>1</v>
      </c>
      <c r="R1456" s="9">
        <v>0</v>
      </c>
      <c r="S1456" s="8">
        <v>1272</v>
      </c>
      <c r="T1456" s="9">
        <v>31</v>
      </c>
      <c r="U1456" s="9">
        <f t="shared" si="395"/>
        <v>1240</v>
      </c>
      <c r="V1456" s="9">
        <f t="shared" si="385"/>
        <v>18</v>
      </c>
      <c r="W1456" s="7">
        <v>17</v>
      </c>
      <c r="X1456" s="7">
        <f t="shared" si="396"/>
        <v>8.4</v>
      </c>
      <c r="Y1456" s="9">
        <v>0</v>
      </c>
      <c r="Z1456" s="9">
        <v>1</v>
      </c>
      <c r="AA1456" s="9">
        <v>1</v>
      </c>
      <c r="AB1456" s="9">
        <v>0</v>
      </c>
      <c r="AC1456" s="9">
        <v>0</v>
      </c>
      <c r="AD1456" s="29">
        <v>0</v>
      </c>
      <c r="AE1456" s="187">
        <v>0</v>
      </c>
      <c r="AF1456" s="9">
        <v>0</v>
      </c>
      <c r="AG1456" s="29">
        <v>1</v>
      </c>
      <c r="AH1456" s="9">
        <v>0</v>
      </c>
      <c r="AI1456" s="29">
        <v>1</v>
      </c>
      <c r="AJ1456" s="20">
        <v>1994</v>
      </c>
      <c r="AK1456" s="32">
        <v>0</v>
      </c>
      <c r="AL1456" s="32">
        <v>7.5999999999999998E-2</v>
      </c>
      <c r="AM1456" s="32">
        <v>0.22</v>
      </c>
      <c r="AN1456" s="42">
        <f t="shared" si="397"/>
        <v>0.70400000000000007</v>
      </c>
      <c r="AO1456" s="41">
        <v>1</v>
      </c>
      <c r="AP1456" s="17">
        <v>0</v>
      </c>
      <c r="AQ1456">
        <v>0</v>
      </c>
      <c r="AR1456" s="39">
        <f t="shared" si="398"/>
        <v>1</v>
      </c>
      <c r="AS1456" t="s">
        <v>98</v>
      </c>
      <c r="AT1456" s="39" t="s">
        <v>98</v>
      </c>
      <c r="AV1456" s="17"/>
      <c r="AW1456" t="s">
        <v>98</v>
      </c>
      <c r="AX1456" s="17" t="s">
        <v>98</v>
      </c>
      <c r="AY1456" s="17" t="s">
        <v>233</v>
      </c>
      <c r="BE1456" s="17"/>
      <c r="BH1456" s="17"/>
      <c r="BK1456" s="92">
        <v>30.5</v>
      </c>
      <c r="BL1456">
        <v>1</v>
      </c>
      <c r="BM1456">
        <v>0</v>
      </c>
      <c r="BN1456" s="179">
        <v>0</v>
      </c>
      <c r="BO1456" s="179">
        <v>0</v>
      </c>
      <c r="BP1456" s="179">
        <v>0</v>
      </c>
      <c r="BQ1456" s="179">
        <v>0</v>
      </c>
      <c r="BR1456" s="179">
        <v>0</v>
      </c>
      <c r="BS1456" s="17">
        <v>0</v>
      </c>
      <c r="BT1456" s="179">
        <v>0</v>
      </c>
      <c r="BU1456" s="179">
        <v>0</v>
      </c>
      <c r="BV1456" s="179">
        <v>0</v>
      </c>
      <c r="BW1456" s="17">
        <v>1</v>
      </c>
      <c r="BX1456" s="179">
        <v>0</v>
      </c>
      <c r="BY1456" s="179">
        <v>0</v>
      </c>
      <c r="BZ1456" s="179">
        <v>0</v>
      </c>
      <c r="CA1456" s="179">
        <v>0</v>
      </c>
      <c r="CB1456" s="17">
        <v>0</v>
      </c>
      <c r="CC1456" s="179">
        <v>0</v>
      </c>
      <c r="CD1456" s="179">
        <v>0</v>
      </c>
      <c r="CE1456" s="179">
        <v>1</v>
      </c>
      <c r="CF1456" s="179">
        <v>0</v>
      </c>
      <c r="CG1456" s="179">
        <v>1</v>
      </c>
      <c r="CH1456" s="179">
        <v>0</v>
      </c>
      <c r="CI1456" s="179">
        <v>0</v>
      </c>
      <c r="CJ1456" s="179">
        <v>0</v>
      </c>
      <c r="CK1456" s="179">
        <v>0</v>
      </c>
      <c r="CL1456" s="179">
        <v>0</v>
      </c>
      <c r="CM1456" s="17">
        <v>0</v>
      </c>
      <c r="CX1456" s="33" t="s">
        <v>85</v>
      </c>
    </row>
    <row r="1457" spans="1:102" x14ac:dyDescent="0.25">
      <c r="A1457">
        <v>1456</v>
      </c>
      <c r="B1457">
        <v>91</v>
      </c>
      <c r="C1457" s="24" t="s">
        <v>4338</v>
      </c>
      <c r="D1457" s="12">
        <v>2.8</v>
      </c>
      <c r="E1457" s="13">
        <v>0.3</v>
      </c>
      <c r="F1457" s="7">
        <f>D1457/E1457</f>
        <v>9.3333333333333339</v>
      </c>
      <c r="G1457" s="7">
        <f t="shared" si="388"/>
        <v>2.5</v>
      </c>
      <c r="H1457" s="15">
        <f t="shared" si="389"/>
        <v>3.0999999999999996</v>
      </c>
      <c r="I1457" s="11">
        <f t="shared" si="392"/>
        <v>0.14415190435277792</v>
      </c>
      <c r="J1457" s="32">
        <f t="shared" si="393"/>
        <v>1.544484689494049E-2</v>
      </c>
      <c r="K1457" s="32">
        <f t="shared" si="394"/>
        <v>64.746514277689968</v>
      </c>
      <c r="L1457" s="8">
        <v>0</v>
      </c>
      <c r="M1457" s="9">
        <v>1</v>
      </c>
      <c r="N1457" s="8">
        <v>0</v>
      </c>
      <c r="O1457" s="9">
        <v>0</v>
      </c>
      <c r="P1457" s="9">
        <v>0</v>
      </c>
      <c r="Q1457" s="9">
        <v>0</v>
      </c>
      <c r="R1457" s="9">
        <v>1</v>
      </c>
      <c r="S1457" s="8">
        <v>4111</v>
      </c>
      <c r="T1457" s="9">
        <v>5</v>
      </c>
      <c r="U1457" s="9">
        <f t="shared" si="395"/>
        <v>4105</v>
      </c>
      <c r="V1457" s="9">
        <f t="shared" si="385"/>
        <v>20</v>
      </c>
      <c r="W1457" s="7">
        <v>10.742000000000001</v>
      </c>
      <c r="X1457" s="7">
        <v>21.39</v>
      </c>
      <c r="Y1457" s="9">
        <v>1</v>
      </c>
      <c r="Z1457" s="9">
        <v>0</v>
      </c>
      <c r="AA1457" s="9">
        <v>0</v>
      </c>
      <c r="AB1457" s="9">
        <v>0</v>
      </c>
      <c r="AC1457" s="9">
        <v>1</v>
      </c>
      <c r="AD1457" s="29">
        <v>0</v>
      </c>
      <c r="AE1457" s="187">
        <v>0</v>
      </c>
      <c r="AF1457" s="9">
        <v>0</v>
      </c>
      <c r="AG1457" s="29">
        <v>1</v>
      </c>
      <c r="AH1457" s="9">
        <v>0</v>
      </c>
      <c r="AI1457" s="29">
        <v>1</v>
      </c>
      <c r="AJ1457" s="20">
        <v>1985</v>
      </c>
      <c r="AK1457" s="32">
        <v>8.0399999999999999E-2</v>
      </c>
      <c r="AL1457" s="32">
        <v>0.15509999999999999</v>
      </c>
      <c r="AM1457" s="32">
        <v>0.60539999999999994</v>
      </c>
      <c r="AN1457" s="42">
        <v>0.15909999999999999</v>
      </c>
      <c r="AO1457" s="185">
        <f>1-AP1457</f>
        <v>0.72199999999999998</v>
      </c>
      <c r="AP1457" s="17">
        <v>0.27800000000000002</v>
      </c>
      <c r="AQ1457" s="38">
        <f>1-AR1457</f>
        <v>0.51800000000000002</v>
      </c>
      <c r="AR1457" s="39">
        <v>0.48199999999999998</v>
      </c>
      <c r="AS1457" s="38">
        <v>0.33943833943833945</v>
      </c>
      <c r="AT1457" s="39">
        <f>1-AS1457</f>
        <v>0.66056166056166055</v>
      </c>
      <c r="AV1457" s="17"/>
      <c r="AW1457" t="s">
        <v>98</v>
      </c>
      <c r="AX1457" s="17" t="s">
        <v>98</v>
      </c>
      <c r="AY1457" s="17" t="s">
        <v>547</v>
      </c>
      <c r="BE1457" s="17"/>
      <c r="BH1457" s="17"/>
      <c r="BK1457" s="92">
        <f>X1457+W1457+6</f>
        <v>38.132000000000005</v>
      </c>
      <c r="BL1457">
        <v>1</v>
      </c>
      <c r="BM1457">
        <v>0</v>
      </c>
      <c r="BN1457" s="179">
        <v>0</v>
      </c>
      <c r="BO1457" s="179">
        <v>0</v>
      </c>
      <c r="BP1457" s="179">
        <v>0</v>
      </c>
      <c r="BQ1457" s="179">
        <v>0</v>
      </c>
      <c r="BR1457" s="179">
        <v>0</v>
      </c>
      <c r="BS1457" s="17">
        <v>0</v>
      </c>
      <c r="BT1457" s="179">
        <v>0</v>
      </c>
      <c r="BU1457" s="179">
        <v>0</v>
      </c>
      <c r="BV1457" s="179">
        <v>1</v>
      </c>
      <c r="BW1457" s="17">
        <v>0</v>
      </c>
      <c r="BX1457" s="179">
        <v>0</v>
      </c>
      <c r="BY1457" s="179">
        <v>0</v>
      </c>
      <c r="BZ1457" s="179">
        <v>0</v>
      </c>
      <c r="CA1457" s="179">
        <v>0</v>
      </c>
      <c r="CB1457" s="17">
        <v>0</v>
      </c>
      <c r="CC1457" s="179">
        <v>0</v>
      </c>
      <c r="CD1457" s="179">
        <v>0</v>
      </c>
      <c r="CE1457" s="179">
        <v>1</v>
      </c>
      <c r="CF1457" s="179">
        <v>1</v>
      </c>
      <c r="CG1457" s="179">
        <v>0</v>
      </c>
      <c r="CH1457" s="179">
        <v>0</v>
      </c>
      <c r="CI1457" s="179">
        <v>1</v>
      </c>
      <c r="CJ1457" s="179">
        <v>0</v>
      </c>
      <c r="CK1457" s="179">
        <v>0</v>
      </c>
      <c r="CL1457" s="179">
        <v>0</v>
      </c>
      <c r="CM1457" s="17">
        <v>0</v>
      </c>
      <c r="CX1457" s="33" t="s">
        <v>85</v>
      </c>
    </row>
    <row r="1458" spans="1:102" x14ac:dyDescent="0.25">
      <c r="A1458">
        <v>1457</v>
      </c>
      <c r="B1458">
        <v>91</v>
      </c>
      <c r="C1458" s="24" t="s">
        <v>4338</v>
      </c>
      <c r="D1458" s="12">
        <v>3.9</v>
      </c>
      <c r="E1458" s="13">
        <v>0.4</v>
      </c>
      <c r="F1458" s="7">
        <f t="shared" ref="F1458:F1476" si="399">D1458/E1458</f>
        <v>9.75</v>
      </c>
      <c r="G1458" s="7">
        <f t="shared" ref="G1458:G1476" si="400">D1458-E1458</f>
        <v>3.5</v>
      </c>
      <c r="H1458" s="15">
        <f t="shared" ref="H1458:H1476" si="401">D1458+E1458</f>
        <v>4.3</v>
      </c>
      <c r="I1458" s="11">
        <f t="shared" si="392"/>
        <v>0.15682899347119775</v>
      </c>
      <c r="J1458" s="32">
        <f t="shared" si="393"/>
        <v>1.6085024971404897E-2</v>
      </c>
      <c r="K1458" s="32">
        <f t="shared" si="394"/>
        <v>62.169626828540636</v>
      </c>
      <c r="L1458" s="8">
        <v>0</v>
      </c>
      <c r="M1458" s="9">
        <v>1</v>
      </c>
      <c r="N1458" s="8">
        <v>0</v>
      </c>
      <c r="O1458" s="9">
        <v>0</v>
      </c>
      <c r="P1458" s="9">
        <v>0</v>
      </c>
      <c r="Q1458" s="9">
        <v>0</v>
      </c>
      <c r="R1458" s="9">
        <v>1</v>
      </c>
      <c r="S1458" s="8">
        <v>3776</v>
      </c>
      <c r="T1458" s="9">
        <v>5</v>
      </c>
      <c r="U1458" s="9">
        <f t="shared" si="395"/>
        <v>3770</v>
      </c>
      <c r="V1458" s="9">
        <f t="shared" si="385"/>
        <v>20</v>
      </c>
      <c r="W1458" s="7">
        <v>11.212</v>
      </c>
      <c r="X1458" s="7">
        <v>20.901</v>
      </c>
      <c r="Y1458" s="9">
        <v>1</v>
      </c>
      <c r="Z1458" s="9">
        <v>0</v>
      </c>
      <c r="AA1458" s="9">
        <v>0</v>
      </c>
      <c r="AB1458" s="9">
        <v>0</v>
      </c>
      <c r="AC1458" s="9">
        <v>1</v>
      </c>
      <c r="AD1458" s="29">
        <v>0</v>
      </c>
      <c r="AE1458" s="187">
        <v>0</v>
      </c>
      <c r="AF1458" s="9">
        <v>0</v>
      </c>
      <c r="AG1458" s="29">
        <v>1</v>
      </c>
      <c r="AH1458" s="9">
        <v>0</v>
      </c>
      <c r="AI1458" s="29">
        <v>1</v>
      </c>
      <c r="AJ1458" s="20">
        <v>1990</v>
      </c>
      <c r="AK1458" s="32">
        <v>4.24E-2</v>
      </c>
      <c r="AL1458" s="32">
        <v>0.1245</v>
      </c>
      <c r="AM1458" s="32">
        <v>0.66080000000000005</v>
      </c>
      <c r="AN1458" s="42">
        <v>0.17219999999999996</v>
      </c>
      <c r="AO1458" s="185">
        <f t="shared" ref="AO1458:AO1476" si="402">1-AP1458</f>
        <v>0.72199999999999998</v>
      </c>
      <c r="AP1458" s="17">
        <v>0.27800000000000002</v>
      </c>
      <c r="AQ1458" s="38">
        <f t="shared" ref="AQ1458:AQ1476" si="403">1-AR1458</f>
        <v>0.52500000000000002</v>
      </c>
      <c r="AR1458" s="39">
        <v>0.47499999999999998</v>
      </c>
      <c r="AS1458" s="38">
        <v>0.33943833943833945</v>
      </c>
      <c r="AT1458" s="39">
        <f t="shared" ref="AT1458:AT1476" si="404">1-AS1458</f>
        <v>0.66056166056166055</v>
      </c>
      <c r="AV1458" s="17"/>
      <c r="AW1458" t="s">
        <v>98</v>
      </c>
      <c r="AX1458" s="17" t="s">
        <v>98</v>
      </c>
      <c r="AY1458" s="17" t="s">
        <v>547</v>
      </c>
      <c r="BE1458" s="17"/>
      <c r="BH1458" s="17"/>
      <c r="BK1458" s="92">
        <f t="shared" ref="BK1458:BK1476" si="405">X1458+W1458+6</f>
        <v>38.113</v>
      </c>
      <c r="BL1458">
        <v>1</v>
      </c>
      <c r="BM1458">
        <v>0</v>
      </c>
      <c r="BN1458" s="179">
        <v>0</v>
      </c>
      <c r="BO1458" s="179">
        <v>0</v>
      </c>
      <c r="BP1458" s="179">
        <v>0</v>
      </c>
      <c r="BQ1458" s="179">
        <v>0</v>
      </c>
      <c r="BR1458" s="179">
        <v>0</v>
      </c>
      <c r="BS1458" s="17">
        <v>0</v>
      </c>
      <c r="BT1458" s="179">
        <v>0</v>
      </c>
      <c r="BU1458" s="179">
        <v>0</v>
      </c>
      <c r="BV1458" s="179">
        <v>1</v>
      </c>
      <c r="BW1458" s="17">
        <v>0</v>
      </c>
      <c r="BX1458" s="179">
        <v>0</v>
      </c>
      <c r="BY1458" s="179">
        <v>0</v>
      </c>
      <c r="BZ1458" s="179">
        <v>0</v>
      </c>
      <c r="CA1458" s="179">
        <v>0</v>
      </c>
      <c r="CB1458" s="17">
        <v>0</v>
      </c>
      <c r="CC1458" s="179">
        <v>0</v>
      </c>
      <c r="CD1458" s="179">
        <v>0</v>
      </c>
      <c r="CE1458" s="179">
        <v>1</v>
      </c>
      <c r="CF1458" s="179">
        <v>1</v>
      </c>
      <c r="CG1458" s="179">
        <v>0</v>
      </c>
      <c r="CH1458" s="179">
        <v>0</v>
      </c>
      <c r="CI1458" s="179">
        <v>1</v>
      </c>
      <c r="CJ1458" s="179">
        <v>0</v>
      </c>
      <c r="CK1458" s="179">
        <v>0</v>
      </c>
      <c r="CL1458" s="179">
        <v>0</v>
      </c>
      <c r="CM1458" s="17">
        <v>0</v>
      </c>
      <c r="CX1458" s="33" t="s">
        <v>85</v>
      </c>
    </row>
    <row r="1459" spans="1:102" x14ac:dyDescent="0.25">
      <c r="A1459">
        <v>1458</v>
      </c>
      <c r="B1459">
        <v>91</v>
      </c>
      <c r="C1459" s="24" t="s">
        <v>4338</v>
      </c>
      <c r="D1459" s="12">
        <v>8.1</v>
      </c>
      <c r="E1459" s="13">
        <v>0.7</v>
      </c>
      <c r="F1459" s="7">
        <f t="shared" si="399"/>
        <v>11.571428571428571</v>
      </c>
      <c r="G1459" s="7">
        <f t="shared" si="400"/>
        <v>7.3999999999999995</v>
      </c>
      <c r="H1459" s="15">
        <f t="shared" si="401"/>
        <v>8.7999999999999989</v>
      </c>
      <c r="I1459" s="11">
        <f t="shared" si="392"/>
        <v>0.19219367272872254</v>
      </c>
      <c r="J1459" s="32">
        <f t="shared" si="393"/>
        <v>1.6609329741988366E-2</v>
      </c>
      <c r="K1459" s="32">
        <f t="shared" si="394"/>
        <v>60.207125485142321</v>
      </c>
      <c r="L1459" s="8">
        <v>0</v>
      </c>
      <c r="M1459" s="9">
        <v>1</v>
      </c>
      <c r="N1459" s="8">
        <v>0</v>
      </c>
      <c r="O1459" s="9">
        <v>0</v>
      </c>
      <c r="P1459" s="9">
        <v>0</v>
      </c>
      <c r="Q1459" s="9">
        <v>0</v>
      </c>
      <c r="R1459" s="9">
        <v>1</v>
      </c>
      <c r="S1459" s="8">
        <v>3497</v>
      </c>
      <c r="T1459" s="9">
        <v>5</v>
      </c>
      <c r="U1459" s="9">
        <f t="shared" si="395"/>
        <v>3491</v>
      </c>
      <c r="V1459" s="9">
        <f t="shared" si="385"/>
        <v>20</v>
      </c>
      <c r="W1459" s="7">
        <v>11.773999999999999</v>
      </c>
      <c r="X1459" s="7">
        <v>20.407</v>
      </c>
      <c r="Y1459" s="9">
        <v>1</v>
      </c>
      <c r="Z1459" s="9">
        <v>0</v>
      </c>
      <c r="AA1459" s="9">
        <v>0</v>
      </c>
      <c r="AB1459" s="9">
        <v>0</v>
      </c>
      <c r="AC1459" s="9">
        <v>1</v>
      </c>
      <c r="AD1459" s="29">
        <v>0</v>
      </c>
      <c r="AE1459" s="187">
        <v>0</v>
      </c>
      <c r="AF1459" s="9">
        <v>0</v>
      </c>
      <c r="AG1459" s="29">
        <v>1</v>
      </c>
      <c r="AH1459" s="9">
        <v>0</v>
      </c>
      <c r="AI1459" s="29">
        <v>1</v>
      </c>
      <c r="AJ1459" s="20">
        <v>1996</v>
      </c>
      <c r="AK1459" s="32">
        <v>9.4000000000000004E-3</v>
      </c>
      <c r="AL1459" s="32">
        <v>8.9700000000000002E-2</v>
      </c>
      <c r="AM1459" s="32">
        <v>0.68440000000000001</v>
      </c>
      <c r="AN1459" s="42">
        <v>0.2165</v>
      </c>
      <c r="AO1459" s="185">
        <f t="shared" si="402"/>
        <v>0.72199999999999998</v>
      </c>
      <c r="AP1459" s="17">
        <v>0.27800000000000002</v>
      </c>
      <c r="AQ1459" s="38">
        <f t="shared" si="403"/>
        <v>0.495</v>
      </c>
      <c r="AR1459" s="39">
        <v>0.505</v>
      </c>
      <c r="AS1459" s="38">
        <v>0.33943833943833945</v>
      </c>
      <c r="AT1459" s="39">
        <f t="shared" si="404"/>
        <v>0.66056166056166055</v>
      </c>
      <c r="AV1459" s="17"/>
      <c r="AW1459" t="s">
        <v>98</v>
      </c>
      <c r="AX1459" s="17" t="s">
        <v>98</v>
      </c>
      <c r="AY1459" s="17" t="s">
        <v>547</v>
      </c>
      <c r="BE1459" s="17"/>
      <c r="BH1459" s="17"/>
      <c r="BK1459" s="92">
        <f t="shared" si="405"/>
        <v>38.180999999999997</v>
      </c>
      <c r="BL1459">
        <v>1</v>
      </c>
      <c r="BM1459">
        <v>0</v>
      </c>
      <c r="BN1459" s="179">
        <v>0</v>
      </c>
      <c r="BO1459" s="179">
        <v>0</v>
      </c>
      <c r="BP1459" s="179">
        <v>0</v>
      </c>
      <c r="BQ1459" s="179">
        <v>0</v>
      </c>
      <c r="BR1459" s="179">
        <v>0</v>
      </c>
      <c r="BS1459" s="17">
        <v>0</v>
      </c>
      <c r="BT1459" s="179">
        <v>0</v>
      </c>
      <c r="BU1459" s="179">
        <v>0</v>
      </c>
      <c r="BV1459" s="179">
        <v>1</v>
      </c>
      <c r="BW1459" s="17">
        <v>0</v>
      </c>
      <c r="BX1459" s="179">
        <v>0</v>
      </c>
      <c r="BY1459" s="179">
        <v>0</v>
      </c>
      <c r="BZ1459" s="179">
        <v>0</v>
      </c>
      <c r="CA1459" s="179">
        <v>0</v>
      </c>
      <c r="CB1459" s="17">
        <v>0</v>
      </c>
      <c r="CC1459" s="179">
        <v>0</v>
      </c>
      <c r="CD1459" s="179">
        <v>0</v>
      </c>
      <c r="CE1459" s="179">
        <v>1</v>
      </c>
      <c r="CF1459" s="179">
        <v>1</v>
      </c>
      <c r="CG1459" s="179">
        <v>0</v>
      </c>
      <c r="CH1459" s="179">
        <v>0</v>
      </c>
      <c r="CI1459" s="179">
        <v>1</v>
      </c>
      <c r="CJ1459" s="179">
        <v>0</v>
      </c>
      <c r="CK1459" s="179">
        <v>0</v>
      </c>
      <c r="CL1459" s="179">
        <v>0</v>
      </c>
      <c r="CM1459" s="17">
        <v>0</v>
      </c>
      <c r="CX1459" s="33" t="s">
        <v>85</v>
      </c>
    </row>
    <row r="1460" spans="1:102" x14ac:dyDescent="0.25">
      <c r="A1460">
        <v>1459</v>
      </c>
      <c r="B1460">
        <v>91</v>
      </c>
      <c r="C1460" s="24" t="s">
        <v>4338</v>
      </c>
      <c r="D1460" s="12">
        <v>9.1</v>
      </c>
      <c r="E1460" s="13">
        <v>0.6</v>
      </c>
      <c r="F1460" s="7">
        <f t="shared" si="399"/>
        <v>15.166666666666666</v>
      </c>
      <c r="G1460" s="7">
        <f t="shared" si="400"/>
        <v>8.5</v>
      </c>
      <c r="H1460" s="15">
        <f t="shared" si="401"/>
        <v>9.6999999999999993</v>
      </c>
      <c r="I1460" s="11">
        <f t="shared" si="392"/>
        <v>0.25433584351173949</v>
      </c>
      <c r="J1460" s="32">
        <f t="shared" si="393"/>
        <v>1.6769396275499306E-2</v>
      </c>
      <c r="K1460" s="32">
        <f t="shared" si="394"/>
        <v>59.632438972238738</v>
      </c>
      <c r="L1460" s="8">
        <v>0</v>
      </c>
      <c r="M1460" s="9">
        <v>1</v>
      </c>
      <c r="N1460" s="8">
        <v>0</v>
      </c>
      <c r="O1460" s="9">
        <v>0</v>
      </c>
      <c r="P1460" s="9">
        <v>0</v>
      </c>
      <c r="Q1460" s="9">
        <v>0</v>
      </c>
      <c r="R1460" s="9">
        <v>1</v>
      </c>
      <c r="S1460" s="8">
        <v>3332</v>
      </c>
      <c r="T1460" s="9">
        <v>5</v>
      </c>
      <c r="U1460" s="9">
        <f t="shared" si="395"/>
        <v>3326</v>
      </c>
      <c r="V1460" s="9">
        <f t="shared" si="385"/>
        <v>20</v>
      </c>
      <c r="W1460" s="7">
        <v>11.879</v>
      </c>
      <c r="X1460" s="7">
        <v>20.431000000000001</v>
      </c>
      <c r="Y1460" s="9">
        <v>1</v>
      </c>
      <c r="Z1460" s="9">
        <v>0</v>
      </c>
      <c r="AA1460" s="9">
        <v>0</v>
      </c>
      <c r="AB1460" s="9">
        <v>0</v>
      </c>
      <c r="AC1460" s="9">
        <v>1</v>
      </c>
      <c r="AD1460" s="29">
        <v>0</v>
      </c>
      <c r="AE1460" s="187">
        <v>0</v>
      </c>
      <c r="AF1460" s="9">
        <v>0</v>
      </c>
      <c r="AG1460" s="29">
        <v>1</v>
      </c>
      <c r="AH1460" s="9">
        <v>0</v>
      </c>
      <c r="AI1460" s="29">
        <v>1</v>
      </c>
      <c r="AJ1460" s="20">
        <v>1998</v>
      </c>
      <c r="AK1460" s="32">
        <v>5.7000000000000002E-3</v>
      </c>
      <c r="AL1460" s="32">
        <v>7.7600000000000002E-2</v>
      </c>
      <c r="AM1460" s="32">
        <v>0.70040000000000002</v>
      </c>
      <c r="AN1460" s="42">
        <v>0.21630000000000002</v>
      </c>
      <c r="AO1460" s="185">
        <f t="shared" si="402"/>
        <v>0.70500000000000007</v>
      </c>
      <c r="AP1460" s="17">
        <v>0.29499999999999998</v>
      </c>
      <c r="AQ1460" s="38">
        <f t="shared" si="403"/>
        <v>0.499</v>
      </c>
      <c r="AR1460" s="39">
        <v>0.501</v>
      </c>
      <c r="AS1460" s="38">
        <v>0.36330049261083741</v>
      </c>
      <c r="AT1460" s="39">
        <f t="shared" si="404"/>
        <v>0.63669950738916259</v>
      </c>
      <c r="AV1460" s="17"/>
      <c r="AW1460" t="s">
        <v>98</v>
      </c>
      <c r="AX1460" s="17" t="s">
        <v>98</v>
      </c>
      <c r="AY1460" s="17" t="s">
        <v>547</v>
      </c>
      <c r="BE1460" s="17"/>
      <c r="BH1460" s="17"/>
      <c r="BK1460" s="92">
        <f t="shared" si="405"/>
        <v>38.31</v>
      </c>
      <c r="BL1460">
        <v>1</v>
      </c>
      <c r="BM1460">
        <v>0</v>
      </c>
      <c r="BN1460" s="179">
        <v>0</v>
      </c>
      <c r="BO1460" s="179">
        <v>0</v>
      </c>
      <c r="BP1460" s="179">
        <v>0</v>
      </c>
      <c r="BQ1460" s="179">
        <v>0</v>
      </c>
      <c r="BR1460" s="179">
        <v>0</v>
      </c>
      <c r="BS1460" s="17">
        <v>0</v>
      </c>
      <c r="BT1460" s="179">
        <v>0</v>
      </c>
      <c r="BU1460" s="179">
        <v>0</v>
      </c>
      <c r="BV1460" s="179">
        <v>1</v>
      </c>
      <c r="BW1460" s="17">
        <v>0</v>
      </c>
      <c r="BX1460" s="179">
        <v>0</v>
      </c>
      <c r="BY1460" s="179">
        <v>0</v>
      </c>
      <c r="BZ1460" s="179">
        <v>0</v>
      </c>
      <c r="CA1460" s="179">
        <v>0</v>
      </c>
      <c r="CB1460" s="17">
        <v>0</v>
      </c>
      <c r="CC1460" s="179">
        <v>0</v>
      </c>
      <c r="CD1460" s="179">
        <v>0</v>
      </c>
      <c r="CE1460" s="179">
        <v>1</v>
      </c>
      <c r="CF1460" s="179">
        <v>1</v>
      </c>
      <c r="CG1460" s="179">
        <v>0</v>
      </c>
      <c r="CH1460" s="179">
        <v>0</v>
      </c>
      <c r="CI1460" s="179">
        <v>1</v>
      </c>
      <c r="CJ1460" s="179">
        <v>0</v>
      </c>
      <c r="CK1460" s="179">
        <v>0</v>
      </c>
      <c r="CL1460" s="179">
        <v>0</v>
      </c>
      <c r="CM1460" s="17">
        <v>0</v>
      </c>
      <c r="CX1460" s="33" t="s">
        <v>85</v>
      </c>
    </row>
    <row r="1461" spans="1:102" x14ac:dyDescent="0.25">
      <c r="A1461">
        <v>1460</v>
      </c>
      <c r="B1461">
        <v>91</v>
      </c>
      <c r="C1461" s="24" t="s">
        <v>4338</v>
      </c>
      <c r="D1461" s="12">
        <v>9.3000000000000007</v>
      </c>
      <c r="E1461" s="13">
        <v>0.7</v>
      </c>
      <c r="F1461" s="7">
        <f t="shared" si="399"/>
        <v>13.285714285714288</v>
      </c>
      <c r="G1461" s="7">
        <f t="shared" si="400"/>
        <v>8.6000000000000014</v>
      </c>
      <c r="H1461" s="15">
        <f t="shared" si="401"/>
        <v>10</v>
      </c>
      <c r="I1461" s="11">
        <f t="shared" si="392"/>
        <v>0.22990240854722813</v>
      </c>
      <c r="J1461" s="32">
        <f t="shared" si="393"/>
        <v>1.7304482363769854E-2</v>
      </c>
      <c r="K1461" s="32">
        <f t="shared" si="394"/>
        <v>57.788495430160083</v>
      </c>
      <c r="L1461" s="8">
        <v>0</v>
      </c>
      <c r="M1461" s="9">
        <v>1</v>
      </c>
      <c r="N1461" s="8">
        <v>0</v>
      </c>
      <c r="O1461" s="9">
        <v>0</v>
      </c>
      <c r="P1461" s="9">
        <v>0</v>
      </c>
      <c r="Q1461" s="9">
        <v>0</v>
      </c>
      <c r="R1461" s="9">
        <v>1</v>
      </c>
      <c r="S1461" s="8">
        <v>3169</v>
      </c>
      <c r="T1461" s="9">
        <v>5</v>
      </c>
      <c r="U1461" s="9">
        <f t="shared" si="395"/>
        <v>3163</v>
      </c>
      <c r="V1461" s="9">
        <f t="shared" si="385"/>
        <v>20</v>
      </c>
      <c r="W1461" s="7">
        <v>11.911</v>
      </c>
      <c r="X1461" s="7">
        <v>20.562000000000001</v>
      </c>
      <c r="Y1461" s="9">
        <v>1</v>
      </c>
      <c r="Z1461" s="9">
        <v>0</v>
      </c>
      <c r="AA1461" s="9">
        <v>0</v>
      </c>
      <c r="AB1461" s="9">
        <v>0</v>
      </c>
      <c r="AC1461" s="9">
        <v>1</v>
      </c>
      <c r="AD1461" s="29">
        <v>0</v>
      </c>
      <c r="AE1461" s="187">
        <v>0</v>
      </c>
      <c r="AF1461" s="9">
        <v>0</v>
      </c>
      <c r="AG1461" s="29">
        <v>1</v>
      </c>
      <c r="AH1461" s="9">
        <v>0</v>
      </c>
      <c r="AI1461" s="29">
        <v>1</v>
      </c>
      <c r="AJ1461" s="20">
        <v>2000</v>
      </c>
      <c r="AK1461" s="32">
        <v>3.0999999999999999E-3</v>
      </c>
      <c r="AL1461" s="32">
        <v>6.9599999999999995E-2</v>
      </c>
      <c r="AM1461" s="32">
        <v>0.71830000000000005</v>
      </c>
      <c r="AN1461" s="42">
        <v>0.20900000000000002</v>
      </c>
      <c r="AO1461" s="185">
        <f t="shared" si="402"/>
        <v>0.66300000000000003</v>
      </c>
      <c r="AP1461" s="17">
        <v>0.33700000000000002</v>
      </c>
      <c r="AQ1461" s="38">
        <f t="shared" si="403"/>
        <v>0.50900000000000001</v>
      </c>
      <c r="AR1461" s="39">
        <v>0.49099999999999999</v>
      </c>
      <c r="AS1461" s="38">
        <v>0.40947752126366954</v>
      </c>
      <c r="AT1461" s="39">
        <f t="shared" si="404"/>
        <v>0.59052247873633046</v>
      </c>
      <c r="AV1461" s="17"/>
      <c r="AW1461" t="s">
        <v>98</v>
      </c>
      <c r="AX1461" s="17" t="s">
        <v>98</v>
      </c>
      <c r="AY1461" s="17" t="s">
        <v>547</v>
      </c>
      <c r="BE1461" s="17"/>
      <c r="BH1461" s="17"/>
      <c r="BK1461" s="92">
        <f t="shared" si="405"/>
        <v>38.472999999999999</v>
      </c>
      <c r="BL1461">
        <v>1</v>
      </c>
      <c r="BM1461">
        <v>0</v>
      </c>
      <c r="BN1461" s="179">
        <v>0</v>
      </c>
      <c r="BO1461" s="179">
        <v>0</v>
      </c>
      <c r="BP1461" s="179">
        <v>0</v>
      </c>
      <c r="BQ1461" s="179">
        <v>0</v>
      </c>
      <c r="BR1461" s="179">
        <v>0</v>
      </c>
      <c r="BS1461" s="17">
        <v>0</v>
      </c>
      <c r="BT1461" s="179">
        <v>0</v>
      </c>
      <c r="BU1461" s="179">
        <v>0</v>
      </c>
      <c r="BV1461" s="179">
        <v>1</v>
      </c>
      <c r="BW1461" s="17">
        <v>0</v>
      </c>
      <c r="BX1461" s="179">
        <v>0</v>
      </c>
      <c r="BY1461" s="179">
        <v>0</v>
      </c>
      <c r="BZ1461" s="179">
        <v>0</v>
      </c>
      <c r="CA1461" s="179">
        <v>0</v>
      </c>
      <c r="CB1461" s="17">
        <v>0</v>
      </c>
      <c r="CC1461" s="179">
        <v>0</v>
      </c>
      <c r="CD1461" s="179">
        <v>0</v>
      </c>
      <c r="CE1461" s="179">
        <v>1</v>
      </c>
      <c r="CF1461" s="179">
        <v>1</v>
      </c>
      <c r="CG1461" s="179">
        <v>0</v>
      </c>
      <c r="CH1461" s="179">
        <v>0</v>
      </c>
      <c r="CI1461" s="179">
        <v>1</v>
      </c>
      <c r="CJ1461" s="179">
        <v>0</v>
      </c>
      <c r="CK1461" s="179">
        <v>0</v>
      </c>
      <c r="CL1461" s="179">
        <v>0</v>
      </c>
      <c r="CM1461" s="17">
        <v>0</v>
      </c>
      <c r="CX1461" s="33" t="s">
        <v>85</v>
      </c>
    </row>
    <row r="1462" spans="1:102" x14ac:dyDescent="0.25">
      <c r="A1462">
        <v>1461</v>
      </c>
      <c r="B1462">
        <v>91</v>
      </c>
      <c r="C1462" s="24" t="s">
        <v>4338</v>
      </c>
      <c r="D1462" s="12">
        <v>9.1999999999999993</v>
      </c>
      <c r="E1462" s="13">
        <v>0.6</v>
      </c>
      <c r="F1462" s="7">
        <f t="shared" si="399"/>
        <v>15.333333333333332</v>
      </c>
      <c r="G1462" s="7">
        <f t="shared" si="400"/>
        <v>8.6</v>
      </c>
      <c r="H1462" s="15">
        <f t="shared" si="401"/>
        <v>9.7999999999999989</v>
      </c>
      <c r="I1462" s="11">
        <f t="shared" si="392"/>
        <v>0.25662307853753452</v>
      </c>
      <c r="J1462" s="32">
        <f t="shared" si="393"/>
        <v>1.6736287730708774E-2</v>
      </c>
      <c r="K1462" s="32">
        <f t="shared" si="394"/>
        <v>59.750406786155942</v>
      </c>
      <c r="L1462" s="8">
        <v>0</v>
      </c>
      <c r="M1462" s="9">
        <v>1</v>
      </c>
      <c r="N1462" s="8">
        <v>0</v>
      </c>
      <c r="O1462" s="9">
        <v>0</v>
      </c>
      <c r="P1462" s="9">
        <v>0</v>
      </c>
      <c r="Q1462" s="9">
        <v>0</v>
      </c>
      <c r="R1462" s="9">
        <v>1</v>
      </c>
      <c r="S1462" s="8">
        <v>3341</v>
      </c>
      <c r="T1462" s="9">
        <v>5</v>
      </c>
      <c r="U1462" s="9">
        <f t="shared" si="395"/>
        <v>3335</v>
      </c>
      <c r="V1462" s="9">
        <f t="shared" si="385"/>
        <v>20</v>
      </c>
      <c r="W1462" s="7">
        <v>12.417</v>
      </c>
      <c r="X1462" s="7">
        <v>20.997</v>
      </c>
      <c r="Y1462" s="9">
        <v>1</v>
      </c>
      <c r="Z1462" s="9">
        <v>0</v>
      </c>
      <c r="AA1462" s="9">
        <v>0</v>
      </c>
      <c r="AB1462" s="9">
        <v>0</v>
      </c>
      <c r="AC1462" s="9">
        <v>1</v>
      </c>
      <c r="AD1462" s="29">
        <v>0</v>
      </c>
      <c r="AE1462" s="187">
        <v>0</v>
      </c>
      <c r="AF1462" s="9">
        <v>0</v>
      </c>
      <c r="AG1462" s="29">
        <v>1</v>
      </c>
      <c r="AH1462" s="9">
        <v>0</v>
      </c>
      <c r="AI1462" s="29">
        <v>1</v>
      </c>
      <c r="AJ1462" s="20">
        <v>2002</v>
      </c>
      <c r="AK1462" s="32">
        <v>2.0999999999999999E-3</v>
      </c>
      <c r="AL1462" s="32">
        <v>6.9800000000000001E-2</v>
      </c>
      <c r="AM1462" s="32">
        <v>0.69950000000000001</v>
      </c>
      <c r="AN1462" s="42">
        <v>0.2286</v>
      </c>
      <c r="AO1462" s="185">
        <f t="shared" si="402"/>
        <v>0.59000000000000008</v>
      </c>
      <c r="AP1462" s="17">
        <v>0.41</v>
      </c>
      <c r="AQ1462" s="38">
        <f t="shared" si="403"/>
        <v>0.497</v>
      </c>
      <c r="AR1462" s="39">
        <v>0.503</v>
      </c>
      <c r="AS1462" s="38">
        <v>0.46750285062713792</v>
      </c>
      <c r="AT1462" s="39">
        <f t="shared" si="404"/>
        <v>0.53249714937286208</v>
      </c>
      <c r="AV1462" s="17"/>
      <c r="AW1462" t="s">
        <v>98</v>
      </c>
      <c r="AX1462" s="17" t="s">
        <v>98</v>
      </c>
      <c r="AY1462" s="17" t="s">
        <v>547</v>
      </c>
      <c r="BE1462" s="17"/>
      <c r="BH1462" s="17"/>
      <c r="BK1462" s="92">
        <f t="shared" si="405"/>
        <v>39.414000000000001</v>
      </c>
      <c r="BL1462">
        <v>1</v>
      </c>
      <c r="BM1462">
        <v>0</v>
      </c>
      <c r="BN1462" s="179">
        <v>0</v>
      </c>
      <c r="BO1462" s="179">
        <v>0</v>
      </c>
      <c r="BP1462" s="179">
        <v>0</v>
      </c>
      <c r="BQ1462" s="179">
        <v>0</v>
      </c>
      <c r="BR1462" s="179">
        <v>0</v>
      </c>
      <c r="BS1462" s="17">
        <v>0</v>
      </c>
      <c r="BT1462" s="179">
        <v>0</v>
      </c>
      <c r="BU1462" s="179">
        <v>0</v>
      </c>
      <c r="BV1462" s="179">
        <v>1</v>
      </c>
      <c r="BW1462" s="17">
        <v>0</v>
      </c>
      <c r="BX1462" s="179">
        <v>0</v>
      </c>
      <c r="BY1462" s="179">
        <v>0</v>
      </c>
      <c r="BZ1462" s="179">
        <v>0</v>
      </c>
      <c r="CA1462" s="179">
        <v>0</v>
      </c>
      <c r="CB1462" s="17">
        <v>0</v>
      </c>
      <c r="CC1462" s="179">
        <v>0</v>
      </c>
      <c r="CD1462" s="179">
        <v>0</v>
      </c>
      <c r="CE1462" s="179">
        <v>1</v>
      </c>
      <c r="CF1462" s="179">
        <v>1</v>
      </c>
      <c r="CG1462" s="179">
        <v>0</v>
      </c>
      <c r="CH1462" s="179">
        <v>0</v>
      </c>
      <c r="CI1462" s="179">
        <v>1</v>
      </c>
      <c r="CJ1462" s="179">
        <v>0</v>
      </c>
      <c r="CK1462" s="179">
        <v>0</v>
      </c>
      <c r="CL1462" s="179">
        <v>0</v>
      </c>
      <c r="CM1462" s="17">
        <v>0</v>
      </c>
      <c r="CX1462" s="33" t="s">
        <v>85</v>
      </c>
    </row>
    <row r="1463" spans="1:102" x14ac:dyDescent="0.25">
      <c r="A1463">
        <v>1462</v>
      </c>
      <c r="B1463">
        <v>91</v>
      </c>
      <c r="C1463" s="24" t="s">
        <v>4338</v>
      </c>
      <c r="D1463" s="12">
        <v>3.4</v>
      </c>
      <c r="E1463" s="13">
        <v>0.4</v>
      </c>
      <c r="F1463" s="7">
        <f t="shared" si="399"/>
        <v>8.5</v>
      </c>
      <c r="G1463" s="7">
        <f t="shared" si="400"/>
        <v>3</v>
      </c>
      <c r="H1463" s="15">
        <f t="shared" si="401"/>
        <v>3.8</v>
      </c>
      <c r="I1463" s="11">
        <f t="shared" si="392"/>
        <v>0.13027298026199041</v>
      </c>
      <c r="J1463" s="32">
        <f t="shared" si="393"/>
        <v>1.5326232971998874E-2</v>
      </c>
      <c r="K1463" s="32">
        <f t="shared" si="394"/>
        <v>65.247605320042211</v>
      </c>
      <c r="L1463" s="8">
        <v>0</v>
      </c>
      <c r="M1463" s="9">
        <v>1</v>
      </c>
      <c r="N1463" s="8">
        <v>0</v>
      </c>
      <c r="O1463" s="9">
        <v>0</v>
      </c>
      <c r="P1463" s="9">
        <v>0</v>
      </c>
      <c r="Q1463" s="9">
        <v>0</v>
      </c>
      <c r="R1463" s="9">
        <v>1</v>
      </c>
      <c r="S1463" s="8">
        <v>4191</v>
      </c>
      <c r="T1463" s="9">
        <v>5</v>
      </c>
      <c r="U1463" s="9">
        <f t="shared" si="395"/>
        <v>4185</v>
      </c>
      <c r="V1463" s="9">
        <f t="shared" si="385"/>
        <v>20</v>
      </c>
      <c r="W1463" s="7">
        <v>10.75</v>
      </c>
      <c r="X1463" s="7">
        <v>21.241</v>
      </c>
      <c r="Y1463" s="9">
        <v>1</v>
      </c>
      <c r="Z1463" s="9">
        <v>0</v>
      </c>
      <c r="AA1463" s="9">
        <v>0</v>
      </c>
      <c r="AB1463" s="9">
        <v>0</v>
      </c>
      <c r="AC1463" s="9">
        <v>1</v>
      </c>
      <c r="AD1463" s="29">
        <v>0</v>
      </c>
      <c r="AE1463" s="187">
        <v>0</v>
      </c>
      <c r="AF1463" s="9">
        <v>0</v>
      </c>
      <c r="AG1463" s="29">
        <v>1</v>
      </c>
      <c r="AH1463" s="9">
        <v>0</v>
      </c>
      <c r="AI1463" s="29">
        <v>1</v>
      </c>
      <c r="AJ1463" s="20">
        <v>1986</v>
      </c>
      <c r="AK1463" s="32">
        <v>6.5600000000000006E-2</v>
      </c>
      <c r="AL1463" s="32">
        <v>0.12770000000000001</v>
      </c>
      <c r="AM1463" s="32">
        <v>0.67400000000000004</v>
      </c>
      <c r="AN1463" s="42">
        <v>0.13289999999999999</v>
      </c>
      <c r="AO1463" s="185">
        <f t="shared" si="402"/>
        <v>0.89600000000000002</v>
      </c>
      <c r="AP1463" s="17">
        <v>0.104</v>
      </c>
      <c r="AQ1463" s="38">
        <f t="shared" si="403"/>
        <v>0.504</v>
      </c>
      <c r="AR1463" s="39">
        <v>0.496</v>
      </c>
      <c r="AS1463" s="38">
        <v>0.1051567239635996</v>
      </c>
      <c r="AT1463" s="39">
        <f t="shared" si="404"/>
        <v>0.89484327603640046</v>
      </c>
      <c r="AV1463" s="17"/>
      <c r="AW1463" t="s">
        <v>98</v>
      </c>
      <c r="AX1463" s="17" t="s">
        <v>98</v>
      </c>
      <c r="AY1463" s="17" t="s">
        <v>556</v>
      </c>
      <c r="BE1463" s="17"/>
      <c r="BH1463" s="17"/>
      <c r="BK1463" s="92">
        <f t="shared" si="405"/>
        <v>37.991</v>
      </c>
      <c r="BL1463">
        <v>1</v>
      </c>
      <c r="BM1463">
        <v>0</v>
      </c>
      <c r="BN1463" s="179">
        <v>0</v>
      </c>
      <c r="BO1463" s="179">
        <v>0</v>
      </c>
      <c r="BP1463" s="179">
        <v>0</v>
      </c>
      <c r="BQ1463" s="179">
        <v>0</v>
      </c>
      <c r="BR1463" s="179">
        <v>0</v>
      </c>
      <c r="BS1463" s="17">
        <v>0</v>
      </c>
      <c r="BT1463" s="179">
        <v>0</v>
      </c>
      <c r="BU1463" s="179">
        <v>0</v>
      </c>
      <c r="BV1463" s="179">
        <v>1</v>
      </c>
      <c r="BW1463" s="17">
        <v>0</v>
      </c>
      <c r="BX1463" s="179">
        <v>0</v>
      </c>
      <c r="BY1463" s="179">
        <v>0</v>
      </c>
      <c r="BZ1463" s="179">
        <v>0</v>
      </c>
      <c r="CA1463" s="179">
        <v>0</v>
      </c>
      <c r="CB1463" s="17">
        <v>0</v>
      </c>
      <c r="CC1463" s="179">
        <v>0</v>
      </c>
      <c r="CD1463" s="179">
        <v>0</v>
      </c>
      <c r="CE1463" s="179">
        <v>1</v>
      </c>
      <c r="CF1463" s="179">
        <v>1</v>
      </c>
      <c r="CG1463" s="179">
        <v>0</v>
      </c>
      <c r="CH1463" s="179">
        <v>0</v>
      </c>
      <c r="CI1463" s="179">
        <v>1</v>
      </c>
      <c r="CJ1463" s="179">
        <v>0</v>
      </c>
      <c r="CK1463" s="179">
        <v>0</v>
      </c>
      <c r="CL1463" s="179">
        <v>0</v>
      </c>
      <c r="CM1463" s="17">
        <v>0</v>
      </c>
      <c r="CX1463" s="33" t="s">
        <v>85</v>
      </c>
    </row>
    <row r="1464" spans="1:102" x14ac:dyDescent="0.25">
      <c r="A1464">
        <v>1463</v>
      </c>
      <c r="B1464">
        <v>91</v>
      </c>
      <c r="C1464" s="24" t="s">
        <v>4338</v>
      </c>
      <c r="D1464" s="12">
        <v>3.9</v>
      </c>
      <c r="E1464" s="13">
        <v>0.5</v>
      </c>
      <c r="F1464" s="7">
        <f t="shared" si="399"/>
        <v>7.8</v>
      </c>
      <c r="G1464" s="7">
        <f t="shared" si="400"/>
        <v>3.4</v>
      </c>
      <c r="H1464" s="15">
        <f t="shared" si="401"/>
        <v>4.4000000000000004</v>
      </c>
      <c r="I1464" s="11">
        <f t="shared" si="392"/>
        <v>0.13031094540577859</v>
      </c>
      <c r="J1464" s="32">
        <f t="shared" si="393"/>
        <v>1.6706531462279309E-2</v>
      </c>
      <c r="K1464" s="32">
        <f t="shared" si="394"/>
        <v>59.856829184312794</v>
      </c>
      <c r="L1464" s="8">
        <v>0</v>
      </c>
      <c r="M1464" s="9">
        <v>1</v>
      </c>
      <c r="N1464" s="8">
        <v>0</v>
      </c>
      <c r="O1464" s="9">
        <v>0</v>
      </c>
      <c r="P1464" s="9">
        <v>0</v>
      </c>
      <c r="Q1464" s="9">
        <v>0</v>
      </c>
      <c r="R1464" s="9">
        <v>1</v>
      </c>
      <c r="S1464" s="8">
        <v>3528</v>
      </c>
      <c r="T1464" s="9">
        <v>5</v>
      </c>
      <c r="U1464" s="9">
        <f t="shared" si="395"/>
        <v>3522</v>
      </c>
      <c r="V1464" s="9">
        <f t="shared" si="385"/>
        <v>20</v>
      </c>
      <c r="W1464" s="7">
        <v>11.157</v>
      </c>
      <c r="X1464" s="7">
        <v>21.331</v>
      </c>
      <c r="Y1464" s="9">
        <v>1</v>
      </c>
      <c r="Z1464" s="9">
        <v>0</v>
      </c>
      <c r="AA1464" s="9">
        <v>0</v>
      </c>
      <c r="AB1464" s="9">
        <v>0</v>
      </c>
      <c r="AC1464" s="9">
        <v>1</v>
      </c>
      <c r="AD1464" s="29">
        <v>0</v>
      </c>
      <c r="AE1464" s="187">
        <v>0</v>
      </c>
      <c r="AF1464" s="9">
        <v>0</v>
      </c>
      <c r="AG1464" s="29">
        <v>1</v>
      </c>
      <c r="AH1464" s="9">
        <v>0</v>
      </c>
      <c r="AI1464" s="29">
        <v>1</v>
      </c>
      <c r="AJ1464" s="20">
        <v>1991</v>
      </c>
      <c r="AK1464" s="32">
        <v>2.9499999999999998E-2</v>
      </c>
      <c r="AL1464" s="32">
        <v>0.10390000000000001</v>
      </c>
      <c r="AM1464" s="32">
        <v>0.72019999999999995</v>
      </c>
      <c r="AN1464" s="42">
        <v>0.14630000000000001</v>
      </c>
      <c r="AO1464" s="185">
        <f t="shared" si="402"/>
        <v>0.84599999999999997</v>
      </c>
      <c r="AP1464" s="17">
        <v>0.154</v>
      </c>
      <c r="AQ1464" s="38">
        <f t="shared" si="403"/>
        <v>0.51700000000000002</v>
      </c>
      <c r="AR1464" s="39">
        <v>0.48299999999999998</v>
      </c>
      <c r="AS1464" s="38">
        <v>0.15682281059063136</v>
      </c>
      <c r="AT1464" s="39">
        <f t="shared" si="404"/>
        <v>0.8431771894093687</v>
      </c>
      <c r="AV1464" s="17"/>
      <c r="AW1464" t="s">
        <v>98</v>
      </c>
      <c r="AX1464" s="17" t="s">
        <v>98</v>
      </c>
      <c r="AY1464" s="17" t="s">
        <v>556</v>
      </c>
      <c r="BE1464" s="17"/>
      <c r="BH1464" s="17"/>
      <c r="BK1464" s="92">
        <f t="shared" si="405"/>
        <v>38.488</v>
      </c>
      <c r="BL1464">
        <v>1</v>
      </c>
      <c r="BM1464">
        <v>0</v>
      </c>
      <c r="BN1464" s="179">
        <v>0</v>
      </c>
      <c r="BO1464" s="179">
        <v>0</v>
      </c>
      <c r="BP1464" s="179">
        <v>0</v>
      </c>
      <c r="BQ1464" s="179">
        <v>0</v>
      </c>
      <c r="BR1464" s="179">
        <v>0</v>
      </c>
      <c r="BS1464" s="17">
        <v>0</v>
      </c>
      <c r="BT1464" s="179">
        <v>0</v>
      </c>
      <c r="BU1464" s="179">
        <v>0</v>
      </c>
      <c r="BV1464" s="179">
        <v>1</v>
      </c>
      <c r="BW1464" s="17">
        <v>0</v>
      </c>
      <c r="BX1464" s="179">
        <v>0</v>
      </c>
      <c r="BY1464" s="179">
        <v>0</v>
      </c>
      <c r="BZ1464" s="179">
        <v>0</v>
      </c>
      <c r="CA1464" s="179">
        <v>0</v>
      </c>
      <c r="CB1464" s="17">
        <v>0</v>
      </c>
      <c r="CC1464" s="179">
        <v>0</v>
      </c>
      <c r="CD1464" s="179">
        <v>0</v>
      </c>
      <c r="CE1464" s="179">
        <v>1</v>
      </c>
      <c r="CF1464" s="179">
        <v>1</v>
      </c>
      <c r="CG1464" s="179">
        <v>0</v>
      </c>
      <c r="CH1464" s="179">
        <v>0</v>
      </c>
      <c r="CI1464" s="179">
        <v>1</v>
      </c>
      <c r="CJ1464" s="179">
        <v>0</v>
      </c>
      <c r="CK1464" s="179">
        <v>0</v>
      </c>
      <c r="CL1464" s="179">
        <v>0</v>
      </c>
      <c r="CM1464" s="17">
        <v>0</v>
      </c>
      <c r="CX1464" s="33" t="s">
        <v>85</v>
      </c>
    </row>
    <row r="1465" spans="1:102" x14ac:dyDescent="0.25">
      <c r="A1465">
        <v>1464</v>
      </c>
      <c r="B1465">
        <v>91</v>
      </c>
      <c r="C1465" s="24" t="s">
        <v>4338</v>
      </c>
      <c r="D1465" s="12">
        <v>3.7</v>
      </c>
      <c r="E1465" s="13">
        <v>0.5</v>
      </c>
      <c r="F1465" s="7">
        <f t="shared" si="399"/>
        <v>7.4</v>
      </c>
      <c r="G1465" s="7">
        <f t="shared" si="400"/>
        <v>3.2</v>
      </c>
      <c r="H1465" s="15">
        <f t="shared" si="401"/>
        <v>4.2</v>
      </c>
      <c r="I1465" s="11">
        <f t="shared" si="392"/>
        <v>0.1352230439227779</v>
      </c>
      <c r="J1465" s="32">
        <f t="shared" si="393"/>
        <v>1.8273384313888905E-2</v>
      </c>
      <c r="K1465" s="32">
        <f t="shared" si="394"/>
        <v>54.724400407861943</v>
      </c>
      <c r="L1465" s="8">
        <v>0</v>
      </c>
      <c r="M1465" s="9">
        <v>1</v>
      </c>
      <c r="N1465" s="8">
        <v>0</v>
      </c>
      <c r="O1465" s="9">
        <v>0</v>
      </c>
      <c r="P1465" s="9">
        <v>0</v>
      </c>
      <c r="Q1465" s="9">
        <v>0</v>
      </c>
      <c r="R1465" s="9">
        <v>1</v>
      </c>
      <c r="S1465" s="8">
        <v>2946</v>
      </c>
      <c r="T1465" s="9">
        <v>5</v>
      </c>
      <c r="U1465" s="9">
        <f t="shared" si="395"/>
        <v>2940</v>
      </c>
      <c r="V1465" s="9">
        <f t="shared" si="385"/>
        <v>20</v>
      </c>
      <c r="W1465" s="7">
        <v>11.612</v>
      </c>
      <c r="X1465" s="7">
        <v>21.088000000000001</v>
      </c>
      <c r="Y1465" s="9">
        <v>1</v>
      </c>
      <c r="Z1465" s="9">
        <v>0</v>
      </c>
      <c r="AA1465" s="9">
        <v>0</v>
      </c>
      <c r="AB1465" s="9">
        <v>0</v>
      </c>
      <c r="AC1465" s="9">
        <v>1</v>
      </c>
      <c r="AD1465" s="29">
        <v>0</v>
      </c>
      <c r="AE1465" s="187">
        <v>0</v>
      </c>
      <c r="AF1465" s="9">
        <v>0</v>
      </c>
      <c r="AG1465" s="29">
        <v>1</v>
      </c>
      <c r="AH1465" s="9">
        <v>0</v>
      </c>
      <c r="AI1465" s="29">
        <v>1</v>
      </c>
      <c r="AJ1465" s="20">
        <v>1997</v>
      </c>
      <c r="AK1465" s="32">
        <v>1.0200000000000001E-2</v>
      </c>
      <c r="AL1465" s="32">
        <v>6.7500000000000004E-2</v>
      </c>
      <c r="AM1465" s="32">
        <v>0.74440000000000006</v>
      </c>
      <c r="AN1465" s="42">
        <v>0.1779</v>
      </c>
      <c r="AO1465" s="185">
        <f t="shared" si="402"/>
        <v>0.77600000000000002</v>
      </c>
      <c r="AP1465" s="17">
        <v>0.224</v>
      </c>
      <c r="AQ1465" s="38">
        <f t="shared" si="403"/>
        <v>0.46299999999999997</v>
      </c>
      <c r="AR1465" s="39">
        <v>0.53700000000000003</v>
      </c>
      <c r="AS1465" s="38">
        <v>0.23140495867768596</v>
      </c>
      <c r="AT1465" s="39">
        <f t="shared" si="404"/>
        <v>0.76859504132231404</v>
      </c>
      <c r="AV1465" s="17"/>
      <c r="AW1465" t="s">
        <v>98</v>
      </c>
      <c r="AX1465" s="17" t="s">
        <v>98</v>
      </c>
      <c r="AY1465" s="17" t="s">
        <v>556</v>
      </c>
      <c r="BE1465" s="17"/>
      <c r="BH1465" s="17"/>
      <c r="BK1465" s="92">
        <f t="shared" si="405"/>
        <v>38.700000000000003</v>
      </c>
      <c r="BL1465">
        <v>1</v>
      </c>
      <c r="BM1465">
        <v>0</v>
      </c>
      <c r="BN1465" s="179">
        <v>0</v>
      </c>
      <c r="BO1465" s="179">
        <v>0</v>
      </c>
      <c r="BP1465" s="179">
        <v>0</v>
      </c>
      <c r="BQ1465" s="179">
        <v>0</v>
      </c>
      <c r="BR1465" s="179">
        <v>0</v>
      </c>
      <c r="BS1465" s="17">
        <v>0</v>
      </c>
      <c r="BT1465" s="179">
        <v>0</v>
      </c>
      <c r="BU1465" s="179">
        <v>0</v>
      </c>
      <c r="BV1465" s="179">
        <v>1</v>
      </c>
      <c r="BW1465" s="17">
        <v>0</v>
      </c>
      <c r="BX1465" s="179">
        <v>0</v>
      </c>
      <c r="BY1465" s="179">
        <v>0</v>
      </c>
      <c r="BZ1465" s="179">
        <v>0</v>
      </c>
      <c r="CA1465" s="179">
        <v>0</v>
      </c>
      <c r="CB1465" s="17">
        <v>0</v>
      </c>
      <c r="CC1465" s="179">
        <v>0</v>
      </c>
      <c r="CD1465" s="179">
        <v>0</v>
      </c>
      <c r="CE1465" s="179">
        <v>1</v>
      </c>
      <c r="CF1465" s="179">
        <v>1</v>
      </c>
      <c r="CG1465" s="179">
        <v>0</v>
      </c>
      <c r="CH1465" s="179">
        <v>0</v>
      </c>
      <c r="CI1465" s="179">
        <v>1</v>
      </c>
      <c r="CJ1465" s="179">
        <v>0</v>
      </c>
      <c r="CK1465" s="179">
        <v>0</v>
      </c>
      <c r="CL1465" s="179">
        <v>0</v>
      </c>
      <c r="CM1465" s="17">
        <v>0</v>
      </c>
      <c r="CX1465" s="33" t="s">
        <v>85</v>
      </c>
    </row>
    <row r="1466" spans="1:102" x14ac:dyDescent="0.25">
      <c r="A1466">
        <v>1465</v>
      </c>
      <c r="B1466">
        <v>91</v>
      </c>
      <c r="C1466" s="24" t="s">
        <v>4338</v>
      </c>
      <c r="D1466" s="12">
        <v>3.9</v>
      </c>
      <c r="E1466" s="13">
        <v>0.5</v>
      </c>
      <c r="F1466" s="7">
        <f t="shared" si="399"/>
        <v>7.8</v>
      </c>
      <c r="G1466" s="7">
        <f t="shared" si="400"/>
        <v>3.4</v>
      </c>
      <c r="H1466" s="15">
        <f t="shared" si="401"/>
        <v>4.4000000000000004</v>
      </c>
      <c r="I1466" s="11">
        <f t="shared" si="392"/>
        <v>0.14567763254841509</v>
      </c>
      <c r="J1466" s="32">
        <f t="shared" si="393"/>
        <v>1.8676619557489116E-2</v>
      </c>
      <c r="K1466" s="32">
        <f t="shared" si="394"/>
        <v>53.5428800121921</v>
      </c>
      <c r="L1466" s="8">
        <v>0</v>
      </c>
      <c r="M1466" s="9">
        <v>1</v>
      </c>
      <c r="N1466" s="8">
        <v>0</v>
      </c>
      <c r="O1466" s="9">
        <v>0</v>
      </c>
      <c r="P1466" s="9">
        <v>0</v>
      </c>
      <c r="Q1466" s="9">
        <v>0</v>
      </c>
      <c r="R1466" s="9">
        <v>1</v>
      </c>
      <c r="S1466" s="8">
        <v>2812</v>
      </c>
      <c r="T1466" s="9">
        <v>5</v>
      </c>
      <c r="U1466" s="9">
        <f t="shared" si="395"/>
        <v>2806</v>
      </c>
      <c r="V1466" s="9">
        <f t="shared" si="385"/>
        <v>20</v>
      </c>
      <c r="W1466" s="7">
        <v>11.688000000000001</v>
      </c>
      <c r="X1466" s="7">
        <v>21.183</v>
      </c>
      <c r="Y1466" s="9">
        <v>1</v>
      </c>
      <c r="Z1466" s="9">
        <v>0</v>
      </c>
      <c r="AA1466" s="9">
        <v>0</v>
      </c>
      <c r="AB1466" s="9">
        <v>0</v>
      </c>
      <c r="AC1466" s="9">
        <v>1</v>
      </c>
      <c r="AD1466" s="29">
        <v>0</v>
      </c>
      <c r="AE1466" s="187">
        <v>0</v>
      </c>
      <c r="AF1466" s="9">
        <v>0</v>
      </c>
      <c r="AG1466" s="29">
        <v>1</v>
      </c>
      <c r="AH1466" s="9">
        <v>0</v>
      </c>
      <c r="AI1466" s="29">
        <v>1</v>
      </c>
      <c r="AJ1466" s="20">
        <v>1998</v>
      </c>
      <c r="AK1466" s="32">
        <v>6.7000000000000002E-3</v>
      </c>
      <c r="AL1466" s="32">
        <v>5.8899999999999994E-2</v>
      </c>
      <c r="AM1466" s="32">
        <v>0.75309999999999999</v>
      </c>
      <c r="AN1466" s="42">
        <v>0.18129999999999999</v>
      </c>
      <c r="AO1466" s="185">
        <f t="shared" si="402"/>
        <v>0.75800000000000001</v>
      </c>
      <c r="AP1466" s="17">
        <v>0.24199999999999999</v>
      </c>
      <c r="AQ1466" s="38">
        <f t="shared" si="403"/>
        <v>0.46099999999999997</v>
      </c>
      <c r="AR1466" s="39">
        <v>0.53900000000000003</v>
      </c>
      <c r="AS1466" s="38">
        <v>0.25077720207253884</v>
      </c>
      <c r="AT1466" s="39">
        <f t="shared" si="404"/>
        <v>0.74922279792746116</v>
      </c>
      <c r="AV1466" s="17"/>
      <c r="AW1466" t="s">
        <v>98</v>
      </c>
      <c r="AX1466" s="17" t="s">
        <v>98</v>
      </c>
      <c r="AY1466" s="17" t="s">
        <v>556</v>
      </c>
      <c r="BE1466" s="17"/>
      <c r="BH1466" s="17"/>
      <c r="BK1466" s="92">
        <f t="shared" si="405"/>
        <v>38.871000000000002</v>
      </c>
      <c r="BL1466">
        <v>1</v>
      </c>
      <c r="BM1466">
        <v>0</v>
      </c>
      <c r="BN1466" s="179">
        <v>0</v>
      </c>
      <c r="BO1466" s="179">
        <v>0</v>
      </c>
      <c r="BP1466" s="179">
        <v>0</v>
      </c>
      <c r="BQ1466" s="179">
        <v>0</v>
      </c>
      <c r="BR1466" s="179">
        <v>0</v>
      </c>
      <c r="BS1466" s="17">
        <v>0</v>
      </c>
      <c r="BT1466" s="179">
        <v>0</v>
      </c>
      <c r="BU1466" s="179">
        <v>0</v>
      </c>
      <c r="BV1466" s="179">
        <v>1</v>
      </c>
      <c r="BW1466" s="17">
        <v>0</v>
      </c>
      <c r="BX1466" s="179">
        <v>0</v>
      </c>
      <c r="BY1466" s="179">
        <v>0</v>
      </c>
      <c r="BZ1466" s="179">
        <v>0</v>
      </c>
      <c r="CA1466" s="179">
        <v>0</v>
      </c>
      <c r="CB1466" s="17">
        <v>0</v>
      </c>
      <c r="CC1466" s="179">
        <v>0</v>
      </c>
      <c r="CD1466" s="179">
        <v>0</v>
      </c>
      <c r="CE1466" s="179">
        <v>1</v>
      </c>
      <c r="CF1466" s="179">
        <v>1</v>
      </c>
      <c r="CG1466" s="179">
        <v>0</v>
      </c>
      <c r="CH1466" s="179">
        <v>0</v>
      </c>
      <c r="CI1466" s="179">
        <v>1</v>
      </c>
      <c r="CJ1466" s="179">
        <v>0</v>
      </c>
      <c r="CK1466" s="179">
        <v>0</v>
      </c>
      <c r="CL1466" s="179">
        <v>0</v>
      </c>
      <c r="CM1466" s="17">
        <v>0</v>
      </c>
      <c r="CX1466" s="33" t="s">
        <v>85</v>
      </c>
    </row>
    <row r="1467" spans="1:102" x14ac:dyDescent="0.25">
      <c r="A1467">
        <v>1466</v>
      </c>
      <c r="B1467">
        <v>91</v>
      </c>
      <c r="C1467" s="24" t="s">
        <v>4338</v>
      </c>
      <c r="D1467" s="12">
        <v>3.7</v>
      </c>
      <c r="E1467" s="13">
        <v>0.5</v>
      </c>
      <c r="F1467" s="7">
        <f t="shared" si="399"/>
        <v>7.4</v>
      </c>
      <c r="G1467" s="7">
        <f t="shared" si="400"/>
        <v>3.2</v>
      </c>
      <c r="H1467" s="15">
        <f t="shared" si="401"/>
        <v>4.2</v>
      </c>
      <c r="I1467" s="11">
        <f t="shared" si="392"/>
        <v>0.13569966077307918</v>
      </c>
      <c r="J1467" s="32">
        <f t="shared" si="393"/>
        <v>1.8337791996362051E-2</v>
      </c>
      <c r="K1467" s="32">
        <f t="shared" si="394"/>
        <v>54.532192327101612</v>
      </c>
      <c r="L1467" s="8">
        <v>0</v>
      </c>
      <c r="M1467" s="9">
        <v>1</v>
      </c>
      <c r="N1467" s="8">
        <v>0</v>
      </c>
      <c r="O1467" s="9">
        <v>0</v>
      </c>
      <c r="P1467" s="9">
        <v>0</v>
      </c>
      <c r="Q1467" s="9">
        <v>0</v>
      </c>
      <c r="R1467" s="9">
        <v>1</v>
      </c>
      <c r="S1467" s="8">
        <v>2925</v>
      </c>
      <c r="T1467" s="9">
        <v>5</v>
      </c>
      <c r="U1467" s="9">
        <f t="shared" si="395"/>
        <v>2919</v>
      </c>
      <c r="V1467" s="9">
        <f t="shared" si="385"/>
        <v>20</v>
      </c>
      <c r="W1467" s="7">
        <v>11.821999999999999</v>
      </c>
      <c r="X1467" s="7">
        <v>20.884</v>
      </c>
      <c r="Y1467" s="9">
        <v>1</v>
      </c>
      <c r="Z1467" s="9">
        <v>0</v>
      </c>
      <c r="AA1467" s="9">
        <v>0</v>
      </c>
      <c r="AB1467" s="9">
        <v>0</v>
      </c>
      <c r="AC1467" s="9">
        <v>1</v>
      </c>
      <c r="AD1467" s="29">
        <v>0</v>
      </c>
      <c r="AE1467" s="187">
        <v>0</v>
      </c>
      <c r="AF1467" s="9">
        <v>0</v>
      </c>
      <c r="AG1467" s="29">
        <v>1</v>
      </c>
      <c r="AH1467" s="9">
        <v>0</v>
      </c>
      <c r="AI1467" s="29">
        <v>1</v>
      </c>
      <c r="AJ1467" s="20">
        <v>2000</v>
      </c>
      <c r="AK1467" s="32">
        <v>6.1000000000000004E-3</v>
      </c>
      <c r="AL1467" s="32">
        <v>4.2000000000000003E-2</v>
      </c>
      <c r="AM1467" s="32">
        <v>0.75869999999999993</v>
      </c>
      <c r="AN1467" s="42">
        <v>0.19309999999999999</v>
      </c>
      <c r="AO1467" s="185">
        <f t="shared" si="402"/>
        <v>0.72399999999999998</v>
      </c>
      <c r="AP1467" s="17">
        <v>0.27600000000000002</v>
      </c>
      <c r="AQ1467" s="38">
        <f t="shared" si="403"/>
        <v>0.46199999999999997</v>
      </c>
      <c r="AR1467" s="39">
        <v>0.53800000000000003</v>
      </c>
      <c r="AS1467" s="38">
        <v>0.28779979144942647</v>
      </c>
      <c r="AT1467" s="39">
        <f t="shared" si="404"/>
        <v>0.71220020855057353</v>
      </c>
      <c r="AV1467" s="17"/>
      <c r="AW1467" t="s">
        <v>98</v>
      </c>
      <c r="AX1467" s="17" t="s">
        <v>98</v>
      </c>
      <c r="AY1467" s="17" t="s">
        <v>556</v>
      </c>
      <c r="BE1467" s="17"/>
      <c r="BH1467" s="17"/>
      <c r="BK1467" s="92">
        <f t="shared" si="405"/>
        <v>38.706000000000003</v>
      </c>
      <c r="BL1467">
        <v>1</v>
      </c>
      <c r="BM1467">
        <v>0</v>
      </c>
      <c r="BN1467" s="179">
        <v>0</v>
      </c>
      <c r="BO1467" s="179">
        <v>0</v>
      </c>
      <c r="BP1467" s="179">
        <v>0</v>
      </c>
      <c r="BQ1467" s="179">
        <v>0</v>
      </c>
      <c r="BR1467" s="179">
        <v>0</v>
      </c>
      <c r="BS1467" s="17">
        <v>0</v>
      </c>
      <c r="BT1467" s="179">
        <v>0</v>
      </c>
      <c r="BU1467" s="179">
        <v>0</v>
      </c>
      <c r="BV1467" s="179">
        <v>1</v>
      </c>
      <c r="BW1467" s="17">
        <v>0</v>
      </c>
      <c r="BX1467" s="179">
        <v>0</v>
      </c>
      <c r="BY1467" s="179">
        <v>0</v>
      </c>
      <c r="BZ1467" s="179">
        <v>0</v>
      </c>
      <c r="CA1467" s="179">
        <v>0</v>
      </c>
      <c r="CB1467" s="17">
        <v>0</v>
      </c>
      <c r="CC1467" s="179">
        <v>0</v>
      </c>
      <c r="CD1467" s="179">
        <v>0</v>
      </c>
      <c r="CE1467" s="179">
        <v>1</v>
      </c>
      <c r="CF1467" s="179">
        <v>1</v>
      </c>
      <c r="CG1467" s="179">
        <v>0</v>
      </c>
      <c r="CH1467" s="179">
        <v>0</v>
      </c>
      <c r="CI1467" s="179">
        <v>1</v>
      </c>
      <c r="CJ1467" s="179">
        <v>0</v>
      </c>
      <c r="CK1467" s="179">
        <v>0</v>
      </c>
      <c r="CL1467" s="179">
        <v>0</v>
      </c>
      <c r="CM1467" s="17">
        <v>0</v>
      </c>
      <c r="CX1467" s="33" t="s">
        <v>85</v>
      </c>
    </row>
    <row r="1468" spans="1:102" x14ac:dyDescent="0.25">
      <c r="A1468">
        <v>1467</v>
      </c>
      <c r="B1468">
        <v>91</v>
      </c>
      <c r="C1468" s="24" t="s">
        <v>4338</v>
      </c>
      <c r="D1468" s="12">
        <v>4.5</v>
      </c>
      <c r="E1468" s="13">
        <v>0.5</v>
      </c>
      <c r="F1468" s="7">
        <f t="shared" si="399"/>
        <v>9</v>
      </c>
      <c r="G1468" s="7">
        <f t="shared" si="400"/>
        <v>4</v>
      </c>
      <c r="H1468" s="15">
        <f t="shared" si="401"/>
        <v>5</v>
      </c>
      <c r="I1468" s="11">
        <f t="shared" si="392"/>
        <v>0.15517241379310345</v>
      </c>
      <c r="J1468" s="32">
        <f t="shared" si="393"/>
        <v>1.7241379310344827E-2</v>
      </c>
      <c r="K1468" s="32">
        <f t="shared" si="394"/>
        <v>58</v>
      </c>
      <c r="L1468" s="8">
        <v>0</v>
      </c>
      <c r="M1468" s="9">
        <v>1</v>
      </c>
      <c r="N1468" s="8">
        <v>0</v>
      </c>
      <c r="O1468" s="9">
        <v>0</v>
      </c>
      <c r="P1468" s="9">
        <v>0</v>
      </c>
      <c r="Q1468" s="9">
        <v>0</v>
      </c>
      <c r="R1468" s="9">
        <v>1</v>
      </c>
      <c r="S1468" s="8">
        <v>3289</v>
      </c>
      <c r="T1468" s="9">
        <v>5</v>
      </c>
      <c r="U1468" s="9">
        <f t="shared" si="395"/>
        <v>3283</v>
      </c>
      <c r="V1468" s="9">
        <f t="shared" si="385"/>
        <v>20</v>
      </c>
      <c r="W1468" s="7">
        <v>11.849</v>
      </c>
      <c r="X1468" s="7">
        <v>21.198</v>
      </c>
      <c r="Y1468" s="9">
        <v>1</v>
      </c>
      <c r="Z1468" s="9">
        <v>0</v>
      </c>
      <c r="AA1468" s="9">
        <v>0</v>
      </c>
      <c r="AB1468" s="9">
        <v>0</v>
      </c>
      <c r="AC1468" s="9">
        <v>1</v>
      </c>
      <c r="AD1468" s="29">
        <v>0</v>
      </c>
      <c r="AE1468" s="187">
        <v>0</v>
      </c>
      <c r="AF1468" s="9">
        <v>0</v>
      </c>
      <c r="AG1468" s="29">
        <v>1</v>
      </c>
      <c r="AH1468" s="9">
        <v>0</v>
      </c>
      <c r="AI1468" s="29">
        <v>1</v>
      </c>
      <c r="AJ1468" s="20">
        <v>2002</v>
      </c>
      <c r="AK1468" s="32">
        <v>4.5999999999999999E-3</v>
      </c>
      <c r="AL1468" s="32">
        <v>4.1599999999999998E-2</v>
      </c>
      <c r="AM1468" s="32">
        <v>0.75180000000000002</v>
      </c>
      <c r="AN1468" s="42">
        <v>0.20199999999999999</v>
      </c>
      <c r="AO1468" s="185">
        <f t="shared" si="402"/>
        <v>0.70199999999999996</v>
      </c>
      <c r="AP1468" s="17">
        <v>0.29799999999999999</v>
      </c>
      <c r="AQ1468" s="38">
        <f t="shared" si="403"/>
        <v>0.47</v>
      </c>
      <c r="AR1468" s="39">
        <v>0.53</v>
      </c>
      <c r="AS1468" s="38">
        <v>0.31368421052631579</v>
      </c>
      <c r="AT1468" s="39">
        <f t="shared" si="404"/>
        <v>0.68631578947368421</v>
      </c>
      <c r="AV1468" s="17"/>
      <c r="AW1468" t="s">
        <v>98</v>
      </c>
      <c r="AX1468" s="17" t="s">
        <v>98</v>
      </c>
      <c r="AY1468" s="17" t="s">
        <v>556</v>
      </c>
      <c r="BE1468" s="17"/>
      <c r="BH1468" s="17"/>
      <c r="BK1468" s="92">
        <f t="shared" si="405"/>
        <v>39.046999999999997</v>
      </c>
      <c r="BL1468">
        <v>1</v>
      </c>
      <c r="BM1468">
        <v>0</v>
      </c>
      <c r="BN1468" s="179">
        <v>0</v>
      </c>
      <c r="BO1468" s="179">
        <v>0</v>
      </c>
      <c r="BP1468" s="179">
        <v>0</v>
      </c>
      <c r="BQ1468" s="179">
        <v>0</v>
      </c>
      <c r="BR1468" s="179">
        <v>0</v>
      </c>
      <c r="BS1468" s="17">
        <v>0</v>
      </c>
      <c r="BT1468" s="179">
        <v>0</v>
      </c>
      <c r="BU1468" s="179">
        <v>0</v>
      </c>
      <c r="BV1468" s="179">
        <v>1</v>
      </c>
      <c r="BW1468" s="17">
        <v>0</v>
      </c>
      <c r="BX1468" s="179">
        <v>0</v>
      </c>
      <c r="BY1468" s="179">
        <v>0</v>
      </c>
      <c r="BZ1468" s="179">
        <v>0</v>
      </c>
      <c r="CA1468" s="179">
        <v>0</v>
      </c>
      <c r="CB1468" s="17">
        <v>0</v>
      </c>
      <c r="CC1468" s="179">
        <v>0</v>
      </c>
      <c r="CD1468" s="179">
        <v>0</v>
      </c>
      <c r="CE1468" s="179">
        <v>1</v>
      </c>
      <c r="CF1468" s="179">
        <v>1</v>
      </c>
      <c r="CG1468" s="179">
        <v>0</v>
      </c>
      <c r="CH1468" s="179">
        <v>0</v>
      </c>
      <c r="CI1468" s="179">
        <v>1</v>
      </c>
      <c r="CJ1468" s="179">
        <v>0</v>
      </c>
      <c r="CK1468" s="179">
        <v>0</v>
      </c>
      <c r="CL1468" s="179">
        <v>0</v>
      </c>
      <c r="CM1468" s="17">
        <v>0</v>
      </c>
      <c r="CX1468" s="33" t="s">
        <v>85</v>
      </c>
    </row>
    <row r="1469" spans="1:102" x14ac:dyDescent="0.25">
      <c r="A1469">
        <v>1468</v>
      </c>
      <c r="B1469">
        <v>91</v>
      </c>
      <c r="C1469" s="24" t="s">
        <v>4338</v>
      </c>
      <c r="D1469" s="12">
        <v>7.9</v>
      </c>
      <c r="E1469" s="13">
        <v>0.7</v>
      </c>
      <c r="F1469" s="7">
        <f t="shared" si="399"/>
        <v>11.285714285714286</v>
      </c>
      <c r="G1469" s="7">
        <f t="shared" si="400"/>
        <v>7.2</v>
      </c>
      <c r="H1469" s="15">
        <f t="shared" si="401"/>
        <v>8.6</v>
      </c>
      <c r="I1469" s="11">
        <f t="shared" si="392"/>
        <v>0.19007581550375655</v>
      </c>
      <c r="J1469" s="32">
        <f t="shared" si="393"/>
        <v>1.6842160867421466E-2</v>
      </c>
      <c r="K1469" s="32">
        <f t="shared" si="394"/>
        <v>59.374803973897677</v>
      </c>
      <c r="L1469" s="8">
        <v>0</v>
      </c>
      <c r="M1469" s="9">
        <v>1</v>
      </c>
      <c r="N1469" s="8">
        <v>0</v>
      </c>
      <c r="O1469" s="9">
        <v>0</v>
      </c>
      <c r="P1469" s="9">
        <v>0</v>
      </c>
      <c r="Q1469" s="9">
        <v>0</v>
      </c>
      <c r="R1469" s="9">
        <v>1</v>
      </c>
      <c r="S1469" s="8">
        <v>3413</v>
      </c>
      <c r="T1469" s="9">
        <v>14</v>
      </c>
      <c r="U1469" s="9">
        <f t="shared" si="395"/>
        <v>3398</v>
      </c>
      <c r="V1469" s="9">
        <f t="shared" si="385"/>
        <v>20</v>
      </c>
      <c r="W1469" s="7">
        <v>11.773999999999999</v>
      </c>
      <c r="X1469" s="7">
        <v>20.407</v>
      </c>
      <c r="Y1469" s="9">
        <v>1</v>
      </c>
      <c r="Z1469" s="9">
        <v>0</v>
      </c>
      <c r="AA1469" s="9">
        <v>0</v>
      </c>
      <c r="AB1469" s="9">
        <v>0</v>
      </c>
      <c r="AC1469" s="9">
        <v>1</v>
      </c>
      <c r="AD1469" s="29">
        <v>0</v>
      </c>
      <c r="AE1469" s="187">
        <v>0</v>
      </c>
      <c r="AF1469" s="9">
        <v>0</v>
      </c>
      <c r="AG1469" s="29">
        <v>1</v>
      </c>
      <c r="AH1469" s="9">
        <v>0</v>
      </c>
      <c r="AI1469" s="29">
        <v>1</v>
      </c>
      <c r="AJ1469" s="20">
        <v>1996</v>
      </c>
      <c r="AK1469" s="32">
        <v>9.4000000000000004E-3</v>
      </c>
      <c r="AL1469" s="32">
        <v>8.9700000000000002E-2</v>
      </c>
      <c r="AM1469" s="32">
        <v>0.68440000000000001</v>
      </c>
      <c r="AN1469" s="42">
        <v>0.2165</v>
      </c>
      <c r="AO1469" s="185">
        <f t="shared" si="402"/>
        <v>0.72199999999999998</v>
      </c>
      <c r="AP1469" s="17">
        <v>0.27800000000000002</v>
      </c>
      <c r="AQ1469" s="38">
        <f t="shared" si="403"/>
        <v>0.495</v>
      </c>
      <c r="AR1469" s="39">
        <v>0.505</v>
      </c>
      <c r="AS1469" s="38">
        <v>0.33943833943833945</v>
      </c>
      <c r="AT1469" s="39">
        <f t="shared" si="404"/>
        <v>0.66056166056166055</v>
      </c>
      <c r="AV1469" s="17"/>
      <c r="AW1469" t="s">
        <v>98</v>
      </c>
      <c r="AX1469" s="17" t="s">
        <v>98</v>
      </c>
      <c r="AY1469" s="17" t="s">
        <v>547</v>
      </c>
      <c r="BE1469" s="17"/>
      <c r="BH1469" s="17"/>
      <c r="BK1469" s="92">
        <f t="shared" si="405"/>
        <v>38.180999999999997</v>
      </c>
      <c r="BL1469">
        <v>1</v>
      </c>
      <c r="BM1469">
        <v>0</v>
      </c>
      <c r="BN1469" s="179">
        <v>0</v>
      </c>
      <c r="BO1469" s="179">
        <v>0</v>
      </c>
      <c r="BP1469" s="179">
        <v>0</v>
      </c>
      <c r="BQ1469" s="179">
        <v>0</v>
      </c>
      <c r="BR1469" s="179">
        <v>0</v>
      </c>
      <c r="BS1469" s="17">
        <v>0</v>
      </c>
      <c r="BT1469" s="179">
        <v>0</v>
      </c>
      <c r="BU1469" s="179">
        <v>0</v>
      </c>
      <c r="BV1469" s="179">
        <v>1</v>
      </c>
      <c r="BW1469" s="17">
        <v>0</v>
      </c>
      <c r="BX1469" s="179">
        <v>0</v>
      </c>
      <c r="BY1469" s="179">
        <v>0</v>
      </c>
      <c r="BZ1469" s="179">
        <v>0</v>
      </c>
      <c r="CA1469" s="179">
        <v>0</v>
      </c>
      <c r="CB1469" s="17">
        <v>0</v>
      </c>
      <c r="CC1469" s="179">
        <v>0</v>
      </c>
      <c r="CD1469" s="179">
        <v>0</v>
      </c>
      <c r="CE1469" s="179">
        <v>1</v>
      </c>
      <c r="CF1469" s="179">
        <v>1</v>
      </c>
      <c r="CG1469" s="179">
        <v>0</v>
      </c>
      <c r="CH1469" s="179">
        <v>0</v>
      </c>
      <c r="CI1469" s="179">
        <v>1</v>
      </c>
      <c r="CJ1469" s="179">
        <v>0</v>
      </c>
      <c r="CK1469" s="179">
        <v>1</v>
      </c>
      <c r="CL1469" s="179">
        <v>0</v>
      </c>
      <c r="CM1469" s="17">
        <v>0</v>
      </c>
      <c r="CX1469" s="33" t="s">
        <v>85</v>
      </c>
    </row>
    <row r="1470" spans="1:102" x14ac:dyDescent="0.25">
      <c r="A1470">
        <v>1469</v>
      </c>
      <c r="B1470">
        <v>91</v>
      </c>
      <c r="C1470" s="24" t="s">
        <v>4338</v>
      </c>
      <c r="D1470" s="12">
        <v>9.1</v>
      </c>
      <c r="E1470" s="13">
        <v>0.6</v>
      </c>
      <c r="F1470" s="7">
        <f t="shared" si="399"/>
        <v>15.166666666666666</v>
      </c>
      <c r="G1470" s="7">
        <f t="shared" si="400"/>
        <v>8.5</v>
      </c>
      <c r="H1470" s="15">
        <f t="shared" si="401"/>
        <v>9.6999999999999993</v>
      </c>
      <c r="I1470" s="11">
        <f t="shared" si="392"/>
        <v>0.25672945575259404</v>
      </c>
      <c r="J1470" s="32">
        <f t="shared" si="393"/>
        <v>1.69272168628084E-2</v>
      </c>
      <c r="K1470" s="32">
        <f t="shared" si="394"/>
        <v>59.076457051669728</v>
      </c>
      <c r="L1470" s="8">
        <v>0</v>
      </c>
      <c r="M1470" s="9">
        <v>1</v>
      </c>
      <c r="N1470" s="8">
        <v>0</v>
      </c>
      <c r="O1470" s="9">
        <v>0</v>
      </c>
      <c r="P1470" s="9">
        <v>0</v>
      </c>
      <c r="Q1470" s="9">
        <v>0</v>
      </c>
      <c r="R1470" s="9">
        <v>1</v>
      </c>
      <c r="S1470" s="8">
        <v>3275</v>
      </c>
      <c r="T1470" s="9">
        <v>14</v>
      </c>
      <c r="U1470" s="9">
        <f t="shared" ref="U1470:U1477" si="406">S1470-T1470-1</f>
        <v>3260</v>
      </c>
      <c r="V1470" s="9">
        <f t="shared" si="385"/>
        <v>20</v>
      </c>
      <c r="W1470" s="7">
        <v>11.879</v>
      </c>
      <c r="X1470" s="7">
        <v>20.431000000000001</v>
      </c>
      <c r="Y1470" s="9">
        <v>1</v>
      </c>
      <c r="Z1470" s="9">
        <v>0</v>
      </c>
      <c r="AA1470" s="9">
        <v>0</v>
      </c>
      <c r="AB1470" s="9">
        <v>0</v>
      </c>
      <c r="AC1470" s="9">
        <v>1</v>
      </c>
      <c r="AD1470" s="29">
        <v>0</v>
      </c>
      <c r="AE1470" s="187">
        <v>0</v>
      </c>
      <c r="AF1470" s="9">
        <v>0</v>
      </c>
      <c r="AG1470" s="29">
        <v>1</v>
      </c>
      <c r="AH1470" s="9">
        <v>0</v>
      </c>
      <c r="AI1470" s="29">
        <v>1</v>
      </c>
      <c r="AJ1470" s="20">
        <v>1998</v>
      </c>
      <c r="AK1470" s="32">
        <v>5.7000000000000002E-3</v>
      </c>
      <c r="AL1470" s="32">
        <v>7.7600000000000002E-2</v>
      </c>
      <c r="AM1470" s="32">
        <v>0.70040000000000002</v>
      </c>
      <c r="AN1470" s="42">
        <v>0.21630000000000002</v>
      </c>
      <c r="AO1470" s="185">
        <f t="shared" si="402"/>
        <v>0.70500000000000007</v>
      </c>
      <c r="AP1470" s="17">
        <v>0.29499999999999998</v>
      </c>
      <c r="AQ1470" s="38">
        <f t="shared" si="403"/>
        <v>0.499</v>
      </c>
      <c r="AR1470" s="39">
        <v>0.501</v>
      </c>
      <c r="AS1470" s="38">
        <v>0.36330049261083741</v>
      </c>
      <c r="AT1470" s="39">
        <f t="shared" si="404"/>
        <v>0.63669950738916259</v>
      </c>
      <c r="AV1470" s="17"/>
      <c r="AW1470" t="s">
        <v>98</v>
      </c>
      <c r="AX1470" s="17" t="s">
        <v>98</v>
      </c>
      <c r="AY1470" s="17" t="s">
        <v>547</v>
      </c>
      <c r="BE1470" s="17"/>
      <c r="BH1470" s="17"/>
      <c r="BK1470" s="92">
        <f t="shared" si="405"/>
        <v>38.31</v>
      </c>
      <c r="BL1470">
        <v>1</v>
      </c>
      <c r="BM1470">
        <v>0</v>
      </c>
      <c r="BN1470" s="179">
        <v>0</v>
      </c>
      <c r="BO1470" s="179">
        <v>0</v>
      </c>
      <c r="BP1470" s="179">
        <v>0</v>
      </c>
      <c r="BQ1470" s="179">
        <v>0</v>
      </c>
      <c r="BR1470" s="179">
        <v>0</v>
      </c>
      <c r="BS1470" s="17">
        <v>0</v>
      </c>
      <c r="BT1470" s="179">
        <v>0</v>
      </c>
      <c r="BU1470" s="179">
        <v>0</v>
      </c>
      <c r="BV1470" s="179">
        <v>1</v>
      </c>
      <c r="BW1470" s="17">
        <v>0</v>
      </c>
      <c r="BX1470" s="179">
        <v>0</v>
      </c>
      <c r="BY1470" s="179">
        <v>0</v>
      </c>
      <c r="BZ1470" s="179">
        <v>0</v>
      </c>
      <c r="CA1470" s="179">
        <v>0</v>
      </c>
      <c r="CB1470" s="17">
        <v>0</v>
      </c>
      <c r="CC1470" s="179">
        <v>0</v>
      </c>
      <c r="CD1470" s="179">
        <v>0</v>
      </c>
      <c r="CE1470" s="179">
        <v>1</v>
      </c>
      <c r="CF1470" s="179">
        <v>1</v>
      </c>
      <c r="CG1470" s="179">
        <v>0</v>
      </c>
      <c r="CH1470" s="179">
        <v>0</v>
      </c>
      <c r="CI1470" s="179">
        <v>1</v>
      </c>
      <c r="CJ1470" s="179">
        <v>0</v>
      </c>
      <c r="CK1470" s="179">
        <v>1</v>
      </c>
      <c r="CL1470" s="179">
        <v>0</v>
      </c>
      <c r="CM1470" s="17">
        <v>0</v>
      </c>
      <c r="CX1470" s="33" t="s">
        <v>85</v>
      </c>
    </row>
    <row r="1471" spans="1:102" x14ac:dyDescent="0.25">
      <c r="A1471">
        <v>1470</v>
      </c>
      <c r="B1471">
        <v>91</v>
      </c>
      <c r="C1471" s="24" t="s">
        <v>4338</v>
      </c>
      <c r="D1471" s="12">
        <v>9.4</v>
      </c>
      <c r="E1471" s="13">
        <v>0.7</v>
      </c>
      <c r="F1471" s="7">
        <f t="shared" si="399"/>
        <v>13.428571428571431</v>
      </c>
      <c r="G1471" s="7">
        <f t="shared" si="400"/>
        <v>8.7000000000000011</v>
      </c>
      <c r="H1471" s="15">
        <f t="shared" si="401"/>
        <v>10.1</v>
      </c>
      <c r="I1471" s="11">
        <f t="shared" si="392"/>
        <v>0.23360833544640278</v>
      </c>
      <c r="J1471" s="32">
        <f t="shared" si="393"/>
        <v>1.7396365405583186E-2</v>
      </c>
      <c r="K1471" s="32">
        <f t="shared" si="394"/>
        <v>57.483271745893553</v>
      </c>
      <c r="L1471" s="8">
        <v>0</v>
      </c>
      <c r="M1471" s="9">
        <v>1</v>
      </c>
      <c r="N1471" s="8">
        <v>0</v>
      </c>
      <c r="O1471" s="9">
        <v>0</v>
      </c>
      <c r="P1471" s="9">
        <v>0</v>
      </c>
      <c r="Q1471" s="9">
        <v>0</v>
      </c>
      <c r="R1471" s="9">
        <v>1</v>
      </c>
      <c r="S1471" s="8">
        <v>3139</v>
      </c>
      <c r="T1471" s="9">
        <v>14</v>
      </c>
      <c r="U1471" s="9">
        <f t="shared" si="406"/>
        <v>3124</v>
      </c>
      <c r="V1471" s="9">
        <f t="shared" si="385"/>
        <v>20</v>
      </c>
      <c r="W1471" s="7">
        <v>11.911</v>
      </c>
      <c r="X1471" s="7">
        <v>20.562000000000001</v>
      </c>
      <c r="Y1471" s="9">
        <v>1</v>
      </c>
      <c r="Z1471" s="9">
        <v>0</v>
      </c>
      <c r="AA1471" s="9">
        <v>0</v>
      </c>
      <c r="AB1471" s="9">
        <v>0</v>
      </c>
      <c r="AC1471" s="9">
        <v>1</v>
      </c>
      <c r="AD1471" s="29">
        <v>0</v>
      </c>
      <c r="AE1471" s="187">
        <v>0</v>
      </c>
      <c r="AF1471" s="9">
        <v>0</v>
      </c>
      <c r="AG1471" s="29">
        <v>1</v>
      </c>
      <c r="AH1471" s="9">
        <v>0</v>
      </c>
      <c r="AI1471" s="29">
        <v>1</v>
      </c>
      <c r="AJ1471" s="20">
        <v>2000</v>
      </c>
      <c r="AK1471" s="32">
        <v>3.0999999999999999E-3</v>
      </c>
      <c r="AL1471" s="32">
        <v>6.9599999999999995E-2</v>
      </c>
      <c r="AM1471" s="32">
        <v>0.71830000000000005</v>
      </c>
      <c r="AN1471" s="42">
        <v>0.20900000000000002</v>
      </c>
      <c r="AO1471" s="185">
        <f t="shared" si="402"/>
        <v>0.66300000000000003</v>
      </c>
      <c r="AP1471" s="17">
        <v>0.33700000000000002</v>
      </c>
      <c r="AQ1471" s="38">
        <f t="shared" si="403"/>
        <v>0.50900000000000001</v>
      </c>
      <c r="AR1471" s="39">
        <v>0.49099999999999999</v>
      </c>
      <c r="AS1471" s="38">
        <v>0.40947752126366954</v>
      </c>
      <c r="AT1471" s="39">
        <f t="shared" si="404"/>
        <v>0.59052247873633046</v>
      </c>
      <c r="AV1471" s="17"/>
      <c r="AW1471" t="s">
        <v>98</v>
      </c>
      <c r="AX1471" s="17" t="s">
        <v>98</v>
      </c>
      <c r="AY1471" s="17" t="s">
        <v>547</v>
      </c>
      <c r="BE1471" s="17"/>
      <c r="BH1471" s="17"/>
      <c r="BK1471" s="92">
        <f t="shared" si="405"/>
        <v>38.472999999999999</v>
      </c>
      <c r="BL1471">
        <v>1</v>
      </c>
      <c r="BM1471">
        <v>0</v>
      </c>
      <c r="BN1471" s="179">
        <v>0</v>
      </c>
      <c r="BO1471" s="179">
        <v>0</v>
      </c>
      <c r="BP1471" s="179">
        <v>0</v>
      </c>
      <c r="BQ1471" s="179">
        <v>0</v>
      </c>
      <c r="BR1471" s="179">
        <v>0</v>
      </c>
      <c r="BS1471" s="17">
        <v>0</v>
      </c>
      <c r="BT1471" s="179">
        <v>0</v>
      </c>
      <c r="BU1471" s="179">
        <v>0</v>
      </c>
      <c r="BV1471" s="179">
        <v>1</v>
      </c>
      <c r="BW1471" s="17">
        <v>0</v>
      </c>
      <c r="BX1471" s="179">
        <v>0</v>
      </c>
      <c r="BY1471" s="179">
        <v>0</v>
      </c>
      <c r="BZ1471" s="179">
        <v>0</v>
      </c>
      <c r="CA1471" s="179">
        <v>0</v>
      </c>
      <c r="CB1471" s="17">
        <v>0</v>
      </c>
      <c r="CC1471" s="179">
        <v>0</v>
      </c>
      <c r="CD1471" s="179">
        <v>0</v>
      </c>
      <c r="CE1471" s="179">
        <v>1</v>
      </c>
      <c r="CF1471" s="179">
        <v>1</v>
      </c>
      <c r="CG1471" s="179">
        <v>0</v>
      </c>
      <c r="CH1471" s="179">
        <v>0</v>
      </c>
      <c r="CI1471" s="179">
        <v>1</v>
      </c>
      <c r="CJ1471" s="179">
        <v>0</v>
      </c>
      <c r="CK1471" s="179">
        <v>1</v>
      </c>
      <c r="CL1471" s="179">
        <v>0</v>
      </c>
      <c r="CM1471" s="17">
        <v>0</v>
      </c>
      <c r="CX1471" s="33" t="s">
        <v>85</v>
      </c>
    </row>
    <row r="1472" spans="1:102" x14ac:dyDescent="0.25">
      <c r="A1472">
        <v>1471</v>
      </c>
      <c r="B1472">
        <v>91</v>
      </c>
      <c r="C1472" s="24" t="s">
        <v>4338</v>
      </c>
      <c r="D1472" s="12">
        <v>9.6999999999999993</v>
      </c>
      <c r="E1472" s="13">
        <v>0.6</v>
      </c>
      <c r="F1472" s="7">
        <f t="shared" si="399"/>
        <v>16.166666666666668</v>
      </c>
      <c r="G1472" s="7">
        <f t="shared" si="400"/>
        <v>9.1</v>
      </c>
      <c r="H1472" s="15">
        <f t="shared" si="401"/>
        <v>10.299999999999999</v>
      </c>
      <c r="I1472" s="11">
        <f t="shared" si="392"/>
        <v>0.27208895874288952</v>
      </c>
      <c r="J1472" s="32">
        <f t="shared" si="393"/>
        <v>1.6830244870694198E-2</v>
      </c>
      <c r="K1472" s="32">
        <f t="shared" si="394"/>
        <v>59.416841981976042</v>
      </c>
      <c r="L1472" s="8">
        <v>0</v>
      </c>
      <c r="M1472" s="9">
        <v>1</v>
      </c>
      <c r="N1472" s="8">
        <v>0</v>
      </c>
      <c r="O1472" s="9">
        <v>0</v>
      </c>
      <c r="P1472" s="9">
        <v>0</v>
      </c>
      <c r="Q1472" s="9">
        <v>0</v>
      </c>
      <c r="R1472" s="9">
        <v>1</v>
      </c>
      <c r="S1472" s="8">
        <v>3284</v>
      </c>
      <c r="T1472" s="9">
        <v>14</v>
      </c>
      <c r="U1472" s="9">
        <f t="shared" si="406"/>
        <v>3269</v>
      </c>
      <c r="V1472" s="9">
        <f t="shared" si="385"/>
        <v>20</v>
      </c>
      <c r="W1472" s="7">
        <v>12.417</v>
      </c>
      <c r="X1472" s="7">
        <v>20.997</v>
      </c>
      <c r="Y1472" s="9">
        <v>1</v>
      </c>
      <c r="Z1472" s="9">
        <v>0</v>
      </c>
      <c r="AA1472" s="9">
        <v>0</v>
      </c>
      <c r="AB1472" s="9">
        <v>0</v>
      </c>
      <c r="AC1472" s="9">
        <v>1</v>
      </c>
      <c r="AD1472" s="29">
        <v>0</v>
      </c>
      <c r="AE1472" s="187">
        <v>0</v>
      </c>
      <c r="AF1472" s="9">
        <v>0</v>
      </c>
      <c r="AG1472" s="29">
        <v>1</v>
      </c>
      <c r="AH1472" s="9">
        <v>0</v>
      </c>
      <c r="AI1472" s="29">
        <v>1</v>
      </c>
      <c r="AJ1472" s="20">
        <v>2002</v>
      </c>
      <c r="AK1472" s="32">
        <v>2.0999999999999999E-3</v>
      </c>
      <c r="AL1472" s="32">
        <v>6.9800000000000001E-2</v>
      </c>
      <c r="AM1472" s="32">
        <v>0.69950000000000001</v>
      </c>
      <c r="AN1472" s="42">
        <v>0.2286</v>
      </c>
      <c r="AO1472" s="185">
        <f t="shared" si="402"/>
        <v>0.59000000000000008</v>
      </c>
      <c r="AP1472" s="17">
        <v>0.41</v>
      </c>
      <c r="AQ1472" s="38">
        <f t="shared" si="403"/>
        <v>0.497</v>
      </c>
      <c r="AR1472" s="39">
        <v>0.503</v>
      </c>
      <c r="AS1472" s="38">
        <v>0.46750285062713792</v>
      </c>
      <c r="AT1472" s="39">
        <f t="shared" si="404"/>
        <v>0.53249714937286208</v>
      </c>
      <c r="AV1472" s="17"/>
      <c r="AW1472" t="s">
        <v>98</v>
      </c>
      <c r="AX1472" s="17" t="s">
        <v>98</v>
      </c>
      <c r="AY1472" s="17" t="s">
        <v>547</v>
      </c>
      <c r="BE1472" s="17"/>
      <c r="BH1472" s="17"/>
      <c r="BK1472" s="92">
        <f t="shared" si="405"/>
        <v>39.414000000000001</v>
      </c>
      <c r="BL1472">
        <v>1</v>
      </c>
      <c r="BM1472">
        <v>0</v>
      </c>
      <c r="BN1472" s="179">
        <v>0</v>
      </c>
      <c r="BO1472" s="179">
        <v>0</v>
      </c>
      <c r="BP1472" s="179">
        <v>0</v>
      </c>
      <c r="BQ1472" s="179">
        <v>0</v>
      </c>
      <c r="BR1472" s="179">
        <v>0</v>
      </c>
      <c r="BS1472" s="17">
        <v>0</v>
      </c>
      <c r="BT1472" s="179">
        <v>0</v>
      </c>
      <c r="BU1472" s="179">
        <v>0</v>
      </c>
      <c r="BV1472" s="179">
        <v>1</v>
      </c>
      <c r="BW1472" s="17">
        <v>0</v>
      </c>
      <c r="BX1472" s="179">
        <v>0</v>
      </c>
      <c r="BY1472" s="179">
        <v>0</v>
      </c>
      <c r="BZ1472" s="179">
        <v>0</v>
      </c>
      <c r="CA1472" s="179">
        <v>0</v>
      </c>
      <c r="CB1472" s="17">
        <v>0</v>
      </c>
      <c r="CC1472" s="179">
        <v>0</v>
      </c>
      <c r="CD1472" s="179">
        <v>0</v>
      </c>
      <c r="CE1472" s="179">
        <v>1</v>
      </c>
      <c r="CF1472" s="179">
        <v>1</v>
      </c>
      <c r="CG1472" s="179">
        <v>0</v>
      </c>
      <c r="CH1472" s="179">
        <v>0</v>
      </c>
      <c r="CI1472" s="179">
        <v>1</v>
      </c>
      <c r="CJ1472" s="179">
        <v>0</v>
      </c>
      <c r="CK1472" s="179">
        <v>1</v>
      </c>
      <c r="CL1472" s="179">
        <v>0</v>
      </c>
      <c r="CM1472" s="17">
        <v>0</v>
      </c>
      <c r="CX1472" s="33" t="s">
        <v>85</v>
      </c>
    </row>
    <row r="1473" spans="1:102" x14ac:dyDescent="0.25">
      <c r="A1473">
        <v>1472</v>
      </c>
      <c r="B1473">
        <v>91</v>
      </c>
      <c r="C1473" s="24" t="s">
        <v>4338</v>
      </c>
      <c r="D1473" s="12">
        <v>3.6</v>
      </c>
      <c r="E1473" s="13">
        <v>0.5</v>
      </c>
      <c r="F1473" s="7">
        <f t="shared" si="399"/>
        <v>7.2</v>
      </c>
      <c r="G1473" s="7">
        <f t="shared" si="400"/>
        <v>3.1</v>
      </c>
      <c r="H1473" s="15">
        <f t="shared" si="401"/>
        <v>4.0999999999999996</v>
      </c>
      <c r="I1473" s="11">
        <f t="shared" si="392"/>
        <v>0.13214145973828678</v>
      </c>
      <c r="J1473" s="32">
        <f t="shared" si="393"/>
        <v>1.8352980519206499E-2</v>
      </c>
      <c r="K1473" s="32">
        <f t="shared" si="394"/>
        <v>54.487062684641018</v>
      </c>
      <c r="L1473" s="8">
        <v>0</v>
      </c>
      <c r="M1473" s="9">
        <v>1</v>
      </c>
      <c r="N1473" s="8">
        <v>0</v>
      </c>
      <c r="O1473" s="9">
        <v>0</v>
      </c>
      <c r="P1473" s="9">
        <v>0</v>
      </c>
      <c r="Q1473" s="9">
        <v>0</v>
      </c>
      <c r="R1473" s="9">
        <v>1</v>
      </c>
      <c r="S1473" s="8">
        <v>2932</v>
      </c>
      <c r="T1473" s="9">
        <v>14</v>
      </c>
      <c r="U1473" s="9">
        <f t="shared" si="406"/>
        <v>2917</v>
      </c>
      <c r="V1473" s="9">
        <f t="shared" si="385"/>
        <v>20</v>
      </c>
      <c r="W1473" s="7">
        <v>11.612</v>
      </c>
      <c r="X1473" s="7">
        <v>21.088000000000001</v>
      </c>
      <c r="Y1473" s="9">
        <v>1</v>
      </c>
      <c r="Z1473" s="9">
        <v>0</v>
      </c>
      <c r="AA1473" s="9">
        <v>0</v>
      </c>
      <c r="AB1473" s="9">
        <v>0</v>
      </c>
      <c r="AC1473" s="9">
        <v>1</v>
      </c>
      <c r="AD1473" s="29">
        <v>0</v>
      </c>
      <c r="AE1473" s="187">
        <v>0</v>
      </c>
      <c r="AF1473" s="9">
        <v>0</v>
      </c>
      <c r="AG1473" s="29">
        <v>1</v>
      </c>
      <c r="AH1473" s="9">
        <v>0</v>
      </c>
      <c r="AI1473" s="29">
        <v>1</v>
      </c>
      <c r="AJ1473" s="20">
        <v>1997</v>
      </c>
      <c r="AK1473" s="32">
        <v>1.0200000000000001E-2</v>
      </c>
      <c r="AL1473" s="32">
        <v>6.7500000000000004E-2</v>
      </c>
      <c r="AM1473" s="32">
        <v>0.74440000000000006</v>
      </c>
      <c r="AN1473" s="42">
        <v>0.1779</v>
      </c>
      <c r="AO1473" s="185">
        <f t="shared" si="402"/>
        <v>0.77600000000000002</v>
      </c>
      <c r="AP1473" s="17">
        <v>0.224</v>
      </c>
      <c r="AQ1473" s="38">
        <f t="shared" si="403"/>
        <v>0.46299999999999997</v>
      </c>
      <c r="AR1473" s="39">
        <v>0.53700000000000003</v>
      </c>
      <c r="AS1473" s="38">
        <v>0.23140495867768596</v>
      </c>
      <c r="AT1473" s="39">
        <f t="shared" si="404"/>
        <v>0.76859504132231404</v>
      </c>
      <c r="AV1473" s="17"/>
      <c r="AW1473" t="s">
        <v>98</v>
      </c>
      <c r="AX1473" s="17" t="s">
        <v>98</v>
      </c>
      <c r="AY1473" s="17" t="s">
        <v>556</v>
      </c>
      <c r="BE1473" s="17"/>
      <c r="BH1473" s="17"/>
      <c r="BK1473" s="92">
        <f t="shared" si="405"/>
        <v>38.700000000000003</v>
      </c>
      <c r="BL1473">
        <v>1</v>
      </c>
      <c r="BM1473">
        <v>0</v>
      </c>
      <c r="BN1473" s="179">
        <v>0</v>
      </c>
      <c r="BO1473" s="179">
        <v>0</v>
      </c>
      <c r="BP1473" s="179">
        <v>0</v>
      </c>
      <c r="BQ1473" s="179">
        <v>0</v>
      </c>
      <c r="BR1473" s="179">
        <v>0</v>
      </c>
      <c r="BS1473" s="17">
        <v>0</v>
      </c>
      <c r="BT1473" s="179">
        <v>0</v>
      </c>
      <c r="BU1473" s="179">
        <v>0</v>
      </c>
      <c r="BV1473" s="179">
        <v>1</v>
      </c>
      <c r="BW1473" s="17">
        <v>0</v>
      </c>
      <c r="BX1473" s="179">
        <v>0</v>
      </c>
      <c r="BY1473" s="179">
        <v>0</v>
      </c>
      <c r="BZ1473" s="179">
        <v>0</v>
      </c>
      <c r="CA1473" s="179">
        <v>0</v>
      </c>
      <c r="CB1473" s="17">
        <v>0</v>
      </c>
      <c r="CC1473" s="179">
        <v>0</v>
      </c>
      <c r="CD1473" s="179">
        <v>0</v>
      </c>
      <c r="CE1473" s="179">
        <v>1</v>
      </c>
      <c r="CF1473" s="179">
        <v>1</v>
      </c>
      <c r="CG1473" s="179">
        <v>0</v>
      </c>
      <c r="CH1473" s="179">
        <v>0</v>
      </c>
      <c r="CI1473" s="179">
        <v>1</v>
      </c>
      <c r="CJ1473" s="179">
        <v>0</v>
      </c>
      <c r="CK1473" s="179">
        <v>1</v>
      </c>
      <c r="CL1473" s="179">
        <v>0</v>
      </c>
      <c r="CM1473" s="17">
        <v>0</v>
      </c>
      <c r="CX1473" s="33" t="s">
        <v>85</v>
      </c>
    </row>
    <row r="1474" spans="1:102" x14ac:dyDescent="0.25">
      <c r="A1474">
        <v>1473</v>
      </c>
      <c r="B1474">
        <v>91</v>
      </c>
      <c r="C1474" s="24" t="s">
        <v>4338</v>
      </c>
      <c r="D1474" s="12">
        <v>4</v>
      </c>
      <c r="E1474" s="13">
        <v>0.5</v>
      </c>
      <c r="F1474" s="7">
        <f t="shared" si="399"/>
        <v>8</v>
      </c>
      <c r="G1474" s="7">
        <f t="shared" si="400"/>
        <v>3.5</v>
      </c>
      <c r="H1474" s="15">
        <f t="shared" si="401"/>
        <v>4.5</v>
      </c>
      <c r="I1474" s="11">
        <f t="shared" si="392"/>
        <v>0.14982744664145906</v>
      </c>
      <c r="J1474" s="32">
        <f t="shared" si="393"/>
        <v>1.8728430830182382E-2</v>
      </c>
      <c r="K1474" s="32">
        <f t="shared" si="394"/>
        <v>53.394756296849977</v>
      </c>
      <c r="L1474" s="8">
        <v>0</v>
      </c>
      <c r="M1474" s="9">
        <v>1</v>
      </c>
      <c r="N1474" s="8">
        <v>0</v>
      </c>
      <c r="O1474" s="9">
        <v>0</v>
      </c>
      <c r="P1474" s="9">
        <v>0</v>
      </c>
      <c r="Q1474" s="9">
        <v>0</v>
      </c>
      <c r="R1474" s="9">
        <v>1</v>
      </c>
      <c r="S1474" s="8">
        <v>2802</v>
      </c>
      <c r="T1474" s="9">
        <v>14</v>
      </c>
      <c r="U1474" s="9">
        <f t="shared" si="406"/>
        <v>2787</v>
      </c>
      <c r="V1474" s="9">
        <f t="shared" si="385"/>
        <v>20</v>
      </c>
      <c r="W1474" s="7">
        <v>11.688000000000001</v>
      </c>
      <c r="X1474" s="7">
        <v>21.183</v>
      </c>
      <c r="Y1474" s="9">
        <v>1</v>
      </c>
      <c r="Z1474" s="9">
        <v>0</v>
      </c>
      <c r="AA1474" s="9">
        <v>0</v>
      </c>
      <c r="AB1474" s="9">
        <v>0</v>
      </c>
      <c r="AC1474" s="9">
        <v>1</v>
      </c>
      <c r="AD1474" s="29">
        <v>0</v>
      </c>
      <c r="AE1474" s="187">
        <v>0</v>
      </c>
      <c r="AF1474" s="9">
        <v>0</v>
      </c>
      <c r="AG1474" s="29">
        <v>1</v>
      </c>
      <c r="AH1474" s="9">
        <v>0</v>
      </c>
      <c r="AI1474" s="29">
        <v>1</v>
      </c>
      <c r="AJ1474" s="20">
        <v>1998</v>
      </c>
      <c r="AK1474" s="32">
        <v>6.7000000000000002E-3</v>
      </c>
      <c r="AL1474" s="32">
        <v>5.8899999999999994E-2</v>
      </c>
      <c r="AM1474" s="32">
        <v>0.75309999999999999</v>
      </c>
      <c r="AN1474" s="42">
        <v>0.18129999999999999</v>
      </c>
      <c r="AO1474" s="185">
        <f t="shared" si="402"/>
        <v>0.75800000000000001</v>
      </c>
      <c r="AP1474" s="17">
        <v>0.24199999999999999</v>
      </c>
      <c r="AQ1474" s="38">
        <f t="shared" si="403"/>
        <v>0.46099999999999997</v>
      </c>
      <c r="AR1474" s="39">
        <v>0.53900000000000003</v>
      </c>
      <c r="AS1474" s="38">
        <v>0.25077720207253884</v>
      </c>
      <c r="AT1474" s="39">
        <f t="shared" si="404"/>
        <v>0.74922279792746116</v>
      </c>
      <c r="AV1474" s="17"/>
      <c r="AW1474" t="s">
        <v>98</v>
      </c>
      <c r="AX1474" s="17" t="s">
        <v>98</v>
      </c>
      <c r="AY1474" s="17" t="s">
        <v>556</v>
      </c>
      <c r="BE1474" s="17"/>
      <c r="BH1474" s="17"/>
      <c r="BK1474" s="92">
        <f t="shared" si="405"/>
        <v>38.871000000000002</v>
      </c>
      <c r="BL1474">
        <v>1</v>
      </c>
      <c r="BM1474">
        <v>0</v>
      </c>
      <c r="BN1474" s="179">
        <v>0</v>
      </c>
      <c r="BO1474" s="179">
        <v>0</v>
      </c>
      <c r="BP1474" s="179">
        <v>0</v>
      </c>
      <c r="BQ1474" s="179">
        <v>0</v>
      </c>
      <c r="BR1474" s="179">
        <v>0</v>
      </c>
      <c r="BS1474" s="17">
        <v>0</v>
      </c>
      <c r="BT1474" s="179">
        <v>0</v>
      </c>
      <c r="BU1474" s="179">
        <v>0</v>
      </c>
      <c r="BV1474" s="179">
        <v>1</v>
      </c>
      <c r="BW1474" s="17">
        <v>0</v>
      </c>
      <c r="BX1474" s="179">
        <v>0</v>
      </c>
      <c r="BY1474" s="179">
        <v>0</v>
      </c>
      <c r="BZ1474" s="179">
        <v>0</v>
      </c>
      <c r="CA1474" s="179">
        <v>0</v>
      </c>
      <c r="CB1474" s="17">
        <v>0</v>
      </c>
      <c r="CC1474" s="179">
        <v>0</v>
      </c>
      <c r="CD1474" s="179">
        <v>0</v>
      </c>
      <c r="CE1474" s="179">
        <v>1</v>
      </c>
      <c r="CF1474" s="179">
        <v>1</v>
      </c>
      <c r="CG1474" s="179">
        <v>0</v>
      </c>
      <c r="CH1474" s="179">
        <v>0</v>
      </c>
      <c r="CI1474" s="179">
        <v>1</v>
      </c>
      <c r="CJ1474" s="179">
        <v>0</v>
      </c>
      <c r="CK1474" s="179">
        <v>1</v>
      </c>
      <c r="CL1474" s="179">
        <v>0</v>
      </c>
      <c r="CM1474" s="17">
        <v>0</v>
      </c>
      <c r="CX1474" s="33" t="s">
        <v>85</v>
      </c>
    </row>
    <row r="1475" spans="1:102" x14ac:dyDescent="0.25">
      <c r="A1475">
        <v>1474</v>
      </c>
      <c r="B1475">
        <v>91</v>
      </c>
      <c r="C1475" s="24" t="s">
        <v>4338</v>
      </c>
      <c r="D1475" s="12">
        <v>3.8</v>
      </c>
      <c r="E1475" s="13">
        <v>0.5</v>
      </c>
      <c r="F1475" s="7">
        <f t="shared" si="399"/>
        <v>7.6</v>
      </c>
      <c r="G1475" s="7">
        <f t="shared" si="400"/>
        <v>3.3</v>
      </c>
      <c r="H1475" s="15">
        <f t="shared" si="401"/>
        <v>4.3</v>
      </c>
      <c r="I1475" s="11">
        <f t="shared" si="392"/>
        <v>0.13972004694896253</v>
      </c>
      <c r="J1475" s="32">
        <f t="shared" si="393"/>
        <v>1.8384216703810862E-2</v>
      </c>
      <c r="K1475" s="32">
        <f t="shared" si="394"/>
        <v>54.394485014567422</v>
      </c>
      <c r="L1475" s="8">
        <v>0</v>
      </c>
      <c r="M1475" s="9">
        <v>1</v>
      </c>
      <c r="N1475" s="8">
        <v>0</v>
      </c>
      <c r="O1475" s="9">
        <v>0</v>
      </c>
      <c r="P1475" s="9">
        <v>0</v>
      </c>
      <c r="Q1475" s="9">
        <v>0</v>
      </c>
      <c r="R1475" s="9">
        <v>1</v>
      </c>
      <c r="S1475" s="8">
        <v>2916</v>
      </c>
      <c r="T1475" s="9">
        <v>14</v>
      </c>
      <c r="U1475" s="9">
        <f t="shared" si="406"/>
        <v>2901</v>
      </c>
      <c r="V1475" s="9">
        <f t="shared" si="385"/>
        <v>20</v>
      </c>
      <c r="W1475" s="7">
        <v>11.821999999999999</v>
      </c>
      <c r="X1475" s="7">
        <v>20.884</v>
      </c>
      <c r="Y1475" s="9">
        <v>1</v>
      </c>
      <c r="Z1475" s="9">
        <v>0</v>
      </c>
      <c r="AA1475" s="9">
        <v>0</v>
      </c>
      <c r="AB1475" s="9">
        <v>0</v>
      </c>
      <c r="AC1475" s="9">
        <v>1</v>
      </c>
      <c r="AD1475" s="29">
        <v>0</v>
      </c>
      <c r="AE1475" s="187">
        <v>0</v>
      </c>
      <c r="AF1475" s="9">
        <v>0</v>
      </c>
      <c r="AG1475" s="29">
        <v>1</v>
      </c>
      <c r="AH1475" s="9">
        <v>0</v>
      </c>
      <c r="AI1475" s="29">
        <v>1</v>
      </c>
      <c r="AJ1475" s="20">
        <v>2000</v>
      </c>
      <c r="AK1475" s="32">
        <v>6.1000000000000004E-3</v>
      </c>
      <c r="AL1475" s="32">
        <v>4.2000000000000003E-2</v>
      </c>
      <c r="AM1475" s="32">
        <v>0.75869999999999993</v>
      </c>
      <c r="AN1475" s="42">
        <v>0.19309999999999999</v>
      </c>
      <c r="AO1475" s="185">
        <f t="shared" si="402"/>
        <v>0.72399999999999998</v>
      </c>
      <c r="AP1475" s="17">
        <v>0.27600000000000002</v>
      </c>
      <c r="AQ1475" s="38">
        <f t="shared" si="403"/>
        <v>0.46199999999999997</v>
      </c>
      <c r="AR1475" s="39">
        <v>0.53800000000000003</v>
      </c>
      <c r="AS1475" s="38">
        <v>0.28779979144942647</v>
      </c>
      <c r="AT1475" s="39">
        <f t="shared" si="404"/>
        <v>0.71220020855057353</v>
      </c>
      <c r="AV1475" s="17"/>
      <c r="AW1475" t="s">
        <v>98</v>
      </c>
      <c r="AX1475" s="17" t="s">
        <v>98</v>
      </c>
      <c r="AY1475" s="17" t="s">
        <v>556</v>
      </c>
      <c r="BE1475" s="17"/>
      <c r="BH1475" s="17"/>
      <c r="BK1475" s="92">
        <f t="shared" si="405"/>
        <v>38.706000000000003</v>
      </c>
      <c r="BL1475">
        <v>1</v>
      </c>
      <c r="BM1475">
        <v>0</v>
      </c>
      <c r="BN1475" s="179">
        <v>0</v>
      </c>
      <c r="BO1475" s="179">
        <v>0</v>
      </c>
      <c r="BP1475" s="179">
        <v>0</v>
      </c>
      <c r="BQ1475" s="179">
        <v>0</v>
      </c>
      <c r="BR1475" s="179">
        <v>0</v>
      </c>
      <c r="BS1475" s="17">
        <v>0</v>
      </c>
      <c r="BT1475" s="179">
        <v>0</v>
      </c>
      <c r="BU1475" s="179">
        <v>0</v>
      </c>
      <c r="BV1475" s="179">
        <v>1</v>
      </c>
      <c r="BW1475" s="17">
        <v>0</v>
      </c>
      <c r="BX1475" s="179">
        <v>0</v>
      </c>
      <c r="BY1475" s="179">
        <v>0</v>
      </c>
      <c r="BZ1475" s="179">
        <v>0</v>
      </c>
      <c r="CA1475" s="179">
        <v>0</v>
      </c>
      <c r="CB1475" s="17">
        <v>0</v>
      </c>
      <c r="CC1475" s="179">
        <v>0</v>
      </c>
      <c r="CD1475" s="179">
        <v>0</v>
      </c>
      <c r="CE1475" s="179">
        <v>1</v>
      </c>
      <c r="CF1475" s="179">
        <v>1</v>
      </c>
      <c r="CG1475" s="179">
        <v>0</v>
      </c>
      <c r="CH1475" s="179">
        <v>0</v>
      </c>
      <c r="CI1475" s="179">
        <v>1</v>
      </c>
      <c r="CJ1475" s="179">
        <v>0</v>
      </c>
      <c r="CK1475" s="179">
        <v>1</v>
      </c>
      <c r="CL1475" s="179">
        <v>0</v>
      </c>
      <c r="CM1475" s="17">
        <v>0</v>
      </c>
      <c r="CX1475" s="33" t="s">
        <v>85</v>
      </c>
    </row>
    <row r="1476" spans="1:102" x14ac:dyDescent="0.25">
      <c r="A1476">
        <v>1475</v>
      </c>
      <c r="B1476">
        <v>91</v>
      </c>
      <c r="C1476" s="24" t="s">
        <v>4338</v>
      </c>
      <c r="D1476" s="12">
        <v>4.8</v>
      </c>
      <c r="E1476" s="13">
        <v>0.5</v>
      </c>
      <c r="F1476" s="7">
        <f t="shared" si="399"/>
        <v>9.6</v>
      </c>
      <c r="G1476" s="7">
        <f t="shared" si="400"/>
        <v>4.3</v>
      </c>
      <c r="H1476" s="15">
        <f t="shared" si="401"/>
        <v>5.3</v>
      </c>
      <c r="I1476" s="11">
        <f t="shared" si="392"/>
        <v>0.16573514602600783</v>
      </c>
      <c r="J1476" s="32">
        <f t="shared" si="393"/>
        <v>1.7264077711042481E-2</v>
      </c>
      <c r="K1476" s="32">
        <f t="shared" si="394"/>
        <v>57.923742972981302</v>
      </c>
      <c r="L1476" s="8">
        <v>0</v>
      </c>
      <c r="M1476" s="9">
        <v>1</v>
      </c>
      <c r="N1476" s="8">
        <v>0</v>
      </c>
      <c r="O1476" s="9">
        <v>0</v>
      </c>
      <c r="P1476" s="9">
        <v>0</v>
      </c>
      <c r="Q1476" s="9">
        <v>0</v>
      </c>
      <c r="R1476" s="9">
        <v>1</v>
      </c>
      <c r="S1476" s="8">
        <v>3278</v>
      </c>
      <c r="T1476" s="9">
        <v>14</v>
      </c>
      <c r="U1476" s="9">
        <f t="shared" si="406"/>
        <v>3263</v>
      </c>
      <c r="V1476" s="9">
        <f t="shared" si="385"/>
        <v>20</v>
      </c>
      <c r="W1476" s="7">
        <v>11.849</v>
      </c>
      <c r="X1476" s="7">
        <v>21.198</v>
      </c>
      <c r="Y1476" s="9">
        <v>1</v>
      </c>
      <c r="Z1476" s="9">
        <v>0</v>
      </c>
      <c r="AA1476" s="9">
        <v>0</v>
      </c>
      <c r="AB1476" s="9">
        <v>0</v>
      </c>
      <c r="AC1476" s="9">
        <v>1</v>
      </c>
      <c r="AD1476" s="29">
        <v>0</v>
      </c>
      <c r="AE1476" s="187">
        <v>0</v>
      </c>
      <c r="AF1476" s="9">
        <v>0</v>
      </c>
      <c r="AG1476" s="29">
        <v>1</v>
      </c>
      <c r="AH1476" s="9">
        <v>0</v>
      </c>
      <c r="AI1476" s="29">
        <v>1</v>
      </c>
      <c r="AJ1476" s="20">
        <v>2002</v>
      </c>
      <c r="AK1476" s="32">
        <v>4.5999999999999999E-3</v>
      </c>
      <c r="AL1476" s="32">
        <v>4.1599999999999998E-2</v>
      </c>
      <c r="AM1476" s="32">
        <v>0.75180000000000002</v>
      </c>
      <c r="AN1476" s="42">
        <v>0.20199999999999999</v>
      </c>
      <c r="AO1476" s="185">
        <f t="shared" si="402"/>
        <v>0.70199999999999996</v>
      </c>
      <c r="AP1476" s="17">
        <v>0.29799999999999999</v>
      </c>
      <c r="AQ1476" s="38">
        <f t="shared" si="403"/>
        <v>0.47</v>
      </c>
      <c r="AR1476" s="39">
        <v>0.53</v>
      </c>
      <c r="AS1476" s="38">
        <v>0.31368421052631579</v>
      </c>
      <c r="AT1476" s="39">
        <f t="shared" si="404"/>
        <v>0.68631578947368421</v>
      </c>
      <c r="AV1476" s="17"/>
      <c r="AW1476" t="s">
        <v>98</v>
      </c>
      <c r="AX1476" s="17" t="s">
        <v>98</v>
      </c>
      <c r="AY1476" s="17" t="s">
        <v>556</v>
      </c>
      <c r="BE1476" s="17"/>
      <c r="BH1476" s="17"/>
      <c r="BK1476" s="92">
        <f t="shared" si="405"/>
        <v>39.046999999999997</v>
      </c>
      <c r="BL1476">
        <v>1</v>
      </c>
      <c r="BM1476">
        <v>0</v>
      </c>
      <c r="BN1476" s="179">
        <v>0</v>
      </c>
      <c r="BO1476" s="179">
        <v>0</v>
      </c>
      <c r="BP1476" s="179">
        <v>0</v>
      </c>
      <c r="BQ1476" s="179">
        <v>0</v>
      </c>
      <c r="BR1476" s="179">
        <v>0</v>
      </c>
      <c r="BS1476" s="17">
        <v>0</v>
      </c>
      <c r="BT1476" s="179">
        <v>0</v>
      </c>
      <c r="BU1476" s="179">
        <v>0</v>
      </c>
      <c r="BV1476" s="179">
        <v>1</v>
      </c>
      <c r="BW1476" s="17">
        <v>0</v>
      </c>
      <c r="BX1476" s="179">
        <v>0</v>
      </c>
      <c r="BY1476" s="179">
        <v>0</v>
      </c>
      <c r="BZ1476" s="179">
        <v>0</v>
      </c>
      <c r="CA1476" s="179">
        <v>0</v>
      </c>
      <c r="CB1476" s="17">
        <v>0</v>
      </c>
      <c r="CC1476" s="179">
        <v>0</v>
      </c>
      <c r="CD1476" s="179">
        <v>0</v>
      </c>
      <c r="CE1476" s="179">
        <v>1</v>
      </c>
      <c r="CF1476" s="179">
        <v>1</v>
      </c>
      <c r="CG1476" s="179">
        <v>0</v>
      </c>
      <c r="CH1476" s="179">
        <v>0</v>
      </c>
      <c r="CI1476" s="179">
        <v>1</v>
      </c>
      <c r="CJ1476" s="179">
        <v>0</v>
      </c>
      <c r="CK1476" s="179">
        <v>1</v>
      </c>
      <c r="CL1476" s="179">
        <v>0</v>
      </c>
      <c r="CM1476" s="17">
        <v>0</v>
      </c>
      <c r="CX1476" s="33" t="s">
        <v>85</v>
      </c>
    </row>
    <row r="1477" spans="1:102" x14ac:dyDescent="0.25">
      <c r="A1477">
        <v>1476</v>
      </c>
      <c r="B1477">
        <v>92</v>
      </c>
      <c r="C1477" s="24" t="s">
        <v>4346</v>
      </c>
      <c r="D1477" s="12">
        <v>8.9878754520200665E-2</v>
      </c>
      <c r="E1477" s="13">
        <v>0.33954196152075805</v>
      </c>
      <c r="F1477" s="7">
        <v>0.26470588235294118</v>
      </c>
      <c r="G1477" s="7">
        <f t="shared" ref="G1477:G1535" si="407">D1477-E1477</f>
        <v>-0.24966320700055739</v>
      </c>
      <c r="H1477" s="15">
        <f t="shared" ref="H1477:H1535" si="408">D1477+E1477</f>
        <v>0.42942071604095872</v>
      </c>
      <c r="I1477" s="11">
        <f t="shared" si="392"/>
        <v>1.8919115867174158E-3</v>
      </c>
      <c r="J1477" s="32">
        <f t="shared" si="393"/>
        <v>7.1472215498213495E-3</v>
      </c>
      <c r="K1477" s="32">
        <f t="shared" si="394"/>
        <v>139.91450985942862</v>
      </c>
      <c r="L1477" s="8">
        <v>0</v>
      </c>
      <c r="M1477" s="9">
        <v>1</v>
      </c>
      <c r="N1477" s="8">
        <v>0</v>
      </c>
      <c r="O1477" s="9">
        <v>0</v>
      </c>
      <c r="P1477" s="9">
        <v>0</v>
      </c>
      <c r="Q1477" s="9">
        <v>1</v>
      </c>
      <c r="R1477" s="9">
        <v>0</v>
      </c>
      <c r="S1477" s="8">
        <v>19597</v>
      </c>
      <c r="T1477" s="9">
        <v>20</v>
      </c>
      <c r="U1477" s="9">
        <f t="shared" si="406"/>
        <v>19576</v>
      </c>
      <c r="V1477" s="9">
        <f t="shared" si="385"/>
        <v>20</v>
      </c>
      <c r="W1477" s="7">
        <v>16</v>
      </c>
      <c r="X1477" s="7">
        <f>BK1477-W1477-6</f>
        <v>6</v>
      </c>
      <c r="Y1477" s="9">
        <v>0</v>
      </c>
      <c r="Z1477" s="9">
        <v>1</v>
      </c>
      <c r="AA1477" s="9">
        <v>1</v>
      </c>
      <c r="AB1477" s="9">
        <v>0</v>
      </c>
      <c r="AC1477" s="9">
        <v>0</v>
      </c>
      <c r="AD1477" s="29">
        <v>0</v>
      </c>
      <c r="AE1477" s="187">
        <v>0</v>
      </c>
      <c r="AF1477" s="9">
        <v>0</v>
      </c>
      <c r="AG1477" s="29">
        <v>1</v>
      </c>
      <c r="AH1477" s="9">
        <v>0</v>
      </c>
      <c r="AI1477" s="29">
        <v>1</v>
      </c>
      <c r="AJ1477" s="20">
        <v>1982</v>
      </c>
      <c r="AK1477" s="32">
        <v>0</v>
      </c>
      <c r="AL1477" s="32">
        <v>0</v>
      </c>
      <c r="AM1477" s="32">
        <v>0.8</v>
      </c>
      <c r="AN1477" s="42">
        <v>0.2</v>
      </c>
      <c r="AO1477" s="41" t="s">
        <v>98</v>
      </c>
      <c r="AP1477" s="17" t="s">
        <v>98</v>
      </c>
      <c r="AQ1477" s="183">
        <v>1</v>
      </c>
      <c r="AR1477" s="39">
        <f>1-AQ1477</f>
        <v>0</v>
      </c>
      <c r="AS1477" t="s">
        <v>98</v>
      </c>
      <c r="AT1477" s="39" t="s">
        <v>98</v>
      </c>
      <c r="AV1477" s="17"/>
      <c r="AW1477" t="s">
        <v>98</v>
      </c>
      <c r="AX1477" s="17" t="s">
        <v>98</v>
      </c>
      <c r="AY1477" s="17" t="s">
        <v>233</v>
      </c>
      <c r="BE1477" s="17"/>
      <c r="BH1477" s="17"/>
      <c r="BK1477" s="24">
        <v>28</v>
      </c>
      <c r="BL1477">
        <v>1</v>
      </c>
      <c r="BM1477">
        <v>0</v>
      </c>
      <c r="BN1477" s="179">
        <v>0</v>
      </c>
      <c r="BO1477" s="179">
        <v>0</v>
      </c>
      <c r="BP1477" s="179">
        <v>0</v>
      </c>
      <c r="BQ1477" s="179">
        <v>0</v>
      </c>
      <c r="BR1477" s="179">
        <v>0</v>
      </c>
      <c r="BS1477" s="17">
        <v>0</v>
      </c>
      <c r="BT1477" s="179">
        <v>1</v>
      </c>
      <c r="BU1477" s="179">
        <v>0</v>
      </c>
      <c r="BV1477" s="179">
        <v>0</v>
      </c>
      <c r="BW1477" s="17">
        <v>0</v>
      </c>
      <c r="BX1477" s="179">
        <v>0</v>
      </c>
      <c r="BY1477" s="179">
        <v>0</v>
      </c>
      <c r="BZ1477" s="179">
        <v>0</v>
      </c>
      <c r="CA1477" s="179">
        <v>0</v>
      </c>
      <c r="CB1477" s="17">
        <v>0</v>
      </c>
      <c r="CC1477" s="179">
        <v>0</v>
      </c>
      <c r="CD1477" s="179">
        <v>0</v>
      </c>
      <c r="CE1477" s="179">
        <v>1</v>
      </c>
      <c r="CF1477" s="179">
        <v>0</v>
      </c>
      <c r="CG1477" s="179">
        <v>1</v>
      </c>
      <c r="CH1477" s="179">
        <v>0</v>
      </c>
      <c r="CI1477" s="179">
        <v>0</v>
      </c>
      <c r="CJ1477" s="179">
        <v>0</v>
      </c>
      <c r="CK1477" s="179">
        <v>0</v>
      </c>
      <c r="CL1477" s="179">
        <v>0</v>
      </c>
      <c r="CM1477" s="17">
        <v>0</v>
      </c>
      <c r="CX1477" s="33" t="s">
        <v>85</v>
      </c>
    </row>
    <row r="1478" spans="1:102" x14ac:dyDescent="0.25">
      <c r="A1478">
        <v>1477</v>
      </c>
      <c r="B1478">
        <v>92</v>
      </c>
      <c r="C1478" s="24" t="s">
        <v>4346</v>
      </c>
      <c r="D1478" s="12">
        <v>1.7407928152505026</v>
      </c>
      <c r="E1478" s="13">
        <v>0.55526663584525648</v>
      </c>
      <c r="F1478" s="7">
        <v>3.1350574712643682</v>
      </c>
      <c r="G1478" s="7">
        <f t="shared" si="407"/>
        <v>1.1855261794052461</v>
      </c>
      <c r="H1478" s="15">
        <f t="shared" si="408"/>
        <v>2.296059451095759</v>
      </c>
      <c r="I1478" s="11">
        <f t="shared" si="392"/>
        <v>2.2401367561900039E-2</v>
      </c>
      <c r="J1478" s="32">
        <f t="shared" si="393"/>
        <v>7.1454407988462074E-3</v>
      </c>
      <c r="K1478" s="32">
        <f t="shared" si="394"/>
        <v>139.94937865295483</v>
      </c>
      <c r="L1478" s="8">
        <v>0</v>
      </c>
      <c r="M1478" s="9">
        <v>1</v>
      </c>
      <c r="N1478" s="8">
        <v>0</v>
      </c>
      <c r="O1478" s="9">
        <v>0</v>
      </c>
      <c r="P1478" s="9">
        <v>0</v>
      </c>
      <c r="Q1478" s="9">
        <v>1</v>
      </c>
      <c r="R1478" s="9">
        <v>0</v>
      </c>
      <c r="S1478" s="8">
        <v>19597</v>
      </c>
      <c r="T1478" s="9">
        <v>20</v>
      </c>
      <c r="U1478" s="9">
        <f t="shared" ref="U1478:U1500" si="409">S1478-T1478-1</f>
        <v>19576</v>
      </c>
      <c r="V1478" s="9">
        <f t="shared" si="385"/>
        <v>20</v>
      </c>
      <c r="W1478" s="7">
        <v>18</v>
      </c>
      <c r="X1478" s="7">
        <f t="shared" ref="X1478:X1497" si="410">BK1478-W1478-6</f>
        <v>4</v>
      </c>
      <c r="Y1478" s="9">
        <v>0</v>
      </c>
      <c r="Z1478" s="9">
        <v>1</v>
      </c>
      <c r="AA1478" s="9">
        <v>1</v>
      </c>
      <c r="AB1478" s="9">
        <v>0</v>
      </c>
      <c r="AC1478" s="9">
        <v>0</v>
      </c>
      <c r="AD1478" s="29">
        <v>0</v>
      </c>
      <c r="AE1478" s="187">
        <v>0</v>
      </c>
      <c r="AF1478" s="9">
        <v>0</v>
      </c>
      <c r="AG1478" s="29">
        <v>1</v>
      </c>
      <c r="AH1478" s="9">
        <v>0</v>
      </c>
      <c r="AI1478" s="29">
        <v>1</v>
      </c>
      <c r="AJ1478" s="20">
        <v>1982</v>
      </c>
      <c r="AK1478" s="32">
        <v>0</v>
      </c>
      <c r="AL1478" s="32">
        <v>0</v>
      </c>
      <c r="AM1478" s="32">
        <v>0.8</v>
      </c>
      <c r="AN1478" s="42">
        <v>0.2</v>
      </c>
      <c r="AO1478" s="41" t="s">
        <v>98</v>
      </c>
      <c r="AP1478" s="17" t="s">
        <v>98</v>
      </c>
      <c r="AQ1478" s="183">
        <v>1</v>
      </c>
      <c r="AR1478" s="39">
        <f t="shared" ref="AR1478:AR1497" si="411">1-AQ1478</f>
        <v>0</v>
      </c>
      <c r="AS1478" t="s">
        <v>98</v>
      </c>
      <c r="AT1478" s="39" t="s">
        <v>98</v>
      </c>
      <c r="AV1478" s="17"/>
      <c r="AW1478" t="s">
        <v>98</v>
      </c>
      <c r="AX1478" s="17" t="s">
        <v>98</v>
      </c>
      <c r="AY1478" s="17" t="s">
        <v>233</v>
      </c>
      <c r="BE1478" s="17"/>
      <c r="BH1478" s="17"/>
      <c r="BK1478" s="24">
        <v>28</v>
      </c>
      <c r="BL1478">
        <v>1</v>
      </c>
      <c r="BM1478">
        <v>0</v>
      </c>
      <c r="BN1478" s="179">
        <v>0</v>
      </c>
      <c r="BO1478" s="179">
        <v>0</v>
      </c>
      <c r="BP1478" s="179">
        <v>0</v>
      </c>
      <c r="BQ1478" s="179">
        <v>0</v>
      </c>
      <c r="BR1478" s="179">
        <v>0</v>
      </c>
      <c r="BS1478" s="17">
        <v>0</v>
      </c>
      <c r="BT1478" s="179">
        <v>1</v>
      </c>
      <c r="BU1478" s="179">
        <v>0</v>
      </c>
      <c r="BV1478" s="179">
        <v>0</v>
      </c>
      <c r="BW1478" s="17">
        <v>0</v>
      </c>
      <c r="BX1478" s="179">
        <v>0</v>
      </c>
      <c r="BY1478" s="179">
        <v>0</v>
      </c>
      <c r="BZ1478" s="179">
        <v>0</v>
      </c>
      <c r="CA1478" s="179">
        <v>0</v>
      </c>
      <c r="CB1478" s="17">
        <v>0</v>
      </c>
      <c r="CC1478" s="179">
        <v>0</v>
      </c>
      <c r="CD1478" s="179">
        <v>0</v>
      </c>
      <c r="CE1478" s="179">
        <v>1</v>
      </c>
      <c r="CF1478" s="179">
        <v>0</v>
      </c>
      <c r="CG1478" s="179">
        <v>1</v>
      </c>
      <c r="CH1478" s="179">
        <v>0</v>
      </c>
      <c r="CI1478" s="179">
        <v>0</v>
      </c>
      <c r="CJ1478" s="179">
        <v>0</v>
      </c>
      <c r="CK1478" s="179">
        <v>0</v>
      </c>
      <c r="CL1478" s="179">
        <v>0</v>
      </c>
      <c r="CM1478" s="17">
        <v>0</v>
      </c>
      <c r="CX1478" s="33" t="s">
        <v>85</v>
      </c>
    </row>
    <row r="1479" spans="1:102" x14ac:dyDescent="0.25">
      <c r="A1479">
        <v>1478</v>
      </c>
      <c r="B1479">
        <v>92</v>
      </c>
      <c r="C1479" s="24" t="s">
        <v>4346</v>
      </c>
      <c r="D1479" s="12">
        <v>-2.0204102886728803</v>
      </c>
      <c r="E1479" s="13">
        <v>0.49500052072485567</v>
      </c>
      <c r="F1479" s="7">
        <v>-4.0816326530612246</v>
      </c>
      <c r="G1479" s="7">
        <f t="shared" si="407"/>
        <v>-2.5154108093977361</v>
      </c>
      <c r="H1479" s="15">
        <f t="shared" si="408"/>
        <v>-1.5254097679480245</v>
      </c>
      <c r="I1479" s="11">
        <f t="shared" si="392"/>
        <v>-2.9159979723664135E-2</v>
      </c>
      <c r="J1479" s="32">
        <f t="shared" si="393"/>
        <v>7.1441950322977139E-3</v>
      </c>
      <c r="K1479" s="32">
        <f t="shared" si="394"/>
        <v>139.97378227766276</v>
      </c>
      <c r="L1479" s="8">
        <v>0</v>
      </c>
      <c r="M1479" s="9">
        <v>1</v>
      </c>
      <c r="N1479" s="8">
        <v>0</v>
      </c>
      <c r="O1479" s="9">
        <v>0</v>
      </c>
      <c r="P1479" s="9">
        <v>0</v>
      </c>
      <c r="Q1479" s="9">
        <v>1</v>
      </c>
      <c r="R1479" s="9">
        <v>0</v>
      </c>
      <c r="S1479" s="8">
        <v>19597</v>
      </c>
      <c r="T1479" s="9">
        <v>20</v>
      </c>
      <c r="U1479" s="9">
        <f t="shared" si="409"/>
        <v>19576</v>
      </c>
      <c r="V1479" s="9">
        <f t="shared" ref="V1479:V1542" si="412">COUNTIF(B:B,B1479)</f>
        <v>20</v>
      </c>
      <c r="W1479" s="7">
        <v>13</v>
      </c>
      <c r="X1479" s="7">
        <f t="shared" si="410"/>
        <v>9</v>
      </c>
      <c r="Y1479" s="9">
        <v>0</v>
      </c>
      <c r="Z1479" s="9">
        <v>1</v>
      </c>
      <c r="AA1479" s="9">
        <v>1</v>
      </c>
      <c r="AB1479" s="9">
        <v>0</v>
      </c>
      <c r="AC1479" s="9">
        <v>0</v>
      </c>
      <c r="AD1479" s="29">
        <v>0</v>
      </c>
      <c r="AE1479" s="187">
        <v>0</v>
      </c>
      <c r="AF1479" s="9">
        <v>0</v>
      </c>
      <c r="AG1479" s="29">
        <v>1</v>
      </c>
      <c r="AH1479" s="9">
        <v>0</v>
      </c>
      <c r="AI1479" s="29">
        <v>1</v>
      </c>
      <c r="AJ1479" s="20">
        <v>1982</v>
      </c>
      <c r="AK1479" s="32">
        <v>0</v>
      </c>
      <c r="AL1479" s="32">
        <v>0</v>
      </c>
      <c r="AM1479" s="32">
        <v>0.8</v>
      </c>
      <c r="AN1479" s="42">
        <v>0.2</v>
      </c>
      <c r="AO1479" s="41" t="s">
        <v>98</v>
      </c>
      <c r="AP1479" s="17" t="s">
        <v>98</v>
      </c>
      <c r="AQ1479" s="183">
        <v>1</v>
      </c>
      <c r="AR1479" s="39">
        <f t="shared" si="411"/>
        <v>0</v>
      </c>
      <c r="AS1479" t="s">
        <v>98</v>
      </c>
      <c r="AT1479" s="39" t="s">
        <v>98</v>
      </c>
      <c r="AV1479" s="17"/>
      <c r="AW1479" t="s">
        <v>98</v>
      </c>
      <c r="AX1479" s="17" t="s">
        <v>98</v>
      </c>
      <c r="AY1479" s="17" t="s">
        <v>233</v>
      </c>
      <c r="BE1479" s="17"/>
      <c r="BH1479" s="17"/>
      <c r="BK1479" s="24">
        <v>28</v>
      </c>
      <c r="BL1479">
        <v>1</v>
      </c>
      <c r="BM1479">
        <v>0</v>
      </c>
      <c r="BN1479" s="179">
        <v>0</v>
      </c>
      <c r="BO1479" s="179">
        <v>0</v>
      </c>
      <c r="BP1479" s="179">
        <v>0</v>
      </c>
      <c r="BQ1479" s="179">
        <v>0</v>
      </c>
      <c r="BR1479" s="179">
        <v>0</v>
      </c>
      <c r="BS1479" s="17">
        <v>0</v>
      </c>
      <c r="BT1479" s="179">
        <v>1</v>
      </c>
      <c r="BU1479" s="179">
        <v>0</v>
      </c>
      <c r="BV1479" s="179">
        <v>0</v>
      </c>
      <c r="BW1479" s="17">
        <v>0</v>
      </c>
      <c r="BX1479" s="179">
        <v>0</v>
      </c>
      <c r="BY1479" s="179">
        <v>0</v>
      </c>
      <c r="BZ1479" s="179">
        <v>0</v>
      </c>
      <c r="CA1479" s="179">
        <v>0</v>
      </c>
      <c r="CB1479" s="17">
        <v>0</v>
      </c>
      <c r="CC1479" s="179">
        <v>0</v>
      </c>
      <c r="CD1479" s="179">
        <v>0</v>
      </c>
      <c r="CE1479" s="179">
        <v>1</v>
      </c>
      <c r="CF1479" s="179">
        <v>0</v>
      </c>
      <c r="CG1479" s="179">
        <v>1</v>
      </c>
      <c r="CH1479" s="179">
        <v>0</v>
      </c>
      <c r="CI1479" s="179">
        <v>0</v>
      </c>
      <c r="CJ1479" s="179">
        <v>0</v>
      </c>
      <c r="CK1479" s="179">
        <v>0</v>
      </c>
      <c r="CL1479" s="179">
        <v>0</v>
      </c>
      <c r="CM1479" s="17">
        <v>0</v>
      </c>
      <c r="CX1479" s="33" t="s">
        <v>85</v>
      </c>
    </row>
    <row r="1480" spans="1:102" x14ac:dyDescent="0.25">
      <c r="A1480">
        <v>1479</v>
      </c>
      <c r="B1480">
        <v>92</v>
      </c>
      <c r="C1480" s="24" t="s">
        <v>4346</v>
      </c>
      <c r="D1480" s="12">
        <v>5.4675246754662288</v>
      </c>
      <c r="E1480" s="13">
        <v>0.28109482107327433</v>
      </c>
      <c r="F1480" s="7">
        <v>19.450819672131146</v>
      </c>
      <c r="G1480" s="7">
        <f t="shared" si="407"/>
        <v>5.1864298543929541</v>
      </c>
      <c r="H1480" s="15">
        <f t="shared" si="408"/>
        <v>5.7486194965395034</v>
      </c>
      <c r="I1480" s="11">
        <f t="shared" si="392"/>
        <v>0.15105714250687796</v>
      </c>
      <c r="J1480" s="32">
        <f t="shared" si="393"/>
        <v>7.7661067786932644E-3</v>
      </c>
      <c r="K1480" s="32">
        <f t="shared" si="394"/>
        <v>128.76464726747696</v>
      </c>
      <c r="L1480" s="8">
        <v>0</v>
      </c>
      <c r="M1480" s="9">
        <v>1</v>
      </c>
      <c r="N1480" s="8">
        <v>0</v>
      </c>
      <c r="O1480" s="9">
        <v>0</v>
      </c>
      <c r="P1480" s="9">
        <v>0</v>
      </c>
      <c r="Q1480" s="9">
        <v>1</v>
      </c>
      <c r="R1480" s="9">
        <v>0</v>
      </c>
      <c r="S1480" s="8">
        <v>16223</v>
      </c>
      <c r="T1480" s="9">
        <v>20</v>
      </c>
      <c r="U1480" s="9">
        <f t="shared" si="409"/>
        <v>16202</v>
      </c>
      <c r="V1480" s="9">
        <f t="shared" si="412"/>
        <v>20</v>
      </c>
      <c r="W1480" s="7">
        <v>16</v>
      </c>
      <c r="X1480" s="7">
        <f t="shared" si="410"/>
        <v>6</v>
      </c>
      <c r="Y1480" s="9">
        <v>0</v>
      </c>
      <c r="Z1480" s="9">
        <v>1</v>
      </c>
      <c r="AA1480" s="9">
        <v>1</v>
      </c>
      <c r="AB1480" s="9">
        <v>0</v>
      </c>
      <c r="AC1480" s="9">
        <v>0</v>
      </c>
      <c r="AD1480" s="29">
        <v>0</v>
      </c>
      <c r="AE1480" s="187">
        <v>0</v>
      </c>
      <c r="AF1480" s="9">
        <v>0</v>
      </c>
      <c r="AG1480" s="29">
        <v>1</v>
      </c>
      <c r="AH1480" s="9">
        <v>0</v>
      </c>
      <c r="AI1480" s="29">
        <v>1</v>
      </c>
      <c r="AJ1480" s="20">
        <v>1982</v>
      </c>
      <c r="AK1480" s="32">
        <v>0</v>
      </c>
      <c r="AL1480" s="32">
        <v>0</v>
      </c>
      <c r="AM1480" s="32">
        <v>0.8</v>
      </c>
      <c r="AN1480" s="42">
        <v>0.2</v>
      </c>
      <c r="AO1480" s="41" t="s">
        <v>98</v>
      </c>
      <c r="AP1480" s="17" t="s">
        <v>98</v>
      </c>
      <c r="AQ1480" s="183">
        <v>0</v>
      </c>
      <c r="AR1480" s="39">
        <f t="shared" si="411"/>
        <v>1</v>
      </c>
      <c r="AS1480" t="s">
        <v>98</v>
      </c>
      <c r="AT1480" s="39" t="s">
        <v>98</v>
      </c>
      <c r="AV1480" s="17"/>
      <c r="AW1480" t="s">
        <v>98</v>
      </c>
      <c r="AX1480" s="17" t="s">
        <v>98</v>
      </c>
      <c r="AY1480" s="17" t="s">
        <v>233</v>
      </c>
      <c r="BE1480" s="17"/>
      <c r="BH1480" s="17"/>
      <c r="BK1480" s="24">
        <v>28</v>
      </c>
      <c r="BL1480">
        <v>1</v>
      </c>
      <c r="BM1480">
        <v>0</v>
      </c>
      <c r="BN1480" s="179">
        <v>0</v>
      </c>
      <c r="BO1480" s="179">
        <v>0</v>
      </c>
      <c r="BP1480" s="179">
        <v>0</v>
      </c>
      <c r="BQ1480" s="179">
        <v>0</v>
      </c>
      <c r="BR1480" s="179">
        <v>0</v>
      </c>
      <c r="BS1480" s="17">
        <v>0</v>
      </c>
      <c r="BT1480" s="179">
        <v>1</v>
      </c>
      <c r="BU1480" s="179">
        <v>0</v>
      </c>
      <c r="BV1480" s="179">
        <v>0</v>
      </c>
      <c r="BW1480" s="17">
        <v>0</v>
      </c>
      <c r="BX1480" s="179">
        <v>0</v>
      </c>
      <c r="BY1480" s="179">
        <v>0</v>
      </c>
      <c r="BZ1480" s="179">
        <v>0</v>
      </c>
      <c r="CA1480" s="179">
        <v>0</v>
      </c>
      <c r="CB1480" s="17">
        <v>0</v>
      </c>
      <c r="CC1480" s="179">
        <v>0</v>
      </c>
      <c r="CD1480" s="179">
        <v>0</v>
      </c>
      <c r="CE1480" s="179">
        <v>1</v>
      </c>
      <c r="CF1480" s="179">
        <v>0</v>
      </c>
      <c r="CG1480" s="179">
        <v>1</v>
      </c>
      <c r="CH1480" s="179">
        <v>0</v>
      </c>
      <c r="CI1480" s="179">
        <v>0</v>
      </c>
      <c r="CJ1480" s="179">
        <v>0</v>
      </c>
      <c r="CK1480" s="179">
        <v>0</v>
      </c>
      <c r="CL1480" s="179">
        <v>0</v>
      </c>
      <c r="CM1480" s="17">
        <v>0</v>
      </c>
      <c r="CX1480" s="33" t="s">
        <v>85</v>
      </c>
    </row>
    <row r="1481" spans="1:102" x14ac:dyDescent="0.25">
      <c r="A1481">
        <v>1480</v>
      </c>
      <c r="B1481">
        <v>92</v>
      </c>
      <c r="C1481" s="24" t="s">
        <v>4346</v>
      </c>
      <c r="D1481" s="12">
        <v>5.0248538778627783</v>
      </c>
      <c r="E1481" s="13">
        <v>0.4011067569171165</v>
      </c>
      <c r="F1481" s="7">
        <v>12.527472527472527</v>
      </c>
      <c r="G1481" s="7">
        <f t="shared" si="407"/>
        <v>4.6237471209456622</v>
      </c>
      <c r="H1481" s="15">
        <f t="shared" si="408"/>
        <v>5.4259606347798943</v>
      </c>
      <c r="I1481" s="11">
        <f t="shared" si="392"/>
        <v>9.7945821136354735E-2</v>
      </c>
      <c r="J1481" s="32">
        <f t="shared" si="393"/>
        <v>7.8184822135160346E-3</v>
      </c>
      <c r="K1481" s="32">
        <f t="shared" si="394"/>
        <v>127.90206240685325</v>
      </c>
      <c r="L1481" s="8">
        <v>0</v>
      </c>
      <c r="M1481" s="9">
        <v>1</v>
      </c>
      <c r="N1481" s="8">
        <v>0</v>
      </c>
      <c r="O1481" s="9">
        <v>0</v>
      </c>
      <c r="P1481" s="9">
        <v>0</v>
      </c>
      <c r="Q1481" s="9">
        <v>1</v>
      </c>
      <c r="R1481" s="9">
        <v>0</v>
      </c>
      <c r="S1481" s="8">
        <v>16223</v>
      </c>
      <c r="T1481" s="9">
        <v>20</v>
      </c>
      <c r="U1481" s="9">
        <f t="shared" si="409"/>
        <v>16202</v>
      </c>
      <c r="V1481" s="9">
        <f t="shared" si="412"/>
        <v>20</v>
      </c>
      <c r="W1481" s="7">
        <v>18</v>
      </c>
      <c r="X1481" s="7">
        <f t="shared" si="410"/>
        <v>4</v>
      </c>
      <c r="Y1481" s="9">
        <v>0</v>
      </c>
      <c r="Z1481" s="9">
        <v>1</v>
      </c>
      <c r="AA1481" s="9">
        <v>1</v>
      </c>
      <c r="AB1481" s="9">
        <v>0</v>
      </c>
      <c r="AC1481" s="9">
        <v>0</v>
      </c>
      <c r="AD1481" s="29">
        <v>0</v>
      </c>
      <c r="AE1481" s="187">
        <v>0</v>
      </c>
      <c r="AF1481" s="9">
        <v>0</v>
      </c>
      <c r="AG1481" s="29">
        <v>1</v>
      </c>
      <c r="AH1481" s="9">
        <v>0</v>
      </c>
      <c r="AI1481" s="29">
        <v>1</v>
      </c>
      <c r="AJ1481" s="20">
        <v>1982</v>
      </c>
      <c r="AK1481" s="32">
        <v>0</v>
      </c>
      <c r="AL1481" s="32">
        <v>0</v>
      </c>
      <c r="AM1481" s="32">
        <v>0.8</v>
      </c>
      <c r="AN1481" s="42">
        <v>0.2</v>
      </c>
      <c r="AO1481" s="41" t="s">
        <v>98</v>
      </c>
      <c r="AP1481" s="17" t="s">
        <v>98</v>
      </c>
      <c r="AQ1481" s="183">
        <v>0</v>
      </c>
      <c r="AR1481" s="39">
        <f t="shared" si="411"/>
        <v>1</v>
      </c>
      <c r="AS1481" t="s">
        <v>98</v>
      </c>
      <c r="AT1481" s="39" t="s">
        <v>98</v>
      </c>
      <c r="AV1481" s="17"/>
      <c r="AW1481" t="s">
        <v>98</v>
      </c>
      <c r="AX1481" s="17" t="s">
        <v>98</v>
      </c>
      <c r="AY1481" s="17" t="s">
        <v>233</v>
      </c>
      <c r="BE1481" s="17"/>
      <c r="BH1481" s="17"/>
      <c r="BK1481" s="24">
        <v>28</v>
      </c>
      <c r="BL1481">
        <v>1</v>
      </c>
      <c r="BM1481">
        <v>0</v>
      </c>
      <c r="BN1481" s="179">
        <v>0</v>
      </c>
      <c r="BO1481" s="179">
        <v>0</v>
      </c>
      <c r="BP1481" s="179">
        <v>0</v>
      </c>
      <c r="BQ1481" s="179">
        <v>0</v>
      </c>
      <c r="BR1481" s="179">
        <v>0</v>
      </c>
      <c r="BS1481" s="17">
        <v>0</v>
      </c>
      <c r="BT1481" s="179">
        <v>1</v>
      </c>
      <c r="BU1481" s="179">
        <v>0</v>
      </c>
      <c r="BV1481" s="179">
        <v>0</v>
      </c>
      <c r="BW1481" s="17">
        <v>0</v>
      </c>
      <c r="BX1481" s="179">
        <v>0</v>
      </c>
      <c r="BY1481" s="179">
        <v>0</v>
      </c>
      <c r="BZ1481" s="179">
        <v>0</v>
      </c>
      <c r="CA1481" s="179">
        <v>0</v>
      </c>
      <c r="CB1481" s="17">
        <v>0</v>
      </c>
      <c r="CC1481" s="179">
        <v>0</v>
      </c>
      <c r="CD1481" s="179">
        <v>0</v>
      </c>
      <c r="CE1481" s="179">
        <v>1</v>
      </c>
      <c r="CF1481" s="179">
        <v>0</v>
      </c>
      <c r="CG1481" s="179">
        <v>1</v>
      </c>
      <c r="CH1481" s="179">
        <v>0</v>
      </c>
      <c r="CI1481" s="179">
        <v>0</v>
      </c>
      <c r="CJ1481" s="179">
        <v>0</v>
      </c>
      <c r="CK1481" s="179">
        <v>0</v>
      </c>
      <c r="CL1481" s="179">
        <v>0</v>
      </c>
      <c r="CM1481" s="17">
        <v>0</v>
      </c>
      <c r="CX1481" s="33" t="s">
        <v>85</v>
      </c>
    </row>
    <row r="1482" spans="1:102" x14ac:dyDescent="0.25">
      <c r="A1482">
        <v>1481</v>
      </c>
      <c r="B1482">
        <v>92</v>
      </c>
      <c r="C1482" s="24" t="s">
        <v>4346</v>
      </c>
      <c r="D1482" s="12">
        <v>3.2666451474046898</v>
      </c>
      <c r="E1482" s="13">
        <v>0.44768781387624512</v>
      </c>
      <c r="F1482" s="7">
        <v>7.2967032967032965</v>
      </c>
      <c r="G1482" s="7">
        <f t="shared" si="407"/>
        <v>2.8189573335284446</v>
      </c>
      <c r="H1482" s="15">
        <f t="shared" si="408"/>
        <v>3.714332961280935</v>
      </c>
      <c r="I1482" s="11">
        <f t="shared" si="392"/>
        <v>5.7230820058297528E-2</v>
      </c>
      <c r="J1482" s="32">
        <f t="shared" si="393"/>
        <v>7.8433804597968001E-3</v>
      </c>
      <c r="K1482" s="32">
        <f t="shared" si="394"/>
        <v>127.49604652302015</v>
      </c>
      <c r="L1482" s="8">
        <v>0</v>
      </c>
      <c r="M1482" s="9">
        <v>1</v>
      </c>
      <c r="N1482" s="8">
        <v>0</v>
      </c>
      <c r="O1482" s="9">
        <v>0</v>
      </c>
      <c r="P1482" s="9">
        <v>0</v>
      </c>
      <c r="Q1482" s="9">
        <v>1</v>
      </c>
      <c r="R1482" s="9">
        <v>0</v>
      </c>
      <c r="S1482" s="8">
        <v>16223</v>
      </c>
      <c r="T1482" s="9">
        <v>20</v>
      </c>
      <c r="U1482" s="9">
        <f t="shared" si="409"/>
        <v>16202</v>
      </c>
      <c r="V1482" s="9">
        <f t="shared" si="412"/>
        <v>20</v>
      </c>
      <c r="W1482" s="7">
        <v>13</v>
      </c>
      <c r="X1482" s="7">
        <f t="shared" si="410"/>
        <v>9</v>
      </c>
      <c r="Y1482" s="9">
        <v>0</v>
      </c>
      <c r="Z1482" s="9">
        <v>1</v>
      </c>
      <c r="AA1482" s="9">
        <v>1</v>
      </c>
      <c r="AB1482" s="9">
        <v>0</v>
      </c>
      <c r="AC1482" s="9">
        <v>0</v>
      </c>
      <c r="AD1482" s="29">
        <v>0</v>
      </c>
      <c r="AE1482" s="187">
        <v>0</v>
      </c>
      <c r="AF1482" s="9">
        <v>0</v>
      </c>
      <c r="AG1482" s="29">
        <v>1</v>
      </c>
      <c r="AH1482" s="9">
        <v>0</v>
      </c>
      <c r="AI1482" s="29">
        <v>1</v>
      </c>
      <c r="AJ1482" s="20">
        <v>1982</v>
      </c>
      <c r="AK1482" s="32">
        <v>0</v>
      </c>
      <c r="AL1482" s="32">
        <v>0</v>
      </c>
      <c r="AM1482" s="32">
        <v>0.8</v>
      </c>
      <c r="AN1482" s="42">
        <v>0.2</v>
      </c>
      <c r="AO1482" s="41" t="s">
        <v>98</v>
      </c>
      <c r="AP1482" s="17" t="s">
        <v>98</v>
      </c>
      <c r="AQ1482" s="183">
        <v>0</v>
      </c>
      <c r="AR1482" s="39">
        <f t="shared" si="411"/>
        <v>1</v>
      </c>
      <c r="AS1482" t="s">
        <v>98</v>
      </c>
      <c r="AT1482" s="39" t="s">
        <v>98</v>
      </c>
      <c r="AV1482" s="17"/>
      <c r="AW1482" t="s">
        <v>98</v>
      </c>
      <c r="AX1482" s="17" t="s">
        <v>98</v>
      </c>
      <c r="AY1482" s="17" t="s">
        <v>233</v>
      </c>
      <c r="BE1482" s="17"/>
      <c r="BH1482" s="17"/>
      <c r="BK1482" s="24">
        <v>28</v>
      </c>
      <c r="BL1482">
        <v>1</v>
      </c>
      <c r="BM1482">
        <v>0</v>
      </c>
      <c r="BN1482" s="179">
        <v>0</v>
      </c>
      <c r="BO1482" s="179">
        <v>0</v>
      </c>
      <c r="BP1482" s="179">
        <v>0</v>
      </c>
      <c r="BQ1482" s="179">
        <v>0</v>
      </c>
      <c r="BR1482" s="179">
        <v>0</v>
      </c>
      <c r="BS1482" s="17">
        <v>0</v>
      </c>
      <c r="BT1482" s="179">
        <v>1</v>
      </c>
      <c r="BU1482" s="179">
        <v>0</v>
      </c>
      <c r="BV1482" s="179">
        <v>0</v>
      </c>
      <c r="BW1482" s="17">
        <v>0</v>
      </c>
      <c r="BX1482" s="179">
        <v>0</v>
      </c>
      <c r="BY1482" s="179">
        <v>0</v>
      </c>
      <c r="BZ1482" s="179">
        <v>0</v>
      </c>
      <c r="CA1482" s="179">
        <v>0</v>
      </c>
      <c r="CB1482" s="17">
        <v>0</v>
      </c>
      <c r="CC1482" s="179">
        <v>0</v>
      </c>
      <c r="CD1482" s="179">
        <v>0</v>
      </c>
      <c r="CE1482" s="179">
        <v>1</v>
      </c>
      <c r="CF1482" s="179">
        <v>0</v>
      </c>
      <c r="CG1482" s="179">
        <v>1</v>
      </c>
      <c r="CH1482" s="179">
        <v>0</v>
      </c>
      <c r="CI1482" s="179">
        <v>0</v>
      </c>
      <c r="CJ1482" s="179">
        <v>0</v>
      </c>
      <c r="CK1482" s="179">
        <v>0</v>
      </c>
      <c r="CL1482" s="179">
        <v>0</v>
      </c>
      <c r="CM1482" s="17">
        <v>0</v>
      </c>
      <c r="CX1482" s="33" t="s">
        <v>85</v>
      </c>
    </row>
    <row r="1483" spans="1:102" x14ac:dyDescent="0.25">
      <c r="A1483">
        <v>1482</v>
      </c>
      <c r="B1483">
        <v>92</v>
      </c>
      <c r="C1483" s="24" t="s">
        <v>4346</v>
      </c>
      <c r="D1483" s="12">
        <v>-1.3599930290932316</v>
      </c>
      <c r="E1483" s="13">
        <v>0.38273725021385502</v>
      </c>
      <c r="F1483" s="7">
        <v>-3.5533333333333337</v>
      </c>
      <c r="G1483" s="7">
        <f t="shared" si="407"/>
        <v>-1.7427302793070867</v>
      </c>
      <c r="H1483" s="15">
        <f t="shared" si="408"/>
        <v>-0.97725577887937654</v>
      </c>
      <c r="I1483" s="11">
        <f t="shared" si="392"/>
        <v>-2.538831983351451E-2</v>
      </c>
      <c r="J1483" s="32">
        <f t="shared" si="393"/>
        <v>7.1449305347601796E-3</v>
      </c>
      <c r="K1483" s="32">
        <f t="shared" si="394"/>
        <v>139.95937331160704</v>
      </c>
      <c r="L1483" s="8">
        <v>0</v>
      </c>
      <c r="M1483" s="9">
        <v>1</v>
      </c>
      <c r="N1483" s="8">
        <v>0</v>
      </c>
      <c r="O1483" s="9">
        <v>0</v>
      </c>
      <c r="P1483" s="9">
        <v>0</v>
      </c>
      <c r="Q1483" s="9">
        <v>1</v>
      </c>
      <c r="R1483" s="9">
        <v>0</v>
      </c>
      <c r="S1483" s="8">
        <v>19597</v>
      </c>
      <c r="T1483" s="9">
        <v>20</v>
      </c>
      <c r="U1483" s="9">
        <f t="shared" si="409"/>
        <v>19576</v>
      </c>
      <c r="V1483" s="9">
        <f t="shared" si="412"/>
        <v>20</v>
      </c>
      <c r="W1483" s="7">
        <v>16</v>
      </c>
      <c r="X1483" s="7">
        <f t="shared" si="410"/>
        <v>6</v>
      </c>
      <c r="Y1483" s="9">
        <v>0</v>
      </c>
      <c r="Z1483" s="9">
        <v>1</v>
      </c>
      <c r="AA1483" s="9">
        <v>1</v>
      </c>
      <c r="AB1483" s="9">
        <v>0</v>
      </c>
      <c r="AC1483" s="9">
        <v>0</v>
      </c>
      <c r="AD1483" s="29">
        <v>0</v>
      </c>
      <c r="AE1483" s="187">
        <v>0</v>
      </c>
      <c r="AF1483" s="9">
        <v>0</v>
      </c>
      <c r="AG1483" s="29">
        <v>1</v>
      </c>
      <c r="AH1483" s="9">
        <v>0</v>
      </c>
      <c r="AI1483" s="29">
        <v>1</v>
      </c>
      <c r="AJ1483" s="20">
        <v>1982</v>
      </c>
      <c r="AK1483" s="32">
        <v>0</v>
      </c>
      <c r="AL1483" s="32">
        <v>0</v>
      </c>
      <c r="AM1483" s="32">
        <v>0.8</v>
      </c>
      <c r="AN1483" s="42">
        <v>0.2</v>
      </c>
      <c r="AO1483" s="41" t="s">
        <v>98</v>
      </c>
      <c r="AP1483" s="17" t="s">
        <v>98</v>
      </c>
      <c r="AQ1483" s="183">
        <v>1</v>
      </c>
      <c r="AR1483" s="39">
        <f t="shared" si="411"/>
        <v>0</v>
      </c>
      <c r="AS1483" t="s">
        <v>98</v>
      </c>
      <c r="AT1483" s="39" t="s">
        <v>98</v>
      </c>
      <c r="AV1483" s="17"/>
      <c r="AW1483" t="s">
        <v>98</v>
      </c>
      <c r="AX1483" s="17" t="s">
        <v>98</v>
      </c>
      <c r="AY1483" s="17" t="s">
        <v>233</v>
      </c>
      <c r="BE1483" s="17"/>
      <c r="BH1483" s="17"/>
      <c r="BK1483" s="24">
        <v>28</v>
      </c>
      <c r="BL1483">
        <v>1</v>
      </c>
      <c r="BM1483">
        <v>0</v>
      </c>
      <c r="BN1483" s="179">
        <v>0</v>
      </c>
      <c r="BO1483" s="179">
        <v>0</v>
      </c>
      <c r="BP1483" s="179">
        <v>0</v>
      </c>
      <c r="BQ1483" s="179">
        <v>0</v>
      </c>
      <c r="BR1483" s="179">
        <v>0</v>
      </c>
      <c r="BS1483" s="17">
        <v>0</v>
      </c>
      <c r="BT1483" s="179">
        <v>1</v>
      </c>
      <c r="BU1483" s="179">
        <v>0</v>
      </c>
      <c r="BV1483" s="179">
        <v>0</v>
      </c>
      <c r="BW1483" s="17">
        <v>0</v>
      </c>
      <c r="BX1483" s="179">
        <v>0</v>
      </c>
      <c r="BY1483" s="179">
        <v>0</v>
      </c>
      <c r="BZ1483" s="179">
        <v>0</v>
      </c>
      <c r="CA1483" s="179">
        <v>0</v>
      </c>
      <c r="CB1483" s="17">
        <v>0</v>
      </c>
      <c r="CC1483" s="179">
        <v>0</v>
      </c>
      <c r="CD1483" s="179">
        <v>0</v>
      </c>
      <c r="CE1483" s="179">
        <v>1</v>
      </c>
      <c r="CF1483" s="179">
        <v>0</v>
      </c>
      <c r="CG1483" s="179">
        <v>1</v>
      </c>
      <c r="CH1483" s="179">
        <v>0</v>
      </c>
      <c r="CI1483" s="179">
        <v>0</v>
      </c>
      <c r="CJ1483" s="179">
        <v>0</v>
      </c>
      <c r="CK1483" s="179">
        <v>0</v>
      </c>
      <c r="CL1483" s="179">
        <v>0</v>
      </c>
      <c r="CM1483" s="17">
        <v>0</v>
      </c>
      <c r="CX1483" s="33" t="s">
        <v>85</v>
      </c>
    </row>
    <row r="1484" spans="1:102" x14ac:dyDescent="0.25">
      <c r="A1484">
        <v>1483</v>
      </c>
      <c r="B1484">
        <v>92</v>
      </c>
      <c r="C1484" s="24" t="s">
        <v>4346</v>
      </c>
      <c r="D1484" s="12">
        <v>0.64775270735424328</v>
      </c>
      <c r="E1484" s="13">
        <v>0.58707713729827615</v>
      </c>
      <c r="F1484" s="7">
        <v>1.1033519553072626</v>
      </c>
      <c r="G1484" s="7">
        <f t="shared" si="407"/>
        <v>6.0675570055967132E-2</v>
      </c>
      <c r="H1484" s="15">
        <f t="shared" si="408"/>
        <v>1.2348298446525194</v>
      </c>
      <c r="I1484" s="11">
        <f t="shared" si="392"/>
        <v>7.8856697933211359E-3</v>
      </c>
      <c r="J1484" s="32">
        <f t="shared" si="393"/>
        <v>7.1470121164783976E-3</v>
      </c>
      <c r="K1484" s="32">
        <f t="shared" si="394"/>
        <v>139.91860986136646</v>
      </c>
      <c r="L1484" s="8">
        <v>0</v>
      </c>
      <c r="M1484" s="9">
        <v>1</v>
      </c>
      <c r="N1484" s="8">
        <v>0</v>
      </c>
      <c r="O1484" s="9">
        <v>0</v>
      </c>
      <c r="P1484" s="9">
        <v>0</v>
      </c>
      <c r="Q1484" s="9">
        <v>1</v>
      </c>
      <c r="R1484" s="9">
        <v>0</v>
      </c>
      <c r="S1484" s="8">
        <v>19597</v>
      </c>
      <c r="T1484" s="9">
        <v>20</v>
      </c>
      <c r="U1484" s="9">
        <f t="shared" si="409"/>
        <v>19576</v>
      </c>
      <c r="V1484" s="9">
        <f t="shared" si="412"/>
        <v>20</v>
      </c>
      <c r="W1484" s="7">
        <v>18</v>
      </c>
      <c r="X1484" s="7">
        <f t="shared" si="410"/>
        <v>4</v>
      </c>
      <c r="Y1484" s="9">
        <v>0</v>
      </c>
      <c r="Z1484" s="9">
        <v>1</v>
      </c>
      <c r="AA1484" s="9">
        <v>1</v>
      </c>
      <c r="AB1484" s="9">
        <v>0</v>
      </c>
      <c r="AC1484" s="9">
        <v>0</v>
      </c>
      <c r="AD1484" s="29">
        <v>0</v>
      </c>
      <c r="AE1484" s="187">
        <v>0</v>
      </c>
      <c r="AF1484" s="9">
        <v>0</v>
      </c>
      <c r="AG1484" s="29">
        <v>1</v>
      </c>
      <c r="AH1484" s="9">
        <v>0</v>
      </c>
      <c r="AI1484" s="29">
        <v>1</v>
      </c>
      <c r="AJ1484" s="20">
        <v>1982</v>
      </c>
      <c r="AK1484" s="32">
        <v>0</v>
      </c>
      <c r="AL1484" s="32">
        <v>0</v>
      </c>
      <c r="AM1484" s="32">
        <v>0.8</v>
      </c>
      <c r="AN1484" s="42">
        <v>0.2</v>
      </c>
      <c r="AO1484" s="41" t="s">
        <v>98</v>
      </c>
      <c r="AP1484" s="17" t="s">
        <v>98</v>
      </c>
      <c r="AQ1484" s="183">
        <v>1</v>
      </c>
      <c r="AR1484" s="39">
        <f t="shared" si="411"/>
        <v>0</v>
      </c>
      <c r="AS1484" t="s">
        <v>98</v>
      </c>
      <c r="AT1484" s="39" t="s">
        <v>98</v>
      </c>
      <c r="AV1484" s="17"/>
      <c r="AW1484" t="s">
        <v>98</v>
      </c>
      <c r="AX1484" s="17" t="s">
        <v>98</v>
      </c>
      <c r="AY1484" s="17" t="s">
        <v>233</v>
      </c>
      <c r="BE1484" s="17"/>
      <c r="BH1484" s="17"/>
      <c r="BK1484" s="24">
        <v>28</v>
      </c>
      <c r="BL1484">
        <v>1</v>
      </c>
      <c r="BM1484">
        <v>0</v>
      </c>
      <c r="BN1484" s="179">
        <v>0</v>
      </c>
      <c r="BO1484" s="179">
        <v>0</v>
      </c>
      <c r="BP1484" s="179">
        <v>0</v>
      </c>
      <c r="BQ1484" s="179">
        <v>0</v>
      </c>
      <c r="BR1484" s="179">
        <v>0</v>
      </c>
      <c r="BS1484" s="17">
        <v>0</v>
      </c>
      <c r="BT1484" s="179">
        <v>1</v>
      </c>
      <c r="BU1484" s="179">
        <v>0</v>
      </c>
      <c r="BV1484" s="179">
        <v>0</v>
      </c>
      <c r="BW1484" s="17">
        <v>0</v>
      </c>
      <c r="BX1484" s="179">
        <v>0</v>
      </c>
      <c r="BY1484" s="179">
        <v>0</v>
      </c>
      <c r="BZ1484" s="179">
        <v>0</v>
      </c>
      <c r="CA1484" s="179">
        <v>0</v>
      </c>
      <c r="CB1484" s="17">
        <v>0</v>
      </c>
      <c r="CC1484" s="179">
        <v>0</v>
      </c>
      <c r="CD1484" s="179">
        <v>0</v>
      </c>
      <c r="CE1484" s="179">
        <v>1</v>
      </c>
      <c r="CF1484" s="179">
        <v>0</v>
      </c>
      <c r="CG1484" s="179">
        <v>1</v>
      </c>
      <c r="CH1484" s="179">
        <v>0</v>
      </c>
      <c r="CI1484" s="179">
        <v>0</v>
      </c>
      <c r="CJ1484" s="179">
        <v>0</v>
      </c>
      <c r="CK1484" s="179">
        <v>0</v>
      </c>
      <c r="CL1484" s="179">
        <v>0</v>
      </c>
      <c r="CM1484" s="17">
        <v>0</v>
      </c>
      <c r="CX1484" s="33" t="s">
        <v>85</v>
      </c>
    </row>
    <row r="1485" spans="1:102" x14ac:dyDescent="0.25">
      <c r="A1485">
        <v>1484</v>
      </c>
      <c r="B1485">
        <v>92</v>
      </c>
      <c r="C1485" s="24" t="s">
        <v>4346</v>
      </c>
      <c r="D1485" s="12">
        <v>-3.1237903301331693</v>
      </c>
      <c r="E1485" s="13">
        <v>0.51301272088365868</v>
      </c>
      <c r="F1485" s="7">
        <v>-6.0891089108910892</v>
      </c>
      <c r="G1485" s="7">
        <f t="shared" si="407"/>
        <v>-3.6368030510168281</v>
      </c>
      <c r="H1485" s="15">
        <f t="shared" si="408"/>
        <v>-2.6107776092495105</v>
      </c>
      <c r="I1485" s="11">
        <f t="shared" si="392"/>
        <v>-4.3479132716505234E-2</v>
      </c>
      <c r="J1485" s="32">
        <f t="shared" si="393"/>
        <v>7.1404754542553307E-3</v>
      </c>
      <c r="K1485" s="32">
        <f t="shared" si="394"/>
        <v>140.04669666696424</v>
      </c>
      <c r="L1485" s="8">
        <v>0</v>
      </c>
      <c r="M1485" s="9">
        <v>1</v>
      </c>
      <c r="N1485" s="8">
        <v>0</v>
      </c>
      <c r="O1485" s="9">
        <v>0</v>
      </c>
      <c r="P1485" s="9">
        <v>0</v>
      </c>
      <c r="Q1485" s="9">
        <v>1</v>
      </c>
      <c r="R1485" s="9">
        <v>0</v>
      </c>
      <c r="S1485" s="8">
        <v>19597</v>
      </c>
      <c r="T1485" s="9">
        <v>20</v>
      </c>
      <c r="U1485" s="9">
        <f t="shared" si="409"/>
        <v>19576</v>
      </c>
      <c r="V1485" s="9">
        <f t="shared" si="412"/>
        <v>20</v>
      </c>
      <c r="W1485" s="7">
        <v>13</v>
      </c>
      <c r="X1485" s="7">
        <f t="shared" si="410"/>
        <v>9</v>
      </c>
      <c r="Y1485" s="9">
        <v>0</v>
      </c>
      <c r="Z1485" s="9">
        <v>1</v>
      </c>
      <c r="AA1485" s="9">
        <v>1</v>
      </c>
      <c r="AB1485" s="9">
        <v>0</v>
      </c>
      <c r="AC1485" s="9">
        <v>0</v>
      </c>
      <c r="AD1485" s="29">
        <v>0</v>
      </c>
      <c r="AE1485" s="187">
        <v>0</v>
      </c>
      <c r="AF1485" s="9">
        <v>0</v>
      </c>
      <c r="AG1485" s="29">
        <v>1</v>
      </c>
      <c r="AH1485" s="9">
        <v>0</v>
      </c>
      <c r="AI1485" s="29">
        <v>1</v>
      </c>
      <c r="AJ1485" s="20">
        <v>1982</v>
      </c>
      <c r="AK1485" s="32">
        <v>0</v>
      </c>
      <c r="AL1485" s="32">
        <v>0</v>
      </c>
      <c r="AM1485" s="32">
        <v>0.8</v>
      </c>
      <c r="AN1485" s="42">
        <v>0.2</v>
      </c>
      <c r="AO1485" s="41" t="s">
        <v>98</v>
      </c>
      <c r="AP1485" s="17" t="s">
        <v>98</v>
      </c>
      <c r="AQ1485" s="183">
        <v>1</v>
      </c>
      <c r="AR1485" s="39">
        <f t="shared" si="411"/>
        <v>0</v>
      </c>
      <c r="AS1485" t="s">
        <v>98</v>
      </c>
      <c r="AT1485" s="39" t="s">
        <v>98</v>
      </c>
      <c r="AV1485" s="17"/>
      <c r="AW1485" t="s">
        <v>98</v>
      </c>
      <c r="AX1485" s="17" t="s">
        <v>98</v>
      </c>
      <c r="AY1485" s="17" t="s">
        <v>233</v>
      </c>
      <c r="BE1485" s="17"/>
      <c r="BH1485" s="17"/>
      <c r="BK1485" s="24">
        <v>28</v>
      </c>
      <c r="BL1485">
        <v>1</v>
      </c>
      <c r="BM1485">
        <v>0</v>
      </c>
      <c r="BN1485" s="179">
        <v>0</v>
      </c>
      <c r="BO1485" s="179">
        <v>0</v>
      </c>
      <c r="BP1485" s="179">
        <v>0</v>
      </c>
      <c r="BQ1485" s="179">
        <v>0</v>
      </c>
      <c r="BR1485" s="179">
        <v>0</v>
      </c>
      <c r="BS1485" s="17">
        <v>0</v>
      </c>
      <c r="BT1485" s="179">
        <v>1</v>
      </c>
      <c r="BU1485" s="179">
        <v>0</v>
      </c>
      <c r="BV1485" s="179">
        <v>0</v>
      </c>
      <c r="BW1485" s="17">
        <v>0</v>
      </c>
      <c r="BX1485" s="179">
        <v>0</v>
      </c>
      <c r="BY1485" s="179">
        <v>0</v>
      </c>
      <c r="BZ1485" s="179">
        <v>0</v>
      </c>
      <c r="CA1485" s="179">
        <v>0</v>
      </c>
      <c r="CB1485" s="17">
        <v>0</v>
      </c>
      <c r="CC1485" s="179">
        <v>0</v>
      </c>
      <c r="CD1485" s="179">
        <v>0</v>
      </c>
      <c r="CE1485" s="179">
        <v>1</v>
      </c>
      <c r="CF1485" s="179">
        <v>0</v>
      </c>
      <c r="CG1485" s="179">
        <v>1</v>
      </c>
      <c r="CH1485" s="179">
        <v>0</v>
      </c>
      <c r="CI1485" s="179">
        <v>0</v>
      </c>
      <c r="CJ1485" s="179">
        <v>0</v>
      </c>
      <c r="CK1485" s="179">
        <v>0</v>
      </c>
      <c r="CL1485" s="179">
        <v>0</v>
      </c>
      <c r="CM1485" s="17">
        <v>0</v>
      </c>
      <c r="CX1485" s="33" t="s">
        <v>85</v>
      </c>
    </row>
    <row r="1486" spans="1:102" x14ac:dyDescent="0.25">
      <c r="A1486">
        <v>1485</v>
      </c>
      <c r="B1486">
        <v>92</v>
      </c>
      <c r="C1486" s="24" t="s">
        <v>4346</v>
      </c>
      <c r="D1486" s="12">
        <v>4.1583558054389291</v>
      </c>
      <c r="E1486" s="13">
        <v>0.3124640237985184</v>
      </c>
      <c r="F1486" s="7">
        <v>13.308270676691729</v>
      </c>
      <c r="G1486" s="7">
        <f t="shared" si="407"/>
        <v>3.8458917816404106</v>
      </c>
      <c r="H1486" s="15">
        <f t="shared" si="408"/>
        <v>4.4708198292374473</v>
      </c>
      <c r="I1486" s="11">
        <f t="shared" si="392"/>
        <v>0.10398638359014359</v>
      </c>
      <c r="J1486" s="32">
        <f t="shared" si="393"/>
        <v>7.8136661115757611E-3</v>
      </c>
      <c r="K1486" s="32">
        <f t="shared" si="394"/>
        <v>127.98089727925841</v>
      </c>
      <c r="L1486" s="8">
        <v>0</v>
      </c>
      <c r="M1486" s="9">
        <v>1</v>
      </c>
      <c r="N1486" s="8">
        <v>0</v>
      </c>
      <c r="O1486" s="9">
        <v>0</v>
      </c>
      <c r="P1486" s="9">
        <v>0</v>
      </c>
      <c r="Q1486" s="9">
        <v>1</v>
      </c>
      <c r="R1486" s="9">
        <v>0</v>
      </c>
      <c r="S1486" s="8">
        <v>16223</v>
      </c>
      <c r="T1486" s="9">
        <v>20</v>
      </c>
      <c r="U1486" s="9">
        <f t="shared" si="409"/>
        <v>16202</v>
      </c>
      <c r="V1486" s="9">
        <f t="shared" si="412"/>
        <v>20</v>
      </c>
      <c r="W1486" s="7">
        <v>16</v>
      </c>
      <c r="X1486" s="7">
        <f t="shared" si="410"/>
        <v>6</v>
      </c>
      <c r="Y1486" s="9">
        <v>0</v>
      </c>
      <c r="Z1486" s="9">
        <v>1</v>
      </c>
      <c r="AA1486" s="9">
        <v>1</v>
      </c>
      <c r="AB1486" s="9">
        <v>0</v>
      </c>
      <c r="AC1486" s="9">
        <v>0</v>
      </c>
      <c r="AD1486" s="29">
        <v>0</v>
      </c>
      <c r="AE1486" s="187">
        <v>0</v>
      </c>
      <c r="AF1486" s="9">
        <v>0</v>
      </c>
      <c r="AG1486" s="29">
        <v>1</v>
      </c>
      <c r="AH1486" s="9">
        <v>0</v>
      </c>
      <c r="AI1486" s="29">
        <v>1</v>
      </c>
      <c r="AJ1486" s="20">
        <v>1982</v>
      </c>
      <c r="AK1486" s="32">
        <v>0</v>
      </c>
      <c r="AL1486" s="32">
        <v>0</v>
      </c>
      <c r="AM1486" s="32">
        <v>0.8</v>
      </c>
      <c r="AN1486" s="42">
        <v>0.2</v>
      </c>
      <c r="AO1486" s="41" t="s">
        <v>98</v>
      </c>
      <c r="AP1486" s="17" t="s">
        <v>98</v>
      </c>
      <c r="AQ1486" s="183">
        <v>0</v>
      </c>
      <c r="AR1486" s="39">
        <f t="shared" si="411"/>
        <v>1</v>
      </c>
      <c r="AS1486" t="s">
        <v>98</v>
      </c>
      <c r="AT1486" s="39" t="s">
        <v>98</v>
      </c>
      <c r="AV1486" s="17"/>
      <c r="AW1486" t="s">
        <v>98</v>
      </c>
      <c r="AX1486" s="17" t="s">
        <v>98</v>
      </c>
      <c r="AY1486" s="17" t="s">
        <v>233</v>
      </c>
      <c r="BE1486" s="17"/>
      <c r="BH1486" s="17"/>
      <c r="BK1486" s="24">
        <v>28</v>
      </c>
      <c r="BL1486">
        <v>1</v>
      </c>
      <c r="BM1486">
        <v>0</v>
      </c>
      <c r="BN1486" s="179">
        <v>0</v>
      </c>
      <c r="BO1486" s="179">
        <v>0</v>
      </c>
      <c r="BP1486" s="179">
        <v>0</v>
      </c>
      <c r="BQ1486" s="179">
        <v>0</v>
      </c>
      <c r="BR1486" s="179">
        <v>0</v>
      </c>
      <c r="BS1486" s="17">
        <v>0</v>
      </c>
      <c r="BT1486" s="179">
        <v>1</v>
      </c>
      <c r="BU1486" s="179">
        <v>0</v>
      </c>
      <c r="BV1486" s="179">
        <v>0</v>
      </c>
      <c r="BW1486" s="17">
        <v>0</v>
      </c>
      <c r="BX1486" s="179">
        <v>0</v>
      </c>
      <c r="BY1486" s="179">
        <v>0</v>
      </c>
      <c r="BZ1486" s="179">
        <v>0</v>
      </c>
      <c r="CA1486" s="179">
        <v>0</v>
      </c>
      <c r="CB1486" s="17">
        <v>0</v>
      </c>
      <c r="CC1486" s="179">
        <v>0</v>
      </c>
      <c r="CD1486" s="179">
        <v>0</v>
      </c>
      <c r="CE1486" s="179">
        <v>1</v>
      </c>
      <c r="CF1486" s="179">
        <v>0</v>
      </c>
      <c r="CG1486" s="179">
        <v>1</v>
      </c>
      <c r="CH1486" s="179">
        <v>0</v>
      </c>
      <c r="CI1486" s="179">
        <v>0</v>
      </c>
      <c r="CJ1486" s="179">
        <v>0</v>
      </c>
      <c r="CK1486" s="179">
        <v>0</v>
      </c>
      <c r="CL1486" s="179">
        <v>0</v>
      </c>
      <c r="CM1486" s="17">
        <v>0</v>
      </c>
      <c r="CX1486" s="33" t="s">
        <v>85</v>
      </c>
    </row>
    <row r="1487" spans="1:102" x14ac:dyDescent="0.25">
      <c r="A1487">
        <v>1486</v>
      </c>
      <c r="B1487">
        <v>92</v>
      </c>
      <c r="C1487" s="24" t="s">
        <v>4346</v>
      </c>
      <c r="D1487" s="12">
        <v>4.0804067271065447</v>
      </c>
      <c r="E1487" s="13">
        <v>0.4227855052791073</v>
      </c>
      <c r="F1487" s="7">
        <v>9.6512455516014235</v>
      </c>
      <c r="G1487" s="7">
        <f t="shared" si="407"/>
        <v>3.6576212218274375</v>
      </c>
      <c r="H1487" s="15">
        <f t="shared" si="408"/>
        <v>4.5031922323856524</v>
      </c>
      <c r="I1487" s="11">
        <f t="shared" si="392"/>
        <v>7.5605646277003252E-2</v>
      </c>
      <c r="J1487" s="32">
        <f t="shared" si="393"/>
        <v>7.8337708716216484E-3</v>
      </c>
      <c r="K1487" s="32">
        <f t="shared" si="394"/>
        <v>127.65244431932085</v>
      </c>
      <c r="L1487" s="8">
        <v>0</v>
      </c>
      <c r="M1487" s="9">
        <v>1</v>
      </c>
      <c r="N1487" s="8">
        <v>0</v>
      </c>
      <c r="O1487" s="9">
        <v>0</v>
      </c>
      <c r="P1487" s="9">
        <v>0</v>
      </c>
      <c r="Q1487" s="9">
        <v>1</v>
      </c>
      <c r="R1487" s="9">
        <v>0</v>
      </c>
      <c r="S1487" s="8">
        <v>16223</v>
      </c>
      <c r="T1487" s="9">
        <v>20</v>
      </c>
      <c r="U1487" s="9">
        <f t="shared" si="409"/>
        <v>16202</v>
      </c>
      <c r="V1487" s="9">
        <f t="shared" si="412"/>
        <v>20</v>
      </c>
      <c r="W1487" s="7">
        <v>18</v>
      </c>
      <c r="X1487" s="7">
        <f t="shared" si="410"/>
        <v>4</v>
      </c>
      <c r="Y1487" s="9">
        <v>0</v>
      </c>
      <c r="Z1487" s="9">
        <v>1</v>
      </c>
      <c r="AA1487" s="9">
        <v>1</v>
      </c>
      <c r="AB1487" s="9">
        <v>0</v>
      </c>
      <c r="AC1487" s="9">
        <v>0</v>
      </c>
      <c r="AD1487" s="29">
        <v>0</v>
      </c>
      <c r="AE1487" s="187">
        <v>0</v>
      </c>
      <c r="AF1487" s="9">
        <v>0</v>
      </c>
      <c r="AG1487" s="29">
        <v>1</v>
      </c>
      <c r="AH1487" s="9">
        <v>0</v>
      </c>
      <c r="AI1487" s="29">
        <v>1</v>
      </c>
      <c r="AJ1487" s="20">
        <v>1982</v>
      </c>
      <c r="AK1487" s="32">
        <v>0</v>
      </c>
      <c r="AL1487" s="32">
        <v>0</v>
      </c>
      <c r="AM1487" s="32">
        <v>0.8</v>
      </c>
      <c r="AN1487" s="42">
        <v>0.2</v>
      </c>
      <c r="AO1487" s="41" t="s">
        <v>98</v>
      </c>
      <c r="AP1487" s="17" t="s">
        <v>98</v>
      </c>
      <c r="AQ1487" s="183">
        <v>0</v>
      </c>
      <c r="AR1487" s="39">
        <f t="shared" si="411"/>
        <v>1</v>
      </c>
      <c r="AS1487" t="s">
        <v>98</v>
      </c>
      <c r="AT1487" s="39" t="s">
        <v>98</v>
      </c>
      <c r="AV1487" s="17"/>
      <c r="AW1487" t="s">
        <v>98</v>
      </c>
      <c r="AX1487" s="17" t="s">
        <v>98</v>
      </c>
      <c r="AY1487" s="17" t="s">
        <v>233</v>
      </c>
      <c r="BE1487" s="17"/>
      <c r="BH1487" s="17"/>
      <c r="BK1487" s="24">
        <v>28</v>
      </c>
      <c r="BL1487">
        <v>1</v>
      </c>
      <c r="BM1487">
        <v>0</v>
      </c>
      <c r="BN1487" s="179">
        <v>0</v>
      </c>
      <c r="BO1487" s="179">
        <v>0</v>
      </c>
      <c r="BP1487" s="179">
        <v>0</v>
      </c>
      <c r="BQ1487" s="179">
        <v>0</v>
      </c>
      <c r="BR1487" s="179">
        <v>0</v>
      </c>
      <c r="BS1487" s="17">
        <v>0</v>
      </c>
      <c r="BT1487" s="179">
        <v>1</v>
      </c>
      <c r="BU1487" s="179">
        <v>0</v>
      </c>
      <c r="BV1487" s="179">
        <v>0</v>
      </c>
      <c r="BW1487" s="17">
        <v>0</v>
      </c>
      <c r="BX1487" s="179">
        <v>0</v>
      </c>
      <c r="BY1487" s="179">
        <v>0</v>
      </c>
      <c r="BZ1487" s="179">
        <v>0</v>
      </c>
      <c r="CA1487" s="179">
        <v>0</v>
      </c>
      <c r="CB1487" s="17">
        <v>0</v>
      </c>
      <c r="CC1487" s="179">
        <v>0</v>
      </c>
      <c r="CD1487" s="179">
        <v>0</v>
      </c>
      <c r="CE1487" s="179">
        <v>1</v>
      </c>
      <c r="CF1487" s="179">
        <v>0</v>
      </c>
      <c r="CG1487" s="179">
        <v>1</v>
      </c>
      <c r="CH1487" s="179">
        <v>0</v>
      </c>
      <c r="CI1487" s="179">
        <v>0</v>
      </c>
      <c r="CJ1487" s="179">
        <v>0</v>
      </c>
      <c r="CK1487" s="179">
        <v>0</v>
      </c>
      <c r="CL1487" s="179">
        <v>0</v>
      </c>
      <c r="CM1487" s="17">
        <v>0</v>
      </c>
      <c r="CX1487" s="33" t="s">
        <v>85</v>
      </c>
    </row>
    <row r="1488" spans="1:102" x14ac:dyDescent="0.25">
      <c r="A1488">
        <v>1487</v>
      </c>
      <c r="B1488">
        <v>92</v>
      </c>
      <c r="C1488" s="24" t="s">
        <v>4346</v>
      </c>
      <c r="D1488" s="12">
        <v>2.4743870437876847</v>
      </c>
      <c r="E1488" s="13">
        <v>0.4642562517286275</v>
      </c>
      <c r="F1488" s="7">
        <v>5.3297872340425529</v>
      </c>
      <c r="G1488" s="7">
        <f t="shared" si="407"/>
        <v>2.0101307920590572</v>
      </c>
      <c r="H1488" s="15">
        <f t="shared" si="408"/>
        <v>2.9386432955163122</v>
      </c>
      <c r="I1488" s="11">
        <f t="shared" si="392"/>
        <v>4.183552004497082E-2</v>
      </c>
      <c r="J1488" s="32">
        <f t="shared" si="393"/>
        <v>7.8493790104336471E-3</v>
      </c>
      <c r="K1488" s="32">
        <f t="shared" si="394"/>
        <v>127.39861314771116</v>
      </c>
      <c r="L1488" s="8">
        <v>0</v>
      </c>
      <c r="M1488" s="9">
        <v>1</v>
      </c>
      <c r="N1488" s="8">
        <v>0</v>
      </c>
      <c r="O1488" s="9">
        <v>0</v>
      </c>
      <c r="P1488" s="9">
        <v>0</v>
      </c>
      <c r="Q1488" s="9">
        <v>1</v>
      </c>
      <c r="R1488" s="9">
        <v>0</v>
      </c>
      <c r="S1488" s="8">
        <v>16223</v>
      </c>
      <c r="T1488" s="9">
        <v>20</v>
      </c>
      <c r="U1488" s="9">
        <f t="shared" si="409"/>
        <v>16202</v>
      </c>
      <c r="V1488" s="9">
        <f t="shared" si="412"/>
        <v>20</v>
      </c>
      <c r="W1488" s="7">
        <v>13</v>
      </c>
      <c r="X1488" s="7">
        <f t="shared" si="410"/>
        <v>9</v>
      </c>
      <c r="Y1488" s="9">
        <v>0</v>
      </c>
      <c r="Z1488" s="9">
        <v>1</v>
      </c>
      <c r="AA1488" s="9">
        <v>1</v>
      </c>
      <c r="AB1488" s="9">
        <v>0</v>
      </c>
      <c r="AC1488" s="9">
        <v>0</v>
      </c>
      <c r="AD1488" s="29">
        <v>0</v>
      </c>
      <c r="AE1488" s="187">
        <v>0</v>
      </c>
      <c r="AF1488" s="9">
        <v>0</v>
      </c>
      <c r="AG1488" s="29">
        <v>1</v>
      </c>
      <c r="AH1488" s="9">
        <v>0</v>
      </c>
      <c r="AI1488" s="29">
        <v>1</v>
      </c>
      <c r="AJ1488" s="20">
        <v>1982</v>
      </c>
      <c r="AK1488" s="32">
        <v>0</v>
      </c>
      <c r="AL1488" s="32">
        <v>0</v>
      </c>
      <c r="AM1488" s="32">
        <v>0.8</v>
      </c>
      <c r="AN1488" s="42">
        <v>0.2</v>
      </c>
      <c r="AO1488" s="41" t="s">
        <v>98</v>
      </c>
      <c r="AP1488" s="17" t="s">
        <v>98</v>
      </c>
      <c r="AQ1488" s="183">
        <v>0</v>
      </c>
      <c r="AR1488" s="39">
        <f t="shared" si="411"/>
        <v>1</v>
      </c>
      <c r="AS1488" t="s">
        <v>98</v>
      </c>
      <c r="AT1488" s="39" t="s">
        <v>98</v>
      </c>
      <c r="AV1488" s="17"/>
      <c r="AW1488" t="s">
        <v>98</v>
      </c>
      <c r="AX1488" s="17" t="s">
        <v>98</v>
      </c>
      <c r="AY1488" s="17" t="s">
        <v>233</v>
      </c>
      <c r="BE1488" s="17"/>
      <c r="BH1488" s="17"/>
      <c r="BK1488" s="24">
        <v>28</v>
      </c>
      <c r="BL1488">
        <v>1</v>
      </c>
      <c r="BM1488">
        <v>0</v>
      </c>
      <c r="BN1488" s="179">
        <v>0</v>
      </c>
      <c r="BO1488" s="179">
        <v>0</v>
      </c>
      <c r="BP1488" s="179">
        <v>0</v>
      </c>
      <c r="BQ1488" s="179">
        <v>0</v>
      </c>
      <c r="BR1488" s="179">
        <v>0</v>
      </c>
      <c r="BS1488" s="17">
        <v>0</v>
      </c>
      <c r="BT1488" s="179">
        <v>1</v>
      </c>
      <c r="BU1488" s="179">
        <v>0</v>
      </c>
      <c r="BV1488" s="179">
        <v>0</v>
      </c>
      <c r="BW1488" s="17">
        <v>0</v>
      </c>
      <c r="BX1488" s="179">
        <v>0</v>
      </c>
      <c r="BY1488" s="179">
        <v>0</v>
      </c>
      <c r="BZ1488" s="179">
        <v>0</v>
      </c>
      <c r="CA1488" s="179">
        <v>0</v>
      </c>
      <c r="CB1488" s="17">
        <v>0</v>
      </c>
      <c r="CC1488" s="179">
        <v>0</v>
      </c>
      <c r="CD1488" s="179">
        <v>0</v>
      </c>
      <c r="CE1488" s="179">
        <v>1</v>
      </c>
      <c r="CF1488" s="179">
        <v>0</v>
      </c>
      <c r="CG1488" s="179">
        <v>1</v>
      </c>
      <c r="CH1488" s="179">
        <v>0</v>
      </c>
      <c r="CI1488" s="179">
        <v>0</v>
      </c>
      <c r="CJ1488" s="179">
        <v>0</v>
      </c>
      <c r="CK1488" s="179">
        <v>0</v>
      </c>
      <c r="CL1488" s="179">
        <v>0</v>
      </c>
      <c r="CM1488" s="17">
        <v>0</v>
      </c>
      <c r="CX1488" s="33" t="s">
        <v>85</v>
      </c>
    </row>
    <row r="1489" spans="1:102" x14ac:dyDescent="0.25">
      <c r="A1489">
        <v>1488</v>
      </c>
      <c r="B1489">
        <v>92</v>
      </c>
      <c r="C1489" s="24" t="s">
        <v>4346</v>
      </c>
      <c r="D1489" s="12">
        <v>0.67194397515000226</v>
      </c>
      <c r="E1489" s="13">
        <v>0.58672181244805066</v>
      </c>
      <c r="F1489" s="7">
        <v>1.1452513966480449</v>
      </c>
      <c r="G1489" s="7">
        <f t="shared" si="407"/>
        <v>8.5222162701951598E-2</v>
      </c>
      <c r="H1489" s="15">
        <f t="shared" si="408"/>
        <v>1.2586657875980529</v>
      </c>
      <c r="I1489" s="11">
        <f t="shared" si="392"/>
        <v>8.1851059128980764E-3</v>
      </c>
      <c r="J1489" s="32">
        <f t="shared" si="393"/>
        <v>7.1469949190671013E-3</v>
      </c>
      <c r="K1489" s="32">
        <f t="shared" si="394"/>
        <v>139.91894653963601</v>
      </c>
      <c r="L1489" s="8">
        <v>0</v>
      </c>
      <c r="M1489" s="9">
        <v>1</v>
      </c>
      <c r="N1489" s="8">
        <v>0</v>
      </c>
      <c r="O1489" s="9">
        <v>0</v>
      </c>
      <c r="P1489" s="9">
        <v>0</v>
      </c>
      <c r="Q1489" s="9">
        <v>1</v>
      </c>
      <c r="R1489" s="9">
        <v>0</v>
      </c>
      <c r="S1489" s="8">
        <v>19597</v>
      </c>
      <c r="T1489" s="9">
        <v>20</v>
      </c>
      <c r="U1489" s="9">
        <f t="shared" si="409"/>
        <v>19576</v>
      </c>
      <c r="V1489" s="9">
        <f t="shared" si="412"/>
        <v>20</v>
      </c>
      <c r="W1489" s="7">
        <v>18</v>
      </c>
      <c r="X1489" s="7">
        <f t="shared" si="410"/>
        <v>4</v>
      </c>
      <c r="Y1489" s="9">
        <v>0</v>
      </c>
      <c r="Z1489" s="9">
        <v>1</v>
      </c>
      <c r="AA1489" s="9">
        <v>1</v>
      </c>
      <c r="AB1489" s="9">
        <v>0</v>
      </c>
      <c r="AC1489" s="9">
        <v>0</v>
      </c>
      <c r="AD1489" s="29">
        <v>0</v>
      </c>
      <c r="AE1489" s="187">
        <v>0</v>
      </c>
      <c r="AF1489" s="9">
        <v>0</v>
      </c>
      <c r="AG1489" s="29">
        <v>1</v>
      </c>
      <c r="AH1489" s="9">
        <v>0</v>
      </c>
      <c r="AI1489" s="29">
        <v>1</v>
      </c>
      <c r="AJ1489" s="20">
        <v>1982</v>
      </c>
      <c r="AK1489" s="32">
        <v>0</v>
      </c>
      <c r="AL1489" s="32">
        <v>0</v>
      </c>
      <c r="AM1489" s="32">
        <v>0.8</v>
      </c>
      <c r="AN1489" s="42">
        <v>0.2</v>
      </c>
      <c r="AO1489" s="41" t="s">
        <v>98</v>
      </c>
      <c r="AP1489" s="17" t="s">
        <v>98</v>
      </c>
      <c r="AQ1489" s="183">
        <v>1</v>
      </c>
      <c r="AR1489" s="39">
        <f t="shared" si="411"/>
        <v>0</v>
      </c>
      <c r="AS1489" t="s">
        <v>98</v>
      </c>
      <c r="AT1489" s="39" t="s">
        <v>98</v>
      </c>
      <c r="AV1489" s="17"/>
      <c r="AW1489" t="s">
        <v>98</v>
      </c>
      <c r="AX1489" s="17" t="s">
        <v>98</v>
      </c>
      <c r="AY1489" s="17" t="s">
        <v>233</v>
      </c>
      <c r="BE1489" s="17"/>
      <c r="BH1489" s="17"/>
      <c r="BK1489" s="24">
        <v>28</v>
      </c>
      <c r="BL1489">
        <v>1</v>
      </c>
      <c r="BM1489">
        <v>0</v>
      </c>
      <c r="BN1489" s="179">
        <v>0</v>
      </c>
      <c r="BO1489" s="179">
        <v>0</v>
      </c>
      <c r="BP1489" s="179">
        <v>0</v>
      </c>
      <c r="BQ1489" s="179">
        <v>0</v>
      </c>
      <c r="BR1489" s="179">
        <v>0</v>
      </c>
      <c r="BS1489" s="17">
        <v>0</v>
      </c>
      <c r="BT1489" s="179">
        <v>1</v>
      </c>
      <c r="BU1489" s="179">
        <v>0</v>
      </c>
      <c r="BV1489" s="179">
        <v>0</v>
      </c>
      <c r="BW1489" s="17">
        <v>0</v>
      </c>
      <c r="BX1489" s="179">
        <v>0</v>
      </c>
      <c r="BY1489" s="179">
        <v>0</v>
      </c>
      <c r="BZ1489" s="179">
        <v>0</v>
      </c>
      <c r="CA1489" s="179">
        <v>0</v>
      </c>
      <c r="CB1489" s="17">
        <v>0</v>
      </c>
      <c r="CC1489" s="179">
        <v>0</v>
      </c>
      <c r="CD1489" s="179">
        <v>0</v>
      </c>
      <c r="CE1489" s="179">
        <v>1</v>
      </c>
      <c r="CF1489" s="179">
        <v>0</v>
      </c>
      <c r="CG1489" s="179">
        <v>1</v>
      </c>
      <c r="CH1489" s="179">
        <v>0</v>
      </c>
      <c r="CI1489" s="179">
        <v>0</v>
      </c>
      <c r="CJ1489" s="179">
        <v>0</v>
      </c>
      <c r="CK1489" s="179">
        <v>0</v>
      </c>
      <c r="CL1489" s="179">
        <v>0</v>
      </c>
      <c r="CM1489" s="17">
        <v>0</v>
      </c>
      <c r="CX1489" s="33" t="s">
        <v>85</v>
      </c>
    </row>
    <row r="1490" spans="1:102" x14ac:dyDescent="0.25">
      <c r="A1490">
        <v>1489</v>
      </c>
      <c r="B1490">
        <v>92</v>
      </c>
      <c r="C1490" s="24" t="s">
        <v>4346</v>
      </c>
      <c r="D1490" s="12">
        <v>-3.0567176128227014</v>
      </c>
      <c r="E1490" s="13">
        <v>0.51283800480912434</v>
      </c>
      <c r="F1490" s="7">
        <v>-5.9603960396039604</v>
      </c>
      <c r="G1490" s="7">
        <f t="shared" si="407"/>
        <v>-3.5695556176318259</v>
      </c>
      <c r="H1490" s="15">
        <f t="shared" si="408"/>
        <v>-2.5438796080135768</v>
      </c>
      <c r="I1490" s="11">
        <f t="shared" si="392"/>
        <v>-4.2561744460865615E-2</v>
      </c>
      <c r="J1490" s="32">
        <f t="shared" si="393"/>
        <v>7.1407577916070232E-3</v>
      </c>
      <c r="K1490" s="32">
        <f t="shared" si="394"/>
        <v>140.04115938162224</v>
      </c>
      <c r="L1490" s="8">
        <v>0</v>
      </c>
      <c r="M1490" s="9">
        <v>1</v>
      </c>
      <c r="N1490" s="8">
        <v>0</v>
      </c>
      <c r="O1490" s="9">
        <v>0</v>
      </c>
      <c r="P1490" s="9">
        <v>0</v>
      </c>
      <c r="Q1490" s="9">
        <v>1</v>
      </c>
      <c r="R1490" s="9">
        <v>0</v>
      </c>
      <c r="S1490" s="8">
        <v>19597</v>
      </c>
      <c r="T1490" s="9">
        <v>20</v>
      </c>
      <c r="U1490" s="9">
        <f t="shared" si="409"/>
        <v>19576</v>
      </c>
      <c r="V1490" s="9">
        <f t="shared" si="412"/>
        <v>20</v>
      </c>
      <c r="W1490" s="7">
        <v>13</v>
      </c>
      <c r="X1490" s="7">
        <f t="shared" si="410"/>
        <v>9</v>
      </c>
      <c r="Y1490" s="9">
        <v>0</v>
      </c>
      <c r="Z1490" s="9">
        <v>1</v>
      </c>
      <c r="AA1490" s="9">
        <v>1</v>
      </c>
      <c r="AB1490" s="9">
        <v>0</v>
      </c>
      <c r="AC1490" s="9">
        <v>0</v>
      </c>
      <c r="AD1490" s="29">
        <v>0</v>
      </c>
      <c r="AE1490" s="187">
        <v>0</v>
      </c>
      <c r="AF1490" s="9">
        <v>0</v>
      </c>
      <c r="AG1490" s="29">
        <v>1</v>
      </c>
      <c r="AH1490" s="9">
        <v>0</v>
      </c>
      <c r="AI1490" s="29">
        <v>1</v>
      </c>
      <c r="AJ1490" s="20">
        <v>1982</v>
      </c>
      <c r="AK1490" s="32">
        <v>0</v>
      </c>
      <c r="AL1490" s="32">
        <v>0</v>
      </c>
      <c r="AM1490" s="32">
        <v>0.8</v>
      </c>
      <c r="AN1490" s="42">
        <v>0.2</v>
      </c>
      <c r="AO1490" s="41" t="s">
        <v>98</v>
      </c>
      <c r="AP1490" s="17" t="s">
        <v>98</v>
      </c>
      <c r="AQ1490" s="183">
        <v>1</v>
      </c>
      <c r="AR1490" s="39">
        <f t="shared" si="411"/>
        <v>0</v>
      </c>
      <c r="AS1490" t="s">
        <v>98</v>
      </c>
      <c r="AT1490" s="39" t="s">
        <v>98</v>
      </c>
      <c r="AV1490" s="17"/>
      <c r="AW1490" t="s">
        <v>98</v>
      </c>
      <c r="AX1490" s="17" t="s">
        <v>98</v>
      </c>
      <c r="AY1490" s="17" t="s">
        <v>233</v>
      </c>
      <c r="BE1490" s="17"/>
      <c r="BH1490" s="17"/>
      <c r="BK1490" s="24">
        <v>28</v>
      </c>
      <c r="BL1490">
        <v>1</v>
      </c>
      <c r="BM1490">
        <v>0</v>
      </c>
      <c r="BN1490" s="179">
        <v>0</v>
      </c>
      <c r="BO1490" s="179">
        <v>0</v>
      </c>
      <c r="BP1490" s="179">
        <v>0</v>
      </c>
      <c r="BQ1490" s="179">
        <v>0</v>
      </c>
      <c r="BR1490" s="179">
        <v>0</v>
      </c>
      <c r="BS1490" s="17">
        <v>0</v>
      </c>
      <c r="BT1490" s="179">
        <v>1</v>
      </c>
      <c r="BU1490" s="179">
        <v>0</v>
      </c>
      <c r="BV1490" s="179">
        <v>0</v>
      </c>
      <c r="BW1490" s="17">
        <v>0</v>
      </c>
      <c r="BX1490" s="179">
        <v>0</v>
      </c>
      <c r="BY1490" s="179">
        <v>0</v>
      </c>
      <c r="BZ1490" s="179">
        <v>0</v>
      </c>
      <c r="CA1490" s="179">
        <v>0</v>
      </c>
      <c r="CB1490" s="17">
        <v>0</v>
      </c>
      <c r="CC1490" s="179">
        <v>0</v>
      </c>
      <c r="CD1490" s="179">
        <v>0</v>
      </c>
      <c r="CE1490" s="179">
        <v>1</v>
      </c>
      <c r="CF1490" s="179">
        <v>0</v>
      </c>
      <c r="CG1490" s="179">
        <v>1</v>
      </c>
      <c r="CH1490" s="179">
        <v>0</v>
      </c>
      <c r="CI1490" s="179">
        <v>0</v>
      </c>
      <c r="CJ1490" s="179">
        <v>0</v>
      </c>
      <c r="CK1490" s="179">
        <v>0</v>
      </c>
      <c r="CL1490" s="179">
        <v>0</v>
      </c>
      <c r="CM1490" s="17">
        <v>0</v>
      </c>
      <c r="CX1490" s="33" t="s">
        <v>85</v>
      </c>
    </row>
    <row r="1491" spans="1:102" x14ac:dyDescent="0.25">
      <c r="A1491">
        <v>1490</v>
      </c>
      <c r="B1491">
        <v>92</v>
      </c>
      <c r="C1491" s="24" t="s">
        <v>4346</v>
      </c>
      <c r="D1491" s="12">
        <v>0.78926178657732216</v>
      </c>
      <c r="E1491" s="13">
        <v>0.45427489993477332</v>
      </c>
      <c r="F1491" s="7">
        <v>1.7374100719424463</v>
      </c>
      <c r="G1491" s="7">
        <f t="shared" si="407"/>
        <v>0.33498688664254883</v>
      </c>
      <c r="H1491" s="15">
        <f t="shared" si="408"/>
        <v>1.2435366865120954</v>
      </c>
      <c r="I1491" s="11">
        <f t="shared" si="392"/>
        <v>1.3648268823248658E-2</v>
      </c>
      <c r="J1491" s="32">
        <f t="shared" si="393"/>
        <v>7.8555253268387717E-3</v>
      </c>
      <c r="K1491" s="32">
        <f t="shared" si="394"/>
        <v>127.29893398515985</v>
      </c>
      <c r="L1491" s="8">
        <v>0</v>
      </c>
      <c r="M1491" s="9">
        <v>1</v>
      </c>
      <c r="N1491" s="8">
        <v>0</v>
      </c>
      <c r="O1491" s="9">
        <v>0</v>
      </c>
      <c r="P1491" s="9">
        <v>0</v>
      </c>
      <c r="Q1491" s="9">
        <v>1</v>
      </c>
      <c r="R1491" s="9">
        <v>0</v>
      </c>
      <c r="S1491" s="8">
        <v>16223</v>
      </c>
      <c r="T1491" s="9">
        <v>20</v>
      </c>
      <c r="U1491" s="9">
        <f t="shared" si="409"/>
        <v>16202</v>
      </c>
      <c r="V1491" s="9">
        <f t="shared" si="412"/>
        <v>20</v>
      </c>
      <c r="W1491" s="7">
        <v>18</v>
      </c>
      <c r="X1491" s="7">
        <f t="shared" si="410"/>
        <v>4</v>
      </c>
      <c r="Y1491" s="9">
        <v>0</v>
      </c>
      <c r="Z1491" s="9">
        <v>1</v>
      </c>
      <c r="AA1491" s="9">
        <v>1</v>
      </c>
      <c r="AB1491" s="9">
        <v>0</v>
      </c>
      <c r="AC1491" s="9">
        <v>0</v>
      </c>
      <c r="AD1491" s="29">
        <v>0</v>
      </c>
      <c r="AE1491" s="187">
        <v>0</v>
      </c>
      <c r="AF1491" s="9">
        <v>0</v>
      </c>
      <c r="AG1491" s="29">
        <v>1</v>
      </c>
      <c r="AH1491" s="9">
        <v>0</v>
      </c>
      <c r="AI1491" s="29">
        <v>1</v>
      </c>
      <c r="AJ1491" s="20">
        <v>1982</v>
      </c>
      <c r="AK1491" s="32">
        <v>0</v>
      </c>
      <c r="AL1491" s="32">
        <v>0</v>
      </c>
      <c r="AM1491" s="32">
        <v>0.8</v>
      </c>
      <c r="AN1491" s="42">
        <v>0.2</v>
      </c>
      <c r="AO1491" s="41" t="s">
        <v>98</v>
      </c>
      <c r="AP1491" s="17" t="s">
        <v>98</v>
      </c>
      <c r="AQ1491" s="183">
        <v>0</v>
      </c>
      <c r="AR1491" s="39">
        <f t="shared" si="411"/>
        <v>1</v>
      </c>
      <c r="AS1491" t="s">
        <v>98</v>
      </c>
      <c r="AT1491" s="39" t="s">
        <v>98</v>
      </c>
      <c r="AV1491" s="17"/>
      <c r="AW1491" t="s">
        <v>98</v>
      </c>
      <c r="AX1491" s="17" t="s">
        <v>98</v>
      </c>
      <c r="AY1491" s="17" t="s">
        <v>233</v>
      </c>
      <c r="BE1491" s="17"/>
      <c r="BH1491" s="17"/>
      <c r="BK1491" s="24">
        <v>28</v>
      </c>
      <c r="BL1491">
        <v>1</v>
      </c>
      <c r="BM1491">
        <v>0</v>
      </c>
      <c r="BN1491" s="179">
        <v>0</v>
      </c>
      <c r="BO1491" s="179">
        <v>0</v>
      </c>
      <c r="BP1491" s="179">
        <v>0</v>
      </c>
      <c r="BQ1491" s="179">
        <v>0</v>
      </c>
      <c r="BR1491" s="179">
        <v>0</v>
      </c>
      <c r="BS1491" s="17">
        <v>0</v>
      </c>
      <c r="BT1491" s="179">
        <v>1</v>
      </c>
      <c r="BU1491" s="179">
        <v>0</v>
      </c>
      <c r="BV1491" s="179">
        <v>0</v>
      </c>
      <c r="BW1491" s="17">
        <v>0</v>
      </c>
      <c r="BX1491" s="179">
        <v>0</v>
      </c>
      <c r="BY1491" s="179">
        <v>0</v>
      </c>
      <c r="BZ1491" s="179">
        <v>0</v>
      </c>
      <c r="CA1491" s="179">
        <v>0</v>
      </c>
      <c r="CB1491" s="17">
        <v>0</v>
      </c>
      <c r="CC1491" s="179">
        <v>0</v>
      </c>
      <c r="CD1491" s="179">
        <v>0</v>
      </c>
      <c r="CE1491" s="179">
        <v>1</v>
      </c>
      <c r="CF1491" s="179">
        <v>0</v>
      </c>
      <c r="CG1491" s="179">
        <v>1</v>
      </c>
      <c r="CH1491" s="179">
        <v>0</v>
      </c>
      <c r="CI1491" s="179">
        <v>0</v>
      </c>
      <c r="CJ1491" s="179">
        <v>0</v>
      </c>
      <c r="CK1491" s="179">
        <v>0</v>
      </c>
      <c r="CL1491" s="179">
        <v>0</v>
      </c>
      <c r="CM1491" s="17">
        <v>0</v>
      </c>
      <c r="CX1491" s="33" t="s">
        <v>85</v>
      </c>
    </row>
    <row r="1492" spans="1:102" x14ac:dyDescent="0.25">
      <c r="A1492">
        <v>1491</v>
      </c>
      <c r="B1492">
        <v>92</v>
      </c>
      <c r="C1492" s="24" t="s">
        <v>4346</v>
      </c>
      <c r="D1492" s="12">
        <v>0.20479030465558878</v>
      </c>
      <c r="E1492" s="13">
        <v>0.46452434958462818</v>
      </c>
      <c r="F1492" s="7">
        <v>0.44086021505376349</v>
      </c>
      <c r="G1492" s="7">
        <f t="shared" si="407"/>
        <v>-0.2597340449290394</v>
      </c>
      <c r="H1492" s="15">
        <f t="shared" si="408"/>
        <v>0.66931465424021697</v>
      </c>
      <c r="I1492" s="11">
        <f t="shared" si="392"/>
        <v>3.4634904093689997E-3</v>
      </c>
      <c r="J1492" s="32">
        <f t="shared" si="393"/>
        <v>7.856209952958949E-3</v>
      </c>
      <c r="K1492" s="32">
        <f t="shared" si="394"/>
        <v>127.2878405729676</v>
      </c>
      <c r="L1492" s="8">
        <v>0</v>
      </c>
      <c r="M1492" s="9">
        <v>1</v>
      </c>
      <c r="N1492" s="8">
        <v>0</v>
      </c>
      <c r="O1492" s="9">
        <v>0</v>
      </c>
      <c r="P1492" s="9">
        <v>0</v>
      </c>
      <c r="Q1492" s="9">
        <v>1</v>
      </c>
      <c r="R1492" s="9">
        <v>0</v>
      </c>
      <c r="S1492" s="8">
        <v>16223</v>
      </c>
      <c r="T1492" s="9">
        <v>20</v>
      </c>
      <c r="U1492" s="9">
        <f t="shared" si="409"/>
        <v>16202</v>
      </c>
      <c r="V1492" s="9">
        <f t="shared" si="412"/>
        <v>20</v>
      </c>
      <c r="W1492" s="7">
        <v>13</v>
      </c>
      <c r="X1492" s="7">
        <f t="shared" si="410"/>
        <v>9</v>
      </c>
      <c r="Y1492" s="9">
        <v>0</v>
      </c>
      <c r="Z1492" s="9">
        <v>1</v>
      </c>
      <c r="AA1492" s="9">
        <v>1</v>
      </c>
      <c r="AB1492" s="9">
        <v>0</v>
      </c>
      <c r="AC1492" s="9">
        <v>0</v>
      </c>
      <c r="AD1492" s="29">
        <v>0</v>
      </c>
      <c r="AE1492" s="187">
        <v>0</v>
      </c>
      <c r="AF1492" s="9">
        <v>0</v>
      </c>
      <c r="AG1492" s="29">
        <v>1</v>
      </c>
      <c r="AH1492" s="9">
        <v>0</v>
      </c>
      <c r="AI1492" s="29">
        <v>1</v>
      </c>
      <c r="AJ1492" s="20">
        <v>1982</v>
      </c>
      <c r="AK1492" s="32">
        <v>0</v>
      </c>
      <c r="AL1492" s="32">
        <v>0</v>
      </c>
      <c r="AM1492" s="32">
        <v>0.8</v>
      </c>
      <c r="AN1492" s="42">
        <v>0.2</v>
      </c>
      <c r="AO1492" s="41" t="s">
        <v>98</v>
      </c>
      <c r="AP1492" s="17" t="s">
        <v>98</v>
      </c>
      <c r="AQ1492" s="183">
        <v>0</v>
      </c>
      <c r="AR1492" s="39">
        <f t="shared" si="411"/>
        <v>1</v>
      </c>
      <c r="AS1492" t="s">
        <v>98</v>
      </c>
      <c r="AT1492" s="39" t="s">
        <v>98</v>
      </c>
      <c r="AV1492" s="17"/>
      <c r="AW1492" t="s">
        <v>98</v>
      </c>
      <c r="AX1492" s="17" t="s">
        <v>98</v>
      </c>
      <c r="AY1492" s="17" t="s">
        <v>233</v>
      </c>
      <c r="BE1492" s="17"/>
      <c r="BH1492" s="17"/>
      <c r="BK1492" s="24">
        <v>28</v>
      </c>
      <c r="BL1492">
        <v>1</v>
      </c>
      <c r="BM1492">
        <v>0</v>
      </c>
      <c r="BN1492" s="179">
        <v>0</v>
      </c>
      <c r="BO1492" s="179">
        <v>0</v>
      </c>
      <c r="BP1492" s="179">
        <v>0</v>
      </c>
      <c r="BQ1492" s="179">
        <v>0</v>
      </c>
      <c r="BR1492" s="179">
        <v>0</v>
      </c>
      <c r="BS1492" s="17">
        <v>0</v>
      </c>
      <c r="BT1492" s="179">
        <v>1</v>
      </c>
      <c r="BU1492" s="179">
        <v>0</v>
      </c>
      <c r="BV1492" s="179">
        <v>0</v>
      </c>
      <c r="BW1492" s="17">
        <v>0</v>
      </c>
      <c r="BX1492" s="179">
        <v>0</v>
      </c>
      <c r="BY1492" s="179">
        <v>0</v>
      </c>
      <c r="BZ1492" s="179">
        <v>0</v>
      </c>
      <c r="CA1492" s="179">
        <v>0</v>
      </c>
      <c r="CB1492" s="17">
        <v>0</v>
      </c>
      <c r="CC1492" s="179">
        <v>0</v>
      </c>
      <c r="CD1492" s="179">
        <v>0</v>
      </c>
      <c r="CE1492" s="179">
        <v>1</v>
      </c>
      <c r="CF1492" s="179">
        <v>0</v>
      </c>
      <c r="CG1492" s="179">
        <v>1</v>
      </c>
      <c r="CH1492" s="179">
        <v>0</v>
      </c>
      <c r="CI1492" s="179">
        <v>0</v>
      </c>
      <c r="CJ1492" s="179">
        <v>0</v>
      </c>
      <c r="CK1492" s="179">
        <v>0</v>
      </c>
      <c r="CL1492" s="179">
        <v>0</v>
      </c>
      <c r="CM1492" s="17">
        <v>0</v>
      </c>
      <c r="CX1492" s="33" t="s">
        <v>85</v>
      </c>
    </row>
    <row r="1493" spans="1:102" x14ac:dyDescent="0.25">
      <c r="A1493">
        <v>1492</v>
      </c>
      <c r="B1493">
        <v>92</v>
      </c>
      <c r="C1493" s="24" t="s">
        <v>4346</v>
      </c>
      <c r="D1493" s="12">
        <v>1.2580933003099926</v>
      </c>
      <c r="E1493" s="13">
        <v>0.59755394238086934</v>
      </c>
      <c r="F1493" s="7">
        <v>2.1054054054054054</v>
      </c>
      <c r="G1493" s="7">
        <f t="shared" si="407"/>
        <v>0.66053935792912322</v>
      </c>
      <c r="H1493" s="15">
        <f t="shared" si="408"/>
        <v>1.8556472426908619</v>
      </c>
      <c r="I1493" s="11">
        <f t="shared" si="392"/>
        <v>1.5046122411759054E-2</v>
      </c>
      <c r="J1493" s="32">
        <f t="shared" si="393"/>
        <v>7.1464252790126442E-3</v>
      </c>
      <c r="K1493" s="32">
        <f t="shared" si="394"/>
        <v>139.93009944940763</v>
      </c>
      <c r="L1493" s="8">
        <v>0</v>
      </c>
      <c r="M1493" s="9">
        <v>1</v>
      </c>
      <c r="N1493" s="8">
        <v>0</v>
      </c>
      <c r="O1493" s="9">
        <v>0</v>
      </c>
      <c r="P1493" s="9">
        <v>0</v>
      </c>
      <c r="Q1493" s="9">
        <v>1</v>
      </c>
      <c r="R1493" s="9">
        <v>0</v>
      </c>
      <c r="S1493" s="8">
        <v>19597</v>
      </c>
      <c r="T1493" s="9">
        <v>20</v>
      </c>
      <c r="U1493" s="9">
        <f t="shared" si="409"/>
        <v>19576</v>
      </c>
      <c r="V1493" s="9">
        <f t="shared" si="412"/>
        <v>20</v>
      </c>
      <c r="W1493" s="7">
        <v>18</v>
      </c>
      <c r="X1493" s="7">
        <f t="shared" si="410"/>
        <v>4</v>
      </c>
      <c r="Y1493" s="9">
        <v>0</v>
      </c>
      <c r="Z1493" s="9">
        <v>1</v>
      </c>
      <c r="AA1493" s="9">
        <v>1</v>
      </c>
      <c r="AB1493" s="9">
        <v>0</v>
      </c>
      <c r="AC1493" s="9">
        <v>0</v>
      </c>
      <c r="AD1493" s="29">
        <v>0</v>
      </c>
      <c r="AE1493" s="187">
        <v>0</v>
      </c>
      <c r="AF1493" s="9">
        <v>0</v>
      </c>
      <c r="AG1493" s="29">
        <v>1</v>
      </c>
      <c r="AH1493" s="9">
        <v>0</v>
      </c>
      <c r="AI1493" s="29">
        <v>1</v>
      </c>
      <c r="AJ1493" s="20">
        <v>1982</v>
      </c>
      <c r="AK1493" s="32">
        <v>0</v>
      </c>
      <c r="AL1493" s="32">
        <v>0</v>
      </c>
      <c r="AM1493" s="32">
        <v>0.8</v>
      </c>
      <c r="AN1493" s="42">
        <v>0.2</v>
      </c>
      <c r="AO1493" s="41" t="s">
        <v>98</v>
      </c>
      <c r="AP1493" s="17" t="s">
        <v>98</v>
      </c>
      <c r="AQ1493" s="183">
        <v>1</v>
      </c>
      <c r="AR1493" s="39">
        <f t="shared" si="411"/>
        <v>0</v>
      </c>
      <c r="AS1493" t="s">
        <v>98</v>
      </c>
      <c r="AT1493" s="39" t="s">
        <v>98</v>
      </c>
      <c r="AV1493" s="17"/>
      <c r="AW1493" t="s">
        <v>98</v>
      </c>
      <c r="AX1493" s="17" t="s">
        <v>98</v>
      </c>
      <c r="AY1493" s="17" t="s">
        <v>233</v>
      </c>
      <c r="BE1493" s="17"/>
      <c r="BH1493" s="17"/>
      <c r="BK1493" s="24">
        <v>28</v>
      </c>
      <c r="BL1493">
        <v>1</v>
      </c>
      <c r="BM1493">
        <v>0</v>
      </c>
      <c r="BN1493" s="179">
        <v>0</v>
      </c>
      <c r="BO1493" s="179">
        <v>0</v>
      </c>
      <c r="BP1493" s="179">
        <v>0</v>
      </c>
      <c r="BQ1493" s="179">
        <v>0</v>
      </c>
      <c r="BR1493" s="179">
        <v>0</v>
      </c>
      <c r="BS1493" s="17">
        <v>0</v>
      </c>
      <c r="BT1493" s="179">
        <v>1</v>
      </c>
      <c r="BU1493" s="179">
        <v>0</v>
      </c>
      <c r="BV1493" s="179">
        <v>0</v>
      </c>
      <c r="BW1493" s="17">
        <v>0</v>
      </c>
      <c r="BX1493" s="179">
        <v>0</v>
      </c>
      <c r="BY1493" s="179">
        <v>0</v>
      </c>
      <c r="BZ1493" s="179">
        <v>0</v>
      </c>
      <c r="CA1493" s="179">
        <v>0</v>
      </c>
      <c r="CB1493" s="17">
        <v>0</v>
      </c>
      <c r="CC1493" s="179">
        <v>0</v>
      </c>
      <c r="CD1493" s="179">
        <v>0</v>
      </c>
      <c r="CE1493" s="179">
        <v>1</v>
      </c>
      <c r="CF1493" s="179">
        <v>0</v>
      </c>
      <c r="CG1493" s="179">
        <v>1</v>
      </c>
      <c r="CH1493" s="179">
        <v>0</v>
      </c>
      <c r="CI1493" s="179">
        <v>0</v>
      </c>
      <c r="CJ1493" s="179">
        <v>0</v>
      </c>
      <c r="CK1493" s="179">
        <v>0</v>
      </c>
      <c r="CL1493" s="179">
        <v>0</v>
      </c>
      <c r="CM1493" s="17">
        <v>0</v>
      </c>
      <c r="CX1493" s="33" t="s">
        <v>85</v>
      </c>
    </row>
    <row r="1494" spans="1:102" x14ac:dyDescent="0.25">
      <c r="A1494">
        <v>1493</v>
      </c>
      <c r="B1494">
        <v>92</v>
      </c>
      <c r="C1494" s="24" t="s">
        <v>4346</v>
      </c>
      <c r="D1494" s="12">
        <v>-2.2247475073574718</v>
      </c>
      <c r="E1494" s="13">
        <v>0.52584941082994785</v>
      </c>
      <c r="F1494" s="7">
        <v>-4.2307692307692308</v>
      </c>
      <c r="G1494" s="7">
        <f t="shared" si="407"/>
        <v>-2.7505969181874197</v>
      </c>
      <c r="H1494" s="15">
        <f t="shared" si="408"/>
        <v>-1.698898096527524</v>
      </c>
      <c r="I1494" s="11">
        <f t="shared" si="392"/>
        <v>-3.022448434194545E-2</v>
      </c>
      <c r="J1494" s="32">
        <f t="shared" si="393"/>
        <v>7.1439690262780162E-3</v>
      </c>
      <c r="K1494" s="32">
        <f t="shared" si="394"/>
        <v>139.97821047678823</v>
      </c>
      <c r="L1494" s="8">
        <v>0</v>
      </c>
      <c r="M1494" s="9">
        <v>1</v>
      </c>
      <c r="N1494" s="8">
        <v>0</v>
      </c>
      <c r="O1494" s="9">
        <v>0</v>
      </c>
      <c r="P1494" s="9">
        <v>0</v>
      </c>
      <c r="Q1494" s="9">
        <v>1</v>
      </c>
      <c r="R1494" s="9">
        <v>0</v>
      </c>
      <c r="S1494" s="8">
        <v>19597</v>
      </c>
      <c r="T1494" s="9">
        <v>20</v>
      </c>
      <c r="U1494" s="9">
        <f t="shared" si="409"/>
        <v>19576</v>
      </c>
      <c r="V1494" s="9">
        <f t="shared" si="412"/>
        <v>20</v>
      </c>
      <c r="W1494" s="7">
        <v>13</v>
      </c>
      <c r="X1494" s="7">
        <f t="shared" si="410"/>
        <v>9</v>
      </c>
      <c r="Y1494" s="9">
        <v>0</v>
      </c>
      <c r="Z1494" s="9">
        <v>1</v>
      </c>
      <c r="AA1494" s="9">
        <v>1</v>
      </c>
      <c r="AB1494" s="9">
        <v>0</v>
      </c>
      <c r="AC1494" s="9">
        <v>0</v>
      </c>
      <c r="AD1494" s="29">
        <v>0</v>
      </c>
      <c r="AE1494" s="187">
        <v>0</v>
      </c>
      <c r="AF1494" s="9">
        <v>0</v>
      </c>
      <c r="AG1494" s="29">
        <v>1</v>
      </c>
      <c r="AH1494" s="9">
        <v>0</v>
      </c>
      <c r="AI1494" s="29">
        <v>1</v>
      </c>
      <c r="AJ1494" s="20">
        <v>1982</v>
      </c>
      <c r="AK1494" s="32">
        <v>0</v>
      </c>
      <c r="AL1494" s="32">
        <v>0</v>
      </c>
      <c r="AM1494" s="32">
        <v>0.8</v>
      </c>
      <c r="AN1494" s="42">
        <v>0.2</v>
      </c>
      <c r="AO1494" s="41" t="s">
        <v>98</v>
      </c>
      <c r="AP1494" s="17" t="s">
        <v>98</v>
      </c>
      <c r="AQ1494" s="183">
        <v>1</v>
      </c>
      <c r="AR1494" s="39">
        <f t="shared" si="411"/>
        <v>0</v>
      </c>
      <c r="AS1494" t="s">
        <v>98</v>
      </c>
      <c r="AT1494" s="39" t="s">
        <v>98</v>
      </c>
      <c r="AV1494" s="17"/>
      <c r="AW1494" t="s">
        <v>98</v>
      </c>
      <c r="AX1494" s="17" t="s">
        <v>98</v>
      </c>
      <c r="AY1494" s="17" t="s">
        <v>233</v>
      </c>
      <c r="BE1494" s="17"/>
      <c r="BH1494" s="17"/>
      <c r="BK1494" s="24">
        <v>28</v>
      </c>
      <c r="BL1494">
        <v>1</v>
      </c>
      <c r="BM1494">
        <v>0</v>
      </c>
      <c r="BN1494" s="179">
        <v>0</v>
      </c>
      <c r="BO1494" s="179">
        <v>0</v>
      </c>
      <c r="BP1494" s="179">
        <v>0</v>
      </c>
      <c r="BQ1494" s="179">
        <v>0</v>
      </c>
      <c r="BR1494" s="179">
        <v>0</v>
      </c>
      <c r="BS1494" s="17">
        <v>0</v>
      </c>
      <c r="BT1494" s="179">
        <v>1</v>
      </c>
      <c r="BU1494" s="179">
        <v>0</v>
      </c>
      <c r="BV1494" s="179">
        <v>0</v>
      </c>
      <c r="BW1494" s="17">
        <v>0</v>
      </c>
      <c r="BX1494" s="179">
        <v>0</v>
      </c>
      <c r="BY1494" s="179">
        <v>0</v>
      </c>
      <c r="BZ1494" s="179">
        <v>0</v>
      </c>
      <c r="CA1494" s="179">
        <v>0</v>
      </c>
      <c r="CB1494" s="17">
        <v>0</v>
      </c>
      <c r="CC1494" s="179">
        <v>0</v>
      </c>
      <c r="CD1494" s="179">
        <v>0</v>
      </c>
      <c r="CE1494" s="179">
        <v>1</v>
      </c>
      <c r="CF1494" s="179">
        <v>0</v>
      </c>
      <c r="CG1494" s="179">
        <v>1</v>
      </c>
      <c r="CH1494" s="179">
        <v>0</v>
      </c>
      <c r="CI1494" s="179">
        <v>0</v>
      </c>
      <c r="CJ1494" s="179">
        <v>0</v>
      </c>
      <c r="CK1494" s="179">
        <v>0</v>
      </c>
      <c r="CL1494" s="179">
        <v>0</v>
      </c>
      <c r="CM1494" s="17">
        <v>0</v>
      </c>
      <c r="CX1494" s="33" t="s">
        <v>85</v>
      </c>
    </row>
    <row r="1495" spans="1:102" x14ac:dyDescent="0.25">
      <c r="A1495">
        <v>1494</v>
      </c>
      <c r="B1495">
        <v>92</v>
      </c>
      <c r="C1495" s="24" t="s">
        <v>4346</v>
      </c>
      <c r="D1495" s="12">
        <v>3.9380026140558577</v>
      </c>
      <c r="E1495" s="13">
        <v>0.43940136529534313</v>
      </c>
      <c r="F1495" s="7">
        <v>8.962199312714775</v>
      </c>
      <c r="G1495" s="7">
        <f t="shared" si="407"/>
        <v>3.4986012487605147</v>
      </c>
      <c r="H1495" s="15">
        <f t="shared" si="408"/>
        <v>4.3774039793512012</v>
      </c>
      <c r="I1495" s="11">
        <f t="shared" si="392"/>
        <v>7.0235461697318702E-2</v>
      </c>
      <c r="J1495" s="32">
        <f t="shared" si="393"/>
        <v>7.8368555804907009E-3</v>
      </c>
      <c r="K1495" s="32">
        <f t="shared" si="394"/>
        <v>127.60219832166226</v>
      </c>
      <c r="L1495" s="8">
        <v>0</v>
      </c>
      <c r="M1495" s="9">
        <v>1</v>
      </c>
      <c r="N1495" s="8">
        <v>0</v>
      </c>
      <c r="O1495" s="9">
        <v>0</v>
      </c>
      <c r="P1495" s="9">
        <v>0</v>
      </c>
      <c r="Q1495" s="9">
        <v>1</v>
      </c>
      <c r="R1495" s="9">
        <v>0</v>
      </c>
      <c r="S1495" s="8">
        <v>16223</v>
      </c>
      <c r="T1495" s="9">
        <v>20</v>
      </c>
      <c r="U1495" s="9">
        <f t="shared" si="409"/>
        <v>16202</v>
      </c>
      <c r="V1495" s="9">
        <f t="shared" si="412"/>
        <v>20</v>
      </c>
      <c r="W1495" s="7">
        <v>18</v>
      </c>
      <c r="X1495" s="7">
        <f t="shared" si="410"/>
        <v>4</v>
      </c>
      <c r="Y1495" s="9">
        <v>0</v>
      </c>
      <c r="Z1495" s="9">
        <v>1</v>
      </c>
      <c r="AA1495" s="9">
        <v>1</v>
      </c>
      <c r="AB1495" s="9">
        <v>0</v>
      </c>
      <c r="AC1495" s="9">
        <v>0</v>
      </c>
      <c r="AD1495" s="29">
        <v>0</v>
      </c>
      <c r="AE1495" s="187">
        <v>0</v>
      </c>
      <c r="AF1495" s="9">
        <v>0</v>
      </c>
      <c r="AG1495" s="29">
        <v>1</v>
      </c>
      <c r="AH1495" s="9">
        <v>0</v>
      </c>
      <c r="AI1495" s="29">
        <v>1</v>
      </c>
      <c r="AJ1495" s="20">
        <v>1982</v>
      </c>
      <c r="AK1495" s="32">
        <v>0</v>
      </c>
      <c r="AL1495" s="32">
        <v>0</v>
      </c>
      <c r="AM1495" s="32">
        <v>0.8</v>
      </c>
      <c r="AN1495" s="42">
        <v>0.2</v>
      </c>
      <c r="AO1495" s="41" t="s">
        <v>98</v>
      </c>
      <c r="AP1495" s="17" t="s">
        <v>98</v>
      </c>
      <c r="AQ1495" s="183">
        <v>0</v>
      </c>
      <c r="AR1495" s="39">
        <f t="shared" si="411"/>
        <v>1</v>
      </c>
      <c r="AS1495" t="s">
        <v>98</v>
      </c>
      <c r="AT1495" s="39" t="s">
        <v>98</v>
      </c>
      <c r="AV1495" s="17"/>
      <c r="AW1495" t="s">
        <v>98</v>
      </c>
      <c r="AX1495" s="17" t="s">
        <v>98</v>
      </c>
      <c r="AY1495" s="17" t="s">
        <v>233</v>
      </c>
      <c r="BE1495" s="17"/>
      <c r="BH1495" s="17"/>
      <c r="BK1495" s="24">
        <v>28</v>
      </c>
      <c r="BL1495">
        <v>1</v>
      </c>
      <c r="BM1495">
        <v>0</v>
      </c>
      <c r="BN1495" s="179">
        <v>0</v>
      </c>
      <c r="BO1495" s="179">
        <v>0</v>
      </c>
      <c r="BP1495" s="179">
        <v>0</v>
      </c>
      <c r="BQ1495" s="179">
        <v>0</v>
      </c>
      <c r="BR1495" s="179">
        <v>0</v>
      </c>
      <c r="BS1495" s="17">
        <v>0</v>
      </c>
      <c r="BT1495" s="179">
        <v>1</v>
      </c>
      <c r="BU1495" s="179">
        <v>0</v>
      </c>
      <c r="BV1495" s="179">
        <v>0</v>
      </c>
      <c r="BW1495" s="17">
        <v>0</v>
      </c>
      <c r="BX1495" s="179">
        <v>0</v>
      </c>
      <c r="BY1495" s="179">
        <v>0</v>
      </c>
      <c r="BZ1495" s="179">
        <v>0</v>
      </c>
      <c r="CA1495" s="179">
        <v>0</v>
      </c>
      <c r="CB1495" s="17">
        <v>0</v>
      </c>
      <c r="CC1495" s="179">
        <v>0</v>
      </c>
      <c r="CD1495" s="179">
        <v>0</v>
      </c>
      <c r="CE1495" s="179">
        <v>1</v>
      </c>
      <c r="CF1495" s="179">
        <v>0</v>
      </c>
      <c r="CG1495" s="179">
        <v>1</v>
      </c>
      <c r="CH1495" s="179">
        <v>0</v>
      </c>
      <c r="CI1495" s="179">
        <v>0</v>
      </c>
      <c r="CJ1495" s="179">
        <v>0</v>
      </c>
      <c r="CK1495" s="179">
        <v>0</v>
      </c>
      <c r="CL1495" s="179">
        <v>0</v>
      </c>
      <c r="CM1495" s="17">
        <v>0</v>
      </c>
      <c r="CX1495" s="33" t="s">
        <v>85</v>
      </c>
    </row>
    <row r="1496" spans="1:102" x14ac:dyDescent="0.25">
      <c r="A1496">
        <v>1495</v>
      </c>
      <c r="B1496">
        <v>92</v>
      </c>
      <c r="C1496" s="24" t="s">
        <v>4346</v>
      </c>
      <c r="D1496" s="12">
        <v>2.8056418685278084</v>
      </c>
      <c r="E1496" s="13">
        <v>0.47335961226479717</v>
      </c>
      <c r="F1496" s="7">
        <v>5.9270833333333339</v>
      </c>
      <c r="G1496" s="7">
        <f t="shared" si="407"/>
        <v>2.332282256263011</v>
      </c>
      <c r="H1496" s="15">
        <f t="shared" si="408"/>
        <v>3.2790014807926058</v>
      </c>
      <c r="I1496" s="11">
        <f t="shared" si="392"/>
        <v>4.6514289892701739E-2</v>
      </c>
      <c r="J1496" s="32">
        <f t="shared" si="393"/>
        <v>7.8477536550076755E-3</v>
      </c>
      <c r="K1496" s="32">
        <f t="shared" si="394"/>
        <v>127.4249987908192</v>
      </c>
      <c r="L1496" s="8">
        <v>0</v>
      </c>
      <c r="M1496" s="9">
        <v>1</v>
      </c>
      <c r="N1496" s="8">
        <v>0</v>
      </c>
      <c r="O1496" s="9">
        <v>0</v>
      </c>
      <c r="P1496" s="9">
        <v>0</v>
      </c>
      <c r="Q1496" s="9">
        <v>1</v>
      </c>
      <c r="R1496" s="9">
        <v>0</v>
      </c>
      <c r="S1496" s="8">
        <v>16223</v>
      </c>
      <c r="T1496" s="9">
        <v>20</v>
      </c>
      <c r="U1496" s="9">
        <f t="shared" si="409"/>
        <v>16202</v>
      </c>
      <c r="V1496" s="9">
        <f t="shared" si="412"/>
        <v>20</v>
      </c>
      <c r="W1496" s="7">
        <v>13</v>
      </c>
      <c r="X1496" s="7">
        <f t="shared" si="410"/>
        <v>9</v>
      </c>
      <c r="Y1496" s="9">
        <v>0</v>
      </c>
      <c r="Z1496" s="9">
        <v>1</v>
      </c>
      <c r="AA1496" s="9">
        <v>1</v>
      </c>
      <c r="AB1496" s="9">
        <v>0</v>
      </c>
      <c r="AC1496" s="9">
        <v>0</v>
      </c>
      <c r="AD1496" s="29">
        <v>0</v>
      </c>
      <c r="AE1496" s="187">
        <v>0</v>
      </c>
      <c r="AF1496" s="9">
        <v>0</v>
      </c>
      <c r="AG1496" s="29">
        <v>1</v>
      </c>
      <c r="AH1496" s="9">
        <v>0</v>
      </c>
      <c r="AI1496" s="29">
        <v>1</v>
      </c>
      <c r="AJ1496" s="20">
        <v>1982</v>
      </c>
      <c r="AK1496" s="32">
        <v>0</v>
      </c>
      <c r="AL1496" s="32">
        <v>0</v>
      </c>
      <c r="AM1496" s="32">
        <v>0.8</v>
      </c>
      <c r="AN1496" s="42">
        <v>0.2</v>
      </c>
      <c r="AO1496" s="41" t="s">
        <v>98</v>
      </c>
      <c r="AP1496" s="17" t="s">
        <v>98</v>
      </c>
      <c r="AQ1496" s="183">
        <v>0</v>
      </c>
      <c r="AR1496" s="39">
        <f t="shared" si="411"/>
        <v>1</v>
      </c>
      <c r="AS1496" t="s">
        <v>98</v>
      </c>
      <c r="AT1496" s="39" t="s">
        <v>98</v>
      </c>
      <c r="AV1496" s="17"/>
      <c r="AW1496" t="s">
        <v>98</v>
      </c>
      <c r="AX1496" s="17" t="s">
        <v>98</v>
      </c>
      <c r="AY1496" s="17" t="s">
        <v>233</v>
      </c>
      <c r="BE1496" s="17"/>
      <c r="BH1496" s="17"/>
      <c r="BK1496" s="24">
        <v>28</v>
      </c>
      <c r="BL1496">
        <v>1</v>
      </c>
      <c r="BM1496">
        <v>0</v>
      </c>
      <c r="BN1496" s="179">
        <v>0</v>
      </c>
      <c r="BO1496" s="179">
        <v>0</v>
      </c>
      <c r="BP1496" s="179">
        <v>0</v>
      </c>
      <c r="BQ1496" s="179">
        <v>0</v>
      </c>
      <c r="BR1496" s="179">
        <v>0</v>
      </c>
      <c r="BS1496" s="17">
        <v>0</v>
      </c>
      <c r="BT1496" s="179">
        <v>1</v>
      </c>
      <c r="BU1496" s="179">
        <v>0</v>
      </c>
      <c r="BV1496" s="179">
        <v>0</v>
      </c>
      <c r="BW1496" s="17">
        <v>0</v>
      </c>
      <c r="BX1496" s="179">
        <v>0</v>
      </c>
      <c r="BY1496" s="179">
        <v>0</v>
      </c>
      <c r="BZ1496" s="179">
        <v>0</v>
      </c>
      <c r="CA1496" s="179">
        <v>0</v>
      </c>
      <c r="CB1496" s="17">
        <v>0</v>
      </c>
      <c r="CC1496" s="179">
        <v>0</v>
      </c>
      <c r="CD1496" s="179">
        <v>0</v>
      </c>
      <c r="CE1496" s="179">
        <v>1</v>
      </c>
      <c r="CF1496" s="179">
        <v>0</v>
      </c>
      <c r="CG1496" s="179">
        <v>1</v>
      </c>
      <c r="CH1496" s="179">
        <v>0</v>
      </c>
      <c r="CI1496" s="179">
        <v>0</v>
      </c>
      <c r="CJ1496" s="179">
        <v>0</v>
      </c>
      <c r="CK1496" s="179">
        <v>0</v>
      </c>
      <c r="CL1496" s="179">
        <v>0</v>
      </c>
      <c r="CM1496" s="17">
        <v>0</v>
      </c>
      <c r="CX1496" s="33" t="s">
        <v>85</v>
      </c>
    </row>
    <row r="1497" spans="1:102" x14ac:dyDescent="0.25">
      <c r="A1497">
        <v>1496</v>
      </c>
      <c r="B1497">
        <v>93</v>
      </c>
      <c r="C1497" s="24" t="s">
        <v>4347</v>
      </c>
      <c r="D1497" s="12">
        <v>6.13</v>
      </c>
      <c r="E1497" s="13">
        <v>0.1</v>
      </c>
      <c r="F1497" s="7">
        <f>D1497-E1497</f>
        <v>6.03</v>
      </c>
      <c r="G1497" s="7">
        <f t="shared" si="407"/>
        <v>6.03</v>
      </c>
      <c r="H1497" s="15">
        <f t="shared" si="408"/>
        <v>6.2299999999999995</v>
      </c>
      <c r="I1497" s="11">
        <f t="shared" si="392"/>
        <v>3.2522284557324282E-2</v>
      </c>
      <c r="J1497" s="32">
        <f t="shared" si="393"/>
        <v>5.3934136910985539E-3</v>
      </c>
      <c r="K1497" s="32">
        <f t="shared" si="394"/>
        <v>185.4113289418961</v>
      </c>
      <c r="L1497" s="8">
        <v>0</v>
      </c>
      <c r="M1497" s="9">
        <v>1</v>
      </c>
      <c r="N1497" s="8">
        <v>0</v>
      </c>
      <c r="O1497" s="9">
        <v>0</v>
      </c>
      <c r="P1497" s="9">
        <v>0</v>
      </c>
      <c r="Q1497" s="9">
        <v>0</v>
      </c>
      <c r="R1497" s="9">
        <v>1</v>
      </c>
      <c r="S1497" s="8">
        <v>34363</v>
      </c>
      <c r="T1497" s="9">
        <v>21</v>
      </c>
      <c r="U1497" s="9">
        <f t="shared" si="409"/>
        <v>34341</v>
      </c>
      <c r="V1497" s="9">
        <f t="shared" si="412"/>
        <v>3</v>
      </c>
      <c r="W1497" s="7">
        <v>10.15</v>
      </c>
      <c r="X1497" s="7">
        <f t="shared" si="410"/>
        <v>22.590000000000003</v>
      </c>
      <c r="Y1497" s="9">
        <v>1</v>
      </c>
      <c r="Z1497" s="9">
        <v>0</v>
      </c>
      <c r="AA1497" s="9">
        <v>0</v>
      </c>
      <c r="AB1497" s="9">
        <v>0</v>
      </c>
      <c r="AC1497" s="9">
        <v>0</v>
      </c>
      <c r="AD1497" s="29">
        <v>1</v>
      </c>
      <c r="AE1497" s="187">
        <v>0</v>
      </c>
      <c r="AF1497" s="9">
        <v>1</v>
      </c>
      <c r="AG1497" s="29">
        <v>0</v>
      </c>
      <c r="AH1497" s="9">
        <v>0</v>
      </c>
      <c r="AI1497" s="29">
        <v>1</v>
      </c>
      <c r="AJ1497" s="20">
        <v>1982</v>
      </c>
      <c r="AK1497" s="32" t="s">
        <v>98</v>
      </c>
      <c r="AL1497" s="32" t="s">
        <v>98</v>
      </c>
      <c r="AM1497" s="32" t="s">
        <v>98</v>
      </c>
      <c r="AN1497" s="42" t="s">
        <v>98</v>
      </c>
      <c r="AO1497" s="41">
        <v>1</v>
      </c>
      <c r="AP1497" s="17">
        <v>0</v>
      </c>
      <c r="AQ1497" s="183">
        <v>1</v>
      </c>
      <c r="AR1497" s="39">
        <v>0</v>
      </c>
      <c r="AS1497" t="s">
        <v>98</v>
      </c>
      <c r="AT1497" s="39" t="s">
        <v>98</v>
      </c>
      <c r="AV1497" s="17"/>
      <c r="AW1497" t="s">
        <v>98</v>
      </c>
      <c r="AX1497" s="17" t="s">
        <v>98</v>
      </c>
      <c r="AY1497" s="17" t="s">
        <v>329</v>
      </c>
      <c r="BE1497" s="17"/>
      <c r="BH1497" s="17"/>
      <c r="BK1497" s="24">
        <v>38.74</v>
      </c>
      <c r="BL1497">
        <v>1</v>
      </c>
      <c r="BM1497">
        <v>0</v>
      </c>
      <c r="BN1497" s="179">
        <v>0</v>
      </c>
      <c r="BO1497" s="179">
        <v>0</v>
      </c>
      <c r="BP1497" s="179">
        <v>0</v>
      </c>
      <c r="BQ1497" s="179">
        <v>0</v>
      </c>
      <c r="BR1497" s="179">
        <v>0</v>
      </c>
      <c r="BS1497" s="17">
        <v>0</v>
      </c>
      <c r="BT1497" s="179">
        <v>0</v>
      </c>
      <c r="BU1497" s="179">
        <v>1</v>
      </c>
      <c r="BV1497" s="179">
        <v>0</v>
      </c>
      <c r="BW1497" s="17">
        <v>0</v>
      </c>
      <c r="BX1497" s="179">
        <v>0</v>
      </c>
      <c r="BY1497" s="179">
        <v>0</v>
      </c>
      <c r="BZ1497" s="179">
        <v>0</v>
      </c>
      <c r="CA1497" s="179">
        <v>0</v>
      </c>
      <c r="CB1497" s="17">
        <v>0</v>
      </c>
      <c r="CC1497" s="179">
        <v>1</v>
      </c>
      <c r="CD1497" s="179">
        <v>1</v>
      </c>
      <c r="CE1497" s="179">
        <v>0</v>
      </c>
      <c r="CF1497" s="179">
        <v>0</v>
      </c>
      <c r="CG1497" s="179">
        <v>0</v>
      </c>
      <c r="CH1497" s="179">
        <v>0</v>
      </c>
      <c r="CI1497" s="179">
        <v>0</v>
      </c>
      <c r="CJ1497" s="179">
        <v>0</v>
      </c>
      <c r="CK1497" s="179">
        <v>0</v>
      </c>
      <c r="CL1497" s="179">
        <v>1</v>
      </c>
      <c r="CM1497" s="17">
        <v>0</v>
      </c>
      <c r="CX1497" s="33" t="s">
        <v>85</v>
      </c>
    </row>
    <row r="1498" spans="1:102" x14ac:dyDescent="0.25">
      <c r="A1498">
        <v>1497</v>
      </c>
      <c r="B1498">
        <v>93</v>
      </c>
      <c r="C1498" s="24" t="s">
        <v>4347</v>
      </c>
      <c r="D1498" s="12">
        <v>15.25</v>
      </c>
      <c r="E1498" s="13">
        <v>1.5</v>
      </c>
      <c r="F1498" s="7">
        <f t="shared" ref="F1498:F1499" si="413">D1498-E1498</f>
        <v>13.75</v>
      </c>
      <c r="G1498" s="7">
        <f t="shared" si="407"/>
        <v>13.75</v>
      </c>
      <c r="H1498" s="15">
        <f t="shared" si="408"/>
        <v>16.75</v>
      </c>
      <c r="I1498" s="11">
        <f t="shared" si="392"/>
        <v>7.3995279667558991E-2</v>
      </c>
      <c r="J1498" s="32">
        <f t="shared" si="393"/>
        <v>5.3814748849133811E-3</v>
      </c>
      <c r="K1498" s="32">
        <f t="shared" si="394"/>
        <v>185.82266411823935</v>
      </c>
      <c r="L1498" s="8">
        <v>0</v>
      </c>
      <c r="M1498" s="9">
        <v>1</v>
      </c>
      <c r="N1498" s="8">
        <v>0</v>
      </c>
      <c r="O1498" s="9">
        <v>0</v>
      </c>
      <c r="P1498" s="9">
        <v>0</v>
      </c>
      <c r="Q1498" s="9">
        <v>0</v>
      </c>
      <c r="R1498" s="9">
        <v>1</v>
      </c>
      <c r="S1498" s="8">
        <v>34363</v>
      </c>
      <c r="T1498" s="9">
        <v>21</v>
      </c>
      <c r="U1498" s="9">
        <f t="shared" si="409"/>
        <v>34341</v>
      </c>
      <c r="V1498" s="9">
        <f t="shared" si="412"/>
        <v>3</v>
      </c>
      <c r="W1498" s="7">
        <v>10.15</v>
      </c>
      <c r="X1498" s="7">
        <f t="shared" ref="X1498:X1500" si="414">BK1498-W1498-6</f>
        <v>22.590000000000003</v>
      </c>
      <c r="Y1498" s="9">
        <v>1</v>
      </c>
      <c r="Z1498" s="9">
        <v>0</v>
      </c>
      <c r="AA1498" s="9">
        <v>0</v>
      </c>
      <c r="AB1498" s="9">
        <v>0</v>
      </c>
      <c r="AC1498" s="9">
        <v>0</v>
      </c>
      <c r="AD1498" s="29">
        <v>1</v>
      </c>
      <c r="AE1498" s="187">
        <v>0</v>
      </c>
      <c r="AF1498" s="9">
        <v>1</v>
      </c>
      <c r="AG1498" s="29">
        <v>0</v>
      </c>
      <c r="AH1498" s="9">
        <v>0</v>
      </c>
      <c r="AI1498" s="29">
        <v>1</v>
      </c>
      <c r="AJ1498" s="20">
        <v>1982</v>
      </c>
      <c r="AK1498" s="32" t="s">
        <v>98</v>
      </c>
      <c r="AL1498" s="32" t="s">
        <v>98</v>
      </c>
      <c r="AM1498" s="32" t="s">
        <v>98</v>
      </c>
      <c r="AN1498" s="42" t="s">
        <v>98</v>
      </c>
      <c r="AO1498" s="41">
        <v>1</v>
      </c>
      <c r="AP1498" s="17">
        <v>0</v>
      </c>
      <c r="AQ1498" s="183">
        <v>1</v>
      </c>
      <c r="AR1498" s="39">
        <v>0</v>
      </c>
      <c r="AS1498" t="s">
        <v>98</v>
      </c>
      <c r="AT1498" s="39" t="s">
        <v>98</v>
      </c>
      <c r="AV1498" s="17"/>
      <c r="AW1498" t="s">
        <v>98</v>
      </c>
      <c r="AX1498" s="17" t="s">
        <v>98</v>
      </c>
      <c r="AY1498" s="17" t="s">
        <v>329</v>
      </c>
      <c r="BE1498" s="17"/>
      <c r="BH1498" s="17"/>
      <c r="BK1498" s="24">
        <v>38.74</v>
      </c>
      <c r="BL1498">
        <v>0</v>
      </c>
      <c r="BM1498">
        <v>0</v>
      </c>
      <c r="BN1498" s="179">
        <v>0</v>
      </c>
      <c r="BO1498" s="179">
        <v>0</v>
      </c>
      <c r="BP1498" s="179">
        <v>0</v>
      </c>
      <c r="BQ1498" s="179">
        <v>0</v>
      </c>
      <c r="BR1498" s="179">
        <v>0</v>
      </c>
      <c r="BS1498" s="17">
        <v>1</v>
      </c>
      <c r="BT1498" s="179">
        <v>0</v>
      </c>
      <c r="BU1498" s="179">
        <v>1</v>
      </c>
      <c r="BV1498" s="179">
        <v>0</v>
      </c>
      <c r="BW1498" s="17">
        <v>0</v>
      </c>
      <c r="BX1498" s="179">
        <v>0</v>
      </c>
      <c r="BY1498" s="179">
        <v>0</v>
      </c>
      <c r="BZ1498" s="179">
        <v>0</v>
      </c>
      <c r="CA1498" s="179">
        <v>0</v>
      </c>
      <c r="CB1498" s="17">
        <v>1</v>
      </c>
      <c r="CC1498" s="179">
        <v>1</v>
      </c>
      <c r="CD1498" s="179">
        <v>1</v>
      </c>
      <c r="CE1498" s="179">
        <v>0</v>
      </c>
      <c r="CF1498" s="179">
        <v>0</v>
      </c>
      <c r="CG1498" s="179">
        <v>0</v>
      </c>
      <c r="CH1498" s="179">
        <v>0</v>
      </c>
      <c r="CI1498" s="179">
        <v>0</v>
      </c>
      <c r="CJ1498" s="179">
        <v>0</v>
      </c>
      <c r="CK1498" s="179">
        <v>0</v>
      </c>
      <c r="CL1498" s="179">
        <v>1</v>
      </c>
      <c r="CM1498" s="17">
        <v>0</v>
      </c>
      <c r="CX1498" s="33" t="s">
        <v>85</v>
      </c>
    </row>
    <row r="1499" spans="1:102" x14ac:dyDescent="0.25">
      <c r="A1499">
        <v>1498</v>
      </c>
      <c r="B1499">
        <v>93</v>
      </c>
      <c r="C1499" s="24" t="s">
        <v>4347</v>
      </c>
      <c r="D1499" s="12">
        <v>16.88</v>
      </c>
      <c r="E1499" s="13">
        <v>0.7</v>
      </c>
      <c r="F1499" s="7">
        <f t="shared" si="413"/>
        <v>16.18</v>
      </c>
      <c r="G1499" s="7">
        <f t="shared" si="407"/>
        <v>16.18</v>
      </c>
      <c r="H1499" s="15">
        <f t="shared" si="408"/>
        <v>17.579999999999998</v>
      </c>
      <c r="I1499" s="11">
        <f t="shared" si="392"/>
        <v>8.6980709059255062E-2</v>
      </c>
      <c r="J1499" s="32">
        <f t="shared" si="393"/>
        <v>5.3758163819069881E-3</v>
      </c>
      <c r="K1499" s="32">
        <f t="shared" si="394"/>
        <v>186.01825824364659</v>
      </c>
      <c r="L1499" s="8">
        <v>0</v>
      </c>
      <c r="M1499" s="9">
        <v>1</v>
      </c>
      <c r="N1499" s="8">
        <v>0</v>
      </c>
      <c r="O1499" s="9">
        <v>0</v>
      </c>
      <c r="P1499" s="9">
        <v>0</v>
      </c>
      <c r="Q1499" s="9">
        <v>0</v>
      </c>
      <c r="R1499" s="9">
        <v>1</v>
      </c>
      <c r="S1499" s="8">
        <v>34363</v>
      </c>
      <c r="T1499" s="9">
        <v>21</v>
      </c>
      <c r="U1499" s="9">
        <f t="shared" si="409"/>
        <v>34341</v>
      </c>
      <c r="V1499" s="9">
        <f t="shared" si="412"/>
        <v>3</v>
      </c>
      <c r="W1499" s="7">
        <v>10.15</v>
      </c>
      <c r="X1499" s="7">
        <f t="shared" si="414"/>
        <v>22.590000000000003</v>
      </c>
      <c r="Y1499" s="9">
        <v>1</v>
      </c>
      <c r="Z1499" s="9">
        <v>0</v>
      </c>
      <c r="AA1499" s="9">
        <v>0</v>
      </c>
      <c r="AB1499" s="9">
        <v>0</v>
      </c>
      <c r="AC1499" s="9">
        <v>0</v>
      </c>
      <c r="AD1499" s="29">
        <v>1</v>
      </c>
      <c r="AE1499" s="187">
        <v>0</v>
      </c>
      <c r="AF1499" s="9">
        <v>1</v>
      </c>
      <c r="AG1499" s="29">
        <v>0</v>
      </c>
      <c r="AH1499" s="9">
        <v>0</v>
      </c>
      <c r="AI1499" s="29">
        <v>1</v>
      </c>
      <c r="AJ1499" s="20">
        <v>1982</v>
      </c>
      <c r="AK1499" s="32" t="s">
        <v>98</v>
      </c>
      <c r="AL1499" s="32" t="s">
        <v>98</v>
      </c>
      <c r="AM1499" s="32" t="s">
        <v>98</v>
      </c>
      <c r="AN1499" s="42" t="s">
        <v>98</v>
      </c>
      <c r="AO1499" s="41">
        <v>1</v>
      </c>
      <c r="AP1499" s="17">
        <v>0</v>
      </c>
      <c r="AQ1499" s="183">
        <v>1</v>
      </c>
      <c r="AR1499" s="39">
        <v>0</v>
      </c>
      <c r="AS1499" t="s">
        <v>98</v>
      </c>
      <c r="AT1499" s="39" t="s">
        <v>98</v>
      </c>
      <c r="AV1499" s="17"/>
      <c r="AW1499" t="s">
        <v>98</v>
      </c>
      <c r="AX1499" s="17" t="s">
        <v>98</v>
      </c>
      <c r="AY1499" s="17" t="s">
        <v>329</v>
      </c>
      <c r="BE1499" s="17"/>
      <c r="BH1499" s="17"/>
      <c r="BK1499" s="24">
        <v>38.74</v>
      </c>
      <c r="BL1499">
        <v>0</v>
      </c>
      <c r="BM1499">
        <v>0</v>
      </c>
      <c r="BN1499" s="179">
        <v>0</v>
      </c>
      <c r="BO1499" s="179">
        <v>0</v>
      </c>
      <c r="BP1499" s="179">
        <v>0</v>
      </c>
      <c r="BQ1499" s="179">
        <v>1</v>
      </c>
      <c r="BR1499" s="179">
        <v>0</v>
      </c>
      <c r="BS1499" s="17">
        <v>0</v>
      </c>
      <c r="BT1499" s="179">
        <v>0</v>
      </c>
      <c r="BU1499" s="179">
        <v>1</v>
      </c>
      <c r="BV1499" s="179">
        <v>0</v>
      </c>
      <c r="BW1499" s="17">
        <v>0</v>
      </c>
      <c r="BX1499" s="179">
        <v>0</v>
      </c>
      <c r="BY1499" s="179">
        <v>0</v>
      </c>
      <c r="BZ1499" s="179">
        <v>0</v>
      </c>
      <c r="CA1499" s="179">
        <v>0</v>
      </c>
      <c r="CB1499" s="17">
        <v>0</v>
      </c>
      <c r="CC1499" s="179">
        <v>1</v>
      </c>
      <c r="CD1499" s="179">
        <v>1</v>
      </c>
      <c r="CE1499" s="179">
        <v>0</v>
      </c>
      <c r="CF1499" s="179">
        <v>0</v>
      </c>
      <c r="CG1499" s="179">
        <v>0</v>
      </c>
      <c r="CH1499" s="179">
        <v>0</v>
      </c>
      <c r="CI1499" s="179">
        <v>0</v>
      </c>
      <c r="CJ1499" s="179">
        <v>0</v>
      </c>
      <c r="CK1499" s="179">
        <v>0</v>
      </c>
      <c r="CL1499" s="179">
        <v>1</v>
      </c>
      <c r="CM1499" s="17">
        <v>0</v>
      </c>
      <c r="CX1499" s="33" t="s">
        <v>85</v>
      </c>
    </row>
    <row r="1500" spans="1:102" x14ac:dyDescent="0.25">
      <c r="A1500">
        <v>1499</v>
      </c>
      <c r="B1500">
        <v>94</v>
      </c>
      <c r="C1500" s="24" t="s">
        <v>4350</v>
      </c>
      <c r="D1500" s="12">
        <v>4.95</v>
      </c>
      <c r="E1500" s="13">
        <v>0.05</v>
      </c>
      <c r="F1500" s="7">
        <f>D1500/E1500</f>
        <v>99</v>
      </c>
      <c r="G1500" s="7">
        <f t="shared" si="407"/>
        <v>4.9000000000000004</v>
      </c>
      <c r="H1500" s="15">
        <f t="shared" si="408"/>
        <v>5</v>
      </c>
      <c r="I1500" s="11">
        <f t="shared" si="392"/>
        <v>0.35346324209475505</v>
      </c>
      <c r="J1500" s="32">
        <f t="shared" si="393"/>
        <v>3.5703357787348999E-3</v>
      </c>
      <c r="K1500" s="32">
        <f t="shared" si="394"/>
        <v>280.08570117019536</v>
      </c>
      <c r="L1500" s="8">
        <v>0</v>
      </c>
      <c r="M1500" s="9">
        <v>1</v>
      </c>
      <c r="N1500" s="8">
        <v>0</v>
      </c>
      <c r="O1500" s="9">
        <v>0</v>
      </c>
      <c r="P1500" s="9">
        <v>0</v>
      </c>
      <c r="Q1500" s="9">
        <v>0</v>
      </c>
      <c r="R1500" s="9">
        <v>1</v>
      </c>
      <c r="S1500" s="8">
        <v>68676</v>
      </c>
      <c r="T1500" s="9">
        <v>28</v>
      </c>
      <c r="U1500" s="9">
        <f t="shared" si="409"/>
        <v>68647</v>
      </c>
      <c r="V1500" s="9">
        <f t="shared" si="412"/>
        <v>8</v>
      </c>
      <c r="W1500" s="7">
        <v>9.43</v>
      </c>
      <c r="X1500" s="7">
        <f t="shared" si="414"/>
        <v>20.07</v>
      </c>
      <c r="Y1500" s="9">
        <v>1</v>
      </c>
      <c r="Z1500" s="9">
        <v>0</v>
      </c>
      <c r="AA1500" s="9">
        <v>1</v>
      </c>
      <c r="AB1500" s="9">
        <v>0</v>
      </c>
      <c r="AC1500" s="9">
        <v>0</v>
      </c>
      <c r="AD1500" s="29">
        <v>0</v>
      </c>
      <c r="AE1500" s="187">
        <v>0</v>
      </c>
      <c r="AF1500" s="9">
        <v>1</v>
      </c>
      <c r="AG1500" s="29">
        <v>0</v>
      </c>
      <c r="AH1500" s="9">
        <v>0</v>
      </c>
      <c r="AI1500" s="29">
        <v>1</v>
      </c>
      <c r="AJ1500" s="20">
        <v>1984</v>
      </c>
      <c r="AK1500" s="32">
        <v>0.13719999999999999</v>
      </c>
      <c r="AL1500" s="32">
        <f t="shared" ref="AL1500" si="415">1-SUM(AK1500,AM1500,AN1500)</f>
        <v>0.2238</v>
      </c>
      <c r="AM1500" s="32">
        <v>0.28599999999999998</v>
      </c>
      <c r="AN1500" s="42">
        <v>0.35299999999999998</v>
      </c>
      <c r="AO1500" s="41">
        <v>1</v>
      </c>
      <c r="AP1500" s="17">
        <v>0</v>
      </c>
      <c r="AQ1500" s="183">
        <v>1</v>
      </c>
      <c r="AR1500" s="39">
        <v>0</v>
      </c>
      <c r="AS1500" t="s">
        <v>98</v>
      </c>
      <c r="AT1500" s="39" t="s">
        <v>98</v>
      </c>
      <c r="AV1500" s="17"/>
      <c r="AW1500" t="s">
        <v>98</v>
      </c>
      <c r="AX1500" s="17" t="s">
        <v>98</v>
      </c>
      <c r="AY1500" s="17" t="s">
        <v>329</v>
      </c>
      <c r="BE1500" s="17"/>
      <c r="BH1500" s="17"/>
      <c r="BK1500" s="24">
        <v>35.5</v>
      </c>
      <c r="BL1500">
        <v>1</v>
      </c>
      <c r="BM1500">
        <v>0</v>
      </c>
      <c r="BN1500" s="179">
        <v>0</v>
      </c>
      <c r="BO1500" s="179">
        <v>0</v>
      </c>
      <c r="BP1500" s="179">
        <v>0</v>
      </c>
      <c r="BQ1500" s="179">
        <v>0</v>
      </c>
      <c r="BR1500" s="179">
        <v>0</v>
      </c>
      <c r="BS1500" s="17">
        <v>0</v>
      </c>
      <c r="BT1500" s="179">
        <v>0</v>
      </c>
      <c r="BU1500" s="179">
        <v>0</v>
      </c>
      <c r="BV1500" s="179">
        <v>0</v>
      </c>
      <c r="BW1500" s="17">
        <v>1</v>
      </c>
      <c r="BX1500" s="179">
        <v>0</v>
      </c>
      <c r="BY1500" s="179">
        <v>0</v>
      </c>
      <c r="BZ1500" s="179">
        <v>0</v>
      </c>
      <c r="CA1500" s="179">
        <v>0</v>
      </c>
      <c r="CB1500" s="17">
        <v>0</v>
      </c>
      <c r="CC1500" s="179">
        <v>1</v>
      </c>
      <c r="CD1500" s="179">
        <v>1</v>
      </c>
      <c r="CE1500" s="179">
        <v>0</v>
      </c>
      <c r="CF1500" s="179">
        <v>0</v>
      </c>
      <c r="CG1500" s="179">
        <v>0</v>
      </c>
      <c r="CH1500" s="179">
        <v>0</v>
      </c>
      <c r="CI1500" s="179">
        <v>0</v>
      </c>
      <c r="CJ1500" s="179">
        <v>0</v>
      </c>
      <c r="CK1500" s="179">
        <v>0</v>
      </c>
      <c r="CL1500" s="179">
        <v>1</v>
      </c>
      <c r="CM1500" s="17">
        <v>0</v>
      </c>
      <c r="CX1500" s="33" t="s">
        <v>85</v>
      </c>
    </row>
    <row r="1501" spans="1:102" x14ac:dyDescent="0.25">
      <c r="A1501">
        <v>1500</v>
      </c>
      <c r="B1501">
        <v>94</v>
      </c>
      <c r="C1501" s="24" t="s">
        <v>4350</v>
      </c>
      <c r="D1501" s="12">
        <v>21.03</v>
      </c>
      <c r="E1501" s="13">
        <v>1.85</v>
      </c>
      <c r="F1501" s="7">
        <f t="shared" ref="F1501:F1535" si="416">D1501/E1501</f>
        <v>11.367567567567567</v>
      </c>
      <c r="G1501" s="7">
        <f t="shared" si="407"/>
        <v>19.18</v>
      </c>
      <c r="H1501" s="15">
        <f t="shared" si="408"/>
        <v>22.880000000000003</v>
      </c>
      <c r="I1501" s="11">
        <f t="shared" si="392"/>
        <v>4.334593623564844E-2</v>
      </c>
      <c r="J1501" s="32">
        <f t="shared" si="393"/>
        <v>3.8131232542058784E-3</v>
      </c>
      <c r="K1501" s="32">
        <f t="shared" si="394"/>
        <v>262.25220989040918</v>
      </c>
      <c r="L1501" s="8">
        <v>0</v>
      </c>
      <c r="M1501" s="9">
        <v>1</v>
      </c>
      <c r="N1501" s="8">
        <v>0</v>
      </c>
      <c r="O1501" s="9">
        <v>0</v>
      </c>
      <c r="P1501" s="9">
        <v>0</v>
      </c>
      <c r="Q1501" s="9">
        <v>0</v>
      </c>
      <c r="R1501" s="9">
        <v>1</v>
      </c>
      <c r="S1501" s="8">
        <v>68676</v>
      </c>
      <c r="T1501" s="9">
        <v>28</v>
      </c>
      <c r="U1501" s="9">
        <f t="shared" ref="U1501:U1512" si="417">S1501-T1501-1</f>
        <v>68647</v>
      </c>
      <c r="V1501" s="9">
        <f t="shared" si="412"/>
        <v>8</v>
      </c>
      <c r="W1501" s="7">
        <v>9.43</v>
      </c>
      <c r="X1501" s="7">
        <f t="shared" ref="X1501:X1507" si="418">BK1501-W1501-6</f>
        <v>20.07</v>
      </c>
      <c r="Y1501" s="9">
        <v>1</v>
      </c>
      <c r="Z1501" s="9">
        <v>0</v>
      </c>
      <c r="AA1501" s="9">
        <v>1</v>
      </c>
      <c r="AB1501" s="9">
        <v>0</v>
      </c>
      <c r="AC1501" s="9">
        <v>0</v>
      </c>
      <c r="AD1501" s="29">
        <v>0</v>
      </c>
      <c r="AE1501" s="187">
        <v>0</v>
      </c>
      <c r="AF1501" s="9">
        <v>1</v>
      </c>
      <c r="AG1501" s="29">
        <v>0</v>
      </c>
      <c r="AH1501" s="9">
        <v>0</v>
      </c>
      <c r="AI1501" s="29">
        <v>1</v>
      </c>
      <c r="AJ1501" s="20">
        <v>1984</v>
      </c>
      <c r="AK1501" s="32">
        <v>0.13719999999999999</v>
      </c>
      <c r="AL1501" s="32">
        <f t="shared" ref="AL1501:AL1507" si="419">1-SUM(AK1501,AM1501,AN1501)</f>
        <v>0.2238</v>
      </c>
      <c r="AM1501" s="32">
        <v>0.28599999999999998</v>
      </c>
      <c r="AN1501" s="42">
        <v>0.35299999999999998</v>
      </c>
      <c r="AO1501" s="41">
        <v>1</v>
      </c>
      <c r="AP1501" s="17">
        <v>0</v>
      </c>
      <c r="AQ1501" s="183">
        <v>1</v>
      </c>
      <c r="AR1501" s="39">
        <v>0</v>
      </c>
      <c r="AS1501" t="s">
        <v>98</v>
      </c>
      <c r="AT1501" s="39" t="s">
        <v>98</v>
      </c>
      <c r="AV1501" s="17"/>
      <c r="AW1501" t="s">
        <v>98</v>
      </c>
      <c r="AX1501" s="17" t="s">
        <v>98</v>
      </c>
      <c r="AY1501" s="17" t="s">
        <v>329</v>
      </c>
      <c r="BE1501" s="17"/>
      <c r="BH1501" s="17"/>
      <c r="BK1501" s="24">
        <v>35.5</v>
      </c>
      <c r="BL1501">
        <v>0</v>
      </c>
      <c r="BM1501">
        <v>0</v>
      </c>
      <c r="BN1501" s="179">
        <v>0</v>
      </c>
      <c r="BO1501" s="179">
        <v>0</v>
      </c>
      <c r="BP1501" s="179">
        <v>0</v>
      </c>
      <c r="BQ1501" s="179">
        <v>0</v>
      </c>
      <c r="BR1501" s="179">
        <v>0</v>
      </c>
      <c r="BS1501" s="17">
        <v>1</v>
      </c>
      <c r="BT1501" s="179">
        <v>0</v>
      </c>
      <c r="BU1501" s="179">
        <v>0</v>
      </c>
      <c r="BV1501" s="179">
        <v>0</v>
      </c>
      <c r="BW1501" s="17">
        <v>1</v>
      </c>
      <c r="BX1501" s="179">
        <v>0</v>
      </c>
      <c r="BY1501" s="179">
        <v>0</v>
      </c>
      <c r="BZ1501" s="179">
        <v>0</v>
      </c>
      <c r="CA1501" s="179">
        <v>0</v>
      </c>
      <c r="CB1501" s="17">
        <v>1</v>
      </c>
      <c r="CC1501" s="179">
        <v>1</v>
      </c>
      <c r="CD1501" s="179">
        <v>1</v>
      </c>
      <c r="CE1501" s="179">
        <v>0</v>
      </c>
      <c r="CF1501" s="179">
        <v>0</v>
      </c>
      <c r="CG1501" s="179">
        <v>0</v>
      </c>
      <c r="CH1501" s="179">
        <v>0</v>
      </c>
      <c r="CI1501" s="179">
        <v>0</v>
      </c>
      <c r="CJ1501" s="179">
        <v>0</v>
      </c>
      <c r="CK1501" s="179">
        <v>0</v>
      </c>
      <c r="CL1501" s="179">
        <v>1</v>
      </c>
      <c r="CM1501" s="17">
        <v>0</v>
      </c>
      <c r="CX1501" s="33" t="s">
        <v>85</v>
      </c>
    </row>
    <row r="1502" spans="1:102" x14ac:dyDescent="0.25">
      <c r="A1502">
        <v>1501</v>
      </c>
      <c r="B1502">
        <v>94</v>
      </c>
      <c r="C1502" s="24" t="s">
        <v>4350</v>
      </c>
      <c r="D1502" s="12">
        <v>23.4</v>
      </c>
      <c r="E1502" s="13">
        <v>2.5299999999999998</v>
      </c>
      <c r="F1502" s="7">
        <f t="shared" si="416"/>
        <v>9.2490118577075098</v>
      </c>
      <c r="G1502" s="7">
        <f t="shared" si="407"/>
        <v>20.869999999999997</v>
      </c>
      <c r="H1502" s="15">
        <f t="shared" si="408"/>
        <v>25.93</v>
      </c>
      <c r="I1502" s="11">
        <f t="shared" si="392"/>
        <v>3.5278826146235058E-2</v>
      </c>
      <c r="J1502" s="32">
        <f t="shared" si="393"/>
        <v>3.8143346217937909E-3</v>
      </c>
      <c r="K1502" s="32">
        <f t="shared" si="394"/>
        <v>262.16892306363087</v>
      </c>
      <c r="L1502" s="8">
        <v>0</v>
      </c>
      <c r="M1502" s="9">
        <v>1</v>
      </c>
      <c r="N1502" s="8">
        <v>0</v>
      </c>
      <c r="O1502" s="9">
        <v>0</v>
      </c>
      <c r="P1502" s="9">
        <v>0</v>
      </c>
      <c r="Q1502" s="9">
        <v>0</v>
      </c>
      <c r="R1502" s="9">
        <v>1</v>
      </c>
      <c r="S1502" s="8">
        <v>68676</v>
      </c>
      <c r="T1502" s="9">
        <v>28</v>
      </c>
      <c r="U1502" s="9">
        <f t="shared" si="417"/>
        <v>68647</v>
      </c>
      <c r="V1502" s="9">
        <f t="shared" si="412"/>
        <v>8</v>
      </c>
      <c r="W1502" s="7">
        <v>9.43</v>
      </c>
      <c r="X1502" s="7">
        <f t="shared" si="418"/>
        <v>20.07</v>
      </c>
      <c r="Y1502" s="9">
        <v>1</v>
      </c>
      <c r="Z1502" s="9">
        <v>0</v>
      </c>
      <c r="AA1502" s="9">
        <v>1</v>
      </c>
      <c r="AB1502" s="9">
        <v>0</v>
      </c>
      <c r="AC1502" s="9">
        <v>0</v>
      </c>
      <c r="AD1502" s="29">
        <v>0</v>
      </c>
      <c r="AE1502" s="187">
        <v>0</v>
      </c>
      <c r="AF1502" s="9">
        <v>1</v>
      </c>
      <c r="AG1502" s="29">
        <v>0</v>
      </c>
      <c r="AH1502" s="9">
        <v>0</v>
      </c>
      <c r="AI1502" s="29">
        <v>1</v>
      </c>
      <c r="AJ1502" s="20">
        <v>1984</v>
      </c>
      <c r="AK1502" s="32">
        <v>0.13719999999999999</v>
      </c>
      <c r="AL1502" s="32">
        <f t="shared" si="419"/>
        <v>0.2238</v>
      </c>
      <c r="AM1502" s="32">
        <v>0.28599999999999998</v>
      </c>
      <c r="AN1502" s="42">
        <v>0.35299999999999998</v>
      </c>
      <c r="AO1502" s="41">
        <v>1</v>
      </c>
      <c r="AP1502" s="17">
        <v>0</v>
      </c>
      <c r="AQ1502" s="183">
        <v>1</v>
      </c>
      <c r="AR1502" s="39">
        <v>0</v>
      </c>
      <c r="AS1502" t="s">
        <v>98</v>
      </c>
      <c r="AT1502" s="39" t="s">
        <v>98</v>
      </c>
      <c r="AV1502" s="17"/>
      <c r="AW1502" t="s">
        <v>98</v>
      </c>
      <c r="AX1502" s="17" t="s">
        <v>98</v>
      </c>
      <c r="AY1502" s="17" t="s">
        <v>329</v>
      </c>
      <c r="BE1502" s="17"/>
      <c r="BH1502" s="17"/>
      <c r="BK1502" s="24">
        <v>35.5</v>
      </c>
      <c r="BL1502">
        <v>0</v>
      </c>
      <c r="BM1502">
        <v>0</v>
      </c>
      <c r="BN1502" s="179">
        <v>0</v>
      </c>
      <c r="BO1502" s="179">
        <v>0</v>
      </c>
      <c r="BP1502" s="179">
        <v>0</v>
      </c>
      <c r="BQ1502" s="179">
        <v>0</v>
      </c>
      <c r="BR1502" s="179">
        <v>0</v>
      </c>
      <c r="BS1502" s="17">
        <v>1</v>
      </c>
      <c r="BT1502" s="179">
        <v>0</v>
      </c>
      <c r="BU1502" s="179">
        <v>0</v>
      </c>
      <c r="BV1502" s="179">
        <v>0</v>
      </c>
      <c r="BW1502" s="17">
        <v>1</v>
      </c>
      <c r="BX1502" s="179">
        <v>0</v>
      </c>
      <c r="BY1502" s="179">
        <v>0</v>
      </c>
      <c r="BZ1502" s="179">
        <v>0</v>
      </c>
      <c r="CA1502" s="179">
        <v>0</v>
      </c>
      <c r="CB1502" s="17">
        <v>1</v>
      </c>
      <c r="CC1502" s="179">
        <v>1</v>
      </c>
      <c r="CD1502" s="179">
        <v>1</v>
      </c>
      <c r="CE1502" s="179">
        <v>0</v>
      </c>
      <c r="CF1502" s="179">
        <v>0</v>
      </c>
      <c r="CG1502" s="179">
        <v>0</v>
      </c>
      <c r="CH1502" s="179">
        <v>0</v>
      </c>
      <c r="CI1502" s="179">
        <v>0</v>
      </c>
      <c r="CJ1502" s="179">
        <v>0</v>
      </c>
      <c r="CK1502" s="179">
        <v>0</v>
      </c>
      <c r="CL1502" s="179">
        <v>1</v>
      </c>
      <c r="CM1502" s="17">
        <v>0</v>
      </c>
      <c r="CX1502" s="33" t="s">
        <v>85</v>
      </c>
    </row>
    <row r="1503" spans="1:102" x14ac:dyDescent="0.25">
      <c r="A1503">
        <v>1502</v>
      </c>
      <c r="B1503">
        <v>94</v>
      </c>
      <c r="C1503" s="24" t="s">
        <v>4350</v>
      </c>
      <c r="D1503" s="12">
        <v>20.62</v>
      </c>
      <c r="E1503" s="13">
        <v>1.93</v>
      </c>
      <c r="F1503" s="7">
        <f t="shared" si="416"/>
        <v>10.683937823834198</v>
      </c>
      <c r="G1503" s="7">
        <f t="shared" si="407"/>
        <v>18.690000000000001</v>
      </c>
      <c r="H1503" s="15">
        <f t="shared" si="408"/>
        <v>22.55</v>
      </c>
      <c r="I1503" s="11">
        <f t="shared" si="392"/>
        <v>4.0743637307668647E-2</v>
      </c>
      <c r="J1503" s="32">
        <f t="shared" si="393"/>
        <v>3.8135412222987625E-3</v>
      </c>
      <c r="K1503" s="32">
        <f t="shared" si="394"/>
        <v>262.22346677485513</v>
      </c>
      <c r="L1503" s="8">
        <v>0</v>
      </c>
      <c r="M1503" s="9">
        <v>1</v>
      </c>
      <c r="N1503" s="8">
        <v>0</v>
      </c>
      <c r="O1503" s="9">
        <v>0</v>
      </c>
      <c r="P1503" s="9">
        <v>0</v>
      </c>
      <c r="Q1503" s="9">
        <v>0</v>
      </c>
      <c r="R1503" s="9">
        <v>1</v>
      </c>
      <c r="S1503" s="8">
        <v>68676</v>
      </c>
      <c r="T1503" s="9">
        <v>28</v>
      </c>
      <c r="U1503" s="9">
        <f t="shared" si="417"/>
        <v>68647</v>
      </c>
      <c r="V1503" s="9">
        <f t="shared" si="412"/>
        <v>8</v>
      </c>
      <c r="W1503" s="7">
        <v>9.43</v>
      </c>
      <c r="X1503" s="7">
        <f t="shared" si="418"/>
        <v>20.07</v>
      </c>
      <c r="Y1503" s="9">
        <v>1</v>
      </c>
      <c r="Z1503" s="9">
        <v>0</v>
      </c>
      <c r="AA1503" s="9">
        <v>1</v>
      </c>
      <c r="AB1503" s="9">
        <v>0</v>
      </c>
      <c r="AC1503" s="9">
        <v>0</v>
      </c>
      <c r="AD1503" s="29">
        <v>0</v>
      </c>
      <c r="AE1503" s="187">
        <v>0</v>
      </c>
      <c r="AF1503" s="9">
        <v>1</v>
      </c>
      <c r="AG1503" s="29">
        <v>0</v>
      </c>
      <c r="AH1503" s="9">
        <v>0</v>
      </c>
      <c r="AI1503" s="29">
        <v>1</v>
      </c>
      <c r="AJ1503" s="20">
        <v>1984</v>
      </c>
      <c r="AK1503" s="32">
        <v>0.13719999999999999</v>
      </c>
      <c r="AL1503" s="32">
        <f t="shared" si="419"/>
        <v>0.2238</v>
      </c>
      <c r="AM1503" s="32">
        <v>0.28599999999999998</v>
      </c>
      <c r="AN1503" s="42">
        <v>0.35299999999999998</v>
      </c>
      <c r="AO1503" s="41">
        <v>1</v>
      </c>
      <c r="AP1503" s="17">
        <v>0</v>
      </c>
      <c r="AQ1503" s="183">
        <v>1</v>
      </c>
      <c r="AR1503" s="39">
        <v>0</v>
      </c>
      <c r="AS1503" t="s">
        <v>98</v>
      </c>
      <c r="AT1503" s="39" t="s">
        <v>98</v>
      </c>
      <c r="AV1503" s="17"/>
      <c r="AW1503" t="s">
        <v>98</v>
      </c>
      <c r="AX1503" s="17" t="s">
        <v>98</v>
      </c>
      <c r="AY1503" s="17" t="s">
        <v>329</v>
      </c>
      <c r="BE1503" s="17"/>
      <c r="BH1503" s="17"/>
      <c r="BK1503" s="24">
        <v>35.5</v>
      </c>
      <c r="BL1503">
        <v>0</v>
      </c>
      <c r="BM1503">
        <v>0</v>
      </c>
      <c r="BN1503" s="179">
        <v>0</v>
      </c>
      <c r="BO1503" s="179">
        <v>0</v>
      </c>
      <c r="BP1503" s="179">
        <v>0</v>
      </c>
      <c r="BQ1503" s="179">
        <v>0</v>
      </c>
      <c r="BR1503" s="179">
        <v>0</v>
      </c>
      <c r="BS1503" s="17">
        <v>1</v>
      </c>
      <c r="BT1503" s="179">
        <v>0</v>
      </c>
      <c r="BU1503" s="179">
        <v>0</v>
      </c>
      <c r="BV1503" s="179">
        <v>0</v>
      </c>
      <c r="BW1503" s="17">
        <v>1</v>
      </c>
      <c r="BX1503" s="179">
        <v>0</v>
      </c>
      <c r="BY1503" s="179">
        <v>0</v>
      </c>
      <c r="BZ1503" s="179">
        <v>0</v>
      </c>
      <c r="CA1503" s="179">
        <v>0</v>
      </c>
      <c r="CB1503" s="17">
        <v>1</v>
      </c>
      <c r="CC1503" s="179">
        <v>1</v>
      </c>
      <c r="CD1503" s="179">
        <v>1</v>
      </c>
      <c r="CE1503" s="179">
        <v>0</v>
      </c>
      <c r="CF1503" s="179">
        <v>0</v>
      </c>
      <c r="CG1503" s="179">
        <v>0</v>
      </c>
      <c r="CH1503" s="179">
        <v>0</v>
      </c>
      <c r="CI1503" s="179">
        <v>0</v>
      </c>
      <c r="CJ1503" s="179">
        <v>0</v>
      </c>
      <c r="CK1503" s="179">
        <v>0</v>
      </c>
      <c r="CL1503" s="179">
        <v>1</v>
      </c>
      <c r="CM1503" s="17">
        <v>0</v>
      </c>
      <c r="CX1503" s="33" t="s">
        <v>85</v>
      </c>
    </row>
    <row r="1504" spans="1:102" x14ac:dyDescent="0.25">
      <c r="A1504">
        <v>1503</v>
      </c>
      <c r="B1504">
        <v>94</v>
      </c>
      <c r="C1504" s="24" t="s">
        <v>4350</v>
      </c>
      <c r="D1504" s="12">
        <v>9.84</v>
      </c>
      <c r="E1504" s="13">
        <v>0.17</v>
      </c>
      <c r="F1504" s="7">
        <f t="shared" si="416"/>
        <v>57.882352941176464</v>
      </c>
      <c r="G1504" s="7">
        <f t="shared" si="407"/>
        <v>9.67</v>
      </c>
      <c r="H1504" s="15">
        <f t="shared" si="408"/>
        <v>10.01</v>
      </c>
      <c r="I1504" s="11">
        <f t="shared" si="392"/>
        <v>0.21571873784333989</v>
      </c>
      <c r="J1504" s="32">
        <f t="shared" si="393"/>
        <v>3.7268481131471328E-3</v>
      </c>
      <c r="K1504" s="32">
        <f t="shared" si="394"/>
        <v>268.32325054308455</v>
      </c>
      <c r="L1504" s="8">
        <v>0</v>
      </c>
      <c r="M1504" s="9">
        <v>1</v>
      </c>
      <c r="N1504" s="8">
        <v>0</v>
      </c>
      <c r="O1504" s="9">
        <v>0</v>
      </c>
      <c r="P1504" s="9">
        <v>0</v>
      </c>
      <c r="Q1504" s="9">
        <v>0</v>
      </c>
      <c r="R1504" s="9">
        <v>1</v>
      </c>
      <c r="S1504" s="8">
        <v>68676</v>
      </c>
      <c r="T1504" s="9">
        <v>28</v>
      </c>
      <c r="U1504" s="9">
        <f t="shared" si="417"/>
        <v>68647</v>
      </c>
      <c r="V1504" s="9">
        <f t="shared" si="412"/>
        <v>8</v>
      </c>
      <c r="W1504" s="7">
        <v>9.43</v>
      </c>
      <c r="X1504" s="7">
        <f t="shared" si="418"/>
        <v>20.07</v>
      </c>
      <c r="Y1504" s="9">
        <v>1</v>
      </c>
      <c r="Z1504" s="9">
        <v>0</v>
      </c>
      <c r="AA1504" s="9">
        <v>1</v>
      </c>
      <c r="AB1504" s="9">
        <v>0</v>
      </c>
      <c r="AC1504" s="9">
        <v>0</v>
      </c>
      <c r="AD1504" s="29">
        <v>0</v>
      </c>
      <c r="AE1504" s="187">
        <v>0</v>
      </c>
      <c r="AF1504" s="9">
        <v>1</v>
      </c>
      <c r="AG1504" s="29">
        <v>0</v>
      </c>
      <c r="AH1504" s="9">
        <v>0</v>
      </c>
      <c r="AI1504" s="29">
        <v>1</v>
      </c>
      <c r="AJ1504" s="20">
        <v>1984</v>
      </c>
      <c r="AK1504" s="32">
        <v>0.13719999999999999</v>
      </c>
      <c r="AL1504" s="32">
        <f t="shared" si="419"/>
        <v>0.2238</v>
      </c>
      <c r="AM1504" s="32">
        <v>0.28599999999999998</v>
      </c>
      <c r="AN1504" s="42">
        <v>0.35299999999999998</v>
      </c>
      <c r="AO1504" s="41">
        <v>1</v>
      </c>
      <c r="AP1504" s="17">
        <v>0</v>
      </c>
      <c r="AQ1504" s="183">
        <v>1</v>
      </c>
      <c r="AR1504" s="39">
        <v>0</v>
      </c>
      <c r="AS1504" t="s">
        <v>98</v>
      </c>
      <c r="AT1504" s="39" t="s">
        <v>98</v>
      </c>
      <c r="AV1504" s="17"/>
      <c r="AW1504" t="s">
        <v>98</v>
      </c>
      <c r="AX1504" s="17" t="s">
        <v>98</v>
      </c>
      <c r="AY1504" s="17" t="s">
        <v>329</v>
      </c>
      <c r="BE1504" s="17"/>
      <c r="BH1504" s="17"/>
      <c r="BK1504" s="24">
        <v>35.5</v>
      </c>
      <c r="BL1504">
        <v>1</v>
      </c>
      <c r="BM1504">
        <v>0</v>
      </c>
      <c r="BN1504" s="179">
        <v>0</v>
      </c>
      <c r="BO1504" s="179">
        <v>0</v>
      </c>
      <c r="BP1504" s="179">
        <v>0</v>
      </c>
      <c r="BQ1504" s="179">
        <v>0</v>
      </c>
      <c r="BR1504" s="179">
        <v>0</v>
      </c>
      <c r="BS1504" s="17">
        <v>0</v>
      </c>
      <c r="BT1504" s="179">
        <v>0</v>
      </c>
      <c r="BU1504" s="179">
        <v>0</v>
      </c>
      <c r="BV1504" s="179">
        <v>0</v>
      </c>
      <c r="BW1504" s="17">
        <v>1</v>
      </c>
      <c r="BX1504" s="179">
        <v>0</v>
      </c>
      <c r="BY1504" s="179">
        <v>0</v>
      </c>
      <c r="BZ1504" s="179">
        <v>0</v>
      </c>
      <c r="CA1504" s="179">
        <v>0</v>
      </c>
      <c r="CB1504" s="17">
        <v>0</v>
      </c>
      <c r="CC1504" s="179">
        <v>1</v>
      </c>
      <c r="CD1504" s="179">
        <v>1</v>
      </c>
      <c r="CE1504" s="179">
        <v>0</v>
      </c>
      <c r="CF1504" s="179">
        <v>0</v>
      </c>
      <c r="CG1504" s="179">
        <v>0</v>
      </c>
      <c r="CH1504" s="179">
        <v>0</v>
      </c>
      <c r="CI1504" s="179">
        <v>0</v>
      </c>
      <c r="CJ1504" s="179">
        <v>0</v>
      </c>
      <c r="CK1504" s="179">
        <v>0</v>
      </c>
      <c r="CL1504" s="179">
        <v>1</v>
      </c>
      <c r="CM1504" s="17">
        <v>0</v>
      </c>
      <c r="CX1504" s="33" t="s">
        <v>85</v>
      </c>
    </row>
    <row r="1505" spans="1:102" x14ac:dyDescent="0.25">
      <c r="A1505">
        <v>1504</v>
      </c>
      <c r="B1505">
        <v>94</v>
      </c>
      <c r="C1505" s="24" t="s">
        <v>4350</v>
      </c>
      <c r="D1505" s="12">
        <v>9.4</v>
      </c>
      <c r="E1505" s="13">
        <v>3.66</v>
      </c>
      <c r="F1505" s="7">
        <f t="shared" si="416"/>
        <v>2.5683060109289619</v>
      </c>
      <c r="G1505" s="7">
        <f t="shared" si="407"/>
        <v>5.74</v>
      </c>
      <c r="H1505" s="15">
        <f t="shared" si="408"/>
        <v>13.06</v>
      </c>
      <c r="I1505" s="11">
        <f t="shared" ref="I1505:I1535" si="420">IFERROR(F1505/SQRT(F1505^2+U1505), "X")</f>
        <v>9.8020095784855151E-3</v>
      </c>
      <c r="J1505" s="32">
        <f t="shared" ref="J1505:J1535" si="421">IFERROR(SQRT((1-I1505^2)/U1505), "X")</f>
        <v>3.8165271337507432E-3</v>
      </c>
      <c r="K1505" s="32">
        <f t="shared" ref="K1505:K1535" si="422">IFERROR(1/J1505, "X")</f>
        <v>262.01831271070688</v>
      </c>
      <c r="L1505" s="8">
        <v>0</v>
      </c>
      <c r="M1505" s="9">
        <v>1</v>
      </c>
      <c r="N1505" s="8">
        <v>0</v>
      </c>
      <c r="O1505" s="9">
        <v>0</v>
      </c>
      <c r="P1505" s="9">
        <v>0</v>
      </c>
      <c r="Q1505" s="9">
        <v>0</v>
      </c>
      <c r="R1505" s="9">
        <v>1</v>
      </c>
      <c r="S1505" s="8">
        <v>68676</v>
      </c>
      <c r="T1505" s="9">
        <v>28</v>
      </c>
      <c r="U1505" s="9">
        <f t="shared" si="417"/>
        <v>68647</v>
      </c>
      <c r="V1505" s="9">
        <f t="shared" si="412"/>
        <v>8</v>
      </c>
      <c r="W1505" s="7">
        <v>9.43</v>
      </c>
      <c r="X1505" s="7">
        <f t="shared" si="418"/>
        <v>20.07</v>
      </c>
      <c r="Y1505" s="9">
        <v>1</v>
      </c>
      <c r="Z1505" s="9">
        <v>0</v>
      </c>
      <c r="AA1505" s="9">
        <v>1</v>
      </c>
      <c r="AB1505" s="9">
        <v>0</v>
      </c>
      <c r="AC1505" s="9">
        <v>0</v>
      </c>
      <c r="AD1505" s="29">
        <v>0</v>
      </c>
      <c r="AE1505" s="187">
        <v>0</v>
      </c>
      <c r="AF1505" s="9">
        <v>1</v>
      </c>
      <c r="AG1505" s="29">
        <v>0</v>
      </c>
      <c r="AH1505" s="9">
        <v>0</v>
      </c>
      <c r="AI1505" s="29">
        <v>1</v>
      </c>
      <c r="AJ1505" s="20">
        <v>1984</v>
      </c>
      <c r="AK1505" s="32">
        <v>0.13719999999999999</v>
      </c>
      <c r="AL1505" s="32">
        <f t="shared" si="419"/>
        <v>0.2238</v>
      </c>
      <c r="AM1505" s="32">
        <v>0.28599999999999998</v>
      </c>
      <c r="AN1505" s="42">
        <v>0.35299999999999998</v>
      </c>
      <c r="AO1505" s="41">
        <v>1</v>
      </c>
      <c r="AP1505" s="17">
        <v>0</v>
      </c>
      <c r="AQ1505" s="183">
        <v>1</v>
      </c>
      <c r="AR1505" s="39">
        <v>0</v>
      </c>
      <c r="AS1505" t="s">
        <v>98</v>
      </c>
      <c r="AT1505" s="39" t="s">
        <v>98</v>
      </c>
      <c r="AV1505" s="17"/>
      <c r="AW1505" t="s">
        <v>98</v>
      </c>
      <c r="AX1505" s="17" t="s">
        <v>98</v>
      </c>
      <c r="AY1505" s="17" t="s">
        <v>329</v>
      </c>
      <c r="BE1505" s="17"/>
      <c r="BH1505" s="17"/>
      <c r="BK1505" s="24">
        <v>35.5</v>
      </c>
      <c r="BL1505">
        <v>0</v>
      </c>
      <c r="BM1505">
        <v>0</v>
      </c>
      <c r="BN1505" s="179">
        <v>0</v>
      </c>
      <c r="BO1505" s="179">
        <v>0</v>
      </c>
      <c r="BP1505" s="179">
        <v>0</v>
      </c>
      <c r="BQ1505" s="179">
        <v>0</v>
      </c>
      <c r="BR1505" s="179">
        <v>0</v>
      </c>
      <c r="BS1505" s="17">
        <v>1</v>
      </c>
      <c r="BT1505" s="179">
        <v>0</v>
      </c>
      <c r="BU1505" s="179">
        <v>0</v>
      </c>
      <c r="BV1505" s="179">
        <v>0</v>
      </c>
      <c r="BW1505" s="17">
        <v>1</v>
      </c>
      <c r="BX1505" s="179">
        <v>0</v>
      </c>
      <c r="BY1505" s="179">
        <v>0</v>
      </c>
      <c r="BZ1505" s="179">
        <v>0</v>
      </c>
      <c r="CA1505" s="179">
        <v>0</v>
      </c>
      <c r="CB1505" s="17">
        <v>1</v>
      </c>
      <c r="CC1505" s="179">
        <v>1</v>
      </c>
      <c r="CD1505" s="179">
        <v>1</v>
      </c>
      <c r="CE1505" s="179">
        <v>0</v>
      </c>
      <c r="CF1505" s="179">
        <v>0</v>
      </c>
      <c r="CG1505" s="179">
        <v>0</v>
      </c>
      <c r="CH1505" s="179">
        <v>0</v>
      </c>
      <c r="CI1505" s="179">
        <v>0</v>
      </c>
      <c r="CJ1505" s="179">
        <v>0</v>
      </c>
      <c r="CK1505" s="179">
        <v>0</v>
      </c>
      <c r="CL1505" s="179">
        <v>1</v>
      </c>
      <c r="CM1505" s="17">
        <v>0</v>
      </c>
      <c r="CX1505" s="33" t="s">
        <v>85</v>
      </c>
    </row>
    <row r="1506" spans="1:102" x14ac:dyDescent="0.25">
      <c r="A1506">
        <v>1505</v>
      </c>
      <c r="B1506">
        <v>94</v>
      </c>
      <c r="C1506" s="24" t="s">
        <v>4350</v>
      </c>
      <c r="D1506" s="12">
        <v>13.33</v>
      </c>
      <c r="E1506" s="13">
        <v>5.04</v>
      </c>
      <c r="F1506" s="7">
        <f t="shared" si="416"/>
        <v>2.6448412698412698</v>
      </c>
      <c r="G1506" s="7">
        <f t="shared" si="407"/>
        <v>8.2899999999999991</v>
      </c>
      <c r="H1506" s="15">
        <f t="shared" si="408"/>
        <v>18.37</v>
      </c>
      <c r="I1506" s="11">
        <f t="shared" si="420"/>
        <v>1.009407913930861E-2</v>
      </c>
      <c r="J1506" s="32">
        <f t="shared" si="421"/>
        <v>3.8165160436695717E-3</v>
      </c>
      <c r="K1506" s="32">
        <f t="shared" si="422"/>
        <v>262.01907408687379</v>
      </c>
      <c r="L1506" s="8">
        <v>0</v>
      </c>
      <c r="M1506" s="9">
        <v>1</v>
      </c>
      <c r="N1506" s="8">
        <v>0</v>
      </c>
      <c r="O1506" s="9">
        <v>0</v>
      </c>
      <c r="P1506" s="9">
        <v>0</v>
      </c>
      <c r="Q1506" s="9">
        <v>0</v>
      </c>
      <c r="R1506" s="9">
        <v>1</v>
      </c>
      <c r="S1506" s="8">
        <v>68676</v>
      </c>
      <c r="T1506" s="9">
        <v>28</v>
      </c>
      <c r="U1506" s="9">
        <f t="shared" si="417"/>
        <v>68647</v>
      </c>
      <c r="V1506" s="9">
        <f t="shared" si="412"/>
        <v>8</v>
      </c>
      <c r="W1506" s="7">
        <v>9.43</v>
      </c>
      <c r="X1506" s="7">
        <f t="shared" si="418"/>
        <v>20.07</v>
      </c>
      <c r="Y1506" s="9">
        <v>1</v>
      </c>
      <c r="Z1506" s="9">
        <v>0</v>
      </c>
      <c r="AA1506" s="9">
        <v>1</v>
      </c>
      <c r="AB1506" s="9">
        <v>0</v>
      </c>
      <c r="AC1506" s="9">
        <v>0</v>
      </c>
      <c r="AD1506" s="29">
        <v>0</v>
      </c>
      <c r="AE1506" s="187">
        <v>0</v>
      </c>
      <c r="AF1506" s="9">
        <v>1</v>
      </c>
      <c r="AG1506" s="29">
        <v>0</v>
      </c>
      <c r="AH1506" s="9">
        <v>0</v>
      </c>
      <c r="AI1506" s="29">
        <v>1</v>
      </c>
      <c r="AJ1506" s="20">
        <v>1984</v>
      </c>
      <c r="AK1506" s="32">
        <v>0.13719999999999999</v>
      </c>
      <c r="AL1506" s="32">
        <f t="shared" si="419"/>
        <v>0.2238</v>
      </c>
      <c r="AM1506" s="32">
        <v>0.28599999999999998</v>
      </c>
      <c r="AN1506" s="42">
        <v>0.35299999999999998</v>
      </c>
      <c r="AO1506" s="41">
        <v>1</v>
      </c>
      <c r="AP1506" s="17">
        <v>0</v>
      </c>
      <c r="AQ1506" s="183">
        <v>1</v>
      </c>
      <c r="AR1506" s="39">
        <v>0</v>
      </c>
      <c r="AS1506" t="s">
        <v>98</v>
      </c>
      <c r="AT1506" s="39" t="s">
        <v>98</v>
      </c>
      <c r="AV1506" s="17"/>
      <c r="AW1506" t="s">
        <v>98</v>
      </c>
      <c r="AX1506" s="17" t="s">
        <v>98</v>
      </c>
      <c r="AY1506" s="17" t="s">
        <v>329</v>
      </c>
      <c r="BE1506" s="17"/>
      <c r="BH1506" s="17"/>
      <c r="BK1506" s="24">
        <v>35.5</v>
      </c>
      <c r="BL1506">
        <v>0</v>
      </c>
      <c r="BM1506">
        <v>0</v>
      </c>
      <c r="BN1506" s="179">
        <v>0</v>
      </c>
      <c r="BO1506" s="179">
        <v>0</v>
      </c>
      <c r="BP1506" s="179">
        <v>0</v>
      </c>
      <c r="BQ1506" s="179">
        <v>0</v>
      </c>
      <c r="BR1506" s="179">
        <v>0</v>
      </c>
      <c r="BS1506" s="17">
        <v>1</v>
      </c>
      <c r="BT1506" s="179">
        <v>0</v>
      </c>
      <c r="BU1506" s="179">
        <v>0</v>
      </c>
      <c r="BV1506" s="179">
        <v>0</v>
      </c>
      <c r="BW1506" s="17">
        <v>1</v>
      </c>
      <c r="BX1506" s="179">
        <v>0</v>
      </c>
      <c r="BY1506" s="179">
        <v>0</v>
      </c>
      <c r="BZ1506" s="179">
        <v>0</v>
      </c>
      <c r="CA1506" s="179">
        <v>0</v>
      </c>
      <c r="CB1506" s="17">
        <v>1</v>
      </c>
      <c r="CC1506" s="179">
        <v>1</v>
      </c>
      <c r="CD1506" s="179">
        <v>1</v>
      </c>
      <c r="CE1506" s="179">
        <v>0</v>
      </c>
      <c r="CF1506" s="179">
        <v>0</v>
      </c>
      <c r="CG1506" s="179">
        <v>0</v>
      </c>
      <c r="CH1506" s="179">
        <v>0</v>
      </c>
      <c r="CI1506" s="179">
        <v>0</v>
      </c>
      <c r="CJ1506" s="179">
        <v>0</v>
      </c>
      <c r="CK1506" s="179">
        <v>0</v>
      </c>
      <c r="CL1506" s="179">
        <v>1</v>
      </c>
      <c r="CM1506" s="17">
        <v>0</v>
      </c>
      <c r="CX1506" s="33" t="s">
        <v>85</v>
      </c>
    </row>
    <row r="1507" spans="1:102" x14ac:dyDescent="0.25">
      <c r="A1507">
        <v>1506</v>
      </c>
      <c r="B1507">
        <v>94</v>
      </c>
      <c r="C1507" s="24" t="s">
        <v>4350</v>
      </c>
      <c r="D1507" s="12">
        <v>0.38</v>
      </c>
      <c r="E1507" s="13">
        <v>5.71</v>
      </c>
      <c r="F1507" s="7">
        <f t="shared" si="416"/>
        <v>6.6549912434325745E-2</v>
      </c>
      <c r="G1507" s="7">
        <f t="shared" si="407"/>
        <v>-5.33</v>
      </c>
      <c r="H1507" s="15">
        <f t="shared" si="408"/>
        <v>6.09</v>
      </c>
      <c r="I1507" s="11">
        <f t="shared" si="420"/>
        <v>2.5400174082052532E-4</v>
      </c>
      <c r="J1507" s="32">
        <f t="shared" si="421"/>
        <v>3.8167103686452624E-3</v>
      </c>
      <c r="K1507" s="32">
        <f t="shared" si="422"/>
        <v>262.00573358018494</v>
      </c>
      <c r="L1507" s="8">
        <v>0</v>
      </c>
      <c r="M1507" s="9">
        <v>1</v>
      </c>
      <c r="N1507" s="8">
        <v>0</v>
      </c>
      <c r="O1507" s="9">
        <v>0</v>
      </c>
      <c r="P1507" s="9">
        <v>0</v>
      </c>
      <c r="Q1507" s="9">
        <v>0</v>
      </c>
      <c r="R1507" s="9">
        <v>1</v>
      </c>
      <c r="S1507" s="8">
        <v>68676</v>
      </c>
      <c r="T1507" s="9">
        <v>28</v>
      </c>
      <c r="U1507" s="9">
        <f t="shared" si="417"/>
        <v>68647</v>
      </c>
      <c r="V1507" s="9">
        <f t="shared" si="412"/>
        <v>8</v>
      </c>
      <c r="W1507" s="7">
        <v>9.43</v>
      </c>
      <c r="X1507" s="7">
        <f t="shared" si="418"/>
        <v>20.07</v>
      </c>
      <c r="Y1507" s="9">
        <v>1</v>
      </c>
      <c r="Z1507" s="9">
        <v>0</v>
      </c>
      <c r="AA1507" s="9">
        <v>1</v>
      </c>
      <c r="AB1507" s="9">
        <v>0</v>
      </c>
      <c r="AC1507" s="9">
        <v>0</v>
      </c>
      <c r="AD1507" s="29">
        <v>0</v>
      </c>
      <c r="AE1507" s="187">
        <v>0</v>
      </c>
      <c r="AF1507" s="9">
        <v>1</v>
      </c>
      <c r="AG1507" s="29">
        <v>0</v>
      </c>
      <c r="AH1507" s="9">
        <v>0</v>
      </c>
      <c r="AI1507" s="29">
        <v>1</v>
      </c>
      <c r="AJ1507" s="20">
        <v>1984</v>
      </c>
      <c r="AK1507" s="32">
        <v>0.13719999999999999</v>
      </c>
      <c r="AL1507" s="32">
        <f t="shared" si="419"/>
        <v>0.2238</v>
      </c>
      <c r="AM1507" s="32">
        <v>0.28599999999999998</v>
      </c>
      <c r="AN1507" s="42">
        <v>0.35299999999999998</v>
      </c>
      <c r="AO1507" s="41">
        <v>1</v>
      </c>
      <c r="AP1507" s="17">
        <v>0</v>
      </c>
      <c r="AQ1507" s="183">
        <v>1</v>
      </c>
      <c r="AR1507" s="39">
        <v>0</v>
      </c>
      <c r="AS1507" t="s">
        <v>98</v>
      </c>
      <c r="AT1507" s="39" t="s">
        <v>98</v>
      </c>
      <c r="AV1507" s="17"/>
      <c r="AW1507" t="s">
        <v>98</v>
      </c>
      <c r="AX1507" s="17" t="s">
        <v>98</v>
      </c>
      <c r="AY1507" s="17" t="s">
        <v>329</v>
      </c>
      <c r="BE1507" s="17"/>
      <c r="BH1507" s="17"/>
      <c r="BK1507" s="24">
        <v>35.5</v>
      </c>
      <c r="BL1507">
        <v>0</v>
      </c>
      <c r="BM1507">
        <v>0</v>
      </c>
      <c r="BN1507" s="179">
        <v>0</v>
      </c>
      <c r="BO1507" s="179">
        <v>0</v>
      </c>
      <c r="BP1507" s="179">
        <v>0</v>
      </c>
      <c r="BQ1507" s="179">
        <v>0</v>
      </c>
      <c r="BR1507" s="179">
        <v>0</v>
      </c>
      <c r="BS1507" s="17">
        <v>1</v>
      </c>
      <c r="BT1507" s="179">
        <v>0</v>
      </c>
      <c r="BU1507" s="179">
        <v>0</v>
      </c>
      <c r="BV1507" s="179">
        <v>0</v>
      </c>
      <c r="BW1507" s="17">
        <v>1</v>
      </c>
      <c r="BX1507" s="179">
        <v>0</v>
      </c>
      <c r="BY1507" s="179">
        <v>0</v>
      </c>
      <c r="BZ1507" s="179">
        <v>0</v>
      </c>
      <c r="CA1507" s="179">
        <v>0</v>
      </c>
      <c r="CB1507" s="17">
        <v>1</v>
      </c>
      <c r="CC1507" s="179">
        <v>1</v>
      </c>
      <c r="CD1507" s="179">
        <v>1</v>
      </c>
      <c r="CE1507" s="179">
        <v>0</v>
      </c>
      <c r="CF1507" s="179">
        <v>0</v>
      </c>
      <c r="CG1507" s="179">
        <v>0</v>
      </c>
      <c r="CH1507" s="179">
        <v>0</v>
      </c>
      <c r="CI1507" s="179">
        <v>0</v>
      </c>
      <c r="CJ1507" s="179">
        <v>0</v>
      </c>
      <c r="CK1507" s="179">
        <v>0</v>
      </c>
      <c r="CL1507" s="179">
        <v>1</v>
      </c>
      <c r="CM1507" s="17">
        <v>0</v>
      </c>
      <c r="CX1507" s="33" t="s">
        <v>85</v>
      </c>
    </row>
    <row r="1508" spans="1:102" x14ac:dyDescent="0.25">
      <c r="A1508">
        <v>1507</v>
      </c>
      <c r="B1508">
        <v>95</v>
      </c>
      <c r="C1508" s="24" t="s">
        <v>4353</v>
      </c>
      <c r="D1508" s="12">
        <v>10.9</v>
      </c>
      <c r="E1508" s="13">
        <v>0.2</v>
      </c>
      <c r="F1508" s="7">
        <f t="shared" si="416"/>
        <v>54.5</v>
      </c>
      <c r="G1508" s="7">
        <f t="shared" si="407"/>
        <v>10.700000000000001</v>
      </c>
      <c r="H1508" s="15">
        <f t="shared" si="408"/>
        <v>11.1</v>
      </c>
      <c r="I1508" s="11">
        <f t="shared" si="420"/>
        <v>0.48757497423835405</v>
      </c>
      <c r="J1508" s="32">
        <f t="shared" si="421"/>
        <v>8.9463298025386061E-3</v>
      </c>
      <c r="K1508" s="32">
        <f t="shared" si="422"/>
        <v>111.77768113536798</v>
      </c>
      <c r="L1508" s="8">
        <v>0</v>
      </c>
      <c r="M1508" s="9">
        <v>1</v>
      </c>
      <c r="N1508" s="8">
        <v>0</v>
      </c>
      <c r="O1508" s="9">
        <v>0</v>
      </c>
      <c r="P1508" s="9">
        <v>0</v>
      </c>
      <c r="Q1508" s="9">
        <v>0</v>
      </c>
      <c r="R1508" s="9">
        <v>1</v>
      </c>
      <c r="S1508" s="8">
        <v>9550</v>
      </c>
      <c r="T1508" s="9">
        <v>25</v>
      </c>
      <c r="U1508" s="9">
        <f t="shared" si="417"/>
        <v>9524</v>
      </c>
      <c r="V1508" s="9">
        <f t="shared" si="412"/>
        <v>16</v>
      </c>
      <c r="W1508" s="7">
        <f>AK1508*0+AL1508*6+AM1508*12+AN1508*15</f>
        <v>11.3163</v>
      </c>
      <c r="X1508" s="7">
        <f>BK1508-W1508-6</f>
        <v>26.863700000000001</v>
      </c>
      <c r="Y1508" s="9">
        <v>1</v>
      </c>
      <c r="Z1508" s="9">
        <v>0</v>
      </c>
      <c r="AA1508" s="9">
        <v>0</v>
      </c>
      <c r="AB1508" s="9">
        <v>0</v>
      </c>
      <c r="AC1508" s="9">
        <v>0</v>
      </c>
      <c r="AD1508" s="29">
        <v>1</v>
      </c>
      <c r="AE1508" s="187">
        <v>0</v>
      </c>
      <c r="AF1508" s="9">
        <v>1</v>
      </c>
      <c r="AG1508" s="29">
        <v>0</v>
      </c>
      <c r="AH1508" s="9">
        <v>0</v>
      </c>
      <c r="AI1508" s="29">
        <v>1</v>
      </c>
      <c r="AJ1508" s="20">
        <v>2000</v>
      </c>
      <c r="AK1508" s="32">
        <v>6.8599999999999994E-2</v>
      </c>
      <c r="AL1508" s="32">
        <v>6.8599999999999994E-2</v>
      </c>
      <c r="AM1508" s="32">
        <f>1-AL1508-AK1508-AN1508</f>
        <v>0.67910000000000004</v>
      </c>
      <c r="AN1508" s="42">
        <v>0.1837</v>
      </c>
      <c r="AO1508" s="41">
        <v>0.50700000000000001</v>
      </c>
      <c r="AP1508" s="17">
        <f>1-AO1508</f>
        <v>0.49299999999999999</v>
      </c>
      <c r="AQ1508" s="183">
        <v>0</v>
      </c>
      <c r="AR1508" s="39">
        <v>1</v>
      </c>
      <c r="AS1508" t="s">
        <v>98</v>
      </c>
      <c r="AT1508" s="39" t="s">
        <v>98</v>
      </c>
      <c r="AV1508" s="17"/>
      <c r="AW1508" t="s">
        <v>98</v>
      </c>
      <c r="AX1508" s="17" t="s">
        <v>98</v>
      </c>
      <c r="AY1508" s="17" t="s">
        <v>329</v>
      </c>
      <c r="BE1508" s="17"/>
      <c r="BH1508" s="17"/>
      <c r="BK1508" s="24">
        <v>44.18</v>
      </c>
      <c r="BL1508">
        <v>1</v>
      </c>
      <c r="BM1508">
        <v>0</v>
      </c>
      <c r="BN1508" s="179">
        <v>0</v>
      </c>
      <c r="BO1508" s="179">
        <v>0</v>
      </c>
      <c r="BP1508" s="179">
        <v>0</v>
      </c>
      <c r="BQ1508" s="179">
        <v>0</v>
      </c>
      <c r="BR1508" s="179">
        <v>0</v>
      </c>
      <c r="BS1508" s="17">
        <v>0</v>
      </c>
      <c r="BT1508" s="179">
        <v>0</v>
      </c>
      <c r="BU1508" s="179">
        <v>0</v>
      </c>
      <c r="BV1508" s="179">
        <v>0</v>
      </c>
      <c r="BW1508" s="17">
        <v>1</v>
      </c>
      <c r="BX1508" s="179">
        <v>0</v>
      </c>
      <c r="BY1508" s="179">
        <v>0</v>
      </c>
      <c r="BZ1508" s="179">
        <v>0</v>
      </c>
      <c r="CA1508" s="179">
        <v>0</v>
      </c>
      <c r="CB1508" s="17">
        <v>0</v>
      </c>
      <c r="CC1508" s="179">
        <v>1</v>
      </c>
      <c r="CD1508" s="179">
        <v>1</v>
      </c>
      <c r="CE1508" s="179">
        <v>0</v>
      </c>
      <c r="CF1508" s="179">
        <v>0</v>
      </c>
      <c r="CG1508" s="179">
        <v>0</v>
      </c>
      <c r="CH1508" s="179">
        <v>0</v>
      </c>
      <c r="CI1508" s="179">
        <v>0</v>
      </c>
      <c r="CJ1508" s="179">
        <v>0</v>
      </c>
      <c r="CK1508" s="179">
        <v>0</v>
      </c>
      <c r="CL1508" s="179">
        <v>1</v>
      </c>
      <c r="CM1508" s="17">
        <v>0</v>
      </c>
      <c r="CX1508" s="33" t="s">
        <v>85</v>
      </c>
    </row>
    <row r="1509" spans="1:102" x14ac:dyDescent="0.25">
      <c r="A1509">
        <v>1508</v>
      </c>
      <c r="B1509">
        <v>95</v>
      </c>
      <c r="C1509" s="24" t="s">
        <v>4353</v>
      </c>
      <c r="D1509" s="12">
        <v>10.9</v>
      </c>
      <c r="E1509" s="13">
        <v>0.2</v>
      </c>
      <c r="F1509" s="7">
        <f t="shared" si="416"/>
        <v>54.5</v>
      </c>
      <c r="G1509" s="7">
        <f t="shared" si="407"/>
        <v>10.700000000000001</v>
      </c>
      <c r="H1509" s="15">
        <f t="shared" si="408"/>
        <v>11.1</v>
      </c>
      <c r="I1509" s="11">
        <f t="shared" si="420"/>
        <v>0.48757497423835405</v>
      </c>
      <c r="J1509" s="32">
        <f t="shared" si="421"/>
        <v>8.9463298025386061E-3</v>
      </c>
      <c r="K1509" s="32">
        <f t="shared" si="422"/>
        <v>111.77768113536798</v>
      </c>
      <c r="L1509" s="8">
        <v>0</v>
      </c>
      <c r="M1509" s="9">
        <v>1</v>
      </c>
      <c r="N1509" s="8">
        <v>0</v>
      </c>
      <c r="O1509" s="9">
        <v>0</v>
      </c>
      <c r="P1509" s="9">
        <v>0</v>
      </c>
      <c r="Q1509" s="9">
        <v>0</v>
      </c>
      <c r="R1509" s="9">
        <v>1</v>
      </c>
      <c r="S1509" s="8">
        <v>9550</v>
      </c>
      <c r="T1509" s="9">
        <v>25</v>
      </c>
      <c r="U1509" s="9">
        <f t="shared" si="417"/>
        <v>9524</v>
      </c>
      <c r="V1509" s="9">
        <f t="shared" si="412"/>
        <v>16</v>
      </c>
      <c r="W1509" s="7">
        <f t="shared" ref="W1509:W1523" si="423">AK1509*0+AL1509*6+AM1509*12+AN1509*15</f>
        <v>11.3163</v>
      </c>
      <c r="X1509" s="7">
        <f t="shared" ref="X1509:X1523" si="424">BK1509-W1509-6</f>
        <v>26.863700000000001</v>
      </c>
      <c r="Y1509" s="9">
        <v>1</v>
      </c>
      <c r="Z1509" s="9">
        <v>0</v>
      </c>
      <c r="AA1509" s="9">
        <v>0</v>
      </c>
      <c r="AB1509" s="9">
        <v>0</v>
      </c>
      <c r="AC1509" s="9">
        <v>0</v>
      </c>
      <c r="AD1509" s="29">
        <v>1</v>
      </c>
      <c r="AE1509" s="187">
        <v>0</v>
      </c>
      <c r="AF1509" s="9">
        <v>1</v>
      </c>
      <c r="AG1509" s="29">
        <v>0</v>
      </c>
      <c r="AH1509" s="9">
        <v>0</v>
      </c>
      <c r="AI1509" s="29">
        <v>1</v>
      </c>
      <c r="AJ1509" s="20">
        <v>2000</v>
      </c>
      <c r="AK1509" s="32">
        <v>6.8599999999999994E-2</v>
      </c>
      <c r="AL1509" s="32">
        <v>6.8599999999999994E-2</v>
      </c>
      <c r="AM1509" s="32">
        <f t="shared" ref="AM1509:AM1520" si="425">1-AL1509-AK1509-AN1509</f>
        <v>0.67910000000000004</v>
      </c>
      <c r="AN1509" s="42">
        <v>0.1837</v>
      </c>
      <c r="AO1509" s="41">
        <v>0.50700000000000001</v>
      </c>
      <c r="AP1509" s="17">
        <f t="shared" ref="AP1509:AP1511" si="426">1-AO1509</f>
        <v>0.49299999999999999</v>
      </c>
      <c r="AQ1509" s="183">
        <v>0</v>
      </c>
      <c r="AR1509" s="39">
        <v>1</v>
      </c>
      <c r="AS1509" t="s">
        <v>98</v>
      </c>
      <c r="AT1509" s="39" t="s">
        <v>98</v>
      </c>
      <c r="AV1509" s="17"/>
      <c r="AW1509" t="s">
        <v>98</v>
      </c>
      <c r="AX1509" s="17" t="s">
        <v>98</v>
      </c>
      <c r="AY1509" s="17" t="s">
        <v>329</v>
      </c>
      <c r="BE1509" s="17"/>
      <c r="BH1509" s="17"/>
      <c r="BK1509" s="24">
        <v>44.18</v>
      </c>
      <c r="BL1509">
        <v>0</v>
      </c>
      <c r="BM1509">
        <v>0</v>
      </c>
      <c r="BN1509" s="179">
        <v>0</v>
      </c>
      <c r="BO1509" s="179">
        <v>0</v>
      </c>
      <c r="BP1509" s="179">
        <v>0</v>
      </c>
      <c r="BQ1509" s="179">
        <v>1</v>
      </c>
      <c r="BR1509" s="179">
        <v>0</v>
      </c>
      <c r="BS1509" s="17">
        <v>0</v>
      </c>
      <c r="BT1509" s="179">
        <v>0</v>
      </c>
      <c r="BU1509" s="179">
        <v>0</v>
      </c>
      <c r="BV1509" s="179">
        <v>0</v>
      </c>
      <c r="BW1509" s="17">
        <v>1</v>
      </c>
      <c r="BX1509" s="179">
        <v>0</v>
      </c>
      <c r="BY1509" s="179">
        <v>0</v>
      </c>
      <c r="BZ1509" s="179">
        <v>0</v>
      </c>
      <c r="CA1509" s="179">
        <v>0</v>
      </c>
      <c r="CB1509" s="17">
        <v>0</v>
      </c>
      <c r="CC1509" s="179">
        <v>1</v>
      </c>
      <c r="CD1509" s="179">
        <v>1</v>
      </c>
      <c r="CE1509" s="179">
        <v>0</v>
      </c>
      <c r="CF1509" s="179">
        <v>0</v>
      </c>
      <c r="CG1509" s="179">
        <v>0</v>
      </c>
      <c r="CH1509" s="179">
        <v>0</v>
      </c>
      <c r="CI1509" s="179">
        <v>0</v>
      </c>
      <c r="CJ1509" s="179">
        <v>0</v>
      </c>
      <c r="CK1509" s="179">
        <v>0</v>
      </c>
      <c r="CL1509" s="179">
        <v>1</v>
      </c>
      <c r="CM1509" s="17">
        <v>0</v>
      </c>
      <c r="CX1509" s="33" t="s">
        <v>85</v>
      </c>
    </row>
    <row r="1510" spans="1:102" x14ac:dyDescent="0.25">
      <c r="A1510">
        <v>1509</v>
      </c>
      <c r="B1510">
        <v>95</v>
      </c>
      <c r="C1510" s="24" t="s">
        <v>4353</v>
      </c>
      <c r="D1510" s="12">
        <v>10.3</v>
      </c>
      <c r="E1510" s="13">
        <v>0.2</v>
      </c>
      <c r="F1510" s="7">
        <f t="shared" si="416"/>
        <v>51.5</v>
      </c>
      <c r="G1510" s="7">
        <f t="shared" si="407"/>
        <v>10.100000000000001</v>
      </c>
      <c r="H1510" s="15">
        <f t="shared" si="408"/>
        <v>10.5</v>
      </c>
      <c r="I1510" s="11">
        <f t="shared" si="420"/>
        <v>0.46671359407385749</v>
      </c>
      <c r="J1510" s="32">
        <f t="shared" si="421"/>
        <v>9.062399884929271E-3</v>
      </c>
      <c r="K1510" s="32">
        <f t="shared" si="422"/>
        <v>110.34604659887006</v>
      </c>
      <c r="L1510" s="8">
        <v>0</v>
      </c>
      <c r="M1510" s="9">
        <v>1</v>
      </c>
      <c r="N1510" s="8">
        <v>0</v>
      </c>
      <c r="O1510" s="9">
        <v>0</v>
      </c>
      <c r="P1510" s="9">
        <v>0</v>
      </c>
      <c r="Q1510" s="9">
        <v>0</v>
      </c>
      <c r="R1510" s="9">
        <v>1</v>
      </c>
      <c r="S1510" s="8">
        <v>9550</v>
      </c>
      <c r="T1510" s="9">
        <v>25</v>
      </c>
      <c r="U1510" s="9">
        <f t="shared" si="417"/>
        <v>9524</v>
      </c>
      <c r="V1510" s="9">
        <f t="shared" si="412"/>
        <v>16</v>
      </c>
      <c r="W1510" s="7">
        <f t="shared" si="423"/>
        <v>11.3163</v>
      </c>
      <c r="X1510" s="7">
        <f t="shared" si="424"/>
        <v>26.863700000000001</v>
      </c>
      <c r="Y1510" s="9">
        <v>1</v>
      </c>
      <c r="Z1510" s="9">
        <v>0</v>
      </c>
      <c r="AA1510" s="9">
        <v>0</v>
      </c>
      <c r="AB1510" s="9">
        <v>0</v>
      </c>
      <c r="AC1510" s="9">
        <v>0</v>
      </c>
      <c r="AD1510" s="29">
        <v>1</v>
      </c>
      <c r="AE1510" s="187">
        <v>0</v>
      </c>
      <c r="AF1510" s="9">
        <v>1</v>
      </c>
      <c r="AG1510" s="29">
        <v>0</v>
      </c>
      <c r="AH1510" s="9">
        <v>0</v>
      </c>
      <c r="AI1510" s="29">
        <v>1</v>
      </c>
      <c r="AJ1510" s="20">
        <v>2000</v>
      </c>
      <c r="AK1510" s="32">
        <v>6.8599999999999994E-2</v>
      </c>
      <c r="AL1510" s="32">
        <v>6.8599999999999994E-2</v>
      </c>
      <c r="AM1510" s="32">
        <f t="shared" si="425"/>
        <v>0.67910000000000004</v>
      </c>
      <c r="AN1510" s="42">
        <v>0.1837</v>
      </c>
      <c r="AO1510" s="41">
        <v>0.50700000000000001</v>
      </c>
      <c r="AP1510" s="17">
        <f t="shared" si="426"/>
        <v>0.49299999999999999</v>
      </c>
      <c r="AQ1510" s="183">
        <v>0</v>
      </c>
      <c r="AR1510" s="39">
        <v>1</v>
      </c>
      <c r="AS1510" t="s">
        <v>98</v>
      </c>
      <c r="AT1510" s="39" t="s">
        <v>98</v>
      </c>
      <c r="AV1510" s="17"/>
      <c r="AW1510" t="s">
        <v>98</v>
      </c>
      <c r="AX1510" s="17" t="s">
        <v>98</v>
      </c>
      <c r="AY1510" s="17" t="s">
        <v>329</v>
      </c>
      <c r="BE1510" s="17"/>
      <c r="BH1510" s="17"/>
      <c r="BK1510" s="24">
        <v>44.18</v>
      </c>
      <c r="BL1510">
        <v>1</v>
      </c>
      <c r="BM1510">
        <v>0</v>
      </c>
      <c r="BN1510" s="179">
        <v>0</v>
      </c>
      <c r="BO1510" s="179">
        <v>0</v>
      </c>
      <c r="BP1510" s="179">
        <v>0</v>
      </c>
      <c r="BQ1510" s="179">
        <v>0</v>
      </c>
      <c r="BR1510" s="179">
        <v>0</v>
      </c>
      <c r="BS1510" s="17">
        <v>0</v>
      </c>
      <c r="BT1510" s="179">
        <v>0</v>
      </c>
      <c r="BU1510" s="179">
        <v>0</v>
      </c>
      <c r="BV1510" s="179">
        <v>0</v>
      </c>
      <c r="BW1510" s="17">
        <v>1</v>
      </c>
      <c r="BX1510" s="179">
        <v>0</v>
      </c>
      <c r="BY1510" s="179">
        <v>0</v>
      </c>
      <c r="BZ1510" s="179">
        <v>0</v>
      </c>
      <c r="CA1510" s="179">
        <v>0</v>
      </c>
      <c r="CB1510" s="17">
        <v>0</v>
      </c>
      <c r="CC1510" s="179">
        <v>1</v>
      </c>
      <c r="CD1510" s="179">
        <v>1</v>
      </c>
      <c r="CE1510" s="179">
        <v>0</v>
      </c>
      <c r="CF1510" s="179">
        <v>0</v>
      </c>
      <c r="CG1510" s="179">
        <v>0</v>
      </c>
      <c r="CH1510" s="179">
        <v>0</v>
      </c>
      <c r="CI1510" s="179">
        <v>0</v>
      </c>
      <c r="CJ1510" s="179">
        <v>0</v>
      </c>
      <c r="CK1510" s="179">
        <v>0</v>
      </c>
      <c r="CL1510" s="179">
        <v>1</v>
      </c>
      <c r="CM1510" s="17">
        <v>0</v>
      </c>
      <c r="CX1510" s="33" t="s">
        <v>85</v>
      </c>
    </row>
    <row r="1511" spans="1:102" x14ac:dyDescent="0.25">
      <c r="A1511">
        <v>1510</v>
      </c>
      <c r="B1511">
        <v>95</v>
      </c>
      <c r="C1511" s="24" t="s">
        <v>4353</v>
      </c>
      <c r="D1511" s="12">
        <v>10.199999999999999</v>
      </c>
      <c r="E1511" s="13">
        <v>0.3</v>
      </c>
      <c r="F1511" s="7">
        <f t="shared" si="416"/>
        <v>34</v>
      </c>
      <c r="G1511" s="7">
        <f t="shared" si="407"/>
        <v>9.8999999999999986</v>
      </c>
      <c r="H1511" s="15">
        <f t="shared" si="408"/>
        <v>10.5</v>
      </c>
      <c r="I1511" s="11">
        <f t="shared" si="420"/>
        <v>0.32899802487937801</v>
      </c>
      <c r="J1511" s="32">
        <f t="shared" si="421"/>
        <v>9.6764124964522948E-3</v>
      </c>
      <c r="K1511" s="32">
        <f t="shared" si="422"/>
        <v>103.3440854621105</v>
      </c>
      <c r="L1511" s="8">
        <v>0</v>
      </c>
      <c r="M1511" s="9">
        <v>1</v>
      </c>
      <c r="N1511" s="8">
        <v>0</v>
      </c>
      <c r="O1511" s="9">
        <v>0</v>
      </c>
      <c r="P1511" s="9">
        <v>0</v>
      </c>
      <c r="Q1511" s="9">
        <v>0</v>
      </c>
      <c r="R1511" s="9">
        <v>1</v>
      </c>
      <c r="S1511" s="8">
        <v>9550</v>
      </c>
      <c r="T1511" s="9">
        <v>25</v>
      </c>
      <c r="U1511" s="9">
        <f t="shared" si="417"/>
        <v>9524</v>
      </c>
      <c r="V1511" s="9">
        <f t="shared" si="412"/>
        <v>16</v>
      </c>
      <c r="W1511" s="7">
        <f t="shared" si="423"/>
        <v>11.3163</v>
      </c>
      <c r="X1511" s="7">
        <f t="shared" si="424"/>
        <v>26.863700000000001</v>
      </c>
      <c r="Y1511" s="9">
        <v>1</v>
      </c>
      <c r="Z1511" s="9">
        <v>0</v>
      </c>
      <c r="AA1511" s="9">
        <v>0</v>
      </c>
      <c r="AB1511" s="9">
        <v>0</v>
      </c>
      <c r="AC1511" s="9">
        <v>0</v>
      </c>
      <c r="AD1511" s="29">
        <v>1</v>
      </c>
      <c r="AE1511" s="187">
        <v>0</v>
      </c>
      <c r="AF1511" s="9">
        <v>1</v>
      </c>
      <c r="AG1511" s="29">
        <v>0</v>
      </c>
      <c r="AH1511" s="9">
        <v>0</v>
      </c>
      <c r="AI1511" s="29">
        <v>1</v>
      </c>
      <c r="AJ1511" s="20">
        <v>2000</v>
      </c>
      <c r="AK1511" s="32">
        <v>6.8599999999999994E-2</v>
      </c>
      <c r="AL1511" s="32">
        <v>6.8599999999999994E-2</v>
      </c>
      <c r="AM1511" s="32">
        <f t="shared" si="425"/>
        <v>0.67910000000000004</v>
      </c>
      <c r="AN1511" s="42">
        <v>0.1837</v>
      </c>
      <c r="AO1511" s="41">
        <v>0.50700000000000001</v>
      </c>
      <c r="AP1511" s="17">
        <f t="shared" si="426"/>
        <v>0.49299999999999999</v>
      </c>
      <c r="AQ1511" s="183">
        <v>0</v>
      </c>
      <c r="AR1511" s="39">
        <v>1</v>
      </c>
      <c r="AS1511" t="s">
        <v>98</v>
      </c>
      <c r="AT1511" s="39" t="s">
        <v>98</v>
      </c>
      <c r="AV1511" s="17"/>
      <c r="AW1511" t="s">
        <v>98</v>
      </c>
      <c r="AX1511" s="17" t="s">
        <v>98</v>
      </c>
      <c r="AY1511" s="17" t="s">
        <v>329</v>
      </c>
      <c r="BE1511" s="17"/>
      <c r="BH1511" s="17"/>
      <c r="BK1511" s="24">
        <v>44.18</v>
      </c>
      <c r="BL1511">
        <v>0</v>
      </c>
      <c r="BM1511">
        <v>0</v>
      </c>
      <c r="BN1511" s="179">
        <v>0</v>
      </c>
      <c r="BO1511" s="179">
        <v>0</v>
      </c>
      <c r="BP1511" s="179">
        <v>0</v>
      </c>
      <c r="BQ1511" s="179">
        <v>1</v>
      </c>
      <c r="BR1511" s="179">
        <v>0</v>
      </c>
      <c r="BS1511" s="17">
        <v>0</v>
      </c>
      <c r="BT1511" s="179">
        <v>0</v>
      </c>
      <c r="BU1511" s="179">
        <v>0</v>
      </c>
      <c r="BV1511" s="179">
        <v>0</v>
      </c>
      <c r="BW1511" s="17">
        <v>1</v>
      </c>
      <c r="BX1511" s="179">
        <v>0</v>
      </c>
      <c r="BY1511" s="179">
        <v>0</v>
      </c>
      <c r="BZ1511" s="179">
        <v>0</v>
      </c>
      <c r="CA1511" s="179">
        <v>0</v>
      </c>
      <c r="CB1511" s="17">
        <v>0</v>
      </c>
      <c r="CC1511" s="179">
        <v>1</v>
      </c>
      <c r="CD1511" s="179">
        <v>1</v>
      </c>
      <c r="CE1511" s="179">
        <v>0</v>
      </c>
      <c r="CF1511" s="179">
        <v>0</v>
      </c>
      <c r="CG1511" s="179">
        <v>0</v>
      </c>
      <c r="CH1511" s="179">
        <v>0</v>
      </c>
      <c r="CI1511" s="179">
        <v>0</v>
      </c>
      <c r="CJ1511" s="179">
        <v>0</v>
      </c>
      <c r="CK1511" s="179">
        <v>0</v>
      </c>
      <c r="CL1511" s="179">
        <v>1</v>
      </c>
      <c r="CM1511" s="17">
        <v>0</v>
      </c>
      <c r="CX1511" s="33" t="s">
        <v>85</v>
      </c>
    </row>
    <row r="1512" spans="1:102" x14ac:dyDescent="0.25">
      <c r="A1512">
        <v>1511</v>
      </c>
      <c r="B1512">
        <v>95</v>
      </c>
      <c r="C1512" s="24" t="s">
        <v>4353</v>
      </c>
      <c r="D1512" s="12">
        <v>6.41</v>
      </c>
      <c r="E1512" s="13">
        <v>0.2</v>
      </c>
      <c r="F1512" s="7">
        <f t="shared" si="416"/>
        <v>32.049999999999997</v>
      </c>
      <c r="G1512" s="7">
        <f t="shared" si="407"/>
        <v>6.21</v>
      </c>
      <c r="H1512" s="15">
        <f t="shared" si="408"/>
        <v>6.61</v>
      </c>
      <c r="I1512" s="11">
        <f t="shared" si="420"/>
        <v>0.30555417124511469</v>
      </c>
      <c r="J1512" s="32">
        <f t="shared" si="421"/>
        <v>9.5336714897071659E-3</v>
      </c>
      <c r="K1512" s="32">
        <f t="shared" si="422"/>
        <v>104.89138429823491</v>
      </c>
      <c r="L1512" s="8">
        <v>0</v>
      </c>
      <c r="M1512" s="9">
        <v>1</v>
      </c>
      <c r="N1512" s="8">
        <v>0</v>
      </c>
      <c r="O1512" s="9">
        <v>0</v>
      </c>
      <c r="P1512" s="9">
        <v>0</v>
      </c>
      <c r="Q1512" s="9">
        <v>0</v>
      </c>
      <c r="R1512" s="9">
        <v>1</v>
      </c>
      <c r="S1512" s="8">
        <v>10001</v>
      </c>
      <c r="T1512" s="9">
        <v>25</v>
      </c>
      <c r="U1512" s="9">
        <f t="shared" ref="U1512:U1521" si="427">S1512-T1512-1</f>
        <v>9975</v>
      </c>
      <c r="V1512" s="9">
        <f t="shared" si="412"/>
        <v>16</v>
      </c>
      <c r="W1512" s="7">
        <f t="shared" si="423"/>
        <v>11.3163</v>
      </c>
      <c r="X1512" s="7">
        <f t="shared" si="424"/>
        <v>26.863700000000001</v>
      </c>
      <c r="Y1512" s="9">
        <v>1</v>
      </c>
      <c r="Z1512" s="9">
        <v>0</v>
      </c>
      <c r="AA1512" s="9">
        <v>0</v>
      </c>
      <c r="AB1512" s="9">
        <v>0</v>
      </c>
      <c r="AC1512" s="9">
        <v>0</v>
      </c>
      <c r="AD1512" s="29">
        <v>1</v>
      </c>
      <c r="AE1512" s="187">
        <v>0</v>
      </c>
      <c r="AF1512" s="9">
        <v>1</v>
      </c>
      <c r="AG1512" s="29">
        <v>0</v>
      </c>
      <c r="AH1512" s="9">
        <v>0</v>
      </c>
      <c r="AI1512" s="29">
        <v>1</v>
      </c>
      <c r="AJ1512" s="20">
        <v>2000</v>
      </c>
      <c r="AK1512" s="32">
        <v>6.8599999999999994E-2</v>
      </c>
      <c r="AL1512" s="32">
        <v>6.8599999999999994E-2</v>
      </c>
      <c r="AM1512" s="32">
        <f t="shared" si="425"/>
        <v>0.67910000000000004</v>
      </c>
      <c r="AN1512" s="42">
        <v>0.1837</v>
      </c>
      <c r="AO1512" s="41">
        <v>1</v>
      </c>
      <c r="AP1512" s="17">
        <f>1-AO1512</f>
        <v>0</v>
      </c>
      <c r="AQ1512" s="183">
        <v>1</v>
      </c>
      <c r="AR1512" s="39">
        <f>1-AQ1512</f>
        <v>0</v>
      </c>
      <c r="AS1512" t="s">
        <v>98</v>
      </c>
      <c r="AT1512" s="39" t="s">
        <v>98</v>
      </c>
      <c r="AV1512" s="17"/>
      <c r="AW1512" t="s">
        <v>98</v>
      </c>
      <c r="AX1512" s="17" t="s">
        <v>98</v>
      </c>
      <c r="AY1512" s="17" t="s">
        <v>329</v>
      </c>
      <c r="BE1512" s="17"/>
      <c r="BH1512" s="17"/>
      <c r="BK1512" s="24">
        <v>44.18</v>
      </c>
      <c r="BL1512">
        <v>1</v>
      </c>
      <c r="BM1512">
        <v>0</v>
      </c>
      <c r="BN1512" s="179">
        <v>0</v>
      </c>
      <c r="BO1512" s="179">
        <v>0</v>
      </c>
      <c r="BP1512" s="179">
        <v>0</v>
      </c>
      <c r="BQ1512" s="179">
        <v>0</v>
      </c>
      <c r="BR1512" s="179">
        <v>0</v>
      </c>
      <c r="BS1512" s="17">
        <v>0</v>
      </c>
      <c r="BT1512" s="179">
        <v>0</v>
      </c>
      <c r="BU1512" s="179">
        <v>0</v>
      </c>
      <c r="BV1512" s="179">
        <v>0</v>
      </c>
      <c r="BW1512" s="17">
        <v>1</v>
      </c>
      <c r="BX1512" s="179">
        <v>0</v>
      </c>
      <c r="BY1512" s="179">
        <v>0</v>
      </c>
      <c r="BZ1512" s="179">
        <v>0</v>
      </c>
      <c r="CA1512" s="179">
        <v>0</v>
      </c>
      <c r="CB1512" s="17">
        <v>0</v>
      </c>
      <c r="CC1512" s="179">
        <v>1</v>
      </c>
      <c r="CD1512" s="179">
        <v>1</v>
      </c>
      <c r="CE1512" s="179">
        <v>0</v>
      </c>
      <c r="CF1512" s="179">
        <v>0</v>
      </c>
      <c r="CG1512" s="179">
        <v>0</v>
      </c>
      <c r="CH1512" s="179">
        <v>0</v>
      </c>
      <c r="CI1512" s="179">
        <v>0</v>
      </c>
      <c r="CJ1512" s="179">
        <v>0</v>
      </c>
      <c r="CK1512" s="179">
        <v>0</v>
      </c>
      <c r="CL1512" s="179">
        <v>1</v>
      </c>
      <c r="CM1512" s="17">
        <v>0</v>
      </c>
      <c r="CX1512" s="33" t="s">
        <v>85</v>
      </c>
    </row>
    <row r="1513" spans="1:102" x14ac:dyDescent="0.25">
      <c r="A1513">
        <v>1512</v>
      </c>
      <c r="B1513">
        <v>95</v>
      </c>
      <c r="C1513" s="24" t="s">
        <v>4353</v>
      </c>
      <c r="D1513" s="12">
        <v>10.27</v>
      </c>
      <c r="E1513" s="13">
        <v>0.2</v>
      </c>
      <c r="F1513" s="7">
        <f t="shared" si="416"/>
        <v>51.349999999999994</v>
      </c>
      <c r="G1513" s="7">
        <f t="shared" si="407"/>
        <v>10.07</v>
      </c>
      <c r="H1513" s="15">
        <f t="shared" si="408"/>
        <v>10.469999999999999</v>
      </c>
      <c r="I1513" s="11">
        <f t="shared" si="420"/>
        <v>0.46564932009160293</v>
      </c>
      <c r="J1513" s="32">
        <f t="shared" si="421"/>
        <v>9.0681464477429998E-3</v>
      </c>
      <c r="K1513" s="32">
        <f t="shared" si="422"/>
        <v>110.27611935500812</v>
      </c>
      <c r="L1513" s="8">
        <v>0</v>
      </c>
      <c r="M1513" s="9">
        <v>1</v>
      </c>
      <c r="N1513" s="8">
        <v>0</v>
      </c>
      <c r="O1513" s="9">
        <v>0</v>
      </c>
      <c r="P1513" s="9">
        <v>0</v>
      </c>
      <c r="Q1513" s="9">
        <v>0</v>
      </c>
      <c r="R1513" s="9">
        <v>1</v>
      </c>
      <c r="S1513" s="8">
        <v>9550</v>
      </c>
      <c r="T1513" s="9">
        <v>25</v>
      </c>
      <c r="U1513" s="9">
        <f t="shared" si="427"/>
        <v>9524</v>
      </c>
      <c r="V1513" s="9">
        <f t="shared" si="412"/>
        <v>16</v>
      </c>
      <c r="W1513" s="7">
        <f t="shared" si="423"/>
        <v>11.3163</v>
      </c>
      <c r="X1513" s="7">
        <f t="shared" si="424"/>
        <v>26.863700000000001</v>
      </c>
      <c r="Y1513" s="9">
        <v>1</v>
      </c>
      <c r="Z1513" s="9">
        <v>0</v>
      </c>
      <c r="AA1513" s="9">
        <v>0</v>
      </c>
      <c r="AB1513" s="9">
        <v>0</v>
      </c>
      <c r="AC1513" s="9">
        <v>0</v>
      </c>
      <c r="AD1513" s="29">
        <v>1</v>
      </c>
      <c r="AE1513" s="187">
        <v>0</v>
      </c>
      <c r="AF1513" s="9">
        <v>1</v>
      </c>
      <c r="AG1513" s="29">
        <v>0</v>
      </c>
      <c r="AH1513" s="9">
        <v>0</v>
      </c>
      <c r="AI1513" s="29">
        <v>1</v>
      </c>
      <c r="AJ1513" s="20">
        <v>2000</v>
      </c>
      <c r="AK1513" s="32">
        <v>6.8599999999999994E-2</v>
      </c>
      <c r="AL1513" s="32">
        <v>6.8599999999999994E-2</v>
      </c>
      <c r="AM1513" s="32">
        <f t="shared" si="425"/>
        <v>0.67910000000000004</v>
      </c>
      <c r="AN1513" s="42">
        <v>0.1837</v>
      </c>
      <c r="AO1513" s="41">
        <v>1</v>
      </c>
      <c r="AP1513" s="17">
        <f t="shared" ref="AP1513:AP1519" si="428">1-AO1513</f>
        <v>0</v>
      </c>
      <c r="AQ1513" s="183">
        <v>0</v>
      </c>
      <c r="AR1513" s="39">
        <f t="shared" ref="AR1513:AR1535" si="429">1-AQ1513</f>
        <v>1</v>
      </c>
      <c r="AS1513" t="s">
        <v>98</v>
      </c>
      <c r="AT1513" s="39" t="s">
        <v>98</v>
      </c>
      <c r="AV1513" s="17"/>
      <c r="AW1513" t="s">
        <v>98</v>
      </c>
      <c r="AX1513" s="17" t="s">
        <v>98</v>
      </c>
      <c r="AY1513" s="17" t="s">
        <v>329</v>
      </c>
      <c r="BE1513" s="17"/>
      <c r="BH1513" s="17"/>
      <c r="BK1513" s="24">
        <v>44.18</v>
      </c>
      <c r="BL1513">
        <v>1</v>
      </c>
      <c r="BM1513">
        <v>0</v>
      </c>
      <c r="BN1513" s="179">
        <v>0</v>
      </c>
      <c r="BO1513" s="179">
        <v>0</v>
      </c>
      <c r="BP1513" s="179">
        <v>0</v>
      </c>
      <c r="BQ1513" s="179">
        <v>0</v>
      </c>
      <c r="BR1513" s="179">
        <v>0</v>
      </c>
      <c r="BS1513" s="17">
        <v>0</v>
      </c>
      <c r="BT1513" s="179">
        <v>0</v>
      </c>
      <c r="BU1513" s="179">
        <v>0</v>
      </c>
      <c r="BV1513" s="179">
        <v>0</v>
      </c>
      <c r="BW1513" s="17">
        <v>1</v>
      </c>
      <c r="BX1513" s="179">
        <v>0</v>
      </c>
      <c r="BY1513" s="179">
        <v>0</v>
      </c>
      <c r="BZ1513" s="179">
        <v>0</v>
      </c>
      <c r="CA1513" s="179">
        <v>0</v>
      </c>
      <c r="CB1513" s="17">
        <v>0</v>
      </c>
      <c r="CC1513" s="179">
        <v>1</v>
      </c>
      <c r="CD1513" s="179">
        <v>1</v>
      </c>
      <c r="CE1513" s="179">
        <v>0</v>
      </c>
      <c r="CF1513" s="179">
        <v>0</v>
      </c>
      <c r="CG1513" s="179">
        <v>0</v>
      </c>
      <c r="CH1513" s="179">
        <v>0</v>
      </c>
      <c r="CI1513" s="179">
        <v>0</v>
      </c>
      <c r="CJ1513" s="179">
        <v>0</v>
      </c>
      <c r="CK1513" s="179">
        <v>0</v>
      </c>
      <c r="CL1513" s="179">
        <v>1</v>
      </c>
      <c r="CM1513" s="17">
        <v>0</v>
      </c>
      <c r="CX1513" s="33" t="s">
        <v>85</v>
      </c>
    </row>
    <row r="1514" spans="1:102" x14ac:dyDescent="0.25">
      <c r="A1514">
        <v>1513</v>
      </c>
      <c r="B1514">
        <v>95</v>
      </c>
      <c r="C1514" s="24" t="s">
        <v>4353</v>
      </c>
      <c r="D1514" s="12">
        <v>6.91</v>
      </c>
      <c r="E1514" s="13">
        <v>0.3</v>
      </c>
      <c r="F1514" s="7">
        <f t="shared" si="416"/>
        <v>23.033333333333335</v>
      </c>
      <c r="G1514" s="7">
        <f t="shared" si="407"/>
        <v>6.61</v>
      </c>
      <c r="H1514" s="15">
        <f t="shared" si="408"/>
        <v>7.21</v>
      </c>
      <c r="I1514" s="11">
        <f t="shared" si="420"/>
        <v>0.22472309996116707</v>
      </c>
      <c r="J1514" s="32">
        <f t="shared" si="421"/>
        <v>9.7564298101809142E-3</v>
      </c>
      <c r="K1514" s="32">
        <f t="shared" si="422"/>
        <v>102.49650942566018</v>
      </c>
      <c r="L1514" s="8">
        <v>0</v>
      </c>
      <c r="M1514" s="9">
        <v>1</v>
      </c>
      <c r="N1514" s="8">
        <v>0</v>
      </c>
      <c r="O1514" s="9">
        <v>0</v>
      </c>
      <c r="P1514" s="9">
        <v>0</v>
      </c>
      <c r="Q1514" s="9">
        <v>0</v>
      </c>
      <c r="R1514" s="9">
        <v>1</v>
      </c>
      <c r="S1514" s="8">
        <v>10001</v>
      </c>
      <c r="T1514" s="9">
        <v>25</v>
      </c>
      <c r="U1514" s="9">
        <f t="shared" si="427"/>
        <v>9975</v>
      </c>
      <c r="V1514" s="9">
        <f t="shared" si="412"/>
        <v>16</v>
      </c>
      <c r="W1514" s="7">
        <f t="shared" si="423"/>
        <v>11.3163</v>
      </c>
      <c r="X1514" s="7">
        <f t="shared" si="424"/>
        <v>26.863700000000001</v>
      </c>
      <c r="Y1514" s="9">
        <v>1</v>
      </c>
      <c r="Z1514" s="9">
        <v>0</v>
      </c>
      <c r="AA1514" s="9">
        <v>0</v>
      </c>
      <c r="AB1514" s="9">
        <v>0</v>
      </c>
      <c r="AC1514" s="9">
        <v>0</v>
      </c>
      <c r="AD1514" s="29">
        <v>1</v>
      </c>
      <c r="AE1514" s="187">
        <v>0</v>
      </c>
      <c r="AF1514" s="9">
        <v>1</v>
      </c>
      <c r="AG1514" s="29">
        <v>0</v>
      </c>
      <c r="AH1514" s="9">
        <v>0</v>
      </c>
      <c r="AI1514" s="29">
        <v>1</v>
      </c>
      <c r="AJ1514" s="20">
        <v>2000</v>
      </c>
      <c r="AK1514" s="32">
        <v>6.8599999999999994E-2</v>
      </c>
      <c r="AL1514" s="32">
        <v>6.8599999999999994E-2</v>
      </c>
      <c r="AM1514" s="32">
        <f t="shared" si="425"/>
        <v>0.67910000000000004</v>
      </c>
      <c r="AN1514" s="42">
        <v>0.1837</v>
      </c>
      <c r="AO1514" s="41">
        <v>1</v>
      </c>
      <c r="AP1514" s="17">
        <f t="shared" si="428"/>
        <v>0</v>
      </c>
      <c r="AQ1514" s="183">
        <v>1</v>
      </c>
      <c r="AR1514" s="39">
        <f t="shared" si="429"/>
        <v>0</v>
      </c>
      <c r="AS1514" t="s">
        <v>98</v>
      </c>
      <c r="AT1514" s="39" t="s">
        <v>98</v>
      </c>
      <c r="AV1514" s="17"/>
      <c r="AW1514" t="s">
        <v>98</v>
      </c>
      <c r="AX1514" s="17" t="s">
        <v>98</v>
      </c>
      <c r="AY1514" s="17" t="s">
        <v>329</v>
      </c>
      <c r="BE1514" s="17"/>
      <c r="BH1514" s="17"/>
      <c r="BK1514" s="24">
        <v>44.18</v>
      </c>
      <c r="BL1514">
        <v>0</v>
      </c>
      <c r="BM1514">
        <v>0</v>
      </c>
      <c r="BN1514" s="179">
        <v>0</v>
      </c>
      <c r="BO1514" s="179">
        <v>0</v>
      </c>
      <c r="BP1514" s="179">
        <v>0</v>
      </c>
      <c r="BQ1514" s="179">
        <v>1</v>
      </c>
      <c r="BR1514" s="179">
        <v>0</v>
      </c>
      <c r="BS1514" s="17">
        <v>0</v>
      </c>
      <c r="BT1514" s="179">
        <v>0</v>
      </c>
      <c r="BU1514" s="179">
        <v>0</v>
      </c>
      <c r="BV1514" s="179">
        <v>0</v>
      </c>
      <c r="BW1514" s="17">
        <v>1</v>
      </c>
      <c r="BX1514" s="179">
        <v>0</v>
      </c>
      <c r="BY1514" s="179">
        <v>0</v>
      </c>
      <c r="BZ1514" s="179">
        <v>0</v>
      </c>
      <c r="CA1514" s="179">
        <v>0</v>
      </c>
      <c r="CB1514" s="17">
        <v>0</v>
      </c>
      <c r="CC1514" s="179">
        <v>1</v>
      </c>
      <c r="CD1514" s="179">
        <v>1</v>
      </c>
      <c r="CE1514" s="179">
        <v>0</v>
      </c>
      <c r="CF1514" s="179">
        <v>0</v>
      </c>
      <c r="CG1514" s="179">
        <v>0</v>
      </c>
      <c r="CH1514" s="179">
        <v>0</v>
      </c>
      <c r="CI1514" s="179">
        <v>0</v>
      </c>
      <c r="CJ1514" s="179">
        <v>0</v>
      </c>
      <c r="CK1514" s="179">
        <v>0</v>
      </c>
      <c r="CL1514" s="179">
        <v>1</v>
      </c>
      <c r="CM1514" s="17">
        <v>0</v>
      </c>
      <c r="CX1514" s="33" t="s">
        <v>85</v>
      </c>
    </row>
    <row r="1515" spans="1:102" x14ac:dyDescent="0.25">
      <c r="A1515">
        <v>1514</v>
      </c>
      <c r="B1515">
        <v>95</v>
      </c>
      <c r="C1515" s="24" t="s">
        <v>4353</v>
      </c>
      <c r="D1515" s="12">
        <v>10.32</v>
      </c>
      <c r="E1515" s="13">
        <v>0.2</v>
      </c>
      <c r="F1515" s="7">
        <f t="shared" si="416"/>
        <v>51.6</v>
      </c>
      <c r="G1515" s="7">
        <f t="shared" si="407"/>
        <v>10.120000000000001</v>
      </c>
      <c r="H1515" s="15">
        <f t="shared" si="408"/>
        <v>10.52</v>
      </c>
      <c r="I1515" s="11">
        <f t="shared" si="420"/>
        <v>0.46742198575187444</v>
      </c>
      <c r="J1515" s="32">
        <f t="shared" si="421"/>
        <v>9.0585656153464034E-3</v>
      </c>
      <c r="K1515" s="32">
        <f t="shared" si="422"/>
        <v>110.39275338535587</v>
      </c>
      <c r="L1515" s="8">
        <v>0</v>
      </c>
      <c r="M1515" s="9">
        <v>1</v>
      </c>
      <c r="N1515" s="8">
        <v>0</v>
      </c>
      <c r="O1515" s="9">
        <v>0</v>
      </c>
      <c r="P1515" s="9">
        <v>0</v>
      </c>
      <c r="Q1515" s="9">
        <v>0</v>
      </c>
      <c r="R1515" s="9">
        <v>1</v>
      </c>
      <c r="S1515" s="8">
        <v>9550</v>
      </c>
      <c r="T1515" s="9">
        <v>25</v>
      </c>
      <c r="U1515" s="9">
        <f t="shared" si="427"/>
        <v>9524</v>
      </c>
      <c r="V1515" s="9">
        <f t="shared" si="412"/>
        <v>16</v>
      </c>
      <c r="W1515" s="7">
        <f t="shared" si="423"/>
        <v>11.3163</v>
      </c>
      <c r="X1515" s="7">
        <f t="shared" si="424"/>
        <v>26.863700000000001</v>
      </c>
      <c r="Y1515" s="9">
        <v>1</v>
      </c>
      <c r="Z1515" s="9">
        <v>0</v>
      </c>
      <c r="AA1515" s="9">
        <v>0</v>
      </c>
      <c r="AB1515" s="9">
        <v>0</v>
      </c>
      <c r="AC1515" s="9">
        <v>0</v>
      </c>
      <c r="AD1515" s="29">
        <v>1</v>
      </c>
      <c r="AE1515" s="187">
        <v>0</v>
      </c>
      <c r="AF1515" s="9">
        <v>1</v>
      </c>
      <c r="AG1515" s="29">
        <v>0</v>
      </c>
      <c r="AH1515" s="9">
        <v>0</v>
      </c>
      <c r="AI1515" s="29">
        <v>1</v>
      </c>
      <c r="AJ1515" s="20">
        <v>2000</v>
      </c>
      <c r="AK1515" s="32">
        <v>6.8599999999999994E-2</v>
      </c>
      <c r="AL1515" s="32">
        <v>6.8599999999999994E-2</v>
      </c>
      <c r="AM1515" s="32">
        <f t="shared" si="425"/>
        <v>0.67910000000000004</v>
      </c>
      <c r="AN1515" s="42">
        <v>0.1837</v>
      </c>
      <c r="AO1515" s="41">
        <v>1</v>
      </c>
      <c r="AP1515" s="17">
        <f t="shared" si="428"/>
        <v>0</v>
      </c>
      <c r="AQ1515" s="183">
        <v>0</v>
      </c>
      <c r="AR1515" s="39">
        <f t="shared" si="429"/>
        <v>1</v>
      </c>
      <c r="AS1515" t="s">
        <v>98</v>
      </c>
      <c r="AT1515" s="39" t="s">
        <v>98</v>
      </c>
      <c r="AV1515" s="17"/>
      <c r="AW1515" t="s">
        <v>98</v>
      </c>
      <c r="AX1515" s="17" t="s">
        <v>98</v>
      </c>
      <c r="AY1515" s="17" t="s">
        <v>329</v>
      </c>
      <c r="BE1515" s="17"/>
      <c r="BH1515" s="17"/>
      <c r="BK1515" s="24">
        <v>44.18</v>
      </c>
      <c r="BL1515">
        <v>0</v>
      </c>
      <c r="BM1515">
        <v>0</v>
      </c>
      <c r="BN1515" s="179">
        <v>0</v>
      </c>
      <c r="BO1515" s="179">
        <v>0</v>
      </c>
      <c r="BP1515" s="179">
        <v>0</v>
      </c>
      <c r="BQ1515" s="179">
        <v>1</v>
      </c>
      <c r="BR1515" s="179">
        <v>0</v>
      </c>
      <c r="BS1515" s="17">
        <v>0</v>
      </c>
      <c r="BT1515" s="179">
        <v>0</v>
      </c>
      <c r="BU1515" s="179">
        <v>0</v>
      </c>
      <c r="BV1515" s="179">
        <v>0</v>
      </c>
      <c r="BW1515" s="17">
        <v>1</v>
      </c>
      <c r="BX1515" s="179">
        <v>0</v>
      </c>
      <c r="BY1515" s="179">
        <v>0</v>
      </c>
      <c r="BZ1515" s="179">
        <v>0</v>
      </c>
      <c r="CA1515" s="179">
        <v>0</v>
      </c>
      <c r="CB1515" s="17">
        <v>0</v>
      </c>
      <c r="CC1515" s="179">
        <v>1</v>
      </c>
      <c r="CD1515" s="179">
        <v>1</v>
      </c>
      <c r="CE1515" s="179">
        <v>0</v>
      </c>
      <c r="CF1515" s="179">
        <v>0</v>
      </c>
      <c r="CG1515" s="179">
        <v>0</v>
      </c>
      <c r="CH1515" s="179">
        <v>0</v>
      </c>
      <c r="CI1515" s="179">
        <v>0</v>
      </c>
      <c r="CJ1515" s="179">
        <v>0</v>
      </c>
      <c r="CK1515" s="179">
        <v>0</v>
      </c>
      <c r="CL1515" s="179">
        <v>1</v>
      </c>
      <c r="CM1515" s="17">
        <v>0</v>
      </c>
      <c r="CX1515" s="33" t="s">
        <v>85</v>
      </c>
    </row>
    <row r="1516" spans="1:102" x14ac:dyDescent="0.25">
      <c r="A1516">
        <v>1515</v>
      </c>
      <c r="B1516">
        <v>95</v>
      </c>
      <c r="C1516" s="24" t="s">
        <v>4353</v>
      </c>
      <c r="D1516" s="12">
        <v>5.14</v>
      </c>
      <c r="E1516" s="13">
        <v>0.8</v>
      </c>
      <c r="F1516" s="7">
        <f t="shared" si="416"/>
        <v>6.4249999999999989</v>
      </c>
      <c r="G1516" s="7">
        <f t="shared" si="407"/>
        <v>4.34</v>
      </c>
      <c r="H1516" s="15">
        <f t="shared" si="408"/>
        <v>5.9399999999999995</v>
      </c>
      <c r="I1516" s="11">
        <f t="shared" si="420"/>
        <v>0.15437039236807831</v>
      </c>
      <c r="J1516" s="32">
        <f t="shared" si="421"/>
        <v>2.4026520212930481E-2</v>
      </c>
      <c r="K1516" s="32">
        <f t="shared" si="422"/>
        <v>41.620675451030344</v>
      </c>
      <c r="L1516" s="8">
        <v>0</v>
      </c>
      <c r="M1516" s="9">
        <v>1</v>
      </c>
      <c r="N1516" s="8">
        <v>0</v>
      </c>
      <c r="O1516" s="9">
        <v>0</v>
      </c>
      <c r="P1516" s="9">
        <v>0</v>
      </c>
      <c r="Q1516" s="9">
        <v>0</v>
      </c>
      <c r="R1516" s="9">
        <v>1</v>
      </c>
      <c r="S1516" s="8">
        <v>1717</v>
      </c>
      <c r="T1516" s="9">
        <v>25</v>
      </c>
      <c r="U1516" s="9">
        <f t="shared" si="427"/>
        <v>1691</v>
      </c>
      <c r="V1516" s="9">
        <f t="shared" si="412"/>
        <v>16</v>
      </c>
      <c r="W1516" s="7">
        <f t="shared" si="423"/>
        <v>11.3163</v>
      </c>
      <c r="X1516" s="7">
        <f t="shared" si="424"/>
        <v>26.863700000000001</v>
      </c>
      <c r="Y1516" s="9">
        <v>1</v>
      </c>
      <c r="Z1516" s="9">
        <v>0</v>
      </c>
      <c r="AA1516" s="9">
        <v>0</v>
      </c>
      <c r="AB1516" s="9">
        <v>0</v>
      </c>
      <c r="AC1516" s="9">
        <v>0</v>
      </c>
      <c r="AD1516" s="29">
        <v>1</v>
      </c>
      <c r="AE1516" s="187">
        <v>0</v>
      </c>
      <c r="AF1516" s="9">
        <v>1</v>
      </c>
      <c r="AG1516" s="29">
        <v>0</v>
      </c>
      <c r="AH1516" s="9">
        <v>0</v>
      </c>
      <c r="AI1516" s="29">
        <v>1</v>
      </c>
      <c r="AJ1516" s="20">
        <v>2000</v>
      </c>
      <c r="AK1516" s="32">
        <v>6.8599999999999994E-2</v>
      </c>
      <c r="AL1516" s="32">
        <v>6.8599999999999994E-2</v>
      </c>
      <c r="AM1516" s="32">
        <f t="shared" si="425"/>
        <v>0.67910000000000004</v>
      </c>
      <c r="AN1516" s="42">
        <v>0.1837</v>
      </c>
      <c r="AO1516" s="41">
        <v>0</v>
      </c>
      <c r="AP1516" s="17">
        <f t="shared" si="428"/>
        <v>1</v>
      </c>
      <c r="AQ1516" s="183">
        <v>1</v>
      </c>
      <c r="AR1516" s="39">
        <f t="shared" si="429"/>
        <v>0</v>
      </c>
      <c r="AS1516" t="s">
        <v>98</v>
      </c>
      <c r="AT1516" s="39" t="s">
        <v>98</v>
      </c>
      <c r="AV1516" s="17"/>
      <c r="AW1516" t="s">
        <v>98</v>
      </c>
      <c r="AX1516" s="17" t="s">
        <v>98</v>
      </c>
      <c r="AY1516" s="17" t="s">
        <v>329</v>
      </c>
      <c r="BE1516" s="17"/>
      <c r="BH1516" s="17"/>
      <c r="BK1516" s="24">
        <v>44.18</v>
      </c>
      <c r="BL1516">
        <v>1</v>
      </c>
      <c r="BM1516">
        <v>0</v>
      </c>
      <c r="BN1516" s="179">
        <v>0</v>
      </c>
      <c r="BO1516" s="179">
        <v>0</v>
      </c>
      <c r="BP1516" s="179">
        <v>0</v>
      </c>
      <c r="BQ1516" s="179">
        <v>0</v>
      </c>
      <c r="BR1516" s="179">
        <v>0</v>
      </c>
      <c r="BS1516" s="17">
        <v>0</v>
      </c>
      <c r="BT1516" s="179">
        <v>0</v>
      </c>
      <c r="BU1516" s="179">
        <v>0</v>
      </c>
      <c r="BV1516" s="179">
        <v>0</v>
      </c>
      <c r="BW1516" s="17">
        <v>1</v>
      </c>
      <c r="BX1516" s="179">
        <v>0</v>
      </c>
      <c r="BY1516" s="179">
        <v>0</v>
      </c>
      <c r="BZ1516" s="179">
        <v>0</v>
      </c>
      <c r="CA1516" s="179">
        <v>0</v>
      </c>
      <c r="CB1516" s="17">
        <v>0</v>
      </c>
      <c r="CC1516" s="179">
        <v>1</v>
      </c>
      <c r="CD1516" s="179">
        <v>1</v>
      </c>
      <c r="CE1516" s="179">
        <v>0</v>
      </c>
      <c r="CF1516" s="179">
        <v>0</v>
      </c>
      <c r="CG1516" s="179">
        <v>0</v>
      </c>
      <c r="CH1516" s="179">
        <v>0</v>
      </c>
      <c r="CI1516" s="179">
        <v>0</v>
      </c>
      <c r="CJ1516" s="179">
        <v>0</v>
      </c>
      <c r="CK1516" s="179">
        <v>0</v>
      </c>
      <c r="CL1516" s="179">
        <v>1</v>
      </c>
      <c r="CM1516" s="17">
        <v>0</v>
      </c>
      <c r="CX1516" s="33" t="s">
        <v>85</v>
      </c>
    </row>
    <row r="1517" spans="1:102" x14ac:dyDescent="0.25">
      <c r="A1517">
        <v>1516</v>
      </c>
      <c r="B1517">
        <v>95</v>
      </c>
      <c r="C1517" s="24" t="s">
        <v>4353</v>
      </c>
      <c r="D1517" s="12">
        <v>7.63</v>
      </c>
      <c r="E1517" s="13">
        <v>1.5</v>
      </c>
      <c r="F1517" s="7">
        <f t="shared" si="416"/>
        <v>5.0866666666666669</v>
      </c>
      <c r="G1517" s="7">
        <f t="shared" si="407"/>
        <v>6.13</v>
      </c>
      <c r="H1517" s="15">
        <f t="shared" si="408"/>
        <v>9.129999999999999</v>
      </c>
      <c r="I1517" s="11">
        <f t="shared" si="420"/>
        <v>0.21440139961648083</v>
      </c>
      <c r="J1517" s="32">
        <f t="shared" si="421"/>
        <v>4.2149685376765555E-2</v>
      </c>
      <c r="K1517" s="32">
        <f t="shared" si="422"/>
        <v>23.724969500038938</v>
      </c>
      <c r="L1517" s="8">
        <v>0</v>
      </c>
      <c r="M1517" s="9">
        <v>1</v>
      </c>
      <c r="N1517" s="8">
        <v>0</v>
      </c>
      <c r="O1517" s="9">
        <v>0</v>
      </c>
      <c r="P1517" s="9">
        <v>0</v>
      </c>
      <c r="Q1517" s="9">
        <v>0</v>
      </c>
      <c r="R1517" s="9">
        <v>1</v>
      </c>
      <c r="S1517" s="8">
        <v>563</v>
      </c>
      <c r="T1517" s="9">
        <v>25</v>
      </c>
      <c r="U1517" s="9">
        <f t="shared" si="427"/>
        <v>537</v>
      </c>
      <c r="V1517" s="9">
        <f t="shared" si="412"/>
        <v>16</v>
      </c>
      <c r="W1517" s="7">
        <f t="shared" si="423"/>
        <v>11.3163</v>
      </c>
      <c r="X1517" s="7">
        <f t="shared" si="424"/>
        <v>26.863700000000001</v>
      </c>
      <c r="Y1517" s="9">
        <v>1</v>
      </c>
      <c r="Z1517" s="9">
        <v>0</v>
      </c>
      <c r="AA1517" s="9">
        <v>0</v>
      </c>
      <c r="AB1517" s="9">
        <v>0</v>
      </c>
      <c r="AC1517" s="9">
        <v>0</v>
      </c>
      <c r="AD1517" s="29">
        <v>1</v>
      </c>
      <c r="AE1517" s="187">
        <v>0</v>
      </c>
      <c r="AF1517" s="9">
        <v>1</v>
      </c>
      <c r="AG1517" s="29">
        <v>0</v>
      </c>
      <c r="AH1517" s="9">
        <v>0</v>
      </c>
      <c r="AI1517" s="29">
        <v>1</v>
      </c>
      <c r="AJ1517" s="20">
        <v>2000</v>
      </c>
      <c r="AK1517" s="32">
        <v>6.8599999999999994E-2</v>
      </c>
      <c r="AL1517" s="32">
        <v>6.8599999999999994E-2</v>
      </c>
      <c r="AM1517" s="32">
        <f t="shared" si="425"/>
        <v>0.67910000000000004</v>
      </c>
      <c r="AN1517" s="42">
        <v>0.1837</v>
      </c>
      <c r="AO1517" s="41">
        <v>0</v>
      </c>
      <c r="AP1517" s="17">
        <f t="shared" si="428"/>
        <v>1</v>
      </c>
      <c r="AQ1517" s="183">
        <v>0</v>
      </c>
      <c r="AR1517" s="39">
        <f t="shared" si="429"/>
        <v>1</v>
      </c>
      <c r="AS1517" t="s">
        <v>98</v>
      </c>
      <c r="AT1517" s="39" t="s">
        <v>98</v>
      </c>
      <c r="AV1517" s="17"/>
      <c r="AW1517" t="s">
        <v>98</v>
      </c>
      <c r="AX1517" s="17" t="s">
        <v>98</v>
      </c>
      <c r="AY1517" s="17" t="s">
        <v>329</v>
      </c>
      <c r="BE1517" s="17"/>
      <c r="BH1517" s="17"/>
      <c r="BK1517" s="24">
        <v>44.18</v>
      </c>
      <c r="BL1517">
        <v>1</v>
      </c>
      <c r="BM1517">
        <v>0</v>
      </c>
      <c r="BN1517" s="179">
        <v>0</v>
      </c>
      <c r="BO1517" s="179">
        <v>0</v>
      </c>
      <c r="BP1517" s="179">
        <v>0</v>
      </c>
      <c r="BQ1517" s="179">
        <v>0</v>
      </c>
      <c r="BR1517" s="179">
        <v>0</v>
      </c>
      <c r="BS1517" s="17">
        <v>0</v>
      </c>
      <c r="BT1517" s="179">
        <v>0</v>
      </c>
      <c r="BU1517" s="179">
        <v>0</v>
      </c>
      <c r="BV1517" s="179">
        <v>0</v>
      </c>
      <c r="BW1517" s="17">
        <v>1</v>
      </c>
      <c r="BX1517" s="179">
        <v>0</v>
      </c>
      <c r="BY1517" s="179">
        <v>0</v>
      </c>
      <c r="BZ1517" s="179">
        <v>0</v>
      </c>
      <c r="CA1517" s="179">
        <v>0</v>
      </c>
      <c r="CB1517" s="17">
        <v>0</v>
      </c>
      <c r="CC1517" s="179">
        <v>1</v>
      </c>
      <c r="CD1517" s="179">
        <v>1</v>
      </c>
      <c r="CE1517" s="179">
        <v>0</v>
      </c>
      <c r="CF1517" s="179">
        <v>0</v>
      </c>
      <c r="CG1517" s="179">
        <v>0</v>
      </c>
      <c r="CH1517" s="179">
        <v>0</v>
      </c>
      <c r="CI1517" s="179">
        <v>0</v>
      </c>
      <c r="CJ1517" s="179">
        <v>0</v>
      </c>
      <c r="CK1517" s="179">
        <v>0</v>
      </c>
      <c r="CL1517" s="179">
        <v>1</v>
      </c>
      <c r="CM1517" s="17">
        <v>0</v>
      </c>
      <c r="CX1517" s="33" t="s">
        <v>85</v>
      </c>
    </row>
    <row r="1518" spans="1:102" x14ac:dyDescent="0.25">
      <c r="A1518">
        <v>1517</v>
      </c>
      <c r="B1518">
        <v>95</v>
      </c>
      <c r="C1518" s="24" t="s">
        <v>4353</v>
      </c>
      <c r="D1518" s="12">
        <v>5.52</v>
      </c>
      <c r="E1518" s="13">
        <v>2.2000000000000002</v>
      </c>
      <c r="F1518" s="7">
        <f t="shared" si="416"/>
        <v>2.5090909090909088</v>
      </c>
      <c r="G1518" s="7">
        <f t="shared" si="407"/>
        <v>3.3199999999999994</v>
      </c>
      <c r="H1518" s="15">
        <f t="shared" si="408"/>
        <v>7.72</v>
      </c>
      <c r="I1518" s="11">
        <f t="shared" si="420"/>
        <v>6.0902856446787106E-2</v>
      </c>
      <c r="J1518" s="32">
        <f t="shared" si="421"/>
        <v>2.4272877569371677E-2</v>
      </c>
      <c r="K1518" s="32">
        <f t="shared" si="422"/>
        <v>41.198246773255811</v>
      </c>
      <c r="L1518" s="8">
        <v>0</v>
      </c>
      <c r="M1518" s="9">
        <v>1</v>
      </c>
      <c r="N1518" s="8">
        <v>0</v>
      </c>
      <c r="O1518" s="9">
        <v>0</v>
      </c>
      <c r="P1518" s="9">
        <v>0</v>
      </c>
      <c r="Q1518" s="9">
        <v>0</v>
      </c>
      <c r="R1518" s="9">
        <v>1</v>
      </c>
      <c r="S1518" s="8">
        <v>1717</v>
      </c>
      <c r="T1518" s="9">
        <v>25</v>
      </c>
      <c r="U1518" s="9">
        <f t="shared" si="427"/>
        <v>1691</v>
      </c>
      <c r="V1518" s="9">
        <f t="shared" si="412"/>
        <v>16</v>
      </c>
      <c r="W1518" s="7">
        <f t="shared" si="423"/>
        <v>11.3163</v>
      </c>
      <c r="X1518" s="7">
        <f t="shared" si="424"/>
        <v>26.863700000000001</v>
      </c>
      <c r="Y1518" s="9">
        <v>1</v>
      </c>
      <c r="Z1518" s="9">
        <v>0</v>
      </c>
      <c r="AA1518" s="9">
        <v>0</v>
      </c>
      <c r="AB1518" s="9">
        <v>0</v>
      </c>
      <c r="AC1518" s="9">
        <v>0</v>
      </c>
      <c r="AD1518" s="29">
        <v>1</v>
      </c>
      <c r="AE1518" s="187">
        <v>0</v>
      </c>
      <c r="AF1518" s="9">
        <v>1</v>
      </c>
      <c r="AG1518" s="29">
        <v>0</v>
      </c>
      <c r="AH1518" s="9">
        <v>0</v>
      </c>
      <c r="AI1518" s="29">
        <v>1</v>
      </c>
      <c r="AJ1518" s="20">
        <v>2000</v>
      </c>
      <c r="AK1518" s="32">
        <v>6.8599999999999994E-2</v>
      </c>
      <c r="AL1518" s="32">
        <v>6.8599999999999994E-2</v>
      </c>
      <c r="AM1518" s="32">
        <f t="shared" si="425"/>
        <v>0.67910000000000004</v>
      </c>
      <c r="AN1518" s="42">
        <v>0.1837</v>
      </c>
      <c r="AO1518" s="41">
        <v>0</v>
      </c>
      <c r="AP1518" s="17">
        <f t="shared" si="428"/>
        <v>1</v>
      </c>
      <c r="AQ1518" s="183">
        <v>1</v>
      </c>
      <c r="AR1518" s="39">
        <f t="shared" si="429"/>
        <v>0</v>
      </c>
      <c r="AS1518" t="s">
        <v>98</v>
      </c>
      <c r="AT1518" s="39" t="s">
        <v>98</v>
      </c>
      <c r="AV1518" s="17"/>
      <c r="AW1518" t="s">
        <v>98</v>
      </c>
      <c r="AX1518" s="17" t="s">
        <v>98</v>
      </c>
      <c r="AY1518" s="17" t="s">
        <v>329</v>
      </c>
      <c r="BC1518" s="179"/>
      <c r="BD1518" s="179"/>
      <c r="BE1518" s="17"/>
      <c r="BH1518" s="17"/>
      <c r="BK1518" s="24">
        <v>44.18</v>
      </c>
      <c r="BL1518">
        <v>0</v>
      </c>
      <c r="BM1518">
        <v>0</v>
      </c>
      <c r="BN1518" s="179">
        <v>0</v>
      </c>
      <c r="BO1518" s="179">
        <v>0</v>
      </c>
      <c r="BP1518" s="179">
        <v>0</v>
      </c>
      <c r="BQ1518" s="179">
        <v>1</v>
      </c>
      <c r="BR1518" s="179">
        <v>0</v>
      </c>
      <c r="BS1518" s="17">
        <v>0</v>
      </c>
      <c r="BT1518" s="179">
        <v>0</v>
      </c>
      <c r="BU1518" s="179">
        <v>0</v>
      </c>
      <c r="BV1518" s="179">
        <v>0</v>
      </c>
      <c r="BW1518" s="17">
        <v>1</v>
      </c>
      <c r="BX1518" s="179">
        <v>0</v>
      </c>
      <c r="BY1518" s="179">
        <v>0</v>
      </c>
      <c r="BZ1518" s="179">
        <v>0</v>
      </c>
      <c r="CA1518" s="179">
        <v>0</v>
      </c>
      <c r="CB1518" s="17">
        <v>0</v>
      </c>
      <c r="CC1518" s="179">
        <v>1</v>
      </c>
      <c r="CD1518" s="179">
        <v>1</v>
      </c>
      <c r="CE1518" s="179">
        <v>0</v>
      </c>
      <c r="CF1518" s="179">
        <v>0</v>
      </c>
      <c r="CG1518" s="179">
        <v>0</v>
      </c>
      <c r="CH1518" s="179">
        <v>0</v>
      </c>
      <c r="CI1518" s="179">
        <v>0</v>
      </c>
      <c r="CJ1518" s="179">
        <v>0</v>
      </c>
      <c r="CK1518" s="179">
        <v>0</v>
      </c>
      <c r="CL1518" s="179">
        <v>1</v>
      </c>
      <c r="CM1518" s="17">
        <v>0</v>
      </c>
      <c r="CX1518" s="33" t="s">
        <v>85</v>
      </c>
    </row>
    <row r="1519" spans="1:102" x14ac:dyDescent="0.25">
      <c r="A1519">
        <v>1518</v>
      </c>
      <c r="B1519">
        <v>95</v>
      </c>
      <c r="C1519" s="24" t="s">
        <v>4353</v>
      </c>
      <c r="D1519" s="12">
        <v>7.84</v>
      </c>
      <c r="E1519" s="13">
        <v>6.6</v>
      </c>
      <c r="F1519" s="7">
        <f t="shared" si="416"/>
        <v>1.187878787878788</v>
      </c>
      <c r="G1519" s="7">
        <f t="shared" si="407"/>
        <v>1.2400000000000002</v>
      </c>
      <c r="H1519" s="15">
        <f t="shared" si="408"/>
        <v>14.44</v>
      </c>
      <c r="I1519" s="11">
        <f t="shared" si="420"/>
        <v>5.1193537725436777E-2</v>
      </c>
      <c r="J1519" s="32">
        <f t="shared" si="421"/>
        <v>4.3096600636209521E-2</v>
      </c>
      <c r="K1519" s="32">
        <f t="shared" si="422"/>
        <v>23.203686259185037</v>
      </c>
      <c r="L1519" s="8">
        <v>0</v>
      </c>
      <c r="M1519" s="9">
        <v>1</v>
      </c>
      <c r="N1519" s="8">
        <v>0</v>
      </c>
      <c r="O1519" s="9">
        <v>0</v>
      </c>
      <c r="P1519" s="9">
        <v>0</v>
      </c>
      <c r="Q1519" s="9">
        <v>0</v>
      </c>
      <c r="R1519" s="9">
        <v>1</v>
      </c>
      <c r="S1519" s="8">
        <v>563</v>
      </c>
      <c r="T1519" s="9">
        <v>25</v>
      </c>
      <c r="U1519" s="9">
        <f t="shared" si="427"/>
        <v>537</v>
      </c>
      <c r="V1519" s="9">
        <f t="shared" si="412"/>
        <v>16</v>
      </c>
      <c r="W1519" s="7">
        <f t="shared" si="423"/>
        <v>11.3163</v>
      </c>
      <c r="X1519" s="7">
        <f t="shared" si="424"/>
        <v>26.863700000000001</v>
      </c>
      <c r="Y1519" s="9">
        <v>1</v>
      </c>
      <c r="Z1519" s="9">
        <v>0</v>
      </c>
      <c r="AA1519" s="9">
        <v>0</v>
      </c>
      <c r="AB1519" s="9">
        <v>0</v>
      </c>
      <c r="AC1519" s="9">
        <v>0</v>
      </c>
      <c r="AD1519" s="29">
        <v>1</v>
      </c>
      <c r="AE1519" s="187">
        <v>0</v>
      </c>
      <c r="AF1519" s="9">
        <v>1</v>
      </c>
      <c r="AG1519" s="29">
        <v>0</v>
      </c>
      <c r="AH1519" s="9">
        <v>0</v>
      </c>
      <c r="AI1519" s="29">
        <v>1</v>
      </c>
      <c r="AJ1519" s="20">
        <v>2000</v>
      </c>
      <c r="AK1519" s="32">
        <v>6.8599999999999994E-2</v>
      </c>
      <c r="AL1519" s="32">
        <v>6.8599999999999994E-2</v>
      </c>
      <c r="AM1519" s="32">
        <f t="shared" si="425"/>
        <v>0.67910000000000004</v>
      </c>
      <c r="AN1519" s="42">
        <v>0.1837</v>
      </c>
      <c r="AO1519" s="41">
        <v>0</v>
      </c>
      <c r="AP1519" s="17">
        <f t="shared" si="428"/>
        <v>1</v>
      </c>
      <c r="AQ1519" s="183">
        <v>0</v>
      </c>
      <c r="AR1519" s="39">
        <f t="shared" si="429"/>
        <v>1</v>
      </c>
      <c r="AS1519" t="s">
        <v>98</v>
      </c>
      <c r="AT1519" s="39" t="s">
        <v>98</v>
      </c>
      <c r="AV1519" s="17"/>
      <c r="AW1519" t="s">
        <v>98</v>
      </c>
      <c r="AX1519" s="17" t="s">
        <v>98</v>
      </c>
      <c r="AY1519" s="17" t="s">
        <v>329</v>
      </c>
      <c r="BC1519" s="179"/>
      <c r="BD1519" s="179"/>
      <c r="BE1519" s="17"/>
      <c r="BH1519" s="17"/>
      <c r="BK1519" s="24">
        <v>44.18</v>
      </c>
      <c r="BL1519">
        <v>0</v>
      </c>
      <c r="BM1519">
        <v>0</v>
      </c>
      <c r="BN1519" s="179">
        <v>0</v>
      </c>
      <c r="BO1519" s="179">
        <v>0</v>
      </c>
      <c r="BP1519" s="179">
        <v>0</v>
      </c>
      <c r="BQ1519" s="179">
        <v>1</v>
      </c>
      <c r="BR1519" s="179">
        <v>0</v>
      </c>
      <c r="BS1519" s="17">
        <v>0</v>
      </c>
      <c r="BT1519" s="179">
        <v>0</v>
      </c>
      <c r="BU1519" s="179">
        <v>0</v>
      </c>
      <c r="BV1519" s="179">
        <v>0</v>
      </c>
      <c r="BW1519" s="17">
        <v>1</v>
      </c>
      <c r="BX1519" s="179">
        <v>0</v>
      </c>
      <c r="BY1519" s="179">
        <v>0</v>
      </c>
      <c r="BZ1519" s="179">
        <v>0</v>
      </c>
      <c r="CA1519" s="179">
        <v>0</v>
      </c>
      <c r="CB1519" s="17">
        <v>0</v>
      </c>
      <c r="CC1519" s="179">
        <v>1</v>
      </c>
      <c r="CD1519" s="179">
        <v>1</v>
      </c>
      <c r="CE1519" s="179">
        <v>0</v>
      </c>
      <c r="CF1519" s="179">
        <v>0</v>
      </c>
      <c r="CG1519" s="179">
        <v>0</v>
      </c>
      <c r="CH1519" s="179">
        <v>0</v>
      </c>
      <c r="CI1519" s="179">
        <v>0</v>
      </c>
      <c r="CJ1519" s="179">
        <v>0</v>
      </c>
      <c r="CK1519" s="179">
        <v>0</v>
      </c>
      <c r="CL1519" s="179">
        <v>1</v>
      </c>
      <c r="CM1519" s="17">
        <v>0</v>
      </c>
      <c r="CX1519" s="33" t="s">
        <v>85</v>
      </c>
    </row>
    <row r="1520" spans="1:102" x14ac:dyDescent="0.25">
      <c r="A1520">
        <v>1519</v>
      </c>
      <c r="B1520">
        <v>95</v>
      </c>
      <c r="C1520" s="24" t="s">
        <v>4353</v>
      </c>
      <c r="D1520" s="12">
        <v>10.6</v>
      </c>
      <c r="E1520" s="13">
        <v>1.4</v>
      </c>
      <c r="F1520" s="7">
        <f t="shared" si="416"/>
        <v>7.5714285714285721</v>
      </c>
      <c r="G1520" s="7">
        <f t="shared" si="407"/>
        <v>9.1999999999999993</v>
      </c>
      <c r="H1520" s="15">
        <f t="shared" si="408"/>
        <v>12</v>
      </c>
      <c r="I1520" s="11">
        <f t="shared" si="420"/>
        <v>6.0018301000591072E-2</v>
      </c>
      <c r="J1520" s="32">
        <f t="shared" si="421"/>
        <v>7.9269454151724046E-3</v>
      </c>
      <c r="K1520" s="32">
        <f t="shared" si="422"/>
        <v>126.15199772739331</v>
      </c>
      <c r="L1520" s="8">
        <v>0</v>
      </c>
      <c r="M1520" s="9">
        <v>1</v>
      </c>
      <c r="N1520" s="8">
        <v>0</v>
      </c>
      <c r="O1520" s="9">
        <v>0</v>
      </c>
      <c r="P1520" s="9">
        <v>0</v>
      </c>
      <c r="Q1520" s="9">
        <v>0</v>
      </c>
      <c r="R1520" s="9">
        <v>1</v>
      </c>
      <c r="S1520" s="8">
        <v>15866</v>
      </c>
      <c r="T1520" s="9">
        <v>8</v>
      </c>
      <c r="U1520" s="9">
        <f t="shared" si="427"/>
        <v>15857</v>
      </c>
      <c r="V1520" s="9">
        <f t="shared" si="412"/>
        <v>16</v>
      </c>
      <c r="W1520" s="7">
        <f t="shared" si="423"/>
        <v>8.9309999999999992</v>
      </c>
      <c r="X1520" s="7">
        <f t="shared" si="424"/>
        <v>27.069000000000003</v>
      </c>
      <c r="Y1520" s="9">
        <v>1</v>
      </c>
      <c r="Z1520" s="9">
        <v>0</v>
      </c>
      <c r="AA1520" s="9">
        <v>0</v>
      </c>
      <c r="AB1520" s="9">
        <v>0</v>
      </c>
      <c r="AC1520" s="9">
        <v>0</v>
      </c>
      <c r="AD1520" s="29">
        <v>1</v>
      </c>
      <c r="AE1520" s="187">
        <v>0</v>
      </c>
      <c r="AF1520" s="9">
        <v>1</v>
      </c>
      <c r="AG1520" s="29">
        <v>0</v>
      </c>
      <c r="AH1520" s="9">
        <v>0</v>
      </c>
      <c r="AI1520" s="29">
        <v>1</v>
      </c>
      <c r="AJ1520" s="20">
        <v>2000</v>
      </c>
      <c r="AK1520" s="32">
        <v>0.12</v>
      </c>
      <c r="AL1520" s="32">
        <v>0.42699999999999999</v>
      </c>
      <c r="AM1520" s="32">
        <f>1-AL1520-AK1520-AN1520</f>
        <v>0.14199999999999996</v>
      </c>
      <c r="AN1520" s="42">
        <v>0.311</v>
      </c>
      <c r="AO1520" s="41" t="s">
        <v>98</v>
      </c>
      <c r="AP1520" s="17" t="s">
        <v>98</v>
      </c>
      <c r="AQ1520" s="183">
        <v>1</v>
      </c>
      <c r="AR1520" s="39">
        <f t="shared" si="429"/>
        <v>0</v>
      </c>
      <c r="AS1520" t="s">
        <v>98</v>
      </c>
      <c r="AT1520" s="39" t="s">
        <v>98</v>
      </c>
      <c r="AV1520" s="17"/>
      <c r="AW1520" t="s">
        <v>98</v>
      </c>
      <c r="AX1520" s="17" t="s">
        <v>98</v>
      </c>
      <c r="AY1520" s="17" t="s">
        <v>329</v>
      </c>
      <c r="BC1520" s="179"/>
      <c r="BD1520" s="179"/>
      <c r="BE1520" s="17"/>
      <c r="BH1520" s="17"/>
      <c r="BK1520" s="24">
        <v>42</v>
      </c>
      <c r="BL1520">
        <v>1</v>
      </c>
      <c r="BM1520">
        <v>0</v>
      </c>
      <c r="BN1520" s="179">
        <v>0</v>
      </c>
      <c r="BO1520" s="179">
        <v>0</v>
      </c>
      <c r="BP1520" s="179">
        <v>0</v>
      </c>
      <c r="BQ1520" s="179">
        <v>0</v>
      </c>
      <c r="BR1520" s="179">
        <v>0</v>
      </c>
      <c r="BS1520" s="17">
        <v>0</v>
      </c>
      <c r="BT1520" s="179">
        <v>0</v>
      </c>
      <c r="BU1520" s="179">
        <v>0</v>
      </c>
      <c r="BV1520" s="179">
        <v>1</v>
      </c>
      <c r="BW1520" s="17">
        <v>0</v>
      </c>
      <c r="BX1520" s="179">
        <v>0</v>
      </c>
      <c r="BY1520" s="179">
        <v>0</v>
      </c>
      <c r="BZ1520" s="179">
        <v>0</v>
      </c>
      <c r="CA1520" s="179">
        <v>0</v>
      </c>
      <c r="CB1520" s="17">
        <v>0</v>
      </c>
      <c r="CC1520" s="179">
        <v>1</v>
      </c>
      <c r="CD1520" s="179">
        <v>1</v>
      </c>
      <c r="CE1520" s="179">
        <v>0</v>
      </c>
      <c r="CF1520" s="179">
        <v>0</v>
      </c>
      <c r="CG1520" s="179">
        <v>0</v>
      </c>
      <c r="CH1520" s="179">
        <v>0</v>
      </c>
      <c r="CI1520" s="179">
        <v>0</v>
      </c>
      <c r="CJ1520" s="179">
        <v>0</v>
      </c>
      <c r="CK1520" s="179">
        <v>0</v>
      </c>
      <c r="CL1520" s="179">
        <v>0</v>
      </c>
      <c r="CM1520" s="17">
        <v>0</v>
      </c>
      <c r="CX1520" s="33" t="s">
        <v>85</v>
      </c>
    </row>
    <row r="1521" spans="1:102" x14ac:dyDescent="0.25">
      <c r="A1521">
        <v>1520</v>
      </c>
      <c r="B1521">
        <v>95</v>
      </c>
      <c r="C1521" s="24" t="s">
        <v>4353</v>
      </c>
      <c r="D1521" s="12">
        <v>8.9</v>
      </c>
      <c r="E1521" s="13">
        <v>0.9</v>
      </c>
      <c r="F1521" s="7">
        <f t="shared" si="416"/>
        <v>9.8888888888888893</v>
      </c>
      <c r="G1521" s="7">
        <f t="shared" si="407"/>
        <v>8</v>
      </c>
      <c r="H1521" s="15">
        <f t="shared" si="408"/>
        <v>9.8000000000000007</v>
      </c>
      <c r="I1521" s="11">
        <f t="shared" si="420"/>
        <v>8.049918948110571E-2</v>
      </c>
      <c r="J1521" s="32">
        <f t="shared" si="421"/>
        <v>8.1403674756174316E-3</v>
      </c>
      <c r="K1521" s="32">
        <f t="shared" si="422"/>
        <v>122.84457710235641</v>
      </c>
      <c r="L1521" s="8">
        <v>0</v>
      </c>
      <c r="M1521" s="9">
        <v>1</v>
      </c>
      <c r="N1521" s="8">
        <v>0</v>
      </c>
      <c r="O1521" s="9">
        <v>0</v>
      </c>
      <c r="P1521" s="9">
        <v>0</v>
      </c>
      <c r="Q1521" s="9">
        <v>0</v>
      </c>
      <c r="R1521" s="9">
        <v>1</v>
      </c>
      <c r="S1521" s="8">
        <v>15002</v>
      </c>
      <c r="T1521" s="9">
        <v>8</v>
      </c>
      <c r="U1521" s="9">
        <f t="shared" si="427"/>
        <v>14993</v>
      </c>
      <c r="V1521" s="9">
        <f t="shared" si="412"/>
        <v>16</v>
      </c>
      <c r="W1521" s="7">
        <f t="shared" si="423"/>
        <v>8.9309999999999992</v>
      </c>
      <c r="X1521" s="7">
        <f t="shared" si="424"/>
        <v>27.069000000000003</v>
      </c>
      <c r="Y1521" s="9">
        <v>1</v>
      </c>
      <c r="Z1521" s="9">
        <v>0</v>
      </c>
      <c r="AA1521" s="9">
        <v>0</v>
      </c>
      <c r="AB1521" s="9">
        <v>0</v>
      </c>
      <c r="AC1521" s="9">
        <v>0</v>
      </c>
      <c r="AD1521" s="29">
        <v>1</v>
      </c>
      <c r="AE1521" s="187">
        <v>0</v>
      </c>
      <c r="AF1521" s="9">
        <v>1</v>
      </c>
      <c r="AG1521" s="29">
        <v>0</v>
      </c>
      <c r="AH1521" s="9">
        <v>0</v>
      </c>
      <c r="AI1521" s="29">
        <v>1</v>
      </c>
      <c r="AJ1521" s="20">
        <v>2000</v>
      </c>
      <c r="AK1521" s="32">
        <v>0.12</v>
      </c>
      <c r="AL1521" s="32">
        <v>0.42699999999999999</v>
      </c>
      <c r="AM1521" s="32">
        <f t="shared" ref="AM1521:AM1523" si="430">1-AL1521-AK1521-AN1521</f>
        <v>0.14199999999999996</v>
      </c>
      <c r="AN1521" s="42">
        <v>0.311</v>
      </c>
      <c r="AO1521" s="41" t="s">
        <v>98</v>
      </c>
      <c r="AP1521" s="17" t="s">
        <v>98</v>
      </c>
      <c r="AQ1521" s="183">
        <v>0</v>
      </c>
      <c r="AR1521" s="39">
        <f t="shared" si="429"/>
        <v>1</v>
      </c>
      <c r="AS1521" t="s">
        <v>98</v>
      </c>
      <c r="AT1521" s="39" t="s">
        <v>98</v>
      </c>
      <c r="AV1521" s="17"/>
      <c r="AW1521" t="s">
        <v>98</v>
      </c>
      <c r="AX1521" s="17" t="s">
        <v>98</v>
      </c>
      <c r="AY1521" s="17" t="s">
        <v>329</v>
      </c>
      <c r="BE1521" s="17"/>
      <c r="BH1521" s="17"/>
      <c r="BK1521" s="24">
        <v>42</v>
      </c>
      <c r="BL1521">
        <v>1</v>
      </c>
      <c r="BM1521">
        <v>0</v>
      </c>
      <c r="BN1521" s="179">
        <v>0</v>
      </c>
      <c r="BO1521" s="179">
        <v>0</v>
      </c>
      <c r="BP1521" s="179">
        <v>0</v>
      </c>
      <c r="BQ1521" s="179">
        <v>0</v>
      </c>
      <c r="BR1521" s="179">
        <v>0</v>
      </c>
      <c r="BS1521" s="17">
        <v>0</v>
      </c>
      <c r="BT1521" s="179">
        <v>0</v>
      </c>
      <c r="BU1521" s="179">
        <v>0</v>
      </c>
      <c r="BV1521" s="179">
        <v>1</v>
      </c>
      <c r="BW1521" s="17">
        <v>0</v>
      </c>
      <c r="BX1521" s="179">
        <v>0</v>
      </c>
      <c r="BY1521" s="179">
        <v>0</v>
      </c>
      <c r="BZ1521" s="179">
        <v>0</v>
      </c>
      <c r="CA1521" s="179">
        <v>0</v>
      </c>
      <c r="CB1521" s="17">
        <v>0</v>
      </c>
      <c r="CC1521" s="179">
        <v>1</v>
      </c>
      <c r="CD1521" s="179">
        <v>1</v>
      </c>
      <c r="CE1521" s="179">
        <v>0</v>
      </c>
      <c r="CF1521" s="179">
        <v>0</v>
      </c>
      <c r="CG1521" s="179">
        <v>0</v>
      </c>
      <c r="CH1521" s="179">
        <v>0</v>
      </c>
      <c r="CI1521" s="179">
        <v>0</v>
      </c>
      <c r="CJ1521" s="179">
        <v>0</v>
      </c>
      <c r="CK1521" s="179">
        <v>0</v>
      </c>
      <c r="CL1521" s="179">
        <v>0</v>
      </c>
      <c r="CM1521" s="17">
        <v>0</v>
      </c>
      <c r="CX1521" s="33" t="s">
        <v>85</v>
      </c>
    </row>
    <row r="1522" spans="1:102" x14ac:dyDescent="0.25">
      <c r="A1522">
        <v>1521</v>
      </c>
      <c r="B1522">
        <v>95</v>
      </c>
      <c r="C1522" s="24" t="s">
        <v>4353</v>
      </c>
      <c r="D1522" s="12">
        <v>7.7</v>
      </c>
      <c r="E1522" s="13">
        <v>1.3</v>
      </c>
      <c r="F1522" s="7">
        <f t="shared" si="416"/>
        <v>5.9230769230769234</v>
      </c>
      <c r="G1522" s="7">
        <f t="shared" si="407"/>
        <v>6.4</v>
      </c>
      <c r="H1522" s="15">
        <f t="shared" si="408"/>
        <v>9</v>
      </c>
      <c r="I1522" s="11">
        <f t="shared" si="420"/>
        <v>4.6984754585231547E-2</v>
      </c>
      <c r="J1522" s="32">
        <f t="shared" si="421"/>
        <v>7.9324910338702623E-3</v>
      </c>
      <c r="K1522" s="32">
        <f t="shared" si="422"/>
        <v>126.06380463970093</v>
      </c>
      <c r="L1522" s="8">
        <v>0</v>
      </c>
      <c r="M1522" s="9">
        <v>1</v>
      </c>
      <c r="N1522" s="8">
        <v>0</v>
      </c>
      <c r="O1522" s="9">
        <v>0</v>
      </c>
      <c r="P1522" s="9">
        <v>0</v>
      </c>
      <c r="Q1522" s="9">
        <v>0</v>
      </c>
      <c r="R1522" s="9">
        <v>1</v>
      </c>
      <c r="S1522" s="8">
        <v>15866</v>
      </c>
      <c r="T1522" s="9">
        <v>8</v>
      </c>
      <c r="U1522" s="9">
        <f t="shared" ref="U1522:U1524" si="431">S1522-T1522-1</f>
        <v>15857</v>
      </c>
      <c r="V1522" s="9">
        <f t="shared" si="412"/>
        <v>16</v>
      </c>
      <c r="W1522" s="7">
        <f t="shared" si="423"/>
        <v>8.9309999999999992</v>
      </c>
      <c r="X1522" s="7">
        <f t="shared" si="424"/>
        <v>27.069000000000003</v>
      </c>
      <c r="Y1522" s="9">
        <v>1</v>
      </c>
      <c r="Z1522" s="9">
        <v>0</v>
      </c>
      <c r="AA1522" s="9">
        <v>0</v>
      </c>
      <c r="AB1522" s="9">
        <v>0</v>
      </c>
      <c r="AC1522" s="9">
        <v>0</v>
      </c>
      <c r="AD1522" s="29">
        <v>1</v>
      </c>
      <c r="AE1522" s="187">
        <v>0</v>
      </c>
      <c r="AF1522" s="9">
        <v>1</v>
      </c>
      <c r="AG1522" s="29">
        <v>0</v>
      </c>
      <c r="AH1522" s="9">
        <v>0</v>
      </c>
      <c r="AI1522" s="29">
        <v>1</v>
      </c>
      <c r="AJ1522" s="20">
        <v>2000</v>
      </c>
      <c r="AK1522" s="32">
        <v>0.12</v>
      </c>
      <c r="AL1522" s="32">
        <v>0.42699999999999999</v>
      </c>
      <c r="AM1522" s="32">
        <f t="shared" si="430"/>
        <v>0.14199999999999996</v>
      </c>
      <c r="AN1522" s="42">
        <v>0.311</v>
      </c>
      <c r="AO1522" s="41" t="s">
        <v>98</v>
      </c>
      <c r="AP1522" s="17" t="s">
        <v>98</v>
      </c>
      <c r="AQ1522" s="183">
        <v>1</v>
      </c>
      <c r="AR1522" s="39">
        <f t="shared" si="429"/>
        <v>0</v>
      </c>
      <c r="AS1522" t="s">
        <v>98</v>
      </c>
      <c r="AT1522" s="39" t="s">
        <v>98</v>
      </c>
      <c r="AV1522" s="17"/>
      <c r="AW1522" t="s">
        <v>98</v>
      </c>
      <c r="AX1522" s="17" t="s">
        <v>98</v>
      </c>
      <c r="AY1522" s="17" t="s">
        <v>329</v>
      </c>
      <c r="BE1522" s="17"/>
      <c r="BH1522" s="17"/>
      <c r="BK1522" s="24">
        <v>42</v>
      </c>
      <c r="BL1522">
        <v>1</v>
      </c>
      <c r="BM1522">
        <v>0</v>
      </c>
      <c r="BN1522" s="179">
        <v>0</v>
      </c>
      <c r="BO1522" s="179">
        <v>0</v>
      </c>
      <c r="BP1522" s="179">
        <v>0</v>
      </c>
      <c r="BQ1522" s="179">
        <v>0</v>
      </c>
      <c r="BR1522" s="179">
        <v>0</v>
      </c>
      <c r="BS1522" s="17">
        <v>0</v>
      </c>
      <c r="BT1522" s="179">
        <v>1</v>
      </c>
      <c r="BU1522" s="179">
        <v>0</v>
      </c>
      <c r="BV1522" s="179">
        <v>0</v>
      </c>
      <c r="BW1522" s="17">
        <v>0</v>
      </c>
      <c r="BX1522" s="179">
        <v>0</v>
      </c>
      <c r="BY1522" s="179">
        <v>0</v>
      </c>
      <c r="BZ1522" s="179">
        <v>0</v>
      </c>
      <c r="CA1522" s="179">
        <v>0</v>
      </c>
      <c r="CB1522" s="17">
        <v>0</v>
      </c>
      <c r="CC1522" s="179">
        <v>1</v>
      </c>
      <c r="CD1522" s="179">
        <v>1</v>
      </c>
      <c r="CE1522" s="179">
        <v>0</v>
      </c>
      <c r="CF1522" s="179">
        <v>0</v>
      </c>
      <c r="CG1522" s="179">
        <v>0</v>
      </c>
      <c r="CH1522" s="179">
        <v>0</v>
      </c>
      <c r="CI1522" s="179">
        <v>0</v>
      </c>
      <c r="CJ1522" s="179">
        <v>0</v>
      </c>
      <c r="CK1522" s="179">
        <v>0</v>
      </c>
      <c r="CL1522" s="179">
        <v>0</v>
      </c>
      <c r="CM1522" s="17">
        <v>0</v>
      </c>
      <c r="CX1522" s="33" t="s">
        <v>85</v>
      </c>
    </row>
    <row r="1523" spans="1:102" x14ac:dyDescent="0.25">
      <c r="A1523">
        <v>1522</v>
      </c>
      <c r="B1523">
        <v>95</v>
      </c>
      <c r="C1523" s="24" t="s">
        <v>4353</v>
      </c>
      <c r="D1523" s="12">
        <v>5.7</v>
      </c>
      <c r="E1523" s="13">
        <v>0.9</v>
      </c>
      <c r="F1523" s="7">
        <f t="shared" si="416"/>
        <v>6.333333333333333</v>
      </c>
      <c r="G1523" s="7">
        <f t="shared" si="407"/>
        <v>4.8</v>
      </c>
      <c r="H1523" s="15">
        <f t="shared" si="408"/>
        <v>6.6000000000000005</v>
      </c>
      <c r="I1523" s="11">
        <f t="shared" si="420"/>
        <v>5.1654470322291424E-2</v>
      </c>
      <c r="J1523" s="32">
        <f t="shared" si="421"/>
        <v>8.1559689982565412E-3</v>
      </c>
      <c r="K1523" s="32">
        <f t="shared" si="422"/>
        <v>122.60958816956817</v>
      </c>
      <c r="L1523" s="8">
        <v>0</v>
      </c>
      <c r="M1523" s="9">
        <v>1</v>
      </c>
      <c r="N1523" s="8">
        <v>0</v>
      </c>
      <c r="O1523" s="9">
        <v>0</v>
      </c>
      <c r="P1523" s="9">
        <v>0</v>
      </c>
      <c r="Q1523" s="9">
        <v>0</v>
      </c>
      <c r="R1523" s="9">
        <v>1</v>
      </c>
      <c r="S1523" s="8">
        <v>15002</v>
      </c>
      <c r="T1523" s="9">
        <v>8</v>
      </c>
      <c r="U1523" s="9">
        <f t="shared" si="431"/>
        <v>14993</v>
      </c>
      <c r="V1523" s="9">
        <f t="shared" si="412"/>
        <v>16</v>
      </c>
      <c r="W1523" s="7">
        <f t="shared" si="423"/>
        <v>8.9309999999999992</v>
      </c>
      <c r="X1523" s="7">
        <f t="shared" si="424"/>
        <v>27.069000000000003</v>
      </c>
      <c r="Y1523" s="9">
        <v>1</v>
      </c>
      <c r="Z1523" s="9">
        <v>0</v>
      </c>
      <c r="AA1523" s="9">
        <v>0</v>
      </c>
      <c r="AB1523" s="9">
        <v>0</v>
      </c>
      <c r="AC1523" s="9">
        <v>0</v>
      </c>
      <c r="AD1523" s="29">
        <v>1</v>
      </c>
      <c r="AE1523" s="187">
        <v>0</v>
      </c>
      <c r="AF1523" s="9">
        <v>1</v>
      </c>
      <c r="AG1523" s="29">
        <v>0</v>
      </c>
      <c r="AH1523" s="9">
        <v>0</v>
      </c>
      <c r="AI1523" s="29">
        <v>1</v>
      </c>
      <c r="AJ1523" s="20">
        <v>2000</v>
      </c>
      <c r="AK1523" s="32">
        <v>0.12</v>
      </c>
      <c r="AL1523" s="32">
        <v>0.42699999999999999</v>
      </c>
      <c r="AM1523" s="32">
        <f t="shared" si="430"/>
        <v>0.14199999999999996</v>
      </c>
      <c r="AN1523" s="42">
        <v>0.311</v>
      </c>
      <c r="AO1523" s="41" t="s">
        <v>98</v>
      </c>
      <c r="AP1523" s="17" t="s">
        <v>98</v>
      </c>
      <c r="AQ1523" s="183">
        <v>0</v>
      </c>
      <c r="AR1523" s="39">
        <f t="shared" si="429"/>
        <v>1</v>
      </c>
      <c r="AS1523" t="s">
        <v>98</v>
      </c>
      <c r="AT1523" s="39" t="s">
        <v>98</v>
      </c>
      <c r="AV1523" s="17"/>
      <c r="AW1523" t="s">
        <v>98</v>
      </c>
      <c r="AX1523" s="17" t="s">
        <v>98</v>
      </c>
      <c r="AY1523" s="17" t="s">
        <v>329</v>
      </c>
      <c r="BE1523" s="17"/>
      <c r="BH1523" s="17"/>
      <c r="BK1523" s="24">
        <v>42</v>
      </c>
      <c r="BL1523">
        <v>1</v>
      </c>
      <c r="BM1523">
        <v>0</v>
      </c>
      <c r="BN1523" s="179">
        <v>0</v>
      </c>
      <c r="BO1523" s="179">
        <v>0</v>
      </c>
      <c r="BP1523" s="179">
        <v>0</v>
      </c>
      <c r="BQ1523" s="179">
        <v>0</v>
      </c>
      <c r="BR1523" s="179">
        <v>0</v>
      </c>
      <c r="BS1523" s="17">
        <v>0</v>
      </c>
      <c r="BT1523" s="179">
        <v>1</v>
      </c>
      <c r="BU1523" s="179">
        <v>0</v>
      </c>
      <c r="BV1523" s="179">
        <v>0</v>
      </c>
      <c r="BW1523" s="17">
        <v>0</v>
      </c>
      <c r="BX1523" s="179">
        <v>0</v>
      </c>
      <c r="BY1523" s="179">
        <v>0</v>
      </c>
      <c r="BZ1523" s="179">
        <v>0</v>
      </c>
      <c r="CA1523" s="179">
        <v>0</v>
      </c>
      <c r="CB1523" s="17">
        <v>0</v>
      </c>
      <c r="CC1523" s="179">
        <v>1</v>
      </c>
      <c r="CD1523" s="179">
        <v>1</v>
      </c>
      <c r="CE1523" s="179">
        <v>0</v>
      </c>
      <c r="CF1523" s="179">
        <v>0</v>
      </c>
      <c r="CG1523" s="179">
        <v>0</v>
      </c>
      <c r="CH1523" s="179">
        <v>0</v>
      </c>
      <c r="CI1523" s="179">
        <v>0</v>
      </c>
      <c r="CJ1523" s="179">
        <v>0</v>
      </c>
      <c r="CK1523" s="179">
        <v>0</v>
      </c>
      <c r="CL1523" s="179">
        <v>0</v>
      </c>
      <c r="CM1523" s="17">
        <v>0</v>
      </c>
      <c r="CX1523" s="33" t="s">
        <v>85</v>
      </c>
    </row>
    <row r="1524" spans="1:102" x14ac:dyDescent="0.25">
      <c r="A1524">
        <v>1523</v>
      </c>
      <c r="B1524">
        <v>96</v>
      </c>
      <c r="C1524" s="24" t="s">
        <v>4357</v>
      </c>
      <c r="D1524" s="12">
        <v>12.5</v>
      </c>
      <c r="E1524" s="13">
        <v>7.0000000000000007E-2</v>
      </c>
      <c r="F1524" s="7">
        <f t="shared" si="416"/>
        <v>178.57142857142856</v>
      </c>
      <c r="G1524" s="7">
        <f t="shared" si="407"/>
        <v>12.43</v>
      </c>
      <c r="H1524" s="15">
        <f t="shared" si="408"/>
        <v>12.57</v>
      </c>
      <c r="I1524" s="11">
        <f t="shared" si="420"/>
        <v>0.32940044594784962</v>
      </c>
      <c r="J1524" s="32">
        <f t="shared" si="421"/>
        <v>1.8446424973079579E-3</v>
      </c>
      <c r="K1524" s="32">
        <f t="shared" si="422"/>
        <v>542.11046392966887</v>
      </c>
      <c r="L1524" s="8">
        <v>0</v>
      </c>
      <c r="M1524" s="9">
        <v>1</v>
      </c>
      <c r="N1524" s="8">
        <v>0</v>
      </c>
      <c r="O1524" s="9">
        <v>0</v>
      </c>
      <c r="P1524" s="9">
        <v>0</v>
      </c>
      <c r="Q1524" s="9">
        <v>1</v>
      </c>
      <c r="R1524" s="9">
        <v>0</v>
      </c>
      <c r="S1524" s="8">
        <v>262000</v>
      </c>
      <c r="T1524" s="9">
        <v>3</v>
      </c>
      <c r="U1524" s="9">
        <f t="shared" si="431"/>
        <v>261996</v>
      </c>
      <c r="V1524" s="9">
        <f t="shared" si="412"/>
        <v>12</v>
      </c>
      <c r="W1524" s="7">
        <v>9.6999999999999993</v>
      </c>
      <c r="X1524" s="7">
        <v>11.9</v>
      </c>
      <c r="Y1524" s="9">
        <v>1</v>
      </c>
      <c r="Z1524" s="9">
        <v>0</v>
      </c>
      <c r="AA1524" s="9">
        <v>0</v>
      </c>
      <c r="AB1524" s="9">
        <v>0</v>
      </c>
      <c r="AC1524" s="9">
        <v>0</v>
      </c>
      <c r="AD1524" s="29">
        <v>1</v>
      </c>
      <c r="AE1524" s="187">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1-AO1524</f>
        <v>0.15200000000000002</v>
      </c>
      <c r="AQ1524" s="183">
        <v>1</v>
      </c>
      <c r="AR1524" s="39">
        <f t="shared" si="429"/>
        <v>0</v>
      </c>
      <c r="AS1524">
        <v>0.64600000000000002</v>
      </c>
      <c r="AT1524" s="39">
        <f>1-AS1524</f>
        <v>0.35399999999999998</v>
      </c>
      <c r="AV1524" s="17"/>
      <c r="AW1524" t="s">
        <v>98</v>
      </c>
      <c r="AX1524" s="17" t="s">
        <v>98</v>
      </c>
      <c r="AY1524" s="17" t="s">
        <v>233</v>
      </c>
      <c r="BE1524" s="17"/>
      <c r="BH1524" s="17"/>
      <c r="BK1524" s="24">
        <v>29.6</v>
      </c>
      <c r="BL1524">
        <v>1</v>
      </c>
      <c r="BM1524">
        <v>0</v>
      </c>
      <c r="BN1524" s="179">
        <v>0</v>
      </c>
      <c r="BO1524" s="179">
        <v>0</v>
      </c>
      <c r="BP1524" s="179">
        <v>0</v>
      </c>
      <c r="BQ1524" s="179">
        <v>0</v>
      </c>
      <c r="BR1524" s="179">
        <v>0</v>
      </c>
      <c r="BS1524" s="17">
        <v>0</v>
      </c>
      <c r="BT1524" s="179">
        <v>0</v>
      </c>
      <c r="BU1524" s="179">
        <v>0</v>
      </c>
      <c r="BV1524" s="179">
        <v>1</v>
      </c>
      <c r="BW1524" s="17">
        <v>0</v>
      </c>
      <c r="BX1524" s="179">
        <v>0</v>
      </c>
      <c r="BY1524" s="179">
        <v>0</v>
      </c>
      <c r="BZ1524" s="179">
        <v>0</v>
      </c>
      <c r="CA1524" s="179">
        <v>0</v>
      </c>
      <c r="CB1524" s="17">
        <v>0</v>
      </c>
      <c r="CC1524" s="179">
        <v>0</v>
      </c>
      <c r="CD1524" s="179">
        <v>0</v>
      </c>
      <c r="CE1524" s="179">
        <v>1</v>
      </c>
      <c r="CF1524" s="179">
        <v>1</v>
      </c>
      <c r="CG1524" s="179">
        <v>0</v>
      </c>
      <c r="CH1524" s="179">
        <v>0</v>
      </c>
      <c r="CI1524" s="179">
        <v>0</v>
      </c>
      <c r="CJ1524" s="179">
        <v>0</v>
      </c>
      <c r="CK1524" s="179">
        <v>0</v>
      </c>
      <c r="CL1524" s="179">
        <v>0</v>
      </c>
      <c r="CM1524" s="17">
        <v>0</v>
      </c>
      <c r="CX1524" s="33" t="s">
        <v>85</v>
      </c>
    </row>
    <row r="1525" spans="1:102" x14ac:dyDescent="0.25">
      <c r="A1525">
        <v>1524</v>
      </c>
      <c r="B1525">
        <v>96</v>
      </c>
      <c r="C1525" s="24" t="s">
        <v>4357</v>
      </c>
      <c r="D1525" s="12">
        <v>10.58</v>
      </c>
      <c r="E1525" s="13">
        <v>0.09</v>
      </c>
      <c r="F1525" s="7">
        <f t="shared" si="416"/>
        <v>117.55555555555556</v>
      </c>
      <c r="G1525" s="7">
        <f t="shared" si="407"/>
        <v>10.49</v>
      </c>
      <c r="H1525" s="15">
        <f t="shared" si="408"/>
        <v>10.67</v>
      </c>
      <c r="I1525" s="11">
        <f t="shared" si="420"/>
        <v>0.21052052368215998</v>
      </c>
      <c r="J1525" s="32">
        <f t="shared" si="421"/>
        <v>1.7908173092055196E-3</v>
      </c>
      <c r="K1525" s="32">
        <f t="shared" si="422"/>
        <v>558.40425199131073</v>
      </c>
      <c r="L1525" s="8">
        <v>0</v>
      </c>
      <c r="M1525" s="9">
        <v>1</v>
      </c>
      <c r="N1525" s="8">
        <v>0</v>
      </c>
      <c r="O1525" s="9">
        <v>0</v>
      </c>
      <c r="P1525" s="9">
        <v>0</v>
      </c>
      <c r="Q1525" s="9">
        <v>1</v>
      </c>
      <c r="R1525" s="9">
        <v>0</v>
      </c>
      <c r="S1525" s="8">
        <v>298000</v>
      </c>
      <c r="T1525" s="9">
        <v>3</v>
      </c>
      <c r="U1525" s="9">
        <f t="shared" ref="U1525:U1536" si="432">S1525-T1525-1</f>
        <v>297996</v>
      </c>
      <c r="V1525" s="9">
        <f t="shared" si="412"/>
        <v>12</v>
      </c>
      <c r="W1525" s="7">
        <v>10.7</v>
      </c>
      <c r="X1525" s="7">
        <v>13.1</v>
      </c>
      <c r="Y1525" s="9">
        <v>1</v>
      </c>
      <c r="Z1525" s="9">
        <v>0</v>
      </c>
      <c r="AA1525" s="9">
        <v>0</v>
      </c>
      <c r="AB1525" s="9">
        <v>0</v>
      </c>
      <c r="AC1525" s="9">
        <v>0</v>
      </c>
      <c r="AD1525" s="29">
        <v>1</v>
      </c>
      <c r="AE1525" s="187">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ref="AP1525:AP1535" si="433">1-AO1525</f>
        <v>0.14100000000000001</v>
      </c>
      <c r="AQ1525" s="183">
        <v>1</v>
      </c>
      <c r="AR1525" s="39">
        <f t="shared" si="429"/>
        <v>0</v>
      </c>
      <c r="AS1525">
        <v>0.64100000000000001</v>
      </c>
      <c r="AT1525" s="39">
        <f t="shared" ref="AT1525:AT1535" si="434">1-AS1525</f>
        <v>0.35899999999999999</v>
      </c>
      <c r="AV1525" s="17"/>
      <c r="AW1525" t="s">
        <v>98</v>
      </c>
      <c r="AX1525" s="17" t="s">
        <v>98</v>
      </c>
      <c r="AY1525" s="17" t="s">
        <v>233</v>
      </c>
      <c r="BE1525" s="17"/>
      <c r="BH1525" s="17"/>
      <c r="BK1525" s="24">
        <v>30.8</v>
      </c>
      <c r="BL1525">
        <v>1</v>
      </c>
      <c r="BM1525">
        <v>0</v>
      </c>
      <c r="BN1525" s="179">
        <v>0</v>
      </c>
      <c r="BO1525" s="179">
        <v>0</v>
      </c>
      <c r="BP1525" s="179">
        <v>0</v>
      </c>
      <c r="BQ1525" s="179">
        <v>0</v>
      </c>
      <c r="BR1525" s="179">
        <v>0</v>
      </c>
      <c r="BS1525" s="17">
        <v>0</v>
      </c>
      <c r="BT1525" s="179">
        <v>0</v>
      </c>
      <c r="BU1525" s="179">
        <v>0</v>
      </c>
      <c r="BV1525" s="179">
        <v>1</v>
      </c>
      <c r="BW1525" s="17">
        <v>0</v>
      </c>
      <c r="BX1525" s="179">
        <v>0</v>
      </c>
      <c r="BY1525" s="179">
        <v>0</v>
      </c>
      <c r="BZ1525" s="179">
        <v>0</v>
      </c>
      <c r="CA1525" s="179">
        <v>0</v>
      </c>
      <c r="CB1525" s="17">
        <v>0</v>
      </c>
      <c r="CC1525" s="179">
        <v>0</v>
      </c>
      <c r="CD1525" s="179">
        <v>0</v>
      </c>
      <c r="CE1525" s="179">
        <v>1</v>
      </c>
      <c r="CF1525" s="179">
        <v>1</v>
      </c>
      <c r="CG1525" s="179">
        <v>0</v>
      </c>
      <c r="CH1525" s="179">
        <v>0</v>
      </c>
      <c r="CI1525" s="179">
        <v>0</v>
      </c>
      <c r="CJ1525" s="179">
        <v>0</v>
      </c>
      <c r="CK1525" s="179">
        <v>0</v>
      </c>
      <c r="CL1525" s="179">
        <v>0</v>
      </c>
      <c r="CM1525" s="17">
        <v>0</v>
      </c>
      <c r="CX1525" s="33" t="s">
        <v>85</v>
      </c>
    </row>
    <row r="1526" spans="1:102" x14ac:dyDescent="0.25">
      <c r="A1526">
        <v>1525</v>
      </c>
      <c r="B1526">
        <v>96</v>
      </c>
      <c r="C1526" s="24" t="s">
        <v>4357</v>
      </c>
      <c r="D1526" s="12">
        <v>11.52</v>
      </c>
      <c r="E1526" s="13">
        <v>0.05</v>
      </c>
      <c r="F1526" s="7">
        <f t="shared" si="416"/>
        <v>230.39999999999998</v>
      </c>
      <c r="G1526" s="7">
        <f t="shared" si="407"/>
        <v>11.469999999999999</v>
      </c>
      <c r="H1526" s="15">
        <f t="shared" si="408"/>
        <v>11.57</v>
      </c>
      <c r="I1526" s="11">
        <f t="shared" si="420"/>
        <v>0.42200338971422341</v>
      </c>
      <c r="J1526" s="32">
        <f t="shared" si="421"/>
        <v>1.8316119345235392E-3</v>
      </c>
      <c r="K1526" s="32">
        <f t="shared" si="422"/>
        <v>545.96717850068603</v>
      </c>
      <c r="L1526" s="8">
        <v>0</v>
      </c>
      <c r="M1526" s="9">
        <v>1</v>
      </c>
      <c r="N1526" s="8">
        <v>0</v>
      </c>
      <c r="O1526" s="9">
        <v>0</v>
      </c>
      <c r="P1526" s="9">
        <v>0</v>
      </c>
      <c r="Q1526" s="9">
        <v>1</v>
      </c>
      <c r="R1526" s="9">
        <v>0</v>
      </c>
      <c r="S1526" s="8">
        <v>245000</v>
      </c>
      <c r="T1526" s="9">
        <v>3</v>
      </c>
      <c r="U1526" s="9">
        <f t="shared" si="432"/>
        <v>244996</v>
      </c>
      <c r="V1526" s="9">
        <f t="shared" si="412"/>
        <v>12</v>
      </c>
      <c r="W1526" s="7">
        <v>11.7</v>
      </c>
      <c r="X1526" s="7">
        <v>14.2</v>
      </c>
      <c r="Y1526" s="9">
        <v>1</v>
      </c>
      <c r="Z1526" s="9">
        <v>0</v>
      </c>
      <c r="AA1526" s="9">
        <v>0</v>
      </c>
      <c r="AB1526" s="9">
        <v>0</v>
      </c>
      <c r="AC1526" s="9">
        <v>0</v>
      </c>
      <c r="AD1526" s="29">
        <v>1</v>
      </c>
      <c r="AE1526" s="187">
        <v>0</v>
      </c>
      <c r="AF1526" s="9">
        <v>0</v>
      </c>
      <c r="AG1526" s="29">
        <v>1</v>
      </c>
      <c r="AH1526" s="9">
        <v>0</v>
      </c>
      <c r="AI1526" s="29">
        <v>1</v>
      </c>
      <c r="AJ1526" s="20">
        <v>1960</v>
      </c>
      <c r="AK1526" s="32">
        <v>0.02</v>
      </c>
      <c r="AL1526" s="32">
        <v>0.128</v>
      </c>
      <c r="AM1526" s="32">
        <v>0.48599999999999999</v>
      </c>
      <c r="AN1526" s="42">
        <v>0.36599999999999999</v>
      </c>
      <c r="AO1526" s="41">
        <v>0.878</v>
      </c>
      <c r="AP1526" s="17">
        <f t="shared" si="433"/>
        <v>0.122</v>
      </c>
      <c r="AQ1526" s="183">
        <v>1</v>
      </c>
      <c r="AR1526" s="39">
        <f t="shared" si="429"/>
        <v>0</v>
      </c>
      <c r="AS1526">
        <v>0.60599999999999998</v>
      </c>
      <c r="AT1526" s="39">
        <f t="shared" si="434"/>
        <v>0.39400000000000002</v>
      </c>
      <c r="AV1526" s="17"/>
      <c r="AW1526" t="s">
        <v>98</v>
      </c>
      <c r="AX1526" s="17" t="s">
        <v>98</v>
      </c>
      <c r="AY1526" s="17" t="s">
        <v>233</v>
      </c>
      <c r="BE1526" s="17"/>
      <c r="BH1526" s="17"/>
      <c r="BK1526" s="24">
        <v>32.200000000000003</v>
      </c>
      <c r="BL1526">
        <v>1</v>
      </c>
      <c r="BM1526">
        <v>0</v>
      </c>
      <c r="BN1526" s="179">
        <v>0</v>
      </c>
      <c r="BO1526" s="179">
        <v>0</v>
      </c>
      <c r="BP1526" s="179">
        <v>0</v>
      </c>
      <c r="BQ1526" s="179">
        <v>0</v>
      </c>
      <c r="BR1526" s="179">
        <v>0</v>
      </c>
      <c r="BS1526" s="17">
        <v>0</v>
      </c>
      <c r="BT1526" s="179">
        <v>0</v>
      </c>
      <c r="BU1526" s="179">
        <v>0</v>
      </c>
      <c r="BV1526" s="179">
        <v>1</v>
      </c>
      <c r="BW1526" s="17">
        <v>0</v>
      </c>
      <c r="BX1526" s="179">
        <v>0</v>
      </c>
      <c r="BY1526" s="179">
        <v>0</v>
      </c>
      <c r="BZ1526" s="179">
        <v>0</v>
      </c>
      <c r="CA1526" s="179">
        <v>0</v>
      </c>
      <c r="CB1526" s="17">
        <v>0</v>
      </c>
      <c r="CC1526" s="179">
        <v>0</v>
      </c>
      <c r="CD1526" s="179">
        <v>0</v>
      </c>
      <c r="CE1526" s="179">
        <v>1</v>
      </c>
      <c r="CF1526" s="179">
        <v>1</v>
      </c>
      <c r="CG1526" s="179">
        <v>0</v>
      </c>
      <c r="CH1526" s="179">
        <v>0</v>
      </c>
      <c r="CI1526" s="179">
        <v>0</v>
      </c>
      <c r="CJ1526" s="179">
        <v>0</v>
      </c>
      <c r="CK1526" s="179">
        <v>0</v>
      </c>
      <c r="CL1526" s="179">
        <v>0</v>
      </c>
      <c r="CM1526" s="17">
        <v>0</v>
      </c>
      <c r="CX1526" s="33" t="s">
        <v>85</v>
      </c>
    </row>
    <row r="1527" spans="1:102" x14ac:dyDescent="0.25">
      <c r="A1527">
        <v>1526</v>
      </c>
      <c r="B1527">
        <v>96</v>
      </c>
      <c r="C1527" s="24" t="s">
        <v>4357</v>
      </c>
      <c r="D1527" s="12">
        <v>11.79</v>
      </c>
      <c r="E1527" s="13">
        <v>0.03</v>
      </c>
      <c r="F1527" s="7">
        <f t="shared" si="416"/>
        <v>393</v>
      </c>
      <c r="G1527" s="7">
        <f t="shared" si="407"/>
        <v>11.76</v>
      </c>
      <c r="H1527" s="15">
        <f t="shared" si="408"/>
        <v>11.819999999999999</v>
      </c>
      <c r="I1527" s="11">
        <f t="shared" si="420"/>
        <v>0.51231799650355692</v>
      </c>
      <c r="J1527" s="32">
        <f t="shared" si="421"/>
        <v>1.3036081335968367E-3</v>
      </c>
      <c r="K1527" s="32">
        <f t="shared" si="422"/>
        <v>767.10168817439069</v>
      </c>
      <c r="L1527" s="8">
        <v>0</v>
      </c>
      <c r="M1527" s="9">
        <v>1</v>
      </c>
      <c r="N1527" s="8">
        <v>0</v>
      </c>
      <c r="O1527" s="9">
        <v>0</v>
      </c>
      <c r="P1527" s="9">
        <v>0</v>
      </c>
      <c r="Q1527" s="9">
        <v>1</v>
      </c>
      <c r="R1527" s="9">
        <v>0</v>
      </c>
      <c r="S1527" s="8">
        <v>434000</v>
      </c>
      <c r="T1527" s="9">
        <v>3</v>
      </c>
      <c r="U1527" s="9">
        <f t="shared" si="432"/>
        <v>433996</v>
      </c>
      <c r="V1527" s="9">
        <f t="shared" si="412"/>
        <v>12</v>
      </c>
      <c r="W1527" s="7">
        <v>12.7</v>
      </c>
      <c r="X1527" s="7">
        <v>15.2</v>
      </c>
      <c r="Y1527" s="9">
        <v>1</v>
      </c>
      <c r="Z1527" s="9">
        <v>0</v>
      </c>
      <c r="AA1527" s="9">
        <v>0</v>
      </c>
      <c r="AB1527" s="9">
        <v>0</v>
      </c>
      <c r="AC1527" s="9">
        <v>0</v>
      </c>
      <c r="AD1527" s="29">
        <v>1</v>
      </c>
      <c r="AE1527" s="187">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433"/>
        <v>0.10199999999999998</v>
      </c>
      <c r="AQ1527" s="183">
        <v>1</v>
      </c>
      <c r="AR1527" s="39">
        <f t="shared" si="429"/>
        <v>0</v>
      </c>
      <c r="AS1527">
        <v>0.58399999999999996</v>
      </c>
      <c r="AT1527" s="39">
        <f t="shared" si="434"/>
        <v>0.41600000000000004</v>
      </c>
      <c r="AV1527" s="17"/>
      <c r="AW1527" t="s">
        <v>98</v>
      </c>
      <c r="AX1527" s="17" t="s">
        <v>98</v>
      </c>
      <c r="AY1527" s="17" t="s">
        <v>233</v>
      </c>
      <c r="BE1527" s="17"/>
      <c r="BH1527" s="17"/>
      <c r="BK1527" s="24">
        <v>33.799999999999997</v>
      </c>
      <c r="BL1527">
        <v>1</v>
      </c>
      <c r="BM1527">
        <v>0</v>
      </c>
      <c r="BN1527" s="179">
        <v>0</v>
      </c>
      <c r="BO1527" s="179">
        <v>0</v>
      </c>
      <c r="BP1527" s="179">
        <v>0</v>
      </c>
      <c r="BQ1527" s="179">
        <v>0</v>
      </c>
      <c r="BR1527" s="179">
        <v>0</v>
      </c>
      <c r="BS1527" s="17">
        <v>0</v>
      </c>
      <c r="BT1527" s="179">
        <v>0</v>
      </c>
      <c r="BU1527" s="179">
        <v>0</v>
      </c>
      <c r="BV1527" s="179">
        <v>1</v>
      </c>
      <c r="BW1527" s="17">
        <v>0</v>
      </c>
      <c r="BX1527" s="179">
        <v>0</v>
      </c>
      <c r="BY1527" s="179">
        <v>0</v>
      </c>
      <c r="BZ1527" s="179">
        <v>0</v>
      </c>
      <c r="CA1527" s="179">
        <v>0</v>
      </c>
      <c r="CB1527" s="17">
        <v>0</v>
      </c>
      <c r="CC1527" s="179">
        <v>0</v>
      </c>
      <c r="CD1527" s="179">
        <v>0</v>
      </c>
      <c r="CE1527" s="179">
        <v>1</v>
      </c>
      <c r="CF1527" s="179">
        <v>1</v>
      </c>
      <c r="CG1527" s="179">
        <v>0</v>
      </c>
      <c r="CH1527" s="179">
        <v>0</v>
      </c>
      <c r="CI1527" s="179">
        <v>0</v>
      </c>
      <c r="CJ1527" s="179">
        <v>0</v>
      </c>
      <c r="CK1527" s="179">
        <v>0</v>
      </c>
      <c r="CL1527" s="179">
        <v>0</v>
      </c>
      <c r="CM1527" s="17">
        <v>0</v>
      </c>
      <c r="CX1527" s="33" t="s">
        <v>85</v>
      </c>
    </row>
    <row r="1528" spans="1:102" x14ac:dyDescent="0.25">
      <c r="A1528">
        <v>1527</v>
      </c>
      <c r="B1528">
        <v>96</v>
      </c>
      <c r="C1528" s="24" t="s">
        <v>4357</v>
      </c>
      <c r="D1528" s="12">
        <v>10.23</v>
      </c>
      <c r="E1528" s="13">
        <v>0.02</v>
      </c>
      <c r="F1528" s="7">
        <f t="shared" si="416"/>
        <v>511.5</v>
      </c>
      <c r="G1528" s="7">
        <f t="shared" si="407"/>
        <v>10.210000000000001</v>
      </c>
      <c r="H1528" s="15">
        <f t="shared" si="408"/>
        <v>10.25</v>
      </c>
      <c r="I1528" s="11">
        <f t="shared" si="420"/>
        <v>0.30316583727627028</v>
      </c>
      <c r="J1528" s="32">
        <f t="shared" si="421"/>
        <v>5.9269958411783041E-4</v>
      </c>
      <c r="K1528" s="32">
        <f t="shared" si="422"/>
        <v>1687.1953799130674</v>
      </c>
      <c r="L1528" s="8">
        <v>0</v>
      </c>
      <c r="M1528" s="9">
        <v>1</v>
      </c>
      <c r="N1528" s="8">
        <v>0</v>
      </c>
      <c r="O1528" s="9">
        <v>0</v>
      </c>
      <c r="P1528" s="9">
        <v>0</v>
      </c>
      <c r="Q1528" s="9">
        <v>1</v>
      </c>
      <c r="R1528" s="9">
        <v>0</v>
      </c>
      <c r="S1528" s="8">
        <v>2585000</v>
      </c>
      <c r="T1528" s="9">
        <v>3</v>
      </c>
      <c r="U1528" s="9">
        <f t="shared" si="432"/>
        <v>2584996</v>
      </c>
      <c r="V1528" s="9">
        <f t="shared" si="412"/>
        <v>12</v>
      </c>
      <c r="W1528" s="7">
        <v>13.5</v>
      </c>
      <c r="X1528" s="7">
        <v>16.2</v>
      </c>
      <c r="Y1528" s="9">
        <v>1</v>
      </c>
      <c r="Z1528" s="9">
        <v>0</v>
      </c>
      <c r="AA1528" s="9">
        <v>0</v>
      </c>
      <c r="AB1528" s="9">
        <v>0</v>
      </c>
      <c r="AC1528" s="9">
        <v>0</v>
      </c>
      <c r="AD1528" s="29">
        <v>1</v>
      </c>
      <c r="AE1528" s="187">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433"/>
        <v>8.7999999999999967E-2</v>
      </c>
      <c r="AQ1528" s="183">
        <v>1</v>
      </c>
      <c r="AR1528" s="39">
        <f t="shared" si="429"/>
        <v>0</v>
      </c>
      <c r="AS1528">
        <v>0.57399999999999995</v>
      </c>
      <c r="AT1528" s="39">
        <f t="shared" si="434"/>
        <v>0.42600000000000005</v>
      </c>
      <c r="AV1528" s="17"/>
      <c r="AW1528" t="s">
        <v>98</v>
      </c>
      <c r="AX1528" s="17" t="s">
        <v>98</v>
      </c>
      <c r="AY1528" s="17" t="s">
        <v>233</v>
      </c>
      <c r="BE1528" s="17"/>
      <c r="BH1528" s="17"/>
      <c r="BK1528" s="24">
        <v>35.1</v>
      </c>
      <c r="BL1528">
        <v>1</v>
      </c>
      <c r="BM1528">
        <v>0</v>
      </c>
      <c r="BN1528" s="179">
        <v>0</v>
      </c>
      <c r="BO1528" s="179">
        <v>0</v>
      </c>
      <c r="BP1528" s="179">
        <v>0</v>
      </c>
      <c r="BQ1528" s="179">
        <v>0</v>
      </c>
      <c r="BR1528" s="179">
        <v>0</v>
      </c>
      <c r="BS1528" s="17">
        <v>0</v>
      </c>
      <c r="BT1528" s="179">
        <v>0</v>
      </c>
      <c r="BU1528" s="179">
        <v>0</v>
      </c>
      <c r="BV1528" s="179">
        <v>1</v>
      </c>
      <c r="BW1528" s="17">
        <v>0</v>
      </c>
      <c r="BX1528" s="179">
        <v>0</v>
      </c>
      <c r="BY1528" s="179">
        <v>0</v>
      </c>
      <c r="BZ1528" s="179">
        <v>0</v>
      </c>
      <c r="CA1528" s="179">
        <v>0</v>
      </c>
      <c r="CB1528" s="17">
        <v>0</v>
      </c>
      <c r="CC1528" s="179">
        <v>0</v>
      </c>
      <c r="CD1528" s="179">
        <v>0</v>
      </c>
      <c r="CE1528" s="179">
        <v>1</v>
      </c>
      <c r="CF1528" s="179">
        <v>1</v>
      </c>
      <c r="CG1528" s="179">
        <v>0</v>
      </c>
      <c r="CH1528" s="179">
        <v>0</v>
      </c>
      <c r="CI1528" s="179">
        <v>0</v>
      </c>
      <c r="CJ1528" s="179">
        <v>0</v>
      </c>
      <c r="CK1528" s="179">
        <v>0</v>
      </c>
      <c r="CL1528" s="179">
        <v>0</v>
      </c>
      <c r="CM1528" s="17">
        <v>0</v>
      </c>
      <c r="CX1528" s="33" t="s">
        <v>85</v>
      </c>
    </row>
    <row r="1529" spans="1:102" x14ac:dyDescent="0.25">
      <c r="A1529">
        <v>1528</v>
      </c>
      <c r="B1529">
        <v>96</v>
      </c>
      <c r="C1529" s="24" t="s">
        <v>4357</v>
      </c>
      <c r="D1529" s="12">
        <v>12.92</v>
      </c>
      <c r="E1529" s="13">
        <v>0.02</v>
      </c>
      <c r="F1529" s="7">
        <f t="shared" si="416"/>
        <v>646</v>
      </c>
      <c r="G1529" s="7">
        <f t="shared" si="407"/>
        <v>12.9</v>
      </c>
      <c r="H1529" s="15">
        <f t="shared" si="408"/>
        <v>12.94</v>
      </c>
      <c r="I1529" s="11">
        <f t="shared" si="420"/>
        <v>0.3456813901985864</v>
      </c>
      <c r="J1529" s="32">
        <f t="shared" si="421"/>
        <v>5.3511051114332265E-4</v>
      </c>
      <c r="K1529" s="32">
        <f t="shared" si="422"/>
        <v>1868.7728593919594</v>
      </c>
      <c r="L1529" s="8">
        <v>0</v>
      </c>
      <c r="M1529" s="9">
        <v>1</v>
      </c>
      <c r="N1529" s="8">
        <v>0</v>
      </c>
      <c r="O1529" s="9">
        <v>0</v>
      </c>
      <c r="P1529" s="9">
        <v>0</v>
      </c>
      <c r="Q1529" s="9">
        <v>1</v>
      </c>
      <c r="R1529" s="9">
        <v>0</v>
      </c>
      <c r="S1529" s="8">
        <v>3075000</v>
      </c>
      <c r="T1529" s="9">
        <v>3</v>
      </c>
      <c r="U1529" s="9">
        <f t="shared" si="432"/>
        <v>3074996</v>
      </c>
      <c r="V1529" s="9">
        <f t="shared" si="412"/>
        <v>12</v>
      </c>
      <c r="W1529" s="7">
        <v>14.5</v>
      </c>
      <c r="X1529" s="7">
        <v>17.5</v>
      </c>
      <c r="Y1529" s="9">
        <v>1</v>
      </c>
      <c r="Z1529" s="9">
        <v>0</v>
      </c>
      <c r="AA1529" s="9">
        <v>0</v>
      </c>
      <c r="AB1529" s="9">
        <v>0</v>
      </c>
      <c r="AC1529" s="9">
        <v>0</v>
      </c>
      <c r="AD1529" s="29">
        <v>1</v>
      </c>
      <c r="AE1529" s="187">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433"/>
        <v>7.999999999999996E-2</v>
      </c>
      <c r="AQ1529" s="183">
        <v>1</v>
      </c>
      <c r="AR1529" s="39">
        <f t="shared" si="429"/>
        <v>0</v>
      </c>
      <c r="AS1529">
        <v>0.58199999999999996</v>
      </c>
      <c r="AT1529" s="39">
        <f t="shared" si="434"/>
        <v>0.41800000000000004</v>
      </c>
      <c r="AV1529" s="17"/>
      <c r="AW1529" t="s">
        <v>98</v>
      </c>
      <c r="AX1529" s="17" t="s">
        <v>98</v>
      </c>
      <c r="AY1529" s="17" t="s">
        <v>233</v>
      </c>
      <c r="BE1529" s="17"/>
      <c r="BH1529" s="17"/>
      <c r="BK1529" s="24">
        <v>36.799999999999997</v>
      </c>
      <c r="BL1529">
        <v>1</v>
      </c>
      <c r="BM1529">
        <v>0</v>
      </c>
      <c r="BN1529" s="179">
        <v>0</v>
      </c>
      <c r="BO1529" s="179">
        <v>0</v>
      </c>
      <c r="BP1529" s="179">
        <v>0</v>
      </c>
      <c r="BQ1529" s="179">
        <v>0</v>
      </c>
      <c r="BR1529" s="179">
        <v>0</v>
      </c>
      <c r="BS1529" s="17">
        <v>0</v>
      </c>
      <c r="BT1529" s="179">
        <v>0</v>
      </c>
      <c r="BU1529" s="179">
        <v>0</v>
      </c>
      <c r="BV1529" s="179">
        <v>1</v>
      </c>
      <c r="BW1529" s="17">
        <v>0</v>
      </c>
      <c r="BX1529" s="179">
        <v>0</v>
      </c>
      <c r="BY1529" s="179">
        <v>0</v>
      </c>
      <c r="BZ1529" s="179">
        <v>0</v>
      </c>
      <c r="CA1529" s="179">
        <v>0</v>
      </c>
      <c r="CB1529" s="17">
        <v>0</v>
      </c>
      <c r="CC1529" s="179">
        <v>0</v>
      </c>
      <c r="CD1529" s="179">
        <v>0</v>
      </c>
      <c r="CE1529" s="179">
        <v>1</v>
      </c>
      <c r="CF1529" s="179">
        <v>1</v>
      </c>
      <c r="CG1529" s="179">
        <v>0</v>
      </c>
      <c r="CH1529" s="179">
        <v>0</v>
      </c>
      <c r="CI1529" s="179">
        <v>0</v>
      </c>
      <c r="CJ1529" s="179">
        <v>0</v>
      </c>
      <c r="CK1529" s="179">
        <v>0</v>
      </c>
      <c r="CL1529" s="179">
        <v>0</v>
      </c>
      <c r="CM1529" s="17">
        <v>0</v>
      </c>
      <c r="CX1529" s="33" t="s">
        <v>85</v>
      </c>
    </row>
    <row r="1530" spans="1:102" x14ac:dyDescent="0.25">
      <c r="A1530">
        <v>1529</v>
      </c>
      <c r="B1530">
        <v>96</v>
      </c>
      <c r="C1530" s="24" t="s">
        <v>4357</v>
      </c>
      <c r="D1530" s="12">
        <v>8.7100000000000009</v>
      </c>
      <c r="E1530" s="13">
        <v>0.22</v>
      </c>
      <c r="F1530" s="7">
        <f t="shared" si="416"/>
        <v>39.590909090909093</v>
      </c>
      <c r="G1530" s="7">
        <f t="shared" si="407"/>
        <v>8.49</v>
      </c>
      <c r="H1530" s="15">
        <f t="shared" si="408"/>
        <v>8.9300000000000015</v>
      </c>
      <c r="I1530" s="11">
        <f t="shared" si="420"/>
        <v>0.23384673917539101</v>
      </c>
      <c r="J1530" s="32">
        <f t="shared" si="421"/>
        <v>5.9065766496654449E-3</v>
      </c>
      <c r="K1530" s="32">
        <f t="shared" si="422"/>
        <v>169.30280589123331</v>
      </c>
      <c r="L1530" s="8">
        <v>0</v>
      </c>
      <c r="M1530" s="9">
        <v>1</v>
      </c>
      <c r="N1530" s="8">
        <v>0</v>
      </c>
      <c r="O1530" s="9">
        <v>0</v>
      </c>
      <c r="P1530" s="9">
        <v>0</v>
      </c>
      <c r="Q1530" s="9">
        <v>1</v>
      </c>
      <c r="R1530" s="9">
        <v>0</v>
      </c>
      <c r="S1530" s="8">
        <v>27100</v>
      </c>
      <c r="T1530" s="9">
        <v>3</v>
      </c>
      <c r="U1530" s="9">
        <f t="shared" si="432"/>
        <v>27096</v>
      </c>
      <c r="V1530" s="9">
        <f t="shared" si="412"/>
        <v>12</v>
      </c>
      <c r="W1530" s="7">
        <v>8.6</v>
      </c>
      <c r="X1530" s="7">
        <v>12.5</v>
      </c>
      <c r="Y1530" s="9">
        <v>1</v>
      </c>
      <c r="Z1530" s="9">
        <v>0</v>
      </c>
      <c r="AA1530" s="9">
        <v>0</v>
      </c>
      <c r="AB1530" s="9">
        <v>0</v>
      </c>
      <c r="AC1530" s="9">
        <v>0</v>
      </c>
      <c r="AD1530" s="29">
        <v>1</v>
      </c>
      <c r="AE1530" s="187">
        <v>0</v>
      </c>
      <c r="AF1530" s="9">
        <v>0</v>
      </c>
      <c r="AG1530" s="29">
        <v>1</v>
      </c>
      <c r="AH1530" s="9">
        <v>0</v>
      </c>
      <c r="AI1530" s="29">
        <v>1</v>
      </c>
      <c r="AJ1530" s="20">
        <v>1940</v>
      </c>
      <c r="AK1530" s="32">
        <v>0.13300000000000001</v>
      </c>
      <c r="AL1530" s="32">
        <v>0.53500000000000003</v>
      </c>
      <c r="AM1530" s="32">
        <v>0.254</v>
      </c>
      <c r="AN1530" s="42">
        <v>7.8E-2</v>
      </c>
      <c r="AO1530" s="41">
        <v>0.878</v>
      </c>
      <c r="AP1530" s="17">
        <f t="shared" si="433"/>
        <v>0.122</v>
      </c>
      <c r="AQ1530" s="183">
        <v>1</v>
      </c>
      <c r="AR1530" s="39">
        <f t="shared" si="429"/>
        <v>0</v>
      </c>
      <c r="AS1530">
        <v>0.70499999999999996</v>
      </c>
      <c r="AT1530" s="39">
        <f t="shared" si="434"/>
        <v>0.29500000000000004</v>
      </c>
      <c r="AV1530" s="17"/>
      <c r="AW1530" t="s">
        <v>98</v>
      </c>
      <c r="AX1530" s="17" t="s">
        <v>98</v>
      </c>
      <c r="AY1530" s="17" t="s">
        <v>233</v>
      </c>
      <c r="BE1530" s="17"/>
      <c r="BH1530" s="17"/>
      <c r="BK1530" s="24">
        <v>30.8</v>
      </c>
      <c r="BL1530">
        <v>1</v>
      </c>
      <c r="BM1530">
        <v>0</v>
      </c>
      <c r="BN1530" s="179">
        <v>0</v>
      </c>
      <c r="BO1530" s="179">
        <v>0</v>
      </c>
      <c r="BP1530" s="179">
        <v>0</v>
      </c>
      <c r="BQ1530" s="179">
        <v>0</v>
      </c>
      <c r="BR1530" s="179">
        <v>0</v>
      </c>
      <c r="BS1530" s="17">
        <v>0</v>
      </c>
      <c r="BT1530" s="179">
        <v>0</v>
      </c>
      <c r="BU1530" s="179">
        <v>0</v>
      </c>
      <c r="BV1530" s="179">
        <v>1</v>
      </c>
      <c r="BW1530" s="17">
        <v>0</v>
      </c>
      <c r="BX1530" s="179">
        <v>0</v>
      </c>
      <c r="BY1530" s="179">
        <v>0</v>
      </c>
      <c r="BZ1530" s="179">
        <v>0</v>
      </c>
      <c r="CA1530" s="179">
        <v>0</v>
      </c>
      <c r="CB1530" s="17">
        <v>0</v>
      </c>
      <c r="CC1530" s="179">
        <v>0</v>
      </c>
      <c r="CD1530" s="179">
        <v>0</v>
      </c>
      <c r="CE1530" s="179">
        <v>1</v>
      </c>
      <c r="CF1530" s="179">
        <v>1</v>
      </c>
      <c r="CG1530" s="179">
        <v>0</v>
      </c>
      <c r="CH1530" s="179">
        <v>0</v>
      </c>
      <c r="CI1530" s="179">
        <v>0</v>
      </c>
      <c r="CJ1530" s="179">
        <v>0</v>
      </c>
      <c r="CK1530" s="179">
        <v>0</v>
      </c>
      <c r="CL1530" s="179">
        <v>0</v>
      </c>
      <c r="CM1530" s="17">
        <v>0</v>
      </c>
      <c r="CX1530" s="33" t="s">
        <v>85</v>
      </c>
    </row>
    <row r="1531" spans="1:102" x14ac:dyDescent="0.25">
      <c r="A1531">
        <v>1530</v>
      </c>
      <c r="B1531">
        <v>96</v>
      </c>
      <c r="C1531" s="24" t="s">
        <v>4357</v>
      </c>
      <c r="D1531" s="12">
        <v>9.98</v>
      </c>
      <c r="E1531" s="13">
        <v>0.3</v>
      </c>
      <c r="F1531" s="7">
        <f t="shared" si="416"/>
        <v>33.266666666666673</v>
      </c>
      <c r="G1531" s="7">
        <f t="shared" si="407"/>
        <v>9.68</v>
      </c>
      <c r="H1531" s="15">
        <f t="shared" si="408"/>
        <v>10.280000000000001</v>
      </c>
      <c r="I1531" s="11">
        <f t="shared" si="420"/>
        <v>0.18742848595822648</v>
      </c>
      <c r="J1531" s="32">
        <f t="shared" si="421"/>
        <v>5.634122824395584E-3</v>
      </c>
      <c r="K1531" s="32">
        <f t="shared" si="422"/>
        <v>177.48991833653852</v>
      </c>
      <c r="L1531" s="8">
        <v>0</v>
      </c>
      <c r="M1531" s="9">
        <v>1</v>
      </c>
      <c r="N1531" s="8">
        <v>0</v>
      </c>
      <c r="O1531" s="9">
        <v>0</v>
      </c>
      <c r="P1531" s="9">
        <v>0</v>
      </c>
      <c r="Q1531" s="9">
        <v>1</v>
      </c>
      <c r="R1531" s="9">
        <v>0</v>
      </c>
      <c r="S1531" s="8">
        <v>30400</v>
      </c>
      <c r="T1531" s="9">
        <v>3</v>
      </c>
      <c r="U1531" s="9">
        <f t="shared" si="432"/>
        <v>30396</v>
      </c>
      <c r="V1531" s="9">
        <f t="shared" si="412"/>
        <v>12</v>
      </c>
      <c r="W1531" s="7">
        <v>9.5</v>
      </c>
      <c r="X1531" s="7">
        <v>13.4</v>
      </c>
      <c r="Y1531" s="9">
        <v>1</v>
      </c>
      <c r="Z1531" s="9">
        <v>0</v>
      </c>
      <c r="AA1531" s="9">
        <v>0</v>
      </c>
      <c r="AB1531" s="9">
        <v>0</v>
      </c>
      <c r="AC1531" s="9">
        <v>0</v>
      </c>
      <c r="AD1531" s="29">
        <v>1</v>
      </c>
      <c r="AE1531" s="187">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433"/>
        <v>0.19599999999999995</v>
      </c>
      <c r="AQ1531" s="183">
        <v>1</v>
      </c>
      <c r="AR1531" s="39">
        <f t="shared" si="429"/>
        <v>0</v>
      </c>
      <c r="AS1531">
        <v>0.68700000000000006</v>
      </c>
      <c r="AT1531" s="39">
        <f t="shared" si="434"/>
        <v>0.31299999999999994</v>
      </c>
      <c r="AV1531" s="17"/>
      <c r="AW1531" t="s">
        <v>98</v>
      </c>
      <c r="AX1531" s="17" t="s">
        <v>98</v>
      </c>
      <c r="AY1531" s="17" t="s">
        <v>233</v>
      </c>
      <c r="BE1531" s="17"/>
      <c r="BH1531" s="17"/>
      <c r="BK1531" s="24">
        <v>31.3</v>
      </c>
      <c r="BL1531">
        <v>1</v>
      </c>
      <c r="BM1531">
        <v>0</v>
      </c>
      <c r="BN1531" s="179">
        <v>0</v>
      </c>
      <c r="BO1531" s="179">
        <v>0</v>
      </c>
      <c r="BP1531" s="179">
        <v>0</v>
      </c>
      <c r="BQ1531" s="179">
        <v>0</v>
      </c>
      <c r="BR1531" s="179">
        <v>0</v>
      </c>
      <c r="BS1531" s="17">
        <v>0</v>
      </c>
      <c r="BT1531" s="179">
        <v>0</v>
      </c>
      <c r="BU1531" s="179">
        <v>0</v>
      </c>
      <c r="BV1531" s="179">
        <v>1</v>
      </c>
      <c r="BW1531" s="17">
        <v>0</v>
      </c>
      <c r="BX1531" s="179">
        <v>0</v>
      </c>
      <c r="BY1531" s="179">
        <v>0</v>
      </c>
      <c r="BZ1531" s="179">
        <v>0</v>
      </c>
      <c r="CA1531" s="179">
        <v>0</v>
      </c>
      <c r="CB1531" s="17">
        <v>0</v>
      </c>
      <c r="CC1531" s="179">
        <v>0</v>
      </c>
      <c r="CD1531" s="179">
        <v>0</v>
      </c>
      <c r="CE1531" s="179">
        <v>1</v>
      </c>
      <c r="CF1531" s="179">
        <v>1</v>
      </c>
      <c r="CG1531" s="179">
        <v>0</v>
      </c>
      <c r="CH1531" s="179">
        <v>0</v>
      </c>
      <c r="CI1531" s="179">
        <v>0</v>
      </c>
      <c r="CJ1531" s="179">
        <v>0</v>
      </c>
      <c r="CK1531" s="179">
        <v>0</v>
      </c>
      <c r="CL1531" s="179">
        <v>0</v>
      </c>
      <c r="CM1531" s="17">
        <v>0</v>
      </c>
      <c r="CX1531" s="33" t="s">
        <v>85</v>
      </c>
    </row>
    <row r="1532" spans="1:102" x14ac:dyDescent="0.25">
      <c r="A1532">
        <v>1531</v>
      </c>
      <c r="B1532">
        <v>96</v>
      </c>
      <c r="C1532" s="24" t="s">
        <v>4357</v>
      </c>
      <c r="D1532" s="12">
        <v>10.34</v>
      </c>
      <c r="E1532" s="13">
        <v>0.16</v>
      </c>
      <c r="F1532" s="7">
        <f t="shared" si="416"/>
        <v>64.625</v>
      </c>
      <c r="G1532" s="7">
        <f t="shared" si="407"/>
        <v>10.18</v>
      </c>
      <c r="H1532" s="15">
        <f t="shared" si="408"/>
        <v>10.5</v>
      </c>
      <c r="I1532" s="11">
        <f t="shared" si="420"/>
        <v>0.32404827058445629</v>
      </c>
      <c r="J1532" s="32">
        <f t="shared" si="421"/>
        <v>5.0142865854461314E-3</v>
      </c>
      <c r="K1532" s="32">
        <f t="shared" si="422"/>
        <v>199.43016478206101</v>
      </c>
      <c r="L1532" s="8">
        <v>0</v>
      </c>
      <c r="M1532" s="9">
        <v>1</v>
      </c>
      <c r="N1532" s="8">
        <v>0</v>
      </c>
      <c r="O1532" s="9">
        <v>0</v>
      </c>
      <c r="P1532" s="9">
        <v>0</v>
      </c>
      <c r="Q1532" s="9">
        <v>1</v>
      </c>
      <c r="R1532" s="9">
        <v>0</v>
      </c>
      <c r="S1532" s="8">
        <v>35600</v>
      </c>
      <c r="T1532" s="9">
        <v>3</v>
      </c>
      <c r="U1532" s="9">
        <f t="shared" si="432"/>
        <v>35596</v>
      </c>
      <c r="V1532" s="9">
        <f t="shared" si="412"/>
        <v>12</v>
      </c>
      <c r="W1532" s="7">
        <v>10.4</v>
      </c>
      <c r="X1532" s="7">
        <v>14.7</v>
      </c>
      <c r="Y1532" s="9">
        <v>1</v>
      </c>
      <c r="Z1532" s="9">
        <v>0</v>
      </c>
      <c r="AA1532" s="9">
        <v>0</v>
      </c>
      <c r="AB1532" s="9">
        <v>0</v>
      </c>
      <c r="AC1532" s="9">
        <v>0</v>
      </c>
      <c r="AD1532" s="29">
        <v>1</v>
      </c>
      <c r="AE1532" s="187">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433"/>
        <v>0.16100000000000003</v>
      </c>
      <c r="AQ1532" s="183">
        <v>1</v>
      </c>
      <c r="AR1532" s="39">
        <f t="shared" si="429"/>
        <v>0</v>
      </c>
      <c r="AS1532">
        <v>0.63800000000000001</v>
      </c>
      <c r="AT1532" s="39">
        <f t="shared" si="434"/>
        <v>0.36199999999999999</v>
      </c>
      <c r="AV1532" s="17"/>
      <c r="AW1532" t="s">
        <v>98</v>
      </c>
      <c r="AX1532" s="17" t="s">
        <v>98</v>
      </c>
      <c r="AY1532" s="17" t="s">
        <v>233</v>
      </c>
      <c r="BE1532" s="17"/>
      <c r="BH1532" s="17"/>
      <c r="BK1532" s="24">
        <v>33.200000000000003</v>
      </c>
      <c r="BL1532">
        <v>1</v>
      </c>
      <c r="BM1532">
        <v>0</v>
      </c>
      <c r="BN1532" s="179">
        <v>0</v>
      </c>
      <c r="BO1532" s="179">
        <v>0</v>
      </c>
      <c r="BP1532" s="179">
        <v>0</v>
      </c>
      <c r="BQ1532" s="179">
        <v>0</v>
      </c>
      <c r="BR1532" s="179">
        <v>0</v>
      </c>
      <c r="BS1532" s="17">
        <v>0</v>
      </c>
      <c r="BT1532" s="179">
        <v>0</v>
      </c>
      <c r="BU1532" s="179">
        <v>0</v>
      </c>
      <c r="BV1532" s="179">
        <v>1</v>
      </c>
      <c r="BW1532" s="17">
        <v>0</v>
      </c>
      <c r="BX1532" s="179">
        <v>0</v>
      </c>
      <c r="BY1532" s="179">
        <v>0</v>
      </c>
      <c r="BZ1532" s="179">
        <v>0</v>
      </c>
      <c r="CA1532" s="179">
        <v>0</v>
      </c>
      <c r="CB1532" s="17">
        <v>0</v>
      </c>
      <c r="CC1532" s="179">
        <v>0</v>
      </c>
      <c r="CD1532" s="179">
        <v>0</v>
      </c>
      <c r="CE1532" s="179">
        <v>1</v>
      </c>
      <c r="CF1532" s="179">
        <v>1</v>
      </c>
      <c r="CG1532" s="179">
        <v>0</v>
      </c>
      <c r="CH1532" s="179">
        <v>0</v>
      </c>
      <c r="CI1532" s="179">
        <v>0</v>
      </c>
      <c r="CJ1532" s="179">
        <v>0</v>
      </c>
      <c r="CK1532" s="179">
        <v>0</v>
      </c>
      <c r="CL1532" s="179">
        <v>0</v>
      </c>
      <c r="CM1532" s="17">
        <v>0</v>
      </c>
      <c r="CX1532" s="33" t="s">
        <v>85</v>
      </c>
    </row>
    <row r="1533" spans="1:102" x14ac:dyDescent="0.25">
      <c r="A1533">
        <v>1532</v>
      </c>
      <c r="B1533">
        <v>96</v>
      </c>
      <c r="C1533" s="24" t="s">
        <v>4357</v>
      </c>
      <c r="D1533" s="12">
        <v>11</v>
      </c>
      <c r="E1533" s="13">
        <v>0.12</v>
      </c>
      <c r="F1533" s="7">
        <f t="shared" si="416"/>
        <v>91.666666666666671</v>
      </c>
      <c r="G1533" s="7">
        <f t="shared" si="407"/>
        <v>10.88</v>
      </c>
      <c r="H1533" s="15">
        <f t="shared" si="408"/>
        <v>11.12</v>
      </c>
      <c r="I1533" s="11">
        <f t="shared" si="420"/>
        <v>0.38910761447165731</v>
      </c>
      <c r="J1533" s="32">
        <f t="shared" si="421"/>
        <v>4.2448103396908066E-3</v>
      </c>
      <c r="K1533" s="32">
        <f t="shared" si="422"/>
        <v>235.58178575131353</v>
      </c>
      <c r="L1533" s="8">
        <v>0</v>
      </c>
      <c r="M1533" s="9">
        <v>1</v>
      </c>
      <c r="N1533" s="8">
        <v>0</v>
      </c>
      <c r="O1533" s="9">
        <v>0</v>
      </c>
      <c r="P1533" s="9">
        <v>0</v>
      </c>
      <c r="Q1533" s="9">
        <v>1</v>
      </c>
      <c r="R1533" s="9">
        <v>0</v>
      </c>
      <c r="S1533" s="8">
        <v>47100</v>
      </c>
      <c r="T1533" s="9">
        <v>3</v>
      </c>
      <c r="U1533" s="9">
        <f t="shared" si="432"/>
        <v>47096</v>
      </c>
      <c r="V1533" s="9">
        <f t="shared" si="412"/>
        <v>12</v>
      </c>
      <c r="W1533" s="7">
        <v>11.4</v>
      </c>
      <c r="X1533" s="7">
        <v>15.7</v>
      </c>
      <c r="Y1533" s="9">
        <v>1</v>
      </c>
      <c r="Z1533" s="9">
        <v>0</v>
      </c>
      <c r="AA1533" s="9">
        <v>0</v>
      </c>
      <c r="AB1533" s="9">
        <v>0</v>
      </c>
      <c r="AC1533" s="9">
        <v>0</v>
      </c>
      <c r="AD1533" s="29">
        <v>1</v>
      </c>
      <c r="AE1533" s="187">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433"/>
        <v>0.121</v>
      </c>
      <c r="AQ1533" s="183">
        <v>1</v>
      </c>
      <c r="AR1533" s="39">
        <f t="shared" si="429"/>
        <v>0</v>
      </c>
      <c r="AS1533">
        <v>0.61099999999999999</v>
      </c>
      <c r="AT1533" s="39">
        <f t="shared" si="434"/>
        <v>0.38900000000000001</v>
      </c>
      <c r="AV1533" s="17"/>
      <c r="AW1533" t="s">
        <v>98</v>
      </c>
      <c r="AX1533" s="17" t="s">
        <v>98</v>
      </c>
      <c r="AY1533" s="17" t="s">
        <v>233</v>
      </c>
      <c r="BE1533" s="17"/>
      <c r="BH1533" s="17"/>
      <c r="BK1533" s="24">
        <v>34.299999999999997</v>
      </c>
      <c r="BL1533">
        <v>1</v>
      </c>
      <c r="BM1533">
        <v>0</v>
      </c>
      <c r="BN1533" s="179">
        <v>0</v>
      </c>
      <c r="BO1533" s="179">
        <v>0</v>
      </c>
      <c r="BP1533" s="179">
        <v>0</v>
      </c>
      <c r="BQ1533" s="179">
        <v>0</v>
      </c>
      <c r="BR1533" s="179">
        <v>0</v>
      </c>
      <c r="BS1533" s="17">
        <v>0</v>
      </c>
      <c r="BT1533" s="179">
        <v>0</v>
      </c>
      <c r="BU1533" s="179">
        <v>0</v>
      </c>
      <c r="BV1533" s="179">
        <v>1</v>
      </c>
      <c r="BW1533" s="17">
        <v>0</v>
      </c>
      <c r="BX1533" s="179">
        <v>0</v>
      </c>
      <c r="BY1533" s="179">
        <v>0</v>
      </c>
      <c r="BZ1533" s="179">
        <v>0</v>
      </c>
      <c r="CA1533" s="179">
        <v>0</v>
      </c>
      <c r="CB1533" s="17">
        <v>0</v>
      </c>
      <c r="CC1533" s="179">
        <v>0</v>
      </c>
      <c r="CD1533" s="179">
        <v>0</v>
      </c>
      <c r="CE1533" s="179">
        <v>1</v>
      </c>
      <c r="CF1533" s="179">
        <v>1</v>
      </c>
      <c r="CG1533" s="179">
        <v>0</v>
      </c>
      <c r="CH1533" s="179">
        <v>0</v>
      </c>
      <c r="CI1533" s="179">
        <v>0</v>
      </c>
      <c r="CJ1533" s="179">
        <v>0</v>
      </c>
      <c r="CK1533" s="179">
        <v>0</v>
      </c>
      <c r="CL1533" s="179">
        <v>0</v>
      </c>
      <c r="CM1533" s="17">
        <v>0</v>
      </c>
      <c r="CX1533" s="33" t="s">
        <v>85</v>
      </c>
    </row>
    <row r="1534" spans="1:102" x14ac:dyDescent="0.25">
      <c r="A1534">
        <v>1533</v>
      </c>
      <c r="B1534">
        <v>96</v>
      </c>
      <c r="C1534" s="24" t="s">
        <v>4357</v>
      </c>
      <c r="D1534" s="12">
        <v>11.76</v>
      </c>
      <c r="E1534" s="13">
        <v>0.09</v>
      </c>
      <c r="F1534" s="7">
        <f t="shared" si="416"/>
        <v>130.66666666666666</v>
      </c>
      <c r="G1534" s="7">
        <f t="shared" si="407"/>
        <v>11.67</v>
      </c>
      <c r="H1534" s="15">
        <f t="shared" si="408"/>
        <v>11.85</v>
      </c>
      <c r="I1534" s="11">
        <f t="shared" si="420"/>
        <v>0.23042372842043357</v>
      </c>
      <c r="J1534" s="32">
        <f t="shared" si="421"/>
        <v>1.7634469011767874E-3</v>
      </c>
      <c r="K1534" s="32">
        <f t="shared" si="422"/>
        <v>567.07122813433045</v>
      </c>
      <c r="L1534" s="8">
        <v>0</v>
      </c>
      <c r="M1534" s="9">
        <v>1</v>
      </c>
      <c r="N1534" s="8">
        <v>0</v>
      </c>
      <c r="O1534" s="9">
        <v>0</v>
      </c>
      <c r="P1534" s="9">
        <v>0</v>
      </c>
      <c r="Q1534" s="9">
        <v>1</v>
      </c>
      <c r="R1534" s="9">
        <v>0</v>
      </c>
      <c r="S1534" s="8">
        <v>304500</v>
      </c>
      <c r="T1534" s="9">
        <v>3</v>
      </c>
      <c r="U1534" s="9">
        <f t="shared" si="432"/>
        <v>304496</v>
      </c>
      <c r="V1534" s="9">
        <f t="shared" si="412"/>
        <v>12</v>
      </c>
      <c r="W1534" s="7">
        <v>12.4</v>
      </c>
      <c r="X1534" s="7">
        <v>16.7</v>
      </c>
      <c r="Y1534" s="9">
        <v>1</v>
      </c>
      <c r="Z1534" s="9">
        <v>0</v>
      </c>
      <c r="AA1534" s="9">
        <v>0</v>
      </c>
      <c r="AB1534" s="9">
        <v>0</v>
      </c>
      <c r="AC1534" s="9">
        <v>0</v>
      </c>
      <c r="AD1534" s="29">
        <v>1</v>
      </c>
      <c r="AE1534" s="187">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433"/>
        <v>0.10299999999999998</v>
      </c>
      <c r="AQ1534" s="183">
        <v>1</v>
      </c>
      <c r="AR1534" s="39">
        <f t="shared" si="429"/>
        <v>0</v>
      </c>
      <c r="AS1534">
        <v>0.61599999999999999</v>
      </c>
      <c r="AT1534" s="39">
        <f t="shared" si="434"/>
        <v>0.38400000000000001</v>
      </c>
      <c r="AV1534" s="17"/>
      <c r="AW1534" t="s">
        <v>98</v>
      </c>
      <c r="AX1534" s="17" t="s">
        <v>98</v>
      </c>
      <c r="AY1534" s="17" t="s">
        <v>233</v>
      </c>
      <c r="BE1534" s="17"/>
      <c r="BH1534" s="17"/>
      <c r="BK1534" s="24">
        <v>34.799999999999997</v>
      </c>
      <c r="BL1534">
        <v>1</v>
      </c>
      <c r="BM1534">
        <v>0</v>
      </c>
      <c r="BN1534" s="179">
        <v>0</v>
      </c>
      <c r="BO1534" s="179">
        <v>0</v>
      </c>
      <c r="BP1534" s="179">
        <v>0</v>
      </c>
      <c r="BQ1534" s="179">
        <v>0</v>
      </c>
      <c r="BR1534" s="179">
        <v>0</v>
      </c>
      <c r="BS1534" s="17">
        <v>0</v>
      </c>
      <c r="BT1534" s="179">
        <v>0</v>
      </c>
      <c r="BU1534" s="179">
        <v>0</v>
      </c>
      <c r="BV1534" s="179">
        <v>1</v>
      </c>
      <c r="BW1534" s="17">
        <v>0</v>
      </c>
      <c r="BX1534" s="179">
        <v>0</v>
      </c>
      <c r="BY1534" s="179">
        <v>0</v>
      </c>
      <c r="BZ1534" s="179">
        <v>0</v>
      </c>
      <c r="CA1534" s="179">
        <v>0</v>
      </c>
      <c r="CB1534" s="17">
        <v>0</v>
      </c>
      <c r="CC1534" s="179">
        <v>0</v>
      </c>
      <c r="CD1534" s="179">
        <v>0</v>
      </c>
      <c r="CE1534" s="179">
        <v>1</v>
      </c>
      <c r="CF1534" s="179">
        <v>1</v>
      </c>
      <c r="CG1534" s="179">
        <v>0</v>
      </c>
      <c r="CH1534" s="179">
        <v>0</v>
      </c>
      <c r="CI1534" s="179">
        <v>0</v>
      </c>
      <c r="CJ1534" s="179">
        <v>0</v>
      </c>
      <c r="CK1534" s="179">
        <v>0</v>
      </c>
      <c r="CL1534" s="179">
        <v>0</v>
      </c>
      <c r="CM1534" s="17">
        <v>0</v>
      </c>
      <c r="CX1534" s="33" t="s">
        <v>85</v>
      </c>
    </row>
    <row r="1535" spans="1:102" x14ac:dyDescent="0.25">
      <c r="A1535">
        <v>1534</v>
      </c>
      <c r="B1535">
        <v>96</v>
      </c>
      <c r="C1535" s="24" t="s">
        <v>4357</v>
      </c>
      <c r="D1535" s="12">
        <v>15.24</v>
      </c>
      <c r="E1535" s="13">
        <v>0.11</v>
      </c>
      <c r="F1535" s="7">
        <f t="shared" si="416"/>
        <v>138.54545454545453</v>
      </c>
      <c r="G1535" s="7">
        <f t="shared" si="407"/>
        <v>15.13</v>
      </c>
      <c r="H1535" s="15">
        <f t="shared" si="408"/>
        <v>15.35</v>
      </c>
      <c r="I1535" s="11">
        <f t="shared" si="420"/>
        <v>0.21553457016125521</v>
      </c>
      <c r="J1535" s="32">
        <f t="shared" si="421"/>
        <v>1.5556957163870128E-3</v>
      </c>
      <c r="K1535" s="32">
        <f t="shared" si="422"/>
        <v>642.79922446686771</v>
      </c>
      <c r="L1535" s="8">
        <v>0</v>
      </c>
      <c r="M1535" s="9">
        <v>1</v>
      </c>
      <c r="N1535" s="8">
        <v>0</v>
      </c>
      <c r="O1535" s="9">
        <v>0</v>
      </c>
      <c r="P1535" s="9">
        <v>0</v>
      </c>
      <c r="Q1535" s="9">
        <v>1</v>
      </c>
      <c r="R1535" s="9">
        <v>0</v>
      </c>
      <c r="S1535" s="8">
        <v>394000</v>
      </c>
      <c r="T1535" s="9">
        <v>3</v>
      </c>
      <c r="U1535" s="9">
        <f t="shared" si="432"/>
        <v>393996</v>
      </c>
      <c r="V1535" s="9">
        <f t="shared" si="412"/>
        <v>12</v>
      </c>
      <c r="W1535" s="7">
        <v>12.9</v>
      </c>
      <c r="X1535" s="7">
        <v>17.8</v>
      </c>
      <c r="Y1535" s="9">
        <v>1</v>
      </c>
      <c r="Z1535" s="9">
        <v>0</v>
      </c>
      <c r="AA1535" s="9">
        <v>0</v>
      </c>
      <c r="AB1535" s="9">
        <v>0</v>
      </c>
      <c r="AC1535" s="9">
        <v>0</v>
      </c>
      <c r="AD1535" s="29">
        <v>1</v>
      </c>
      <c r="AE1535" s="187">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433"/>
        <v>8.7999999999999967E-2</v>
      </c>
      <c r="AQ1535" s="183">
        <v>1</v>
      </c>
      <c r="AR1535" s="39">
        <f t="shared" si="429"/>
        <v>0</v>
      </c>
      <c r="AS1535">
        <v>0.64300000000000002</v>
      </c>
      <c r="AT1535" s="39">
        <f t="shared" si="434"/>
        <v>0.35699999999999998</v>
      </c>
      <c r="AV1535" s="17"/>
      <c r="AW1535" t="s">
        <v>98</v>
      </c>
      <c r="AX1535" s="17" t="s">
        <v>98</v>
      </c>
      <c r="AY1535" s="17" t="s">
        <v>233</v>
      </c>
      <c r="BE1535" s="17"/>
      <c r="BH1535" s="17"/>
      <c r="BK1535" s="24">
        <v>36.1</v>
      </c>
      <c r="BL1535">
        <v>1</v>
      </c>
      <c r="BM1535">
        <v>0</v>
      </c>
      <c r="BN1535" s="179">
        <v>0</v>
      </c>
      <c r="BO1535" s="179">
        <v>0</v>
      </c>
      <c r="BP1535" s="179">
        <v>0</v>
      </c>
      <c r="BQ1535" s="179">
        <v>0</v>
      </c>
      <c r="BR1535" s="179">
        <v>0</v>
      </c>
      <c r="BS1535" s="17">
        <v>0</v>
      </c>
      <c r="BT1535" s="179">
        <v>0</v>
      </c>
      <c r="BU1535" s="179">
        <v>0</v>
      </c>
      <c r="BV1535" s="179">
        <v>1</v>
      </c>
      <c r="BW1535" s="17">
        <v>0</v>
      </c>
      <c r="BX1535" s="179">
        <v>0</v>
      </c>
      <c r="BY1535" s="179">
        <v>0</v>
      </c>
      <c r="BZ1535" s="179">
        <v>0</v>
      </c>
      <c r="CA1535" s="179">
        <v>0</v>
      </c>
      <c r="CB1535" s="17">
        <v>0</v>
      </c>
      <c r="CC1535" s="179">
        <v>0</v>
      </c>
      <c r="CD1535" s="179">
        <v>0</v>
      </c>
      <c r="CE1535" s="179">
        <v>1</v>
      </c>
      <c r="CF1535" s="179">
        <v>1</v>
      </c>
      <c r="CG1535" s="179">
        <v>0</v>
      </c>
      <c r="CH1535" s="179">
        <v>0</v>
      </c>
      <c r="CI1535" s="179">
        <v>0</v>
      </c>
      <c r="CJ1535" s="179">
        <v>0</v>
      </c>
      <c r="CK1535" s="179">
        <v>0</v>
      </c>
      <c r="CL1535" s="179">
        <v>0</v>
      </c>
      <c r="CM1535" s="17">
        <v>0</v>
      </c>
      <c r="CX1535" s="33" t="s">
        <v>85</v>
      </c>
    </row>
    <row r="1536" spans="1:102" x14ac:dyDescent="0.25">
      <c r="A1536">
        <v>1535</v>
      </c>
      <c r="B1536">
        <v>97</v>
      </c>
      <c r="C1536" s="24" t="s">
        <v>4362</v>
      </c>
      <c r="D1536" s="12">
        <v>6.5917731595733553</v>
      </c>
      <c r="E1536" s="13">
        <v>0.17531311594609986</v>
      </c>
      <c r="F1536" s="7">
        <v>37.6</v>
      </c>
      <c r="G1536" s="7">
        <f t="shared" ref="G1536:G1577" si="435">D1536-E1536</f>
        <v>6.4164600436272554</v>
      </c>
      <c r="H1536" s="15">
        <f t="shared" ref="H1536:H1577" si="436">D1536+E1536</f>
        <v>6.7670862755194552</v>
      </c>
      <c r="I1536" s="11"/>
      <c r="J1536" s="32"/>
      <c r="K1536" s="32"/>
      <c r="L1536" s="8">
        <v>0</v>
      </c>
      <c r="M1536" s="9">
        <v>1</v>
      </c>
      <c r="N1536" s="8">
        <v>0</v>
      </c>
      <c r="O1536" s="9">
        <v>0</v>
      </c>
      <c r="P1536" s="9">
        <v>1</v>
      </c>
      <c r="Q1536" s="9">
        <v>0</v>
      </c>
      <c r="R1536" s="9">
        <v>0</v>
      </c>
      <c r="S1536" s="8">
        <v>13725</v>
      </c>
      <c r="T1536" s="9">
        <v>21</v>
      </c>
      <c r="U1536" s="9">
        <f t="shared" si="432"/>
        <v>13703</v>
      </c>
      <c r="V1536" s="9">
        <f t="shared" si="412"/>
        <v>20</v>
      </c>
      <c r="W1536" s="7">
        <v>17</v>
      </c>
      <c r="X1536" s="7">
        <f>BK1536-W1536-6</f>
        <v>18.5</v>
      </c>
      <c r="Y1536" s="9">
        <v>0</v>
      </c>
      <c r="Z1536" s="9">
        <v>1</v>
      </c>
      <c r="AA1536" s="9">
        <v>0</v>
      </c>
      <c r="AB1536" s="9">
        <v>0</v>
      </c>
      <c r="AC1536" s="9">
        <v>0</v>
      </c>
      <c r="AD1536" s="29">
        <v>1</v>
      </c>
      <c r="AE1536" s="187">
        <v>0</v>
      </c>
      <c r="AF1536" s="9">
        <v>0</v>
      </c>
      <c r="AG1536" s="29">
        <v>1</v>
      </c>
      <c r="AH1536" s="9">
        <v>0</v>
      </c>
      <c r="AI1536" s="29">
        <v>1</v>
      </c>
      <c r="AJ1536" s="20">
        <v>1970</v>
      </c>
      <c r="AK1536" s="32">
        <v>0</v>
      </c>
      <c r="AL1536" s="32">
        <v>0</v>
      </c>
      <c r="AM1536" s="32">
        <f>1-AN1536</f>
        <v>0.67799999999999994</v>
      </c>
      <c r="AN1536" s="42">
        <v>0.32200000000000001</v>
      </c>
      <c r="AO1536" s="41">
        <v>1</v>
      </c>
      <c r="AP1536" s="17">
        <v>0</v>
      </c>
      <c r="AQ1536" s="38">
        <f>1-AR1536</f>
        <v>0.67199999999999993</v>
      </c>
      <c r="AR1536" s="39">
        <v>0.32800000000000001</v>
      </c>
      <c r="AS1536" t="s">
        <v>98</v>
      </c>
      <c r="AT1536" s="39" t="s">
        <v>98</v>
      </c>
      <c r="AV1536" s="17"/>
      <c r="AW1536" t="s">
        <v>98</v>
      </c>
      <c r="AX1536" s="17" t="s">
        <v>98</v>
      </c>
      <c r="AY1536" s="17" t="s">
        <v>233</v>
      </c>
      <c r="BE1536" s="17"/>
      <c r="BH1536" s="17"/>
      <c r="BK1536" s="24">
        <v>41.5</v>
      </c>
      <c r="BL1536">
        <v>1</v>
      </c>
      <c r="BM1536">
        <v>0</v>
      </c>
      <c r="BN1536" s="179">
        <v>0</v>
      </c>
      <c r="BO1536" s="179">
        <v>0</v>
      </c>
      <c r="BP1536" s="179">
        <v>0</v>
      </c>
      <c r="BQ1536" s="179">
        <v>0</v>
      </c>
      <c r="BR1536" s="179">
        <v>0</v>
      </c>
      <c r="BS1536" s="17">
        <v>0</v>
      </c>
      <c r="BT1536" s="179">
        <v>0</v>
      </c>
      <c r="BU1536" s="179">
        <v>0</v>
      </c>
      <c r="BV1536" s="179">
        <v>0</v>
      </c>
      <c r="BW1536" s="17">
        <v>1</v>
      </c>
      <c r="BX1536" s="179">
        <v>0</v>
      </c>
      <c r="BY1536" s="179">
        <v>0</v>
      </c>
      <c r="BZ1536" s="179">
        <v>0</v>
      </c>
      <c r="CA1536" s="179">
        <v>0</v>
      </c>
      <c r="CB1536" s="17">
        <v>0</v>
      </c>
      <c r="CC1536" s="179">
        <v>0</v>
      </c>
      <c r="CD1536" s="179">
        <v>0</v>
      </c>
      <c r="CE1536" s="179">
        <v>1</v>
      </c>
      <c r="CF1536" s="179">
        <v>1</v>
      </c>
      <c r="CG1536" s="179">
        <v>0</v>
      </c>
      <c r="CH1536" s="179">
        <v>0</v>
      </c>
      <c r="CI1536" s="179">
        <v>1</v>
      </c>
      <c r="CJ1536" s="179">
        <v>0</v>
      </c>
      <c r="CK1536" s="179">
        <v>0</v>
      </c>
      <c r="CL1536" s="179">
        <v>1</v>
      </c>
      <c r="CM1536" s="17">
        <v>0</v>
      </c>
      <c r="CX1536" s="33" t="s">
        <v>85</v>
      </c>
    </row>
    <row r="1537" spans="1:102" x14ac:dyDescent="0.25">
      <c r="A1537">
        <v>1536</v>
      </c>
      <c r="B1537">
        <v>97</v>
      </c>
      <c r="C1537" s="24" t="s">
        <v>4362</v>
      </c>
      <c r="D1537" s="12">
        <v>5.8534448758668312</v>
      </c>
      <c r="E1537" s="13">
        <v>0.16012463186261847</v>
      </c>
      <c r="F1537" s="7">
        <v>36.555555555555557</v>
      </c>
      <c r="G1537" s="7">
        <f t="shared" si="435"/>
        <v>5.6933202440042123</v>
      </c>
      <c r="H1537" s="15">
        <f t="shared" si="436"/>
        <v>6.01356950772945</v>
      </c>
      <c r="I1537" s="11"/>
      <c r="J1537" s="32"/>
      <c r="K1537" s="32"/>
      <c r="L1537" s="8">
        <v>0</v>
      </c>
      <c r="M1537" s="9">
        <v>1</v>
      </c>
      <c r="N1537" s="8">
        <v>0</v>
      </c>
      <c r="O1537" s="9">
        <v>0</v>
      </c>
      <c r="P1537" s="9">
        <v>1</v>
      </c>
      <c r="Q1537" s="9">
        <v>0</v>
      </c>
      <c r="R1537" s="9">
        <v>0</v>
      </c>
      <c r="S1537" s="8">
        <v>17383</v>
      </c>
      <c r="T1537" s="9">
        <v>21</v>
      </c>
      <c r="U1537" s="9">
        <f t="shared" ref="U1537:U1580" si="437">S1537-T1537-1</f>
        <v>17361</v>
      </c>
      <c r="V1537" s="9">
        <f t="shared" si="412"/>
        <v>20</v>
      </c>
      <c r="W1537" s="7">
        <v>17</v>
      </c>
      <c r="X1537" s="7">
        <f t="shared" ref="X1537:X1555" si="438">BK1537-W1537-6</f>
        <v>18.5</v>
      </c>
      <c r="Y1537" s="9">
        <v>0</v>
      </c>
      <c r="Z1537" s="9">
        <v>1</v>
      </c>
      <c r="AA1537" s="9">
        <v>0</v>
      </c>
      <c r="AB1537" s="9">
        <v>0</v>
      </c>
      <c r="AC1537" s="9">
        <v>0</v>
      </c>
      <c r="AD1537" s="29">
        <v>1</v>
      </c>
      <c r="AE1537" s="187">
        <v>0</v>
      </c>
      <c r="AF1537" s="9">
        <v>0</v>
      </c>
      <c r="AG1537" s="29">
        <v>1</v>
      </c>
      <c r="AH1537" s="9">
        <v>0</v>
      </c>
      <c r="AI1537" s="29">
        <v>1</v>
      </c>
      <c r="AJ1537" s="20">
        <v>1980</v>
      </c>
      <c r="AK1537" s="32">
        <v>0</v>
      </c>
      <c r="AL1537" s="32">
        <v>0</v>
      </c>
      <c r="AM1537" s="32">
        <f t="shared" ref="AM1537:AM1555" si="439">1-AN1537</f>
        <v>0.61399999999999999</v>
      </c>
      <c r="AN1537" s="42">
        <v>0.38600000000000001</v>
      </c>
      <c r="AO1537" s="41">
        <v>1</v>
      </c>
      <c r="AP1537" s="17">
        <v>0</v>
      </c>
      <c r="AQ1537" s="38">
        <f t="shared" ref="AQ1537:AQ1555" si="440">1-AR1537</f>
        <v>0.61399999999999999</v>
      </c>
      <c r="AR1537" s="39">
        <v>0.38600000000000001</v>
      </c>
      <c r="AS1537" t="s">
        <v>98</v>
      </c>
      <c r="AT1537" s="39" t="s">
        <v>98</v>
      </c>
      <c r="AV1537" s="17"/>
      <c r="AW1537" t="s">
        <v>98</v>
      </c>
      <c r="AX1537" s="17" t="s">
        <v>98</v>
      </c>
      <c r="AY1537" s="17" t="s">
        <v>233</v>
      </c>
      <c r="BE1537" s="17"/>
      <c r="BH1537" s="17"/>
      <c r="BK1537" s="24">
        <v>41.5</v>
      </c>
      <c r="BL1537">
        <v>1</v>
      </c>
      <c r="BM1537">
        <v>0</v>
      </c>
      <c r="BN1537" s="179">
        <v>0</v>
      </c>
      <c r="BO1537" s="179">
        <v>0</v>
      </c>
      <c r="BP1537" s="179">
        <v>0</v>
      </c>
      <c r="BQ1537" s="179">
        <v>0</v>
      </c>
      <c r="BR1537" s="179">
        <v>0</v>
      </c>
      <c r="BS1537" s="17">
        <v>0</v>
      </c>
      <c r="BT1537" s="179">
        <v>0</v>
      </c>
      <c r="BU1537" s="179">
        <v>0</v>
      </c>
      <c r="BV1537" s="179">
        <v>0</v>
      </c>
      <c r="BW1537" s="17">
        <v>1</v>
      </c>
      <c r="BX1537" s="179">
        <v>0</v>
      </c>
      <c r="BY1537" s="179">
        <v>0</v>
      </c>
      <c r="BZ1537" s="179">
        <v>0</v>
      </c>
      <c r="CA1537" s="179">
        <v>0</v>
      </c>
      <c r="CB1537" s="17">
        <v>0</v>
      </c>
      <c r="CC1537" s="179">
        <v>0</v>
      </c>
      <c r="CD1537" s="179">
        <v>0</v>
      </c>
      <c r="CE1537" s="179">
        <v>1</v>
      </c>
      <c r="CF1537" s="179">
        <v>1</v>
      </c>
      <c r="CG1537" s="179">
        <v>0</v>
      </c>
      <c r="CH1537" s="179">
        <v>0</v>
      </c>
      <c r="CI1537" s="179">
        <v>1</v>
      </c>
      <c r="CJ1537" s="179">
        <v>0</v>
      </c>
      <c r="CK1537" s="179">
        <v>0</v>
      </c>
      <c r="CL1537" s="179">
        <v>1</v>
      </c>
      <c r="CM1537" s="17">
        <v>0</v>
      </c>
      <c r="CX1537" s="33" t="s">
        <v>85</v>
      </c>
    </row>
    <row r="1538" spans="1:102" x14ac:dyDescent="0.25">
      <c r="A1538">
        <v>1537</v>
      </c>
      <c r="B1538">
        <v>97</v>
      </c>
      <c r="C1538" s="24" t="s">
        <v>4362</v>
      </c>
      <c r="D1538" s="12">
        <v>8.273103706617114</v>
      </c>
      <c r="E1538" s="13">
        <v>0.16953081366018677</v>
      </c>
      <c r="F1538" s="7">
        <v>48.8</v>
      </c>
      <c r="G1538" s="7">
        <f t="shared" si="435"/>
        <v>8.1035728929569277</v>
      </c>
      <c r="H1538" s="15">
        <f t="shared" si="436"/>
        <v>8.4426345202773003</v>
      </c>
      <c r="I1538" s="11"/>
      <c r="J1538" s="32"/>
      <c r="K1538" s="32"/>
      <c r="L1538" s="8">
        <v>0</v>
      </c>
      <c r="M1538" s="9">
        <v>1</v>
      </c>
      <c r="N1538" s="8">
        <v>0</v>
      </c>
      <c r="O1538" s="9">
        <v>0</v>
      </c>
      <c r="P1538" s="9">
        <v>1</v>
      </c>
      <c r="Q1538" s="9">
        <v>0</v>
      </c>
      <c r="R1538" s="9">
        <v>0</v>
      </c>
      <c r="S1538" s="8">
        <v>18849</v>
      </c>
      <c r="T1538" s="9">
        <v>21</v>
      </c>
      <c r="U1538" s="9">
        <f t="shared" si="437"/>
        <v>18827</v>
      </c>
      <c r="V1538" s="9">
        <f t="shared" si="412"/>
        <v>20</v>
      </c>
      <c r="W1538" s="7">
        <v>17</v>
      </c>
      <c r="X1538" s="7">
        <f t="shared" si="438"/>
        <v>18.5</v>
      </c>
      <c r="Y1538" s="9">
        <v>0</v>
      </c>
      <c r="Z1538" s="9">
        <v>1</v>
      </c>
      <c r="AA1538" s="9">
        <v>0</v>
      </c>
      <c r="AB1538" s="9">
        <v>0</v>
      </c>
      <c r="AC1538" s="9">
        <v>0</v>
      </c>
      <c r="AD1538" s="29">
        <v>1</v>
      </c>
      <c r="AE1538" s="187">
        <v>0</v>
      </c>
      <c r="AF1538" s="9">
        <v>0</v>
      </c>
      <c r="AG1538" s="29">
        <v>1</v>
      </c>
      <c r="AH1538" s="9">
        <v>0</v>
      </c>
      <c r="AI1538" s="29">
        <v>1</v>
      </c>
      <c r="AJ1538" s="20">
        <v>1990</v>
      </c>
      <c r="AK1538" s="32">
        <v>0</v>
      </c>
      <c r="AL1538" s="32">
        <v>0</v>
      </c>
      <c r="AM1538" s="32">
        <f t="shared" si="439"/>
        <v>0.55600000000000005</v>
      </c>
      <c r="AN1538" s="42">
        <v>0.44400000000000001</v>
      </c>
      <c r="AO1538" s="41">
        <v>1</v>
      </c>
      <c r="AP1538" s="17">
        <v>0</v>
      </c>
      <c r="AQ1538" s="38">
        <f t="shared" si="440"/>
        <v>0.59099999999999997</v>
      </c>
      <c r="AR1538" s="39">
        <v>0.40899999999999997</v>
      </c>
      <c r="AS1538" t="s">
        <v>98</v>
      </c>
      <c r="AT1538" s="39" t="s">
        <v>98</v>
      </c>
      <c r="AV1538" s="17"/>
      <c r="AW1538" t="s">
        <v>98</v>
      </c>
      <c r="AX1538" s="17" t="s">
        <v>98</v>
      </c>
      <c r="AY1538" s="17" t="s">
        <v>233</v>
      </c>
      <c r="BE1538" s="17"/>
      <c r="BH1538" s="17"/>
      <c r="BK1538" s="24">
        <v>41.5</v>
      </c>
      <c r="BL1538">
        <v>1</v>
      </c>
      <c r="BM1538">
        <v>0</v>
      </c>
      <c r="BN1538" s="179">
        <v>0</v>
      </c>
      <c r="BO1538" s="179">
        <v>0</v>
      </c>
      <c r="BP1538" s="179">
        <v>0</v>
      </c>
      <c r="BQ1538" s="179">
        <v>0</v>
      </c>
      <c r="BR1538" s="179">
        <v>0</v>
      </c>
      <c r="BS1538" s="17">
        <v>0</v>
      </c>
      <c r="BT1538" s="179">
        <v>0</v>
      </c>
      <c r="BU1538" s="179">
        <v>0</v>
      </c>
      <c r="BV1538" s="179">
        <v>0</v>
      </c>
      <c r="BW1538" s="17">
        <v>1</v>
      </c>
      <c r="BX1538" s="179">
        <v>0</v>
      </c>
      <c r="BY1538" s="179">
        <v>0</v>
      </c>
      <c r="BZ1538" s="179">
        <v>0</v>
      </c>
      <c r="CA1538" s="179">
        <v>0</v>
      </c>
      <c r="CB1538" s="17">
        <v>0</v>
      </c>
      <c r="CC1538" s="179">
        <v>0</v>
      </c>
      <c r="CD1538" s="179">
        <v>0</v>
      </c>
      <c r="CE1538" s="179">
        <v>1</v>
      </c>
      <c r="CF1538" s="179">
        <v>1</v>
      </c>
      <c r="CG1538" s="179">
        <v>0</v>
      </c>
      <c r="CH1538" s="179">
        <v>0</v>
      </c>
      <c r="CI1538" s="179">
        <v>1</v>
      </c>
      <c r="CJ1538" s="179">
        <v>0</v>
      </c>
      <c r="CK1538" s="179">
        <v>0</v>
      </c>
      <c r="CL1538" s="179">
        <v>1</v>
      </c>
      <c r="CM1538" s="17">
        <v>0</v>
      </c>
      <c r="CX1538" s="33" t="s">
        <v>85</v>
      </c>
    </row>
    <row r="1539" spans="1:102" x14ac:dyDescent="0.25">
      <c r="A1539">
        <v>1538</v>
      </c>
      <c r="B1539">
        <v>97</v>
      </c>
      <c r="C1539" s="24" t="s">
        <v>4362</v>
      </c>
      <c r="D1539" s="12">
        <v>8.8348059874834295</v>
      </c>
      <c r="E1539" s="13">
        <v>0.20117205284592252</v>
      </c>
      <c r="F1539" s="7">
        <v>43.916666666666664</v>
      </c>
      <c r="G1539" s="7">
        <f t="shared" si="435"/>
        <v>8.6336339346375066</v>
      </c>
      <c r="H1539" s="15">
        <f t="shared" si="436"/>
        <v>9.0359780403293524</v>
      </c>
      <c r="I1539" s="11"/>
      <c r="J1539" s="32"/>
      <c r="K1539" s="32"/>
      <c r="L1539" s="8">
        <v>0</v>
      </c>
      <c r="M1539" s="9">
        <v>1</v>
      </c>
      <c r="N1539" s="8">
        <v>0</v>
      </c>
      <c r="O1539" s="9">
        <v>0</v>
      </c>
      <c r="P1539" s="9">
        <v>1</v>
      </c>
      <c r="Q1539" s="9">
        <v>0</v>
      </c>
      <c r="R1539" s="9">
        <v>0</v>
      </c>
      <c r="S1539" s="8">
        <v>13849</v>
      </c>
      <c r="T1539" s="9">
        <v>21</v>
      </c>
      <c r="U1539" s="9">
        <f t="shared" si="437"/>
        <v>13827</v>
      </c>
      <c r="V1539" s="9">
        <f t="shared" si="412"/>
        <v>20</v>
      </c>
      <c r="W1539" s="7">
        <v>17</v>
      </c>
      <c r="X1539" s="7">
        <f t="shared" si="438"/>
        <v>18.5</v>
      </c>
      <c r="Y1539" s="9">
        <v>0</v>
      </c>
      <c r="Z1539" s="9">
        <v>1</v>
      </c>
      <c r="AA1539" s="9">
        <v>0</v>
      </c>
      <c r="AB1539" s="9">
        <v>0</v>
      </c>
      <c r="AC1539" s="9">
        <v>0</v>
      </c>
      <c r="AD1539" s="29">
        <v>1</v>
      </c>
      <c r="AE1539" s="187">
        <v>0</v>
      </c>
      <c r="AF1539" s="9">
        <v>0</v>
      </c>
      <c r="AG1539" s="29">
        <v>1</v>
      </c>
      <c r="AH1539" s="9">
        <v>0</v>
      </c>
      <c r="AI1539" s="29">
        <v>1</v>
      </c>
      <c r="AJ1539" s="20">
        <v>2000</v>
      </c>
      <c r="AK1539" s="32">
        <v>0</v>
      </c>
      <c r="AL1539" s="32">
        <v>0</v>
      </c>
      <c r="AM1539" s="32">
        <f t="shared" si="439"/>
        <v>0.46899999999999997</v>
      </c>
      <c r="AN1539" s="42">
        <v>0.53100000000000003</v>
      </c>
      <c r="AO1539" s="41">
        <v>1</v>
      </c>
      <c r="AP1539" s="17">
        <v>0</v>
      </c>
      <c r="AQ1539" s="38">
        <f t="shared" si="440"/>
        <v>0.57899999999999996</v>
      </c>
      <c r="AR1539" s="39">
        <v>0.42099999999999999</v>
      </c>
      <c r="AS1539" t="s">
        <v>98</v>
      </c>
      <c r="AT1539" s="39" t="s">
        <v>98</v>
      </c>
      <c r="AV1539" s="17"/>
      <c r="AW1539" t="s">
        <v>98</v>
      </c>
      <c r="AX1539" s="17" t="s">
        <v>98</v>
      </c>
      <c r="AY1539" s="17" t="s">
        <v>233</v>
      </c>
      <c r="BE1539" s="17"/>
      <c r="BH1539" s="17"/>
      <c r="BK1539" s="24">
        <v>41.5</v>
      </c>
      <c r="BL1539">
        <v>1</v>
      </c>
      <c r="BM1539">
        <v>0</v>
      </c>
      <c r="BN1539" s="179">
        <v>0</v>
      </c>
      <c r="BO1539" s="179">
        <v>0</v>
      </c>
      <c r="BP1539" s="179">
        <v>0</v>
      </c>
      <c r="BQ1539" s="179">
        <v>0</v>
      </c>
      <c r="BR1539" s="179">
        <v>0</v>
      </c>
      <c r="BS1539" s="17">
        <v>0</v>
      </c>
      <c r="BT1539" s="179">
        <v>0</v>
      </c>
      <c r="BU1539" s="179">
        <v>0</v>
      </c>
      <c r="BV1539" s="179">
        <v>0</v>
      </c>
      <c r="BW1539" s="17">
        <v>1</v>
      </c>
      <c r="BX1539" s="179">
        <v>0</v>
      </c>
      <c r="BY1539" s="179">
        <v>0</v>
      </c>
      <c r="BZ1539" s="179">
        <v>0</v>
      </c>
      <c r="CA1539" s="179">
        <v>0</v>
      </c>
      <c r="CB1539" s="17">
        <v>0</v>
      </c>
      <c r="CC1539" s="179">
        <v>0</v>
      </c>
      <c r="CD1539" s="179">
        <v>0</v>
      </c>
      <c r="CE1539" s="179">
        <v>1</v>
      </c>
      <c r="CF1539" s="179">
        <v>1</v>
      </c>
      <c r="CG1539" s="179">
        <v>0</v>
      </c>
      <c r="CH1539" s="179">
        <v>0</v>
      </c>
      <c r="CI1539" s="179">
        <v>1</v>
      </c>
      <c r="CJ1539" s="179">
        <v>0</v>
      </c>
      <c r="CK1539" s="179">
        <v>0</v>
      </c>
      <c r="CL1539" s="179">
        <v>1</v>
      </c>
      <c r="CM1539" s="17">
        <v>0</v>
      </c>
      <c r="CX1539" s="33" t="s">
        <v>85</v>
      </c>
    </row>
    <row r="1540" spans="1:102" x14ac:dyDescent="0.25">
      <c r="A1540">
        <v>1539</v>
      </c>
      <c r="B1540">
        <v>97</v>
      </c>
      <c r="C1540" s="24" t="s">
        <v>4362</v>
      </c>
      <c r="D1540" s="12">
        <v>8.8205475295083602</v>
      </c>
      <c r="E1540" s="13">
        <v>0.1676910176712616</v>
      </c>
      <c r="F1540" s="7">
        <v>52.6</v>
      </c>
      <c r="G1540" s="7">
        <f t="shared" si="435"/>
        <v>8.6528565118370988</v>
      </c>
      <c r="H1540" s="15">
        <f t="shared" si="436"/>
        <v>8.9882385471796216</v>
      </c>
      <c r="I1540" s="11"/>
      <c r="J1540" s="32"/>
      <c r="K1540" s="32"/>
      <c r="L1540" s="8">
        <v>0</v>
      </c>
      <c r="M1540" s="9">
        <v>1</v>
      </c>
      <c r="N1540" s="8">
        <v>0</v>
      </c>
      <c r="O1540" s="9">
        <v>0</v>
      </c>
      <c r="P1540" s="9">
        <v>1</v>
      </c>
      <c r="Q1540" s="9">
        <v>0</v>
      </c>
      <c r="R1540" s="9">
        <v>0</v>
      </c>
      <c r="S1540" s="8">
        <v>21251</v>
      </c>
      <c r="T1540" s="9">
        <v>21</v>
      </c>
      <c r="U1540" s="9">
        <f t="shared" si="437"/>
        <v>21229</v>
      </c>
      <c r="V1540" s="9">
        <f t="shared" si="412"/>
        <v>20</v>
      </c>
      <c r="W1540" s="7">
        <v>17</v>
      </c>
      <c r="X1540" s="7">
        <f t="shared" si="438"/>
        <v>18.5</v>
      </c>
      <c r="Y1540" s="9">
        <v>0</v>
      </c>
      <c r="Z1540" s="9">
        <v>1</v>
      </c>
      <c r="AA1540" s="9">
        <v>0</v>
      </c>
      <c r="AB1540" s="9">
        <v>0</v>
      </c>
      <c r="AC1540" s="9">
        <v>0</v>
      </c>
      <c r="AD1540" s="29">
        <v>1</v>
      </c>
      <c r="AE1540" s="187">
        <v>0</v>
      </c>
      <c r="AF1540" s="9">
        <v>0</v>
      </c>
      <c r="AG1540" s="29">
        <v>1</v>
      </c>
      <c r="AH1540" s="9">
        <v>0</v>
      </c>
      <c r="AI1540" s="29">
        <v>1</v>
      </c>
      <c r="AJ1540" s="20">
        <v>2008</v>
      </c>
      <c r="AK1540" s="32">
        <v>0</v>
      </c>
      <c r="AL1540" s="32">
        <v>0</v>
      </c>
      <c r="AM1540" s="32">
        <f t="shared" si="439"/>
        <v>0.39900000000000002</v>
      </c>
      <c r="AN1540" s="42">
        <v>0.60099999999999998</v>
      </c>
      <c r="AO1540" s="41">
        <v>1</v>
      </c>
      <c r="AP1540" s="17">
        <v>0</v>
      </c>
      <c r="AQ1540" s="38">
        <f t="shared" si="440"/>
        <v>0.56000000000000005</v>
      </c>
      <c r="AR1540" s="39">
        <v>0.44</v>
      </c>
      <c r="AS1540" t="s">
        <v>98</v>
      </c>
      <c r="AT1540" s="39" t="s">
        <v>98</v>
      </c>
      <c r="AV1540" s="17"/>
      <c r="AW1540" t="s">
        <v>98</v>
      </c>
      <c r="AX1540" s="17" t="s">
        <v>98</v>
      </c>
      <c r="AY1540" s="17" t="s">
        <v>233</v>
      </c>
      <c r="BE1540" s="17"/>
      <c r="BH1540" s="17"/>
      <c r="BK1540" s="24">
        <v>41.5</v>
      </c>
      <c r="BL1540">
        <v>1</v>
      </c>
      <c r="BM1540">
        <v>0</v>
      </c>
      <c r="BN1540" s="179">
        <v>0</v>
      </c>
      <c r="BO1540" s="179">
        <v>0</v>
      </c>
      <c r="BP1540" s="179">
        <v>0</v>
      </c>
      <c r="BQ1540" s="179">
        <v>0</v>
      </c>
      <c r="BR1540" s="179">
        <v>0</v>
      </c>
      <c r="BS1540" s="17">
        <v>0</v>
      </c>
      <c r="BT1540" s="179">
        <v>0</v>
      </c>
      <c r="BU1540" s="179">
        <v>0</v>
      </c>
      <c r="BV1540" s="179">
        <v>0</v>
      </c>
      <c r="BW1540" s="17">
        <v>1</v>
      </c>
      <c r="BX1540" s="179">
        <v>0</v>
      </c>
      <c r="BY1540" s="179">
        <v>0</v>
      </c>
      <c r="BZ1540" s="179">
        <v>0</v>
      </c>
      <c r="CA1540" s="179">
        <v>0</v>
      </c>
      <c r="CB1540" s="17">
        <v>0</v>
      </c>
      <c r="CC1540" s="179">
        <v>0</v>
      </c>
      <c r="CD1540" s="179">
        <v>0</v>
      </c>
      <c r="CE1540" s="179">
        <v>1</v>
      </c>
      <c r="CF1540" s="179">
        <v>1</v>
      </c>
      <c r="CG1540" s="179">
        <v>0</v>
      </c>
      <c r="CH1540" s="179">
        <v>0</v>
      </c>
      <c r="CI1540" s="179">
        <v>1</v>
      </c>
      <c r="CJ1540" s="179">
        <v>0</v>
      </c>
      <c r="CK1540" s="179">
        <v>0</v>
      </c>
      <c r="CL1540" s="179">
        <v>1</v>
      </c>
      <c r="CM1540" s="17">
        <v>0</v>
      </c>
      <c r="CX1540" s="33" t="s">
        <v>85</v>
      </c>
    </row>
    <row r="1541" spans="1:102" x14ac:dyDescent="0.25">
      <c r="A1541">
        <v>1540</v>
      </c>
      <c r="B1541">
        <v>97</v>
      </c>
      <c r="C1541" s="24" t="s">
        <v>4362</v>
      </c>
      <c r="D1541" s="12">
        <v>6.6227411407328907</v>
      </c>
      <c r="E1541" s="13">
        <v>0.17520479208288073</v>
      </c>
      <c r="F1541" s="7">
        <v>37.799999999999997</v>
      </c>
      <c r="G1541" s="7">
        <f t="shared" si="435"/>
        <v>6.4475363486500097</v>
      </c>
      <c r="H1541" s="15">
        <f t="shared" si="436"/>
        <v>6.7979459328157716</v>
      </c>
      <c r="I1541" s="11"/>
      <c r="J1541" s="32"/>
      <c r="K1541" s="32"/>
      <c r="L1541" s="8">
        <v>0</v>
      </c>
      <c r="M1541" s="9">
        <v>1</v>
      </c>
      <c r="N1541" s="8">
        <v>0</v>
      </c>
      <c r="O1541" s="9">
        <v>0</v>
      </c>
      <c r="P1541" s="9">
        <v>1</v>
      </c>
      <c r="Q1541" s="9">
        <v>0</v>
      </c>
      <c r="R1541" s="9">
        <v>0</v>
      </c>
      <c r="S1541" s="8">
        <v>13725</v>
      </c>
      <c r="T1541" s="9">
        <v>21</v>
      </c>
      <c r="U1541" s="9">
        <f t="shared" si="437"/>
        <v>13703</v>
      </c>
      <c r="V1541" s="9">
        <f t="shared" si="412"/>
        <v>20</v>
      </c>
      <c r="W1541" s="7">
        <v>17</v>
      </c>
      <c r="X1541" s="7">
        <f t="shared" si="438"/>
        <v>18.5</v>
      </c>
      <c r="Y1541" s="9">
        <v>0</v>
      </c>
      <c r="Z1541" s="9">
        <v>1</v>
      </c>
      <c r="AA1541" s="9">
        <v>0</v>
      </c>
      <c r="AB1541" s="9">
        <v>0</v>
      </c>
      <c r="AC1541" s="9">
        <v>0</v>
      </c>
      <c r="AD1541" s="29">
        <v>1</v>
      </c>
      <c r="AE1541" s="187">
        <v>0</v>
      </c>
      <c r="AF1541" s="9">
        <v>0</v>
      </c>
      <c r="AG1541" s="29">
        <v>1</v>
      </c>
      <c r="AH1541" s="9">
        <v>0</v>
      </c>
      <c r="AI1541" s="29">
        <v>1</v>
      </c>
      <c r="AJ1541" s="20">
        <v>1970</v>
      </c>
      <c r="AK1541" s="32">
        <v>0</v>
      </c>
      <c r="AL1541" s="32">
        <v>0</v>
      </c>
      <c r="AM1541" s="32">
        <f t="shared" si="439"/>
        <v>0.67799999999999994</v>
      </c>
      <c r="AN1541" s="42">
        <v>0.32200000000000001</v>
      </c>
      <c r="AO1541" s="41">
        <v>1</v>
      </c>
      <c r="AP1541" s="17">
        <v>0</v>
      </c>
      <c r="AQ1541" s="38">
        <f t="shared" si="440"/>
        <v>0.67199999999999993</v>
      </c>
      <c r="AR1541" s="39">
        <v>0.32800000000000001</v>
      </c>
      <c r="AS1541" t="s">
        <v>98</v>
      </c>
      <c r="AT1541" s="39" t="s">
        <v>98</v>
      </c>
      <c r="AV1541" s="17"/>
      <c r="AW1541" t="s">
        <v>98</v>
      </c>
      <c r="AX1541" s="17" t="s">
        <v>98</v>
      </c>
      <c r="AY1541" s="17" t="s">
        <v>233</v>
      </c>
      <c r="BE1541" s="17"/>
      <c r="BH1541" s="17"/>
      <c r="BK1541" s="24">
        <v>41.5</v>
      </c>
      <c r="BL1541">
        <v>1</v>
      </c>
      <c r="BM1541">
        <v>0</v>
      </c>
      <c r="BN1541" s="179">
        <v>0</v>
      </c>
      <c r="BO1541" s="179">
        <v>0</v>
      </c>
      <c r="BP1541" s="179">
        <v>0</v>
      </c>
      <c r="BQ1541" s="179">
        <v>0</v>
      </c>
      <c r="BR1541" s="179">
        <v>0</v>
      </c>
      <c r="BS1541" s="17">
        <v>0</v>
      </c>
      <c r="BT1541" s="179">
        <v>0</v>
      </c>
      <c r="BU1541" s="179">
        <v>0</v>
      </c>
      <c r="BV1541" s="179">
        <v>0</v>
      </c>
      <c r="BW1541" s="17">
        <v>1</v>
      </c>
      <c r="BX1541" s="179">
        <v>0</v>
      </c>
      <c r="BY1541" s="179">
        <v>0</v>
      </c>
      <c r="BZ1541" s="179">
        <v>0</v>
      </c>
      <c r="CA1541" s="179">
        <v>0</v>
      </c>
      <c r="CB1541" s="17">
        <v>0</v>
      </c>
      <c r="CC1541" s="179">
        <v>0</v>
      </c>
      <c r="CD1541" s="179">
        <v>0</v>
      </c>
      <c r="CE1541" s="179">
        <v>1</v>
      </c>
      <c r="CF1541" s="179">
        <v>1</v>
      </c>
      <c r="CG1541" s="179">
        <v>0</v>
      </c>
      <c r="CH1541" s="179">
        <v>0</v>
      </c>
      <c r="CI1541" s="179">
        <v>1</v>
      </c>
      <c r="CJ1541" s="179">
        <v>0</v>
      </c>
      <c r="CK1541" s="179">
        <v>0</v>
      </c>
      <c r="CL1541" s="179">
        <v>1</v>
      </c>
      <c r="CM1541" s="17">
        <v>0</v>
      </c>
      <c r="CX1541" s="33" t="s">
        <v>85</v>
      </c>
    </row>
    <row r="1542" spans="1:102" x14ac:dyDescent="0.25">
      <c r="A1542">
        <v>1541</v>
      </c>
      <c r="B1542">
        <v>97</v>
      </c>
      <c r="C1542" s="24" t="s">
        <v>4362</v>
      </c>
      <c r="D1542" s="12">
        <v>6.1543947367277196</v>
      </c>
      <c r="E1542" s="13">
        <v>0.17685042346918736</v>
      </c>
      <c r="F1542" s="7">
        <v>34.799999999999997</v>
      </c>
      <c r="G1542" s="7">
        <f t="shared" si="435"/>
        <v>5.977544313258532</v>
      </c>
      <c r="H1542" s="15">
        <f t="shared" si="436"/>
        <v>6.3312451601969073</v>
      </c>
      <c r="I1542" s="11"/>
      <c r="J1542" s="32"/>
      <c r="K1542" s="32"/>
      <c r="L1542" s="8">
        <v>0</v>
      </c>
      <c r="M1542" s="9">
        <v>1</v>
      </c>
      <c r="N1542" s="8">
        <v>0</v>
      </c>
      <c r="O1542" s="9">
        <v>0</v>
      </c>
      <c r="P1542" s="9">
        <v>1</v>
      </c>
      <c r="Q1542" s="9">
        <v>0</v>
      </c>
      <c r="R1542" s="9">
        <v>0</v>
      </c>
      <c r="S1542" s="8">
        <v>17383</v>
      </c>
      <c r="T1542" s="9">
        <v>21</v>
      </c>
      <c r="U1542" s="9">
        <f t="shared" si="437"/>
        <v>17361</v>
      </c>
      <c r="V1542" s="9">
        <f t="shared" si="412"/>
        <v>20</v>
      </c>
      <c r="W1542" s="7">
        <v>17</v>
      </c>
      <c r="X1542" s="7">
        <f t="shared" si="438"/>
        <v>18.5</v>
      </c>
      <c r="Y1542" s="9">
        <v>0</v>
      </c>
      <c r="Z1542" s="9">
        <v>1</v>
      </c>
      <c r="AA1542" s="9">
        <v>0</v>
      </c>
      <c r="AB1542" s="9">
        <v>0</v>
      </c>
      <c r="AC1542" s="9">
        <v>0</v>
      </c>
      <c r="AD1542" s="29">
        <v>1</v>
      </c>
      <c r="AE1542" s="187">
        <v>0</v>
      </c>
      <c r="AF1542" s="9">
        <v>0</v>
      </c>
      <c r="AG1542" s="29">
        <v>1</v>
      </c>
      <c r="AH1542" s="9">
        <v>0</v>
      </c>
      <c r="AI1542" s="29">
        <v>1</v>
      </c>
      <c r="AJ1542" s="20">
        <v>1980</v>
      </c>
      <c r="AK1542" s="32">
        <v>0</v>
      </c>
      <c r="AL1542" s="32">
        <v>0</v>
      </c>
      <c r="AM1542" s="32">
        <f t="shared" si="439"/>
        <v>0.61399999999999999</v>
      </c>
      <c r="AN1542" s="42">
        <v>0.38600000000000001</v>
      </c>
      <c r="AO1542" s="41">
        <v>1</v>
      </c>
      <c r="AP1542" s="17">
        <v>0</v>
      </c>
      <c r="AQ1542" s="38">
        <f t="shared" si="440"/>
        <v>0.61399999999999999</v>
      </c>
      <c r="AR1542" s="39">
        <v>0.38600000000000001</v>
      </c>
      <c r="AS1542" t="s">
        <v>98</v>
      </c>
      <c r="AT1542" s="39" t="s">
        <v>98</v>
      </c>
      <c r="AV1542" s="17"/>
      <c r="AW1542" t="s">
        <v>98</v>
      </c>
      <c r="AX1542" s="17" t="s">
        <v>98</v>
      </c>
      <c r="AY1542" s="17" t="s">
        <v>233</v>
      </c>
      <c r="BE1542" s="17"/>
      <c r="BH1542" s="17"/>
      <c r="BK1542" s="24">
        <v>41.5</v>
      </c>
      <c r="BL1542">
        <v>1</v>
      </c>
      <c r="BM1542">
        <v>0</v>
      </c>
      <c r="BN1542" s="179">
        <v>0</v>
      </c>
      <c r="BO1542" s="179">
        <v>0</v>
      </c>
      <c r="BP1542" s="179">
        <v>0</v>
      </c>
      <c r="BQ1542" s="179">
        <v>0</v>
      </c>
      <c r="BR1542" s="179">
        <v>0</v>
      </c>
      <c r="BS1542" s="17">
        <v>0</v>
      </c>
      <c r="BT1542" s="179">
        <v>0</v>
      </c>
      <c r="BU1542" s="179">
        <v>0</v>
      </c>
      <c r="BV1542" s="179">
        <v>0</v>
      </c>
      <c r="BW1542" s="17">
        <v>1</v>
      </c>
      <c r="BX1542" s="179">
        <v>0</v>
      </c>
      <c r="BY1542" s="179">
        <v>0</v>
      </c>
      <c r="BZ1542" s="179">
        <v>0</v>
      </c>
      <c r="CA1542" s="179">
        <v>0</v>
      </c>
      <c r="CB1542" s="17">
        <v>0</v>
      </c>
      <c r="CC1542" s="179">
        <v>0</v>
      </c>
      <c r="CD1542" s="179">
        <v>0</v>
      </c>
      <c r="CE1542" s="179">
        <v>1</v>
      </c>
      <c r="CF1542" s="179">
        <v>1</v>
      </c>
      <c r="CG1542" s="179">
        <v>0</v>
      </c>
      <c r="CH1542" s="179">
        <v>0</v>
      </c>
      <c r="CI1542" s="179">
        <v>1</v>
      </c>
      <c r="CJ1542" s="179">
        <v>0</v>
      </c>
      <c r="CK1542" s="179">
        <v>0</v>
      </c>
      <c r="CL1542" s="179">
        <v>1</v>
      </c>
      <c r="CM1542" s="17">
        <v>0</v>
      </c>
      <c r="CX1542" s="33" t="s">
        <v>85</v>
      </c>
    </row>
    <row r="1543" spans="1:102" x14ac:dyDescent="0.25">
      <c r="A1543">
        <v>1542</v>
      </c>
      <c r="B1543">
        <v>97</v>
      </c>
      <c r="C1543" s="24" t="s">
        <v>4362</v>
      </c>
      <c r="D1543" s="12">
        <v>8.5337963812986963</v>
      </c>
      <c r="E1543" s="13">
        <v>0.16865210239720743</v>
      </c>
      <c r="F1543" s="7">
        <v>50.6</v>
      </c>
      <c r="G1543" s="7">
        <f t="shared" si="435"/>
        <v>8.3651442789014894</v>
      </c>
      <c r="H1543" s="15">
        <f t="shared" si="436"/>
        <v>8.7024484836959033</v>
      </c>
      <c r="I1543" s="11"/>
      <c r="J1543" s="32"/>
      <c r="K1543" s="32"/>
      <c r="L1543" s="8">
        <v>0</v>
      </c>
      <c r="M1543" s="9">
        <v>1</v>
      </c>
      <c r="N1543" s="8">
        <v>0</v>
      </c>
      <c r="O1543" s="9">
        <v>0</v>
      </c>
      <c r="P1543" s="9">
        <v>1</v>
      </c>
      <c r="Q1543" s="9">
        <v>0</v>
      </c>
      <c r="R1543" s="9">
        <v>0</v>
      </c>
      <c r="S1543" s="8">
        <v>18849</v>
      </c>
      <c r="T1543" s="9">
        <v>21</v>
      </c>
      <c r="U1543" s="9">
        <f t="shared" si="437"/>
        <v>18827</v>
      </c>
      <c r="V1543" s="9">
        <f t="shared" ref="V1543:V1606" si="441">COUNTIF(B:B,B1543)</f>
        <v>20</v>
      </c>
      <c r="W1543" s="7">
        <v>17</v>
      </c>
      <c r="X1543" s="7">
        <f t="shared" si="438"/>
        <v>18.5</v>
      </c>
      <c r="Y1543" s="9">
        <v>0</v>
      </c>
      <c r="Z1543" s="9">
        <v>1</v>
      </c>
      <c r="AA1543" s="9">
        <v>0</v>
      </c>
      <c r="AB1543" s="9">
        <v>0</v>
      </c>
      <c r="AC1543" s="9">
        <v>0</v>
      </c>
      <c r="AD1543" s="29">
        <v>1</v>
      </c>
      <c r="AE1543" s="187">
        <v>0</v>
      </c>
      <c r="AF1543" s="9">
        <v>0</v>
      </c>
      <c r="AG1543" s="29">
        <v>1</v>
      </c>
      <c r="AH1543" s="9">
        <v>0</v>
      </c>
      <c r="AI1543" s="29">
        <v>1</v>
      </c>
      <c r="AJ1543" s="20">
        <v>1990</v>
      </c>
      <c r="AK1543" s="32">
        <v>0</v>
      </c>
      <c r="AL1543" s="32">
        <v>0</v>
      </c>
      <c r="AM1543" s="32">
        <f t="shared" si="439"/>
        <v>0.55600000000000005</v>
      </c>
      <c r="AN1543" s="42">
        <v>0.44400000000000001</v>
      </c>
      <c r="AO1543" s="41">
        <v>1</v>
      </c>
      <c r="AP1543" s="17">
        <v>0</v>
      </c>
      <c r="AQ1543" s="38">
        <f t="shared" si="440"/>
        <v>0.59099999999999997</v>
      </c>
      <c r="AR1543" s="39">
        <v>0.40899999999999997</v>
      </c>
      <c r="AS1543" t="s">
        <v>98</v>
      </c>
      <c r="AT1543" s="39" t="s">
        <v>98</v>
      </c>
      <c r="AV1543" s="17"/>
      <c r="AW1543" t="s">
        <v>98</v>
      </c>
      <c r="AX1543" s="17" t="s">
        <v>98</v>
      </c>
      <c r="AY1543" s="17" t="s">
        <v>233</v>
      </c>
      <c r="BE1543" s="17"/>
      <c r="BH1543" s="17"/>
      <c r="BK1543" s="24">
        <v>41.5</v>
      </c>
      <c r="BL1543">
        <v>1</v>
      </c>
      <c r="BM1543">
        <v>0</v>
      </c>
      <c r="BN1543" s="179">
        <v>0</v>
      </c>
      <c r="BO1543" s="179">
        <v>0</v>
      </c>
      <c r="BP1543" s="179">
        <v>0</v>
      </c>
      <c r="BQ1543" s="179">
        <v>0</v>
      </c>
      <c r="BR1543" s="179">
        <v>0</v>
      </c>
      <c r="BS1543" s="17">
        <v>0</v>
      </c>
      <c r="BT1543" s="179">
        <v>0</v>
      </c>
      <c r="BU1543" s="179">
        <v>0</v>
      </c>
      <c r="BV1543" s="179">
        <v>0</v>
      </c>
      <c r="BW1543" s="17">
        <v>1</v>
      </c>
      <c r="BX1543" s="179">
        <v>0</v>
      </c>
      <c r="BY1543" s="179">
        <v>0</v>
      </c>
      <c r="BZ1543" s="179">
        <v>0</v>
      </c>
      <c r="CA1543" s="179">
        <v>0</v>
      </c>
      <c r="CB1543" s="17">
        <v>0</v>
      </c>
      <c r="CC1543" s="179">
        <v>0</v>
      </c>
      <c r="CD1543" s="179">
        <v>0</v>
      </c>
      <c r="CE1543" s="179">
        <v>1</v>
      </c>
      <c r="CF1543" s="179">
        <v>1</v>
      </c>
      <c r="CG1543" s="179">
        <v>0</v>
      </c>
      <c r="CH1543" s="179">
        <v>0</v>
      </c>
      <c r="CI1543" s="179">
        <v>1</v>
      </c>
      <c r="CJ1543" s="179">
        <v>0</v>
      </c>
      <c r="CK1543" s="179">
        <v>0</v>
      </c>
      <c r="CL1543" s="179">
        <v>1</v>
      </c>
      <c r="CM1543" s="17">
        <v>0</v>
      </c>
      <c r="CX1543" s="33" t="s">
        <v>85</v>
      </c>
    </row>
    <row r="1544" spans="1:102" x14ac:dyDescent="0.25">
      <c r="A1544">
        <v>1543</v>
      </c>
      <c r="B1544">
        <v>97</v>
      </c>
      <c r="C1544" s="24" t="s">
        <v>4362</v>
      </c>
      <c r="D1544" s="12">
        <v>9.8148273784176787</v>
      </c>
      <c r="E1544" s="13">
        <v>0.23016345611029734</v>
      </c>
      <c r="F1544" s="7">
        <v>42.642857142857139</v>
      </c>
      <c r="G1544" s="7">
        <f t="shared" si="435"/>
        <v>9.5846639223073815</v>
      </c>
      <c r="H1544" s="15">
        <f t="shared" si="436"/>
        <v>10.044990834527976</v>
      </c>
      <c r="I1544" s="11"/>
      <c r="J1544" s="32"/>
      <c r="K1544" s="32"/>
      <c r="L1544" s="8">
        <v>0</v>
      </c>
      <c r="M1544" s="9">
        <v>1</v>
      </c>
      <c r="N1544" s="8">
        <v>0</v>
      </c>
      <c r="O1544" s="9">
        <v>0</v>
      </c>
      <c r="P1544" s="9">
        <v>1</v>
      </c>
      <c r="Q1544" s="9">
        <v>0</v>
      </c>
      <c r="R1544" s="9">
        <v>0</v>
      </c>
      <c r="S1544" s="8">
        <v>13849</v>
      </c>
      <c r="T1544" s="9">
        <v>21</v>
      </c>
      <c r="U1544" s="9">
        <f t="shared" si="437"/>
        <v>13827</v>
      </c>
      <c r="V1544" s="9">
        <f t="shared" si="441"/>
        <v>20</v>
      </c>
      <c r="W1544" s="7">
        <v>17</v>
      </c>
      <c r="X1544" s="7">
        <f t="shared" si="438"/>
        <v>18.5</v>
      </c>
      <c r="Y1544" s="9">
        <v>0</v>
      </c>
      <c r="Z1544" s="9">
        <v>1</v>
      </c>
      <c r="AA1544" s="9">
        <v>0</v>
      </c>
      <c r="AB1544" s="9">
        <v>0</v>
      </c>
      <c r="AC1544" s="9">
        <v>0</v>
      </c>
      <c r="AD1544" s="29">
        <v>1</v>
      </c>
      <c r="AE1544" s="187">
        <v>0</v>
      </c>
      <c r="AF1544" s="9">
        <v>0</v>
      </c>
      <c r="AG1544" s="29">
        <v>1</v>
      </c>
      <c r="AH1544" s="9">
        <v>0</v>
      </c>
      <c r="AI1544" s="29">
        <v>1</v>
      </c>
      <c r="AJ1544" s="20">
        <v>2000</v>
      </c>
      <c r="AK1544" s="32">
        <v>0</v>
      </c>
      <c r="AL1544" s="32">
        <v>0</v>
      </c>
      <c r="AM1544" s="32">
        <f t="shared" si="439"/>
        <v>0.46899999999999997</v>
      </c>
      <c r="AN1544" s="42">
        <v>0.53100000000000003</v>
      </c>
      <c r="AO1544" s="41">
        <v>1</v>
      </c>
      <c r="AP1544" s="17">
        <v>0</v>
      </c>
      <c r="AQ1544" s="38">
        <f t="shared" si="440"/>
        <v>0.57899999999999996</v>
      </c>
      <c r="AR1544" s="39">
        <v>0.42099999999999999</v>
      </c>
      <c r="AS1544" t="s">
        <v>98</v>
      </c>
      <c r="AT1544" s="39" t="s">
        <v>98</v>
      </c>
      <c r="AV1544" s="17"/>
      <c r="AW1544" t="s">
        <v>98</v>
      </c>
      <c r="AX1544" s="17" t="s">
        <v>98</v>
      </c>
      <c r="AY1544" s="17" t="s">
        <v>233</v>
      </c>
      <c r="BE1544" s="17"/>
      <c r="BH1544" s="17"/>
      <c r="BK1544" s="24">
        <v>41.5</v>
      </c>
      <c r="BL1544">
        <v>1</v>
      </c>
      <c r="BM1544">
        <v>0</v>
      </c>
      <c r="BN1544" s="179">
        <v>0</v>
      </c>
      <c r="BO1544" s="179">
        <v>0</v>
      </c>
      <c r="BP1544" s="179">
        <v>0</v>
      </c>
      <c r="BQ1544" s="179">
        <v>0</v>
      </c>
      <c r="BR1544" s="179">
        <v>0</v>
      </c>
      <c r="BS1544" s="17">
        <v>0</v>
      </c>
      <c r="BT1544" s="179">
        <v>0</v>
      </c>
      <c r="BU1544" s="179">
        <v>0</v>
      </c>
      <c r="BV1544" s="179">
        <v>0</v>
      </c>
      <c r="BW1544" s="17">
        <v>1</v>
      </c>
      <c r="BX1544" s="179">
        <v>0</v>
      </c>
      <c r="BY1544" s="179">
        <v>0</v>
      </c>
      <c r="BZ1544" s="179">
        <v>0</v>
      </c>
      <c r="CA1544" s="179">
        <v>0</v>
      </c>
      <c r="CB1544" s="17">
        <v>0</v>
      </c>
      <c r="CC1544" s="179">
        <v>0</v>
      </c>
      <c r="CD1544" s="179">
        <v>0</v>
      </c>
      <c r="CE1544" s="179">
        <v>1</v>
      </c>
      <c r="CF1544" s="179">
        <v>1</v>
      </c>
      <c r="CG1544" s="179">
        <v>0</v>
      </c>
      <c r="CH1544" s="179">
        <v>0</v>
      </c>
      <c r="CI1544" s="179">
        <v>1</v>
      </c>
      <c r="CJ1544" s="179">
        <v>0</v>
      </c>
      <c r="CK1544" s="179">
        <v>0</v>
      </c>
      <c r="CL1544" s="179">
        <v>1</v>
      </c>
      <c r="CM1544" s="17">
        <v>0</v>
      </c>
      <c r="CX1544" s="33" t="s">
        <v>85</v>
      </c>
    </row>
    <row r="1545" spans="1:102" x14ac:dyDescent="0.25">
      <c r="A1545">
        <v>1544</v>
      </c>
      <c r="B1545">
        <v>97</v>
      </c>
      <c r="C1545" s="24" t="s">
        <v>4362</v>
      </c>
      <c r="D1545" s="12">
        <v>10.534229649286942</v>
      </c>
      <c r="E1545" s="13">
        <v>0.1944780858329897</v>
      </c>
      <c r="F1545" s="7">
        <v>54.166666666666664</v>
      </c>
      <c r="G1545" s="7">
        <f t="shared" si="435"/>
        <v>10.339751563453953</v>
      </c>
      <c r="H1545" s="15">
        <f t="shared" si="436"/>
        <v>10.728707735119931</v>
      </c>
      <c r="I1545" s="11"/>
      <c r="J1545" s="32"/>
      <c r="K1545" s="32"/>
      <c r="L1545" s="8">
        <v>0</v>
      </c>
      <c r="M1545" s="9">
        <v>1</v>
      </c>
      <c r="N1545" s="8">
        <v>0</v>
      </c>
      <c r="O1545" s="9">
        <v>0</v>
      </c>
      <c r="P1545" s="9">
        <v>1</v>
      </c>
      <c r="Q1545" s="9">
        <v>0</v>
      </c>
      <c r="R1545" s="9">
        <v>0</v>
      </c>
      <c r="S1545" s="8">
        <v>21251</v>
      </c>
      <c r="T1545" s="9">
        <v>21</v>
      </c>
      <c r="U1545" s="9">
        <f t="shared" si="437"/>
        <v>21229</v>
      </c>
      <c r="V1545" s="9">
        <f t="shared" si="441"/>
        <v>20</v>
      </c>
      <c r="W1545" s="7">
        <v>17</v>
      </c>
      <c r="X1545" s="7">
        <f t="shared" si="438"/>
        <v>18.5</v>
      </c>
      <c r="Y1545" s="9">
        <v>0</v>
      </c>
      <c r="Z1545" s="9">
        <v>1</v>
      </c>
      <c r="AA1545" s="9">
        <v>0</v>
      </c>
      <c r="AB1545" s="9">
        <v>0</v>
      </c>
      <c r="AC1545" s="9">
        <v>0</v>
      </c>
      <c r="AD1545" s="29">
        <v>1</v>
      </c>
      <c r="AE1545" s="187">
        <v>0</v>
      </c>
      <c r="AF1545" s="9">
        <v>0</v>
      </c>
      <c r="AG1545" s="29">
        <v>1</v>
      </c>
      <c r="AH1545" s="9">
        <v>0</v>
      </c>
      <c r="AI1545" s="29">
        <v>1</v>
      </c>
      <c r="AJ1545" s="20">
        <v>2008</v>
      </c>
      <c r="AK1545" s="32">
        <v>0</v>
      </c>
      <c r="AL1545" s="32">
        <v>0</v>
      </c>
      <c r="AM1545" s="32">
        <f t="shared" si="439"/>
        <v>0.39900000000000002</v>
      </c>
      <c r="AN1545" s="42">
        <v>0.60099999999999998</v>
      </c>
      <c r="AO1545" s="41">
        <v>1</v>
      </c>
      <c r="AP1545" s="17">
        <v>0</v>
      </c>
      <c r="AQ1545" s="38">
        <f t="shared" si="440"/>
        <v>0.56000000000000005</v>
      </c>
      <c r="AR1545" s="39">
        <v>0.44</v>
      </c>
      <c r="AS1545" t="s">
        <v>98</v>
      </c>
      <c r="AT1545" s="39" t="s">
        <v>98</v>
      </c>
      <c r="AV1545" s="17"/>
      <c r="AW1545" t="s">
        <v>98</v>
      </c>
      <c r="AX1545" s="17" t="s">
        <v>98</v>
      </c>
      <c r="AY1545" s="17" t="s">
        <v>233</v>
      </c>
      <c r="BE1545" s="17"/>
      <c r="BH1545" s="17"/>
      <c r="BK1545" s="24">
        <v>41.5</v>
      </c>
      <c r="BL1545">
        <v>1</v>
      </c>
      <c r="BM1545">
        <v>0</v>
      </c>
      <c r="BN1545" s="179">
        <v>0</v>
      </c>
      <c r="BO1545" s="179">
        <v>0</v>
      </c>
      <c r="BP1545" s="179">
        <v>0</v>
      </c>
      <c r="BQ1545" s="179">
        <v>0</v>
      </c>
      <c r="BR1545" s="179">
        <v>0</v>
      </c>
      <c r="BS1545" s="17">
        <v>0</v>
      </c>
      <c r="BT1545" s="179">
        <v>0</v>
      </c>
      <c r="BU1545" s="179">
        <v>0</v>
      </c>
      <c r="BV1545" s="179">
        <v>0</v>
      </c>
      <c r="BW1545" s="17">
        <v>1</v>
      </c>
      <c r="BX1545" s="179">
        <v>0</v>
      </c>
      <c r="BY1545" s="179">
        <v>0</v>
      </c>
      <c r="BZ1545" s="179">
        <v>0</v>
      </c>
      <c r="CA1545" s="179">
        <v>0</v>
      </c>
      <c r="CB1545" s="17">
        <v>0</v>
      </c>
      <c r="CC1545" s="179">
        <v>0</v>
      </c>
      <c r="CD1545" s="179">
        <v>0</v>
      </c>
      <c r="CE1545" s="179">
        <v>1</v>
      </c>
      <c r="CF1545" s="179">
        <v>1</v>
      </c>
      <c r="CG1545" s="179">
        <v>0</v>
      </c>
      <c r="CH1545" s="179">
        <v>0</v>
      </c>
      <c r="CI1545" s="179">
        <v>1</v>
      </c>
      <c r="CJ1545" s="179">
        <v>0</v>
      </c>
      <c r="CK1545" s="179">
        <v>0</v>
      </c>
      <c r="CL1545" s="179">
        <v>1</v>
      </c>
      <c r="CM1545" s="17">
        <v>0</v>
      </c>
      <c r="CX1545" s="33" t="s">
        <v>85</v>
      </c>
    </row>
    <row r="1546" spans="1:102" x14ac:dyDescent="0.25">
      <c r="A1546">
        <v>1545</v>
      </c>
      <c r="B1546">
        <v>97</v>
      </c>
      <c r="C1546" s="24" t="s">
        <v>4362</v>
      </c>
      <c r="D1546" s="12">
        <v>6.5917731595733553</v>
      </c>
      <c r="E1546" s="13">
        <v>0.17531311594609986</v>
      </c>
      <c r="F1546" s="7">
        <v>37.6</v>
      </c>
      <c r="G1546" s="7">
        <f t="shared" si="435"/>
        <v>6.4164600436272554</v>
      </c>
      <c r="H1546" s="15">
        <f t="shared" si="436"/>
        <v>6.7670862755194552</v>
      </c>
      <c r="I1546" s="11"/>
      <c r="J1546" s="32"/>
      <c r="K1546" s="32"/>
      <c r="L1546" s="8">
        <v>0</v>
      </c>
      <c r="M1546" s="9">
        <v>1</v>
      </c>
      <c r="N1546" s="8">
        <v>0</v>
      </c>
      <c r="O1546" s="9">
        <v>0</v>
      </c>
      <c r="P1546" s="9">
        <v>1</v>
      </c>
      <c r="Q1546" s="9">
        <v>0</v>
      </c>
      <c r="R1546" s="9">
        <v>0</v>
      </c>
      <c r="S1546" s="8">
        <v>13725</v>
      </c>
      <c r="T1546" s="9">
        <v>21</v>
      </c>
      <c r="U1546" s="9">
        <f t="shared" si="437"/>
        <v>13703</v>
      </c>
      <c r="V1546" s="9">
        <f t="shared" si="441"/>
        <v>20</v>
      </c>
      <c r="W1546" s="7">
        <v>17</v>
      </c>
      <c r="X1546" s="7">
        <f t="shared" si="438"/>
        <v>18.5</v>
      </c>
      <c r="Y1546" s="9">
        <v>0</v>
      </c>
      <c r="Z1546" s="9">
        <v>1</v>
      </c>
      <c r="AA1546" s="9">
        <v>0</v>
      </c>
      <c r="AB1546" s="9">
        <v>0</v>
      </c>
      <c r="AC1546" s="9">
        <v>0</v>
      </c>
      <c r="AD1546" s="29">
        <v>1</v>
      </c>
      <c r="AE1546" s="187">
        <v>0</v>
      </c>
      <c r="AF1546" s="9">
        <v>0</v>
      </c>
      <c r="AG1546" s="29">
        <v>1</v>
      </c>
      <c r="AH1546" s="9">
        <v>0</v>
      </c>
      <c r="AI1546" s="29">
        <v>1</v>
      </c>
      <c r="AJ1546" s="20">
        <v>1970</v>
      </c>
      <c r="AK1546" s="32">
        <v>0</v>
      </c>
      <c r="AL1546" s="32">
        <v>0</v>
      </c>
      <c r="AM1546" s="32">
        <f t="shared" si="439"/>
        <v>0.67799999999999994</v>
      </c>
      <c r="AN1546" s="42">
        <v>0.32200000000000001</v>
      </c>
      <c r="AO1546" s="41">
        <v>1</v>
      </c>
      <c r="AP1546" s="17">
        <v>0</v>
      </c>
      <c r="AQ1546" s="38">
        <f t="shared" si="440"/>
        <v>0.67199999999999993</v>
      </c>
      <c r="AR1546" s="39">
        <v>0.32800000000000001</v>
      </c>
      <c r="AS1546" t="s">
        <v>98</v>
      </c>
      <c r="AT1546" s="39" t="s">
        <v>98</v>
      </c>
      <c r="AV1546" s="17"/>
      <c r="AW1546" t="s">
        <v>98</v>
      </c>
      <c r="AX1546" s="17" t="s">
        <v>98</v>
      </c>
      <c r="AY1546" s="17" t="s">
        <v>233</v>
      </c>
      <c r="BE1546" s="17"/>
      <c r="BH1546" s="17"/>
      <c r="BK1546" s="24">
        <v>41.5</v>
      </c>
      <c r="BL1546">
        <v>1</v>
      </c>
      <c r="BM1546">
        <v>0</v>
      </c>
      <c r="BN1546" s="179">
        <v>0</v>
      </c>
      <c r="BO1546" s="179">
        <v>0</v>
      </c>
      <c r="BP1546" s="179">
        <v>0</v>
      </c>
      <c r="BQ1546" s="179">
        <v>0</v>
      </c>
      <c r="BR1546" s="179">
        <v>0</v>
      </c>
      <c r="BS1546" s="17">
        <v>0</v>
      </c>
      <c r="BT1546" s="179">
        <v>0</v>
      </c>
      <c r="BU1546" s="179">
        <v>0</v>
      </c>
      <c r="BV1546" s="179">
        <v>0</v>
      </c>
      <c r="BW1546" s="17">
        <v>1</v>
      </c>
      <c r="BX1546" s="179">
        <v>0</v>
      </c>
      <c r="BY1546" s="179">
        <v>0</v>
      </c>
      <c r="BZ1546" s="179">
        <v>0</v>
      </c>
      <c r="CA1546" s="179">
        <v>0</v>
      </c>
      <c r="CB1546" s="17">
        <v>0</v>
      </c>
      <c r="CC1546" s="179">
        <v>0</v>
      </c>
      <c r="CD1546" s="179">
        <v>0</v>
      </c>
      <c r="CE1546" s="179">
        <v>1</v>
      </c>
      <c r="CF1546" s="179">
        <v>1</v>
      </c>
      <c r="CG1546" s="179">
        <v>0</v>
      </c>
      <c r="CH1546" s="179">
        <v>0</v>
      </c>
      <c r="CI1546" s="179">
        <v>1</v>
      </c>
      <c r="CJ1546" s="179">
        <v>0</v>
      </c>
      <c r="CK1546" s="179">
        <v>0</v>
      </c>
      <c r="CL1546" s="179">
        <v>1</v>
      </c>
      <c r="CM1546" s="17">
        <v>0</v>
      </c>
      <c r="CX1546" s="33" t="s">
        <v>85</v>
      </c>
    </row>
    <row r="1547" spans="1:102" x14ac:dyDescent="0.25">
      <c r="A1547">
        <v>1546</v>
      </c>
      <c r="B1547">
        <v>97</v>
      </c>
      <c r="C1547" s="24" t="s">
        <v>4362</v>
      </c>
      <c r="D1547" s="12">
        <v>6.0280952775362495</v>
      </c>
      <c r="E1547" s="13">
        <v>0.15956722793478303</v>
      </c>
      <c r="F1547" s="7">
        <v>37.777777777777786</v>
      </c>
      <c r="G1547" s="7">
        <f t="shared" si="435"/>
        <v>5.8685280496014665</v>
      </c>
      <c r="H1547" s="15">
        <f t="shared" si="436"/>
        <v>6.1876625054710326</v>
      </c>
      <c r="I1547" s="11"/>
      <c r="J1547" s="32"/>
      <c r="K1547" s="32"/>
      <c r="L1547" s="8">
        <v>0</v>
      </c>
      <c r="M1547" s="9">
        <v>1</v>
      </c>
      <c r="N1547" s="8">
        <v>0</v>
      </c>
      <c r="O1547" s="9">
        <v>0</v>
      </c>
      <c r="P1547" s="9">
        <v>1</v>
      </c>
      <c r="Q1547" s="9">
        <v>0</v>
      </c>
      <c r="R1547" s="9">
        <v>0</v>
      </c>
      <c r="S1547" s="8">
        <v>17383</v>
      </c>
      <c r="T1547" s="9">
        <v>21</v>
      </c>
      <c r="U1547" s="9">
        <f t="shared" si="437"/>
        <v>17361</v>
      </c>
      <c r="V1547" s="9">
        <f t="shared" si="441"/>
        <v>20</v>
      </c>
      <c r="W1547" s="7">
        <v>17</v>
      </c>
      <c r="X1547" s="7">
        <f t="shared" si="438"/>
        <v>18.5</v>
      </c>
      <c r="Y1547" s="9">
        <v>0</v>
      </c>
      <c r="Z1547" s="9">
        <v>1</v>
      </c>
      <c r="AA1547" s="9">
        <v>0</v>
      </c>
      <c r="AB1547" s="9">
        <v>0</v>
      </c>
      <c r="AC1547" s="9">
        <v>0</v>
      </c>
      <c r="AD1547" s="29">
        <v>1</v>
      </c>
      <c r="AE1547" s="187">
        <v>0</v>
      </c>
      <c r="AF1547" s="9">
        <v>0</v>
      </c>
      <c r="AG1547" s="29">
        <v>1</v>
      </c>
      <c r="AH1547" s="9">
        <v>0</v>
      </c>
      <c r="AI1547" s="29">
        <v>1</v>
      </c>
      <c r="AJ1547" s="20">
        <v>1980</v>
      </c>
      <c r="AK1547" s="32">
        <v>0</v>
      </c>
      <c r="AL1547" s="32">
        <v>0</v>
      </c>
      <c r="AM1547" s="32">
        <f t="shared" si="439"/>
        <v>0.61399999999999999</v>
      </c>
      <c r="AN1547" s="42">
        <v>0.38600000000000001</v>
      </c>
      <c r="AO1547" s="41">
        <v>1</v>
      </c>
      <c r="AP1547" s="17">
        <v>0</v>
      </c>
      <c r="AQ1547" s="38">
        <f t="shared" si="440"/>
        <v>0.61399999999999999</v>
      </c>
      <c r="AR1547" s="39">
        <v>0.38600000000000001</v>
      </c>
      <c r="AS1547" t="s">
        <v>98</v>
      </c>
      <c r="AT1547" s="39" t="s">
        <v>98</v>
      </c>
      <c r="AV1547" s="17"/>
      <c r="AW1547" t="s">
        <v>98</v>
      </c>
      <c r="AX1547" s="17" t="s">
        <v>98</v>
      </c>
      <c r="AY1547" s="17" t="s">
        <v>233</v>
      </c>
      <c r="BE1547" s="17"/>
      <c r="BH1547" s="17"/>
      <c r="BK1547" s="24">
        <v>41.5</v>
      </c>
      <c r="BL1547">
        <v>1</v>
      </c>
      <c r="BM1547">
        <v>0</v>
      </c>
      <c r="BN1547" s="179">
        <v>0</v>
      </c>
      <c r="BO1547" s="179">
        <v>0</v>
      </c>
      <c r="BP1547" s="179">
        <v>0</v>
      </c>
      <c r="BQ1547" s="179">
        <v>0</v>
      </c>
      <c r="BR1547" s="179">
        <v>0</v>
      </c>
      <c r="BS1547" s="17">
        <v>0</v>
      </c>
      <c r="BT1547" s="179">
        <v>0</v>
      </c>
      <c r="BU1547" s="179">
        <v>0</v>
      </c>
      <c r="BV1547" s="179">
        <v>0</v>
      </c>
      <c r="BW1547" s="17">
        <v>1</v>
      </c>
      <c r="BX1547" s="179">
        <v>0</v>
      </c>
      <c r="BY1547" s="179">
        <v>0</v>
      </c>
      <c r="BZ1547" s="179">
        <v>0</v>
      </c>
      <c r="CA1547" s="179">
        <v>0</v>
      </c>
      <c r="CB1547" s="17">
        <v>0</v>
      </c>
      <c r="CC1547" s="179">
        <v>0</v>
      </c>
      <c r="CD1547" s="179">
        <v>0</v>
      </c>
      <c r="CE1547" s="179">
        <v>1</v>
      </c>
      <c r="CF1547" s="179">
        <v>1</v>
      </c>
      <c r="CG1547" s="179">
        <v>0</v>
      </c>
      <c r="CH1547" s="179">
        <v>0</v>
      </c>
      <c r="CI1547" s="179">
        <v>1</v>
      </c>
      <c r="CJ1547" s="179">
        <v>0</v>
      </c>
      <c r="CK1547" s="179">
        <v>0</v>
      </c>
      <c r="CL1547" s="179">
        <v>1</v>
      </c>
      <c r="CM1547" s="17">
        <v>0</v>
      </c>
      <c r="CX1547" s="33" t="s">
        <v>85</v>
      </c>
    </row>
    <row r="1548" spans="1:102" x14ac:dyDescent="0.25">
      <c r="A1548">
        <v>1547</v>
      </c>
      <c r="B1548">
        <v>97</v>
      </c>
      <c r="C1548" s="24" t="s">
        <v>4362</v>
      </c>
      <c r="D1548" s="12">
        <v>8.4037635041231731</v>
      </c>
      <c r="E1548" s="13">
        <v>0.16908980893607994</v>
      </c>
      <c r="F1548" s="7">
        <v>49.699999999999996</v>
      </c>
      <c r="G1548" s="7">
        <f t="shared" si="435"/>
        <v>8.2346736951870927</v>
      </c>
      <c r="H1548" s="15">
        <f t="shared" si="436"/>
        <v>8.5728533130592535</v>
      </c>
      <c r="I1548" s="11"/>
      <c r="J1548" s="32"/>
      <c r="K1548" s="32"/>
      <c r="L1548" s="8">
        <v>0</v>
      </c>
      <c r="M1548" s="9">
        <v>1</v>
      </c>
      <c r="N1548" s="8">
        <v>0</v>
      </c>
      <c r="O1548" s="9">
        <v>0</v>
      </c>
      <c r="P1548" s="9">
        <v>1</v>
      </c>
      <c r="Q1548" s="9">
        <v>0</v>
      </c>
      <c r="R1548" s="9">
        <v>0</v>
      </c>
      <c r="S1548" s="8">
        <v>18849</v>
      </c>
      <c r="T1548" s="9">
        <v>21</v>
      </c>
      <c r="U1548" s="9">
        <f t="shared" si="437"/>
        <v>18827</v>
      </c>
      <c r="V1548" s="9">
        <f t="shared" si="441"/>
        <v>20</v>
      </c>
      <c r="W1548" s="7">
        <v>17</v>
      </c>
      <c r="X1548" s="7">
        <f t="shared" si="438"/>
        <v>18.5</v>
      </c>
      <c r="Y1548" s="9">
        <v>0</v>
      </c>
      <c r="Z1548" s="9">
        <v>1</v>
      </c>
      <c r="AA1548" s="9">
        <v>0</v>
      </c>
      <c r="AB1548" s="9">
        <v>0</v>
      </c>
      <c r="AC1548" s="9">
        <v>0</v>
      </c>
      <c r="AD1548" s="29">
        <v>1</v>
      </c>
      <c r="AE1548" s="187">
        <v>0</v>
      </c>
      <c r="AF1548" s="9">
        <v>0</v>
      </c>
      <c r="AG1548" s="29">
        <v>1</v>
      </c>
      <c r="AH1548" s="9">
        <v>0</v>
      </c>
      <c r="AI1548" s="29">
        <v>1</v>
      </c>
      <c r="AJ1548" s="20">
        <v>1990</v>
      </c>
      <c r="AK1548" s="32">
        <v>0</v>
      </c>
      <c r="AL1548" s="32">
        <v>0</v>
      </c>
      <c r="AM1548" s="32">
        <f t="shared" si="439"/>
        <v>0.55600000000000005</v>
      </c>
      <c r="AN1548" s="42">
        <v>0.44400000000000001</v>
      </c>
      <c r="AO1548" s="41">
        <v>1</v>
      </c>
      <c r="AP1548" s="17">
        <v>0</v>
      </c>
      <c r="AQ1548" s="38">
        <f t="shared" si="440"/>
        <v>0.59099999999999997</v>
      </c>
      <c r="AR1548" s="39">
        <v>0.40899999999999997</v>
      </c>
      <c r="AS1548" t="s">
        <v>98</v>
      </c>
      <c r="AT1548" s="39" t="s">
        <v>98</v>
      </c>
      <c r="AV1548" s="17"/>
      <c r="AW1548" t="s">
        <v>98</v>
      </c>
      <c r="AX1548" s="17" t="s">
        <v>98</v>
      </c>
      <c r="AY1548" s="17" t="s">
        <v>233</v>
      </c>
      <c r="BE1548" s="17"/>
      <c r="BH1548" s="17"/>
      <c r="BK1548" s="24">
        <v>41.5</v>
      </c>
      <c r="BL1548">
        <v>1</v>
      </c>
      <c r="BM1548">
        <v>0</v>
      </c>
      <c r="BN1548" s="179">
        <v>0</v>
      </c>
      <c r="BO1548" s="179">
        <v>0</v>
      </c>
      <c r="BP1548" s="179">
        <v>0</v>
      </c>
      <c r="BQ1548" s="179">
        <v>0</v>
      </c>
      <c r="BR1548" s="179">
        <v>0</v>
      </c>
      <c r="BS1548" s="17">
        <v>0</v>
      </c>
      <c r="BT1548" s="179">
        <v>0</v>
      </c>
      <c r="BU1548" s="179">
        <v>0</v>
      </c>
      <c r="BV1548" s="179">
        <v>0</v>
      </c>
      <c r="BW1548" s="17">
        <v>1</v>
      </c>
      <c r="BX1548" s="179">
        <v>0</v>
      </c>
      <c r="BY1548" s="179">
        <v>0</v>
      </c>
      <c r="BZ1548" s="179">
        <v>0</v>
      </c>
      <c r="CA1548" s="179">
        <v>0</v>
      </c>
      <c r="CB1548" s="17">
        <v>0</v>
      </c>
      <c r="CC1548" s="179">
        <v>0</v>
      </c>
      <c r="CD1548" s="179">
        <v>0</v>
      </c>
      <c r="CE1548" s="179">
        <v>1</v>
      </c>
      <c r="CF1548" s="179">
        <v>1</v>
      </c>
      <c r="CG1548" s="179">
        <v>0</v>
      </c>
      <c r="CH1548" s="179">
        <v>0</v>
      </c>
      <c r="CI1548" s="179">
        <v>1</v>
      </c>
      <c r="CJ1548" s="179">
        <v>0</v>
      </c>
      <c r="CK1548" s="179">
        <v>0</v>
      </c>
      <c r="CL1548" s="179">
        <v>1</v>
      </c>
      <c r="CM1548" s="17">
        <v>0</v>
      </c>
      <c r="CX1548" s="33" t="s">
        <v>85</v>
      </c>
    </row>
    <row r="1549" spans="1:102" x14ac:dyDescent="0.25">
      <c r="A1549">
        <v>1548</v>
      </c>
      <c r="B1549">
        <v>97</v>
      </c>
      <c r="C1549" s="24" t="s">
        <v>4362</v>
      </c>
      <c r="D1549" s="12">
        <v>9.5938979837850944</v>
      </c>
      <c r="E1549" s="13">
        <v>0.21466553147884032</v>
      </c>
      <c r="F1549" s="7">
        <v>44.692307692307693</v>
      </c>
      <c r="G1549" s="7">
        <f t="shared" si="435"/>
        <v>9.3792324523062547</v>
      </c>
      <c r="H1549" s="15">
        <f t="shared" si="436"/>
        <v>9.8085635152639341</v>
      </c>
      <c r="I1549" s="11"/>
      <c r="J1549" s="32"/>
      <c r="K1549" s="32"/>
      <c r="L1549" s="8">
        <v>0</v>
      </c>
      <c r="M1549" s="9">
        <v>1</v>
      </c>
      <c r="N1549" s="8">
        <v>0</v>
      </c>
      <c r="O1549" s="9">
        <v>0</v>
      </c>
      <c r="P1549" s="9">
        <v>1</v>
      </c>
      <c r="Q1549" s="9">
        <v>0</v>
      </c>
      <c r="R1549" s="9">
        <v>0</v>
      </c>
      <c r="S1549" s="8">
        <v>13849</v>
      </c>
      <c r="T1549" s="9">
        <v>21</v>
      </c>
      <c r="U1549" s="9">
        <f t="shared" si="437"/>
        <v>13827</v>
      </c>
      <c r="V1549" s="9">
        <f t="shared" si="441"/>
        <v>20</v>
      </c>
      <c r="W1549" s="7">
        <v>17</v>
      </c>
      <c r="X1549" s="7">
        <f t="shared" si="438"/>
        <v>18.5</v>
      </c>
      <c r="Y1549" s="9">
        <v>0</v>
      </c>
      <c r="Z1549" s="9">
        <v>1</v>
      </c>
      <c r="AA1549" s="9">
        <v>0</v>
      </c>
      <c r="AB1549" s="9">
        <v>0</v>
      </c>
      <c r="AC1549" s="9">
        <v>0</v>
      </c>
      <c r="AD1549" s="29">
        <v>1</v>
      </c>
      <c r="AE1549" s="187">
        <v>0</v>
      </c>
      <c r="AF1549" s="9">
        <v>0</v>
      </c>
      <c r="AG1549" s="29">
        <v>1</v>
      </c>
      <c r="AH1549" s="9">
        <v>0</v>
      </c>
      <c r="AI1549" s="29">
        <v>1</v>
      </c>
      <c r="AJ1549" s="20">
        <v>2000</v>
      </c>
      <c r="AK1549" s="32">
        <v>0</v>
      </c>
      <c r="AL1549" s="32">
        <v>0</v>
      </c>
      <c r="AM1549" s="32">
        <f t="shared" si="439"/>
        <v>0.46899999999999997</v>
      </c>
      <c r="AN1549" s="42">
        <v>0.53100000000000003</v>
      </c>
      <c r="AO1549" s="41">
        <v>1</v>
      </c>
      <c r="AP1549" s="17">
        <v>0</v>
      </c>
      <c r="AQ1549" s="38">
        <f t="shared" si="440"/>
        <v>0.57899999999999996</v>
      </c>
      <c r="AR1549" s="39">
        <v>0.42099999999999999</v>
      </c>
      <c r="AS1549" t="s">
        <v>98</v>
      </c>
      <c r="AT1549" s="39" t="s">
        <v>98</v>
      </c>
      <c r="AV1549" s="17"/>
      <c r="AW1549" t="s">
        <v>98</v>
      </c>
      <c r="AX1549" s="17" t="s">
        <v>98</v>
      </c>
      <c r="AY1549" s="17" t="s">
        <v>233</v>
      </c>
      <c r="BE1549" s="17"/>
      <c r="BH1549" s="17"/>
      <c r="BK1549" s="24">
        <v>41.5</v>
      </c>
      <c r="BL1549">
        <v>1</v>
      </c>
      <c r="BM1549">
        <v>0</v>
      </c>
      <c r="BN1549" s="179">
        <v>0</v>
      </c>
      <c r="BO1549" s="179">
        <v>0</v>
      </c>
      <c r="BP1549" s="179">
        <v>0</v>
      </c>
      <c r="BQ1549" s="179">
        <v>0</v>
      </c>
      <c r="BR1549" s="179">
        <v>0</v>
      </c>
      <c r="BS1549" s="17">
        <v>0</v>
      </c>
      <c r="BT1549" s="179">
        <v>0</v>
      </c>
      <c r="BU1549" s="179">
        <v>0</v>
      </c>
      <c r="BV1549" s="179">
        <v>0</v>
      </c>
      <c r="BW1549" s="17">
        <v>1</v>
      </c>
      <c r="BX1549" s="179">
        <v>0</v>
      </c>
      <c r="BY1549" s="179">
        <v>0</v>
      </c>
      <c r="BZ1549" s="179">
        <v>0</v>
      </c>
      <c r="CA1549" s="179">
        <v>0</v>
      </c>
      <c r="CB1549" s="17">
        <v>0</v>
      </c>
      <c r="CC1549" s="179">
        <v>0</v>
      </c>
      <c r="CD1549" s="179">
        <v>0</v>
      </c>
      <c r="CE1549" s="179">
        <v>1</v>
      </c>
      <c r="CF1549" s="179">
        <v>1</v>
      </c>
      <c r="CG1549" s="179">
        <v>0</v>
      </c>
      <c r="CH1549" s="179">
        <v>0</v>
      </c>
      <c r="CI1549" s="179">
        <v>1</v>
      </c>
      <c r="CJ1549" s="179">
        <v>0</v>
      </c>
      <c r="CK1549" s="179">
        <v>0</v>
      </c>
      <c r="CL1549" s="179">
        <v>1</v>
      </c>
      <c r="CM1549" s="17">
        <v>0</v>
      </c>
      <c r="CX1549" s="33" t="s">
        <v>85</v>
      </c>
    </row>
    <row r="1550" spans="1:102" x14ac:dyDescent="0.25">
      <c r="A1550">
        <v>1549</v>
      </c>
      <c r="B1550">
        <v>97</v>
      </c>
      <c r="C1550" s="24" t="s">
        <v>4362</v>
      </c>
      <c r="D1550" s="12">
        <v>10.372982821504895</v>
      </c>
      <c r="E1550" s="13">
        <v>0.19510312516937106</v>
      </c>
      <c r="F1550" s="7">
        <v>53.166666666666664</v>
      </c>
      <c r="G1550" s="7">
        <f t="shared" si="435"/>
        <v>10.177879696335523</v>
      </c>
      <c r="H1550" s="15">
        <f t="shared" si="436"/>
        <v>10.568085946674266</v>
      </c>
      <c r="I1550" s="11"/>
      <c r="J1550" s="32"/>
      <c r="K1550" s="32"/>
      <c r="L1550" s="8">
        <v>0</v>
      </c>
      <c r="M1550" s="9">
        <v>1</v>
      </c>
      <c r="N1550" s="8">
        <v>0</v>
      </c>
      <c r="O1550" s="9">
        <v>0</v>
      </c>
      <c r="P1550" s="9">
        <v>1</v>
      </c>
      <c r="Q1550" s="9">
        <v>0</v>
      </c>
      <c r="R1550" s="9">
        <v>0</v>
      </c>
      <c r="S1550" s="8">
        <v>21251</v>
      </c>
      <c r="T1550" s="9">
        <v>21</v>
      </c>
      <c r="U1550" s="9">
        <f t="shared" si="437"/>
        <v>21229</v>
      </c>
      <c r="V1550" s="9">
        <f t="shared" si="441"/>
        <v>20</v>
      </c>
      <c r="W1550" s="7">
        <v>17</v>
      </c>
      <c r="X1550" s="7">
        <f t="shared" si="438"/>
        <v>18.5</v>
      </c>
      <c r="Y1550" s="9">
        <v>0</v>
      </c>
      <c r="Z1550" s="9">
        <v>1</v>
      </c>
      <c r="AA1550" s="9">
        <v>0</v>
      </c>
      <c r="AB1550" s="9">
        <v>0</v>
      </c>
      <c r="AC1550" s="9">
        <v>0</v>
      </c>
      <c r="AD1550" s="29">
        <v>1</v>
      </c>
      <c r="AE1550" s="187">
        <v>0</v>
      </c>
      <c r="AF1550" s="9">
        <v>0</v>
      </c>
      <c r="AG1550" s="29">
        <v>1</v>
      </c>
      <c r="AH1550" s="9">
        <v>0</v>
      </c>
      <c r="AI1550" s="29">
        <v>1</v>
      </c>
      <c r="AJ1550" s="20">
        <v>2008</v>
      </c>
      <c r="AK1550" s="32">
        <v>0</v>
      </c>
      <c r="AL1550" s="32">
        <v>0</v>
      </c>
      <c r="AM1550" s="32">
        <f t="shared" si="439"/>
        <v>0.39900000000000002</v>
      </c>
      <c r="AN1550" s="42">
        <v>0.60099999999999998</v>
      </c>
      <c r="AO1550" s="41">
        <v>1</v>
      </c>
      <c r="AP1550" s="17">
        <v>0</v>
      </c>
      <c r="AQ1550" s="38">
        <f t="shared" si="440"/>
        <v>0.56000000000000005</v>
      </c>
      <c r="AR1550" s="39">
        <v>0.44</v>
      </c>
      <c r="AS1550" t="s">
        <v>98</v>
      </c>
      <c r="AT1550" s="39" t="s">
        <v>98</v>
      </c>
      <c r="AV1550" s="17"/>
      <c r="AW1550" t="s">
        <v>98</v>
      </c>
      <c r="AX1550" s="17" t="s">
        <v>98</v>
      </c>
      <c r="AY1550" s="17" t="s">
        <v>233</v>
      </c>
      <c r="BE1550" s="17"/>
      <c r="BH1550" s="17"/>
      <c r="BK1550" s="24">
        <v>41.5</v>
      </c>
      <c r="BL1550">
        <v>1</v>
      </c>
      <c r="BM1550">
        <v>0</v>
      </c>
      <c r="BN1550" s="179">
        <v>0</v>
      </c>
      <c r="BO1550" s="179">
        <v>0</v>
      </c>
      <c r="BP1550" s="179">
        <v>0</v>
      </c>
      <c r="BQ1550" s="179">
        <v>0</v>
      </c>
      <c r="BR1550" s="179">
        <v>0</v>
      </c>
      <c r="BS1550" s="17">
        <v>0</v>
      </c>
      <c r="BT1550" s="179">
        <v>0</v>
      </c>
      <c r="BU1550" s="179">
        <v>0</v>
      </c>
      <c r="BV1550" s="179">
        <v>0</v>
      </c>
      <c r="BW1550" s="17">
        <v>1</v>
      </c>
      <c r="BX1550" s="179">
        <v>0</v>
      </c>
      <c r="BY1550" s="179">
        <v>0</v>
      </c>
      <c r="BZ1550" s="179">
        <v>0</v>
      </c>
      <c r="CA1550" s="179">
        <v>0</v>
      </c>
      <c r="CB1550" s="17">
        <v>0</v>
      </c>
      <c r="CC1550" s="179">
        <v>0</v>
      </c>
      <c r="CD1550" s="179">
        <v>0</v>
      </c>
      <c r="CE1550" s="179">
        <v>1</v>
      </c>
      <c r="CF1550" s="179">
        <v>1</v>
      </c>
      <c r="CG1550" s="179">
        <v>0</v>
      </c>
      <c r="CH1550" s="179">
        <v>0</v>
      </c>
      <c r="CI1550" s="179">
        <v>1</v>
      </c>
      <c r="CJ1550" s="179">
        <v>0</v>
      </c>
      <c r="CK1550" s="179">
        <v>0</v>
      </c>
      <c r="CL1550" s="179">
        <v>1</v>
      </c>
      <c r="CM1550" s="17">
        <v>0</v>
      </c>
      <c r="CX1550" s="33" t="s">
        <v>85</v>
      </c>
    </row>
    <row r="1551" spans="1:102" x14ac:dyDescent="0.25">
      <c r="A1551">
        <v>1550</v>
      </c>
      <c r="B1551">
        <v>97</v>
      </c>
      <c r="C1551" s="24" t="s">
        <v>4362</v>
      </c>
      <c r="D1551" s="12">
        <v>6.6536731857242959</v>
      </c>
      <c r="E1551" s="13">
        <v>0.15758699650399646</v>
      </c>
      <c r="F1551" s="7">
        <v>42.222222222222229</v>
      </c>
      <c r="G1551" s="7">
        <f t="shared" si="435"/>
        <v>6.496086189220299</v>
      </c>
      <c r="H1551" s="15">
        <f t="shared" si="436"/>
        <v>6.8112601822282928</v>
      </c>
      <c r="I1551" s="11"/>
      <c r="J1551" s="32"/>
      <c r="K1551" s="32"/>
      <c r="L1551" s="8">
        <v>0</v>
      </c>
      <c r="M1551" s="9">
        <v>1</v>
      </c>
      <c r="N1551" s="8">
        <v>0</v>
      </c>
      <c r="O1551" s="9">
        <v>0</v>
      </c>
      <c r="P1551" s="9">
        <v>1</v>
      </c>
      <c r="Q1551" s="9">
        <v>0</v>
      </c>
      <c r="R1551" s="9">
        <v>0</v>
      </c>
      <c r="S1551" s="8">
        <v>13725</v>
      </c>
      <c r="T1551" s="9">
        <v>21</v>
      </c>
      <c r="U1551" s="9">
        <f t="shared" si="437"/>
        <v>13703</v>
      </c>
      <c r="V1551" s="9">
        <f t="shared" si="441"/>
        <v>20</v>
      </c>
      <c r="W1551" s="7">
        <v>17</v>
      </c>
      <c r="X1551" s="7">
        <f t="shared" si="438"/>
        <v>18.5</v>
      </c>
      <c r="Y1551" s="9">
        <v>0</v>
      </c>
      <c r="Z1551" s="9">
        <v>1</v>
      </c>
      <c r="AA1551" s="9">
        <v>0</v>
      </c>
      <c r="AB1551" s="9">
        <v>0</v>
      </c>
      <c r="AC1551" s="9">
        <v>0</v>
      </c>
      <c r="AD1551" s="29">
        <v>1</v>
      </c>
      <c r="AE1551" s="187">
        <v>0</v>
      </c>
      <c r="AF1551" s="9">
        <v>0</v>
      </c>
      <c r="AG1551" s="29">
        <v>1</v>
      </c>
      <c r="AH1551" s="9">
        <v>0</v>
      </c>
      <c r="AI1551" s="29">
        <v>1</v>
      </c>
      <c r="AJ1551" s="20">
        <v>1970</v>
      </c>
      <c r="AK1551" s="32">
        <v>0</v>
      </c>
      <c r="AL1551" s="32">
        <v>0</v>
      </c>
      <c r="AM1551" s="32">
        <f t="shared" si="439"/>
        <v>0.67799999999999994</v>
      </c>
      <c r="AN1551" s="42">
        <v>0.32200000000000001</v>
      </c>
      <c r="AO1551" s="41">
        <v>1</v>
      </c>
      <c r="AP1551" s="17">
        <v>0</v>
      </c>
      <c r="AQ1551" s="38">
        <f t="shared" si="440"/>
        <v>0.67199999999999993</v>
      </c>
      <c r="AR1551" s="39">
        <v>0.32800000000000001</v>
      </c>
      <c r="AS1551" t="s">
        <v>98</v>
      </c>
      <c r="AT1551" s="39" t="s">
        <v>98</v>
      </c>
      <c r="AV1551" s="17"/>
      <c r="AW1551" t="s">
        <v>98</v>
      </c>
      <c r="AX1551" s="17" t="s">
        <v>98</v>
      </c>
      <c r="AY1551" s="17" t="s">
        <v>233</v>
      </c>
      <c r="BE1551" s="17"/>
      <c r="BH1551" s="17"/>
      <c r="BK1551" s="24">
        <v>41.5</v>
      </c>
      <c r="BL1551">
        <v>1</v>
      </c>
      <c r="BM1551">
        <v>0</v>
      </c>
      <c r="BN1551" s="179">
        <v>0</v>
      </c>
      <c r="BO1551" s="179">
        <v>0</v>
      </c>
      <c r="BP1551" s="179">
        <v>0</v>
      </c>
      <c r="BQ1551" s="179">
        <v>0</v>
      </c>
      <c r="BR1551" s="179">
        <v>0</v>
      </c>
      <c r="BS1551" s="17">
        <v>0</v>
      </c>
      <c r="BT1551" s="179">
        <v>0</v>
      </c>
      <c r="BU1551" s="179">
        <v>0</v>
      </c>
      <c r="BV1551" s="179">
        <v>0</v>
      </c>
      <c r="BW1551" s="17">
        <v>1</v>
      </c>
      <c r="BX1551" s="179">
        <v>0</v>
      </c>
      <c r="BY1551" s="179">
        <v>0</v>
      </c>
      <c r="BZ1551" s="179">
        <v>0</v>
      </c>
      <c r="CA1551" s="179">
        <v>0</v>
      </c>
      <c r="CB1551" s="17">
        <v>0</v>
      </c>
      <c r="CC1551" s="179">
        <v>0</v>
      </c>
      <c r="CD1551" s="179">
        <v>0</v>
      </c>
      <c r="CE1551" s="179">
        <v>1</v>
      </c>
      <c r="CF1551" s="179">
        <v>1</v>
      </c>
      <c r="CG1551" s="179">
        <v>0</v>
      </c>
      <c r="CH1551" s="179">
        <v>0</v>
      </c>
      <c r="CI1551" s="179">
        <v>1</v>
      </c>
      <c r="CJ1551" s="179">
        <v>0</v>
      </c>
      <c r="CK1551" s="179">
        <v>0</v>
      </c>
      <c r="CL1551" s="179">
        <v>1</v>
      </c>
      <c r="CM1551" s="17">
        <v>0</v>
      </c>
      <c r="CX1551" s="33" t="s">
        <v>85</v>
      </c>
    </row>
    <row r="1552" spans="1:102" x14ac:dyDescent="0.25">
      <c r="A1552">
        <v>1551</v>
      </c>
      <c r="B1552">
        <v>97</v>
      </c>
      <c r="C1552" s="24" t="s">
        <v>4362</v>
      </c>
      <c r="D1552" s="12">
        <v>5.7256986053634051</v>
      </c>
      <c r="E1552" s="13">
        <v>0.16053360575785247</v>
      </c>
      <c r="F1552" s="7">
        <v>35.666666666666671</v>
      </c>
      <c r="G1552" s="7">
        <f t="shared" si="435"/>
        <v>5.5651649996055523</v>
      </c>
      <c r="H1552" s="15">
        <f t="shared" si="436"/>
        <v>5.8862322111212579</v>
      </c>
      <c r="I1552" s="11"/>
      <c r="J1552" s="32"/>
      <c r="K1552" s="32"/>
      <c r="L1552" s="8">
        <v>0</v>
      </c>
      <c r="M1552" s="9">
        <v>1</v>
      </c>
      <c r="N1552" s="8">
        <v>0</v>
      </c>
      <c r="O1552" s="9">
        <v>0</v>
      </c>
      <c r="P1552" s="9">
        <v>1</v>
      </c>
      <c r="Q1552" s="9">
        <v>0</v>
      </c>
      <c r="R1552" s="9">
        <v>0</v>
      </c>
      <c r="S1552" s="8">
        <v>17383</v>
      </c>
      <c r="T1552" s="9">
        <v>21</v>
      </c>
      <c r="U1552" s="9">
        <f t="shared" si="437"/>
        <v>17361</v>
      </c>
      <c r="V1552" s="9">
        <f t="shared" si="441"/>
        <v>20</v>
      </c>
      <c r="W1552" s="7">
        <v>17</v>
      </c>
      <c r="X1552" s="7">
        <f t="shared" si="438"/>
        <v>18.5</v>
      </c>
      <c r="Y1552" s="9">
        <v>0</v>
      </c>
      <c r="Z1552" s="9">
        <v>1</v>
      </c>
      <c r="AA1552" s="9">
        <v>0</v>
      </c>
      <c r="AB1552" s="9">
        <v>0</v>
      </c>
      <c r="AC1552" s="9">
        <v>0</v>
      </c>
      <c r="AD1552" s="29">
        <v>1</v>
      </c>
      <c r="AE1552" s="187">
        <v>0</v>
      </c>
      <c r="AF1552" s="9">
        <v>0</v>
      </c>
      <c r="AG1552" s="29">
        <v>1</v>
      </c>
      <c r="AH1552" s="9">
        <v>0</v>
      </c>
      <c r="AI1552" s="29">
        <v>1</v>
      </c>
      <c r="AJ1552" s="20">
        <v>1980</v>
      </c>
      <c r="AK1552" s="32">
        <v>0</v>
      </c>
      <c r="AL1552" s="32">
        <v>0</v>
      </c>
      <c r="AM1552" s="32">
        <f t="shared" si="439"/>
        <v>0.61399999999999999</v>
      </c>
      <c r="AN1552" s="42">
        <v>0.38600000000000001</v>
      </c>
      <c r="AO1552" s="41">
        <v>1</v>
      </c>
      <c r="AP1552" s="17">
        <v>0</v>
      </c>
      <c r="AQ1552" s="38">
        <f t="shared" si="440"/>
        <v>0.61399999999999999</v>
      </c>
      <c r="AR1552" s="39">
        <v>0.38600000000000001</v>
      </c>
      <c r="AS1552" t="s">
        <v>98</v>
      </c>
      <c r="AT1552" s="39" t="s">
        <v>98</v>
      </c>
      <c r="AV1552" s="17"/>
      <c r="AW1552" t="s">
        <v>98</v>
      </c>
      <c r="AX1552" s="17" t="s">
        <v>98</v>
      </c>
      <c r="AY1552" s="17" t="s">
        <v>233</v>
      </c>
      <c r="BE1552" s="17"/>
      <c r="BH1552" s="17"/>
      <c r="BK1552" s="24">
        <v>41.5</v>
      </c>
      <c r="BL1552">
        <v>1</v>
      </c>
      <c r="BM1552">
        <v>0</v>
      </c>
      <c r="BN1552" s="179">
        <v>0</v>
      </c>
      <c r="BO1552" s="179">
        <v>0</v>
      </c>
      <c r="BP1552" s="179">
        <v>0</v>
      </c>
      <c r="BQ1552" s="179">
        <v>0</v>
      </c>
      <c r="BR1552" s="179">
        <v>0</v>
      </c>
      <c r="BS1552" s="17">
        <v>0</v>
      </c>
      <c r="BT1552" s="179">
        <v>0</v>
      </c>
      <c r="BU1552" s="179">
        <v>0</v>
      </c>
      <c r="BV1552" s="179">
        <v>0</v>
      </c>
      <c r="BW1552" s="17">
        <v>1</v>
      </c>
      <c r="BX1552" s="179">
        <v>0</v>
      </c>
      <c r="BY1552" s="179">
        <v>0</v>
      </c>
      <c r="BZ1552" s="179">
        <v>0</v>
      </c>
      <c r="CA1552" s="179">
        <v>0</v>
      </c>
      <c r="CB1552" s="17">
        <v>0</v>
      </c>
      <c r="CC1552" s="179">
        <v>0</v>
      </c>
      <c r="CD1552" s="179">
        <v>0</v>
      </c>
      <c r="CE1552" s="179">
        <v>1</v>
      </c>
      <c r="CF1552" s="179">
        <v>1</v>
      </c>
      <c r="CG1552" s="179">
        <v>0</v>
      </c>
      <c r="CH1552" s="179">
        <v>0</v>
      </c>
      <c r="CI1552" s="179">
        <v>1</v>
      </c>
      <c r="CJ1552" s="179">
        <v>0</v>
      </c>
      <c r="CK1552" s="179">
        <v>0</v>
      </c>
      <c r="CL1552" s="179">
        <v>1</v>
      </c>
      <c r="CM1552" s="17">
        <v>0</v>
      </c>
      <c r="CX1552" s="33" t="s">
        <v>85</v>
      </c>
    </row>
    <row r="1553" spans="1:102" x14ac:dyDescent="0.25">
      <c r="A1553">
        <v>1552</v>
      </c>
      <c r="B1553">
        <v>97</v>
      </c>
      <c r="C1553" s="24" t="s">
        <v>4362</v>
      </c>
      <c r="D1553" s="12">
        <v>8.0245670900269026</v>
      </c>
      <c r="E1553" s="13">
        <v>0.20444756917265994</v>
      </c>
      <c r="F1553" s="7">
        <v>39.25</v>
      </c>
      <c r="G1553" s="7">
        <f t="shared" si="435"/>
        <v>7.8201195208542424</v>
      </c>
      <c r="H1553" s="15">
        <f t="shared" si="436"/>
        <v>8.2290146591995619</v>
      </c>
      <c r="I1553" s="11"/>
      <c r="J1553" s="32"/>
      <c r="K1553" s="32"/>
      <c r="L1553" s="8">
        <v>0</v>
      </c>
      <c r="M1553" s="9">
        <v>1</v>
      </c>
      <c r="N1553" s="8">
        <v>0</v>
      </c>
      <c r="O1553" s="9">
        <v>0</v>
      </c>
      <c r="P1553" s="9">
        <v>1</v>
      </c>
      <c r="Q1553" s="9">
        <v>0</v>
      </c>
      <c r="R1553" s="9">
        <v>0</v>
      </c>
      <c r="S1553" s="8">
        <v>18849</v>
      </c>
      <c r="T1553" s="9">
        <v>21</v>
      </c>
      <c r="U1553" s="9">
        <f t="shared" si="437"/>
        <v>18827</v>
      </c>
      <c r="V1553" s="9">
        <f t="shared" si="441"/>
        <v>20</v>
      </c>
      <c r="W1553" s="7">
        <v>17</v>
      </c>
      <c r="X1553" s="7">
        <f t="shared" si="438"/>
        <v>18.5</v>
      </c>
      <c r="Y1553" s="9">
        <v>0</v>
      </c>
      <c r="Z1553" s="9">
        <v>1</v>
      </c>
      <c r="AA1553" s="9">
        <v>0</v>
      </c>
      <c r="AB1553" s="9">
        <v>0</v>
      </c>
      <c r="AC1553" s="9">
        <v>0</v>
      </c>
      <c r="AD1553" s="29">
        <v>1</v>
      </c>
      <c r="AE1553" s="187">
        <v>0</v>
      </c>
      <c r="AF1553" s="9">
        <v>0</v>
      </c>
      <c r="AG1553" s="29">
        <v>1</v>
      </c>
      <c r="AH1553" s="9">
        <v>0</v>
      </c>
      <c r="AI1553" s="29">
        <v>1</v>
      </c>
      <c r="AJ1553" s="20">
        <v>1990</v>
      </c>
      <c r="AK1553" s="32">
        <v>0</v>
      </c>
      <c r="AL1553" s="32">
        <v>0</v>
      </c>
      <c r="AM1553" s="32">
        <f t="shared" si="439"/>
        <v>0.55600000000000005</v>
      </c>
      <c r="AN1553" s="42">
        <v>0.44400000000000001</v>
      </c>
      <c r="AO1553" s="41">
        <v>1</v>
      </c>
      <c r="AP1553" s="17">
        <v>0</v>
      </c>
      <c r="AQ1553" s="38">
        <f t="shared" si="440"/>
        <v>0.59099999999999997</v>
      </c>
      <c r="AR1553" s="39">
        <v>0.40899999999999997</v>
      </c>
      <c r="AS1553" t="s">
        <v>98</v>
      </c>
      <c r="AT1553" s="39" t="s">
        <v>98</v>
      </c>
      <c r="AV1553" s="17"/>
      <c r="AW1553" t="s">
        <v>98</v>
      </c>
      <c r="AX1553" s="17" t="s">
        <v>98</v>
      </c>
      <c r="AY1553" s="17" t="s">
        <v>233</v>
      </c>
      <c r="BE1553" s="17"/>
      <c r="BH1553" s="17"/>
      <c r="BK1553" s="24">
        <v>41.5</v>
      </c>
      <c r="BL1553">
        <v>1</v>
      </c>
      <c r="BM1553">
        <v>0</v>
      </c>
      <c r="BN1553" s="179">
        <v>0</v>
      </c>
      <c r="BO1553" s="179">
        <v>0</v>
      </c>
      <c r="BP1553" s="179">
        <v>0</v>
      </c>
      <c r="BQ1553" s="179">
        <v>0</v>
      </c>
      <c r="BR1553" s="179">
        <v>0</v>
      </c>
      <c r="BS1553" s="17">
        <v>0</v>
      </c>
      <c r="BT1553" s="179">
        <v>0</v>
      </c>
      <c r="BU1553" s="179">
        <v>0</v>
      </c>
      <c r="BV1553" s="179">
        <v>0</v>
      </c>
      <c r="BW1553" s="17">
        <v>1</v>
      </c>
      <c r="BX1553" s="179">
        <v>0</v>
      </c>
      <c r="BY1553" s="179">
        <v>0</v>
      </c>
      <c r="BZ1553" s="179">
        <v>0</v>
      </c>
      <c r="CA1553" s="179">
        <v>0</v>
      </c>
      <c r="CB1553" s="17">
        <v>0</v>
      </c>
      <c r="CC1553" s="179">
        <v>0</v>
      </c>
      <c r="CD1553" s="179">
        <v>0</v>
      </c>
      <c r="CE1553" s="179">
        <v>1</v>
      </c>
      <c r="CF1553" s="179">
        <v>1</v>
      </c>
      <c r="CG1553" s="179">
        <v>0</v>
      </c>
      <c r="CH1553" s="179">
        <v>0</v>
      </c>
      <c r="CI1553" s="179">
        <v>1</v>
      </c>
      <c r="CJ1553" s="179">
        <v>0</v>
      </c>
      <c r="CK1553" s="179">
        <v>0</v>
      </c>
      <c r="CL1553" s="179">
        <v>1</v>
      </c>
      <c r="CM1553" s="17">
        <v>0</v>
      </c>
      <c r="CX1553" s="33" t="s">
        <v>85</v>
      </c>
    </row>
    <row r="1554" spans="1:102" x14ac:dyDescent="0.25">
      <c r="A1554">
        <v>1553</v>
      </c>
      <c r="B1554">
        <v>97</v>
      </c>
      <c r="C1554" s="24" t="s">
        <v>4362</v>
      </c>
      <c r="D1554" s="12">
        <v>9.4409692033879047</v>
      </c>
      <c r="E1554" s="13">
        <v>0.18219414252152097</v>
      </c>
      <c r="F1554" s="7">
        <v>51.81818181818182</v>
      </c>
      <c r="G1554" s="7">
        <f t="shared" si="435"/>
        <v>9.2587750608663839</v>
      </c>
      <c r="H1554" s="15">
        <f t="shared" si="436"/>
        <v>9.6231633459094255</v>
      </c>
      <c r="I1554" s="11"/>
      <c r="J1554" s="32"/>
      <c r="K1554" s="32"/>
      <c r="L1554" s="8">
        <v>0</v>
      </c>
      <c r="M1554" s="9">
        <v>1</v>
      </c>
      <c r="N1554" s="8">
        <v>0</v>
      </c>
      <c r="O1554" s="9">
        <v>0</v>
      </c>
      <c r="P1554" s="9">
        <v>1</v>
      </c>
      <c r="Q1554" s="9">
        <v>0</v>
      </c>
      <c r="R1554" s="9">
        <v>0</v>
      </c>
      <c r="S1554" s="8">
        <v>13849</v>
      </c>
      <c r="T1554" s="9">
        <v>21</v>
      </c>
      <c r="U1554" s="9">
        <f t="shared" si="437"/>
        <v>13827</v>
      </c>
      <c r="V1554" s="9">
        <f t="shared" si="441"/>
        <v>20</v>
      </c>
      <c r="W1554" s="7">
        <v>17</v>
      </c>
      <c r="X1554" s="7">
        <f t="shared" si="438"/>
        <v>18.5</v>
      </c>
      <c r="Y1554" s="9">
        <v>0</v>
      </c>
      <c r="Z1554" s="9">
        <v>1</v>
      </c>
      <c r="AA1554" s="9">
        <v>0</v>
      </c>
      <c r="AB1554" s="9">
        <v>0</v>
      </c>
      <c r="AC1554" s="9">
        <v>0</v>
      </c>
      <c r="AD1554" s="29">
        <v>1</v>
      </c>
      <c r="AE1554" s="187">
        <v>0</v>
      </c>
      <c r="AF1554" s="9">
        <v>0</v>
      </c>
      <c r="AG1554" s="29">
        <v>1</v>
      </c>
      <c r="AH1554" s="9">
        <v>0</v>
      </c>
      <c r="AI1554" s="29">
        <v>1</v>
      </c>
      <c r="AJ1554" s="20">
        <v>2000</v>
      </c>
      <c r="AK1554" s="32">
        <v>0</v>
      </c>
      <c r="AL1554" s="32">
        <v>0</v>
      </c>
      <c r="AM1554" s="32">
        <f t="shared" si="439"/>
        <v>0.46899999999999997</v>
      </c>
      <c r="AN1554" s="42">
        <v>0.53100000000000003</v>
      </c>
      <c r="AO1554" s="41">
        <v>1</v>
      </c>
      <c r="AP1554" s="17">
        <v>0</v>
      </c>
      <c r="AQ1554" s="38">
        <f t="shared" si="440"/>
        <v>0.57899999999999996</v>
      </c>
      <c r="AR1554" s="39">
        <v>0.42099999999999999</v>
      </c>
      <c r="AS1554" t="s">
        <v>98</v>
      </c>
      <c r="AT1554" s="39" t="s">
        <v>98</v>
      </c>
      <c r="AV1554" s="17"/>
      <c r="AW1554" t="s">
        <v>98</v>
      </c>
      <c r="AX1554" s="17" t="s">
        <v>98</v>
      </c>
      <c r="AY1554" s="17" t="s">
        <v>233</v>
      </c>
      <c r="BE1554" s="17"/>
      <c r="BH1554" s="17"/>
      <c r="BK1554" s="24">
        <v>41.5</v>
      </c>
      <c r="BL1554">
        <v>1</v>
      </c>
      <c r="BM1554">
        <v>0</v>
      </c>
      <c r="BN1554" s="179">
        <v>0</v>
      </c>
      <c r="BO1554" s="179">
        <v>0</v>
      </c>
      <c r="BP1554" s="179">
        <v>0</v>
      </c>
      <c r="BQ1554" s="179">
        <v>0</v>
      </c>
      <c r="BR1554" s="179">
        <v>0</v>
      </c>
      <c r="BS1554" s="17">
        <v>0</v>
      </c>
      <c r="BT1554" s="179">
        <v>0</v>
      </c>
      <c r="BU1554" s="179">
        <v>0</v>
      </c>
      <c r="BV1554" s="179">
        <v>0</v>
      </c>
      <c r="BW1554" s="17">
        <v>1</v>
      </c>
      <c r="BX1554" s="179">
        <v>0</v>
      </c>
      <c r="BY1554" s="179">
        <v>0</v>
      </c>
      <c r="BZ1554" s="179">
        <v>0</v>
      </c>
      <c r="CA1554" s="179">
        <v>0</v>
      </c>
      <c r="CB1554" s="17">
        <v>0</v>
      </c>
      <c r="CC1554" s="179">
        <v>0</v>
      </c>
      <c r="CD1554" s="179">
        <v>0</v>
      </c>
      <c r="CE1554" s="179">
        <v>1</v>
      </c>
      <c r="CF1554" s="179">
        <v>1</v>
      </c>
      <c r="CG1554" s="179">
        <v>0</v>
      </c>
      <c r="CH1554" s="179">
        <v>0</v>
      </c>
      <c r="CI1554" s="179">
        <v>1</v>
      </c>
      <c r="CJ1554" s="179">
        <v>0</v>
      </c>
      <c r="CK1554" s="179">
        <v>0</v>
      </c>
      <c r="CL1554" s="179">
        <v>1</v>
      </c>
      <c r="CM1554" s="17">
        <v>0</v>
      </c>
      <c r="CX1554" s="33" t="s">
        <v>85</v>
      </c>
    </row>
    <row r="1555" spans="1:102" x14ac:dyDescent="0.25">
      <c r="A1555">
        <v>1554</v>
      </c>
      <c r="B1555">
        <v>97</v>
      </c>
      <c r="C1555" s="24" t="s">
        <v>4362</v>
      </c>
      <c r="D1555" s="12">
        <v>10.020346272835411</v>
      </c>
      <c r="E1555" s="13">
        <v>0.18010426307383909</v>
      </c>
      <c r="F1555" s="7">
        <v>55.63636363636364</v>
      </c>
      <c r="G1555" s="7">
        <f t="shared" si="435"/>
        <v>9.8402420097615728</v>
      </c>
      <c r="H1555" s="15">
        <f t="shared" si="436"/>
        <v>10.200450535909249</v>
      </c>
      <c r="I1555" s="11"/>
      <c r="J1555" s="32"/>
      <c r="K1555" s="32"/>
      <c r="L1555" s="8">
        <v>0</v>
      </c>
      <c r="M1555" s="9">
        <v>1</v>
      </c>
      <c r="N1555" s="8">
        <v>0</v>
      </c>
      <c r="O1555" s="9">
        <v>0</v>
      </c>
      <c r="P1555" s="9">
        <v>1</v>
      </c>
      <c r="Q1555" s="9">
        <v>0</v>
      </c>
      <c r="R1555" s="9">
        <v>0</v>
      </c>
      <c r="S1555" s="8">
        <v>21251</v>
      </c>
      <c r="T1555" s="9">
        <v>21</v>
      </c>
      <c r="U1555" s="9">
        <f t="shared" si="437"/>
        <v>21229</v>
      </c>
      <c r="V1555" s="9">
        <f t="shared" si="441"/>
        <v>20</v>
      </c>
      <c r="W1555" s="7">
        <v>17</v>
      </c>
      <c r="X1555" s="7">
        <f t="shared" si="438"/>
        <v>18.5</v>
      </c>
      <c r="Y1555" s="9">
        <v>0</v>
      </c>
      <c r="Z1555" s="9">
        <v>1</v>
      </c>
      <c r="AA1555" s="9">
        <v>0</v>
      </c>
      <c r="AB1555" s="9">
        <v>0</v>
      </c>
      <c r="AC1555" s="9">
        <v>0</v>
      </c>
      <c r="AD1555" s="29">
        <v>1</v>
      </c>
      <c r="AE1555" s="187">
        <v>0</v>
      </c>
      <c r="AF1555" s="9">
        <v>0</v>
      </c>
      <c r="AG1555" s="29">
        <v>1</v>
      </c>
      <c r="AH1555" s="9">
        <v>0</v>
      </c>
      <c r="AI1555" s="29">
        <v>1</v>
      </c>
      <c r="AJ1555" s="20">
        <v>2008</v>
      </c>
      <c r="AK1555" s="32">
        <v>0</v>
      </c>
      <c r="AL1555" s="32">
        <v>0</v>
      </c>
      <c r="AM1555" s="32">
        <f t="shared" si="439"/>
        <v>0.39900000000000002</v>
      </c>
      <c r="AN1555" s="42">
        <v>0.60099999999999998</v>
      </c>
      <c r="AO1555" s="41">
        <v>1</v>
      </c>
      <c r="AP1555" s="17">
        <v>0</v>
      </c>
      <c r="AQ1555" s="38">
        <f t="shared" si="440"/>
        <v>0.56000000000000005</v>
      </c>
      <c r="AR1555" s="39">
        <v>0.44</v>
      </c>
      <c r="AS1555" t="s">
        <v>98</v>
      </c>
      <c r="AT1555" s="39" t="s">
        <v>98</v>
      </c>
      <c r="AV1555" s="17"/>
      <c r="AW1555" t="s">
        <v>98</v>
      </c>
      <c r="AX1555" s="17" t="s">
        <v>98</v>
      </c>
      <c r="AY1555" s="17" t="s">
        <v>233</v>
      </c>
      <c r="BE1555" s="17"/>
      <c r="BH1555" s="17"/>
      <c r="BK1555" s="24">
        <v>41.5</v>
      </c>
      <c r="BL1555">
        <v>1</v>
      </c>
      <c r="BM1555">
        <v>0</v>
      </c>
      <c r="BN1555" s="179">
        <v>0</v>
      </c>
      <c r="BO1555" s="179">
        <v>0</v>
      </c>
      <c r="BP1555" s="179">
        <v>0</v>
      </c>
      <c r="BQ1555" s="179">
        <v>0</v>
      </c>
      <c r="BR1555" s="179">
        <v>0</v>
      </c>
      <c r="BS1555" s="17">
        <v>0</v>
      </c>
      <c r="BT1555" s="179">
        <v>0</v>
      </c>
      <c r="BU1555" s="179">
        <v>0</v>
      </c>
      <c r="BV1555" s="179">
        <v>0</v>
      </c>
      <c r="BW1555" s="17">
        <v>1</v>
      </c>
      <c r="BX1555" s="179">
        <v>0</v>
      </c>
      <c r="BY1555" s="179">
        <v>0</v>
      </c>
      <c r="BZ1555" s="179">
        <v>0</v>
      </c>
      <c r="CA1555" s="179">
        <v>0</v>
      </c>
      <c r="CB1555" s="17">
        <v>0</v>
      </c>
      <c r="CC1555" s="179">
        <v>0</v>
      </c>
      <c r="CD1555" s="179">
        <v>0</v>
      </c>
      <c r="CE1555" s="179">
        <v>1</v>
      </c>
      <c r="CF1555" s="179">
        <v>1</v>
      </c>
      <c r="CG1555" s="179">
        <v>0</v>
      </c>
      <c r="CH1555" s="179">
        <v>0</v>
      </c>
      <c r="CI1555" s="179">
        <v>1</v>
      </c>
      <c r="CJ1555" s="179">
        <v>0</v>
      </c>
      <c r="CK1555" s="179">
        <v>0</v>
      </c>
      <c r="CL1555" s="179">
        <v>1</v>
      </c>
      <c r="CM1555" s="17">
        <v>0</v>
      </c>
      <c r="CX1555" s="33" t="s">
        <v>85</v>
      </c>
    </row>
    <row r="1556" spans="1:102" x14ac:dyDescent="0.25">
      <c r="A1556">
        <v>1555</v>
      </c>
      <c r="B1556">
        <v>98</v>
      </c>
      <c r="C1556" s="24" t="s">
        <v>4368</v>
      </c>
      <c r="D1556" s="12">
        <v>14</v>
      </c>
      <c r="E1556" s="13">
        <v>7.8</v>
      </c>
      <c r="F1556" s="7">
        <f>D1556/E1556</f>
        <v>1.7948717948717949</v>
      </c>
      <c r="G1556" s="7">
        <f t="shared" si="435"/>
        <v>6.2</v>
      </c>
      <c r="H1556" s="15">
        <f t="shared" si="436"/>
        <v>21.8</v>
      </c>
      <c r="I1556" s="11"/>
      <c r="J1556" s="32"/>
      <c r="K1556" s="32"/>
      <c r="L1556" s="8">
        <v>1</v>
      </c>
      <c r="M1556" s="9">
        <v>0</v>
      </c>
      <c r="N1556" s="8">
        <v>0</v>
      </c>
      <c r="O1556" s="9">
        <v>0</v>
      </c>
      <c r="P1556" s="9">
        <v>0</v>
      </c>
      <c r="Q1556" s="9">
        <v>1</v>
      </c>
      <c r="R1556" s="9">
        <v>0</v>
      </c>
      <c r="S1556" s="8">
        <v>1822</v>
      </c>
      <c r="T1556" s="9">
        <v>4</v>
      </c>
      <c r="U1556" s="9">
        <f t="shared" si="437"/>
        <v>1817</v>
      </c>
      <c r="V1556" s="9">
        <f t="shared" si="441"/>
        <v>5</v>
      </c>
      <c r="W1556" s="7">
        <v>12.7</v>
      </c>
      <c r="X1556" s="7">
        <v>22</v>
      </c>
      <c r="Y1556" s="9">
        <v>1</v>
      </c>
      <c r="Z1556" s="9">
        <v>0</v>
      </c>
      <c r="AA1556" s="9">
        <v>1</v>
      </c>
      <c r="AB1556" s="9">
        <v>0</v>
      </c>
      <c r="AC1556" s="9">
        <v>0</v>
      </c>
      <c r="AD1556" s="29">
        <v>0</v>
      </c>
      <c r="AE1556" s="187">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s="179">
        <v>0.77900000000000003</v>
      </c>
      <c r="AT1556" s="39">
        <v>0.221</v>
      </c>
      <c r="AV1556" s="17"/>
      <c r="AW1556" t="s">
        <v>98</v>
      </c>
      <c r="AX1556" s="17" t="s">
        <v>98</v>
      </c>
      <c r="AY1556" s="17" t="s">
        <v>540</v>
      </c>
      <c r="BE1556" s="17"/>
      <c r="BH1556" s="17"/>
      <c r="BK1556" s="24">
        <v>40.299999999999997</v>
      </c>
      <c r="BL1556">
        <v>0</v>
      </c>
      <c r="BM1556">
        <v>0</v>
      </c>
      <c r="BN1556" s="179">
        <v>0</v>
      </c>
      <c r="BO1556" s="179">
        <v>0</v>
      </c>
      <c r="BP1556" s="179">
        <v>0</v>
      </c>
      <c r="BQ1556" s="179">
        <v>0</v>
      </c>
      <c r="BR1556" s="179">
        <v>0</v>
      </c>
      <c r="BS1556" s="17">
        <v>1</v>
      </c>
      <c r="BT1556" s="179">
        <v>0</v>
      </c>
      <c r="BU1556" s="179">
        <v>1</v>
      </c>
      <c r="BV1556" s="179">
        <v>0</v>
      </c>
      <c r="BW1556" s="17">
        <v>0</v>
      </c>
      <c r="BX1556" s="179">
        <v>0</v>
      </c>
      <c r="BY1556" s="179">
        <v>0</v>
      </c>
      <c r="BZ1556" s="179">
        <v>0</v>
      </c>
      <c r="CA1556" s="179">
        <v>0</v>
      </c>
      <c r="CB1556" s="17">
        <v>0</v>
      </c>
      <c r="CC1556" s="179">
        <v>1</v>
      </c>
      <c r="CD1556" s="179">
        <v>1</v>
      </c>
      <c r="CE1556" s="179">
        <v>0</v>
      </c>
      <c r="CF1556" s="179">
        <v>0</v>
      </c>
      <c r="CG1556" s="179">
        <v>0</v>
      </c>
      <c r="CH1556" s="179">
        <v>0</v>
      </c>
      <c r="CI1556" s="179">
        <v>0</v>
      </c>
      <c r="CJ1556" s="179">
        <v>0</v>
      </c>
      <c r="CK1556" s="179">
        <v>0</v>
      </c>
      <c r="CL1556" s="179">
        <v>0</v>
      </c>
      <c r="CM1556" s="17">
        <v>0</v>
      </c>
      <c r="CX1556" s="33" t="s">
        <v>85</v>
      </c>
    </row>
    <row r="1557" spans="1:102" x14ac:dyDescent="0.25">
      <c r="A1557">
        <v>1556</v>
      </c>
      <c r="B1557">
        <v>98</v>
      </c>
      <c r="C1557" s="24" t="s">
        <v>4368</v>
      </c>
      <c r="D1557" s="12">
        <v>4.8</v>
      </c>
      <c r="E1557" s="13">
        <v>1.3</v>
      </c>
      <c r="F1557" s="7">
        <f t="shared" ref="F1557:F1577" si="442">D1557/E1557</f>
        <v>3.6923076923076921</v>
      </c>
      <c r="G1557" s="7">
        <f t="shared" si="435"/>
        <v>3.5</v>
      </c>
      <c r="H1557" s="15">
        <f t="shared" si="436"/>
        <v>6.1</v>
      </c>
      <c r="I1557" s="11"/>
      <c r="J1557" s="32"/>
      <c r="K1557" s="32"/>
      <c r="L1557" s="8">
        <v>1</v>
      </c>
      <c r="M1557" s="9">
        <v>0</v>
      </c>
      <c r="N1557" s="8">
        <v>0</v>
      </c>
      <c r="O1557" s="9">
        <v>0</v>
      </c>
      <c r="P1557" s="9">
        <v>0</v>
      </c>
      <c r="Q1557" s="9">
        <v>1</v>
      </c>
      <c r="R1557" s="9">
        <v>0</v>
      </c>
      <c r="S1557" s="8">
        <v>1822</v>
      </c>
      <c r="T1557" s="9">
        <v>4</v>
      </c>
      <c r="U1557" s="9">
        <f t="shared" si="437"/>
        <v>1817</v>
      </c>
      <c r="V1557" s="9">
        <f t="shared" si="441"/>
        <v>5</v>
      </c>
      <c r="W1557" s="7">
        <v>12.7</v>
      </c>
      <c r="X1557" s="7">
        <v>22</v>
      </c>
      <c r="Y1557" s="9">
        <v>1</v>
      </c>
      <c r="Z1557" s="9">
        <v>0</v>
      </c>
      <c r="AA1557" s="9">
        <v>1</v>
      </c>
      <c r="AB1557" s="9">
        <v>0</v>
      </c>
      <c r="AC1557" s="9">
        <v>0</v>
      </c>
      <c r="AD1557" s="29">
        <v>0</v>
      </c>
      <c r="AE1557" s="187">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s="179">
        <v>0.77900000000000003</v>
      </c>
      <c r="AT1557" s="39">
        <v>0.221</v>
      </c>
      <c r="AV1557" s="17"/>
      <c r="AW1557" t="s">
        <v>98</v>
      </c>
      <c r="AX1557" s="17" t="s">
        <v>98</v>
      </c>
      <c r="AY1557" s="17" t="s">
        <v>540</v>
      </c>
      <c r="BE1557" s="17"/>
      <c r="BH1557" s="17"/>
      <c r="BK1557" s="24">
        <v>40.299999999999997</v>
      </c>
      <c r="BL1557">
        <v>0</v>
      </c>
      <c r="BM1557">
        <v>0</v>
      </c>
      <c r="BN1557" s="179">
        <v>0</v>
      </c>
      <c r="BO1557" s="179">
        <v>0</v>
      </c>
      <c r="BP1557" s="179">
        <v>0</v>
      </c>
      <c r="BQ1557" s="179">
        <v>0</v>
      </c>
      <c r="BR1557" s="179">
        <v>0</v>
      </c>
      <c r="BS1557" s="17">
        <v>1</v>
      </c>
      <c r="BT1557" s="179">
        <v>0</v>
      </c>
      <c r="BU1557" s="179">
        <v>1</v>
      </c>
      <c r="BV1557" s="179">
        <v>0</v>
      </c>
      <c r="BW1557" s="17">
        <v>0</v>
      </c>
      <c r="BX1557" s="179">
        <v>1</v>
      </c>
      <c r="BY1557" s="179">
        <v>0</v>
      </c>
      <c r="BZ1557" s="179">
        <v>0</v>
      </c>
      <c r="CA1557" s="179">
        <v>0</v>
      </c>
      <c r="CB1557" s="17">
        <v>0</v>
      </c>
      <c r="CC1557" s="179">
        <v>1</v>
      </c>
      <c r="CD1557" s="179">
        <v>1</v>
      </c>
      <c r="CE1557" s="179">
        <v>0</v>
      </c>
      <c r="CF1557" s="179">
        <v>0</v>
      </c>
      <c r="CG1557" s="179">
        <v>0</v>
      </c>
      <c r="CH1557" s="179">
        <v>0</v>
      </c>
      <c r="CI1557" s="179">
        <v>0</v>
      </c>
      <c r="CJ1557" s="179">
        <v>0</v>
      </c>
      <c r="CK1557" s="179">
        <v>0</v>
      </c>
      <c r="CL1557" s="179">
        <v>0</v>
      </c>
      <c r="CM1557" s="17">
        <v>0</v>
      </c>
      <c r="CX1557" s="33" t="s">
        <v>85</v>
      </c>
    </row>
    <row r="1558" spans="1:102" x14ac:dyDescent="0.25">
      <c r="A1558">
        <v>1557</v>
      </c>
      <c r="B1558">
        <v>98</v>
      </c>
      <c r="C1558" s="24" t="s">
        <v>4368</v>
      </c>
      <c r="D1558" s="12">
        <v>11.7</v>
      </c>
      <c r="E1558" s="13">
        <v>5.3</v>
      </c>
      <c r="F1558" s="7">
        <f t="shared" si="442"/>
        <v>2.2075471698113205</v>
      </c>
      <c r="G1558" s="7">
        <f t="shared" si="435"/>
        <v>6.3999999999999995</v>
      </c>
      <c r="H1558" s="15">
        <f t="shared" si="436"/>
        <v>17</v>
      </c>
      <c r="I1558" s="11"/>
      <c r="J1558" s="32"/>
      <c r="K1558" s="32"/>
      <c r="L1558" s="8">
        <v>1</v>
      </c>
      <c r="M1558" s="9">
        <v>0</v>
      </c>
      <c r="N1558" s="8">
        <v>0</v>
      </c>
      <c r="O1558" s="9">
        <v>0</v>
      </c>
      <c r="P1558" s="9">
        <v>0</v>
      </c>
      <c r="Q1558" s="9">
        <v>1</v>
      </c>
      <c r="R1558" s="9">
        <v>0</v>
      </c>
      <c r="S1558" s="8">
        <v>1822</v>
      </c>
      <c r="T1558" s="9">
        <v>7</v>
      </c>
      <c r="U1558" s="9">
        <f t="shared" si="437"/>
        <v>1814</v>
      </c>
      <c r="V1558" s="9">
        <f t="shared" si="441"/>
        <v>5</v>
      </c>
      <c r="W1558" s="7">
        <v>12.7</v>
      </c>
      <c r="X1558" s="7">
        <v>22</v>
      </c>
      <c r="Y1558" s="9">
        <v>1</v>
      </c>
      <c r="Z1558" s="9">
        <v>0</v>
      </c>
      <c r="AA1558" s="9">
        <v>1</v>
      </c>
      <c r="AB1558" s="9">
        <v>0</v>
      </c>
      <c r="AC1558" s="9">
        <v>0</v>
      </c>
      <c r="AD1558" s="29">
        <v>0</v>
      </c>
      <c r="AE1558" s="187">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s="179">
        <v>0.77900000000000003</v>
      </c>
      <c r="AT1558" s="39">
        <v>0.221</v>
      </c>
      <c r="AV1558" s="17"/>
      <c r="AW1558" t="s">
        <v>98</v>
      </c>
      <c r="AX1558" s="17" t="s">
        <v>98</v>
      </c>
      <c r="AY1558" s="17" t="s">
        <v>540</v>
      </c>
      <c r="BE1558" s="17"/>
      <c r="BH1558" s="17"/>
      <c r="BK1558" s="24">
        <v>40.299999999999997</v>
      </c>
      <c r="BL1558">
        <v>0</v>
      </c>
      <c r="BM1558">
        <v>0</v>
      </c>
      <c r="BN1558" s="179">
        <v>0</v>
      </c>
      <c r="BO1558" s="179">
        <v>0</v>
      </c>
      <c r="BP1558" s="179">
        <v>0</v>
      </c>
      <c r="BQ1558" s="179">
        <v>0</v>
      </c>
      <c r="BR1558" s="179">
        <v>0</v>
      </c>
      <c r="BS1558" s="17">
        <v>1</v>
      </c>
      <c r="BT1558" s="179">
        <v>0</v>
      </c>
      <c r="BU1558" s="179">
        <v>1</v>
      </c>
      <c r="BV1558" s="179">
        <v>0</v>
      </c>
      <c r="BW1558" s="17">
        <v>0</v>
      </c>
      <c r="BX1558" s="179">
        <v>0</v>
      </c>
      <c r="BY1558" s="179">
        <v>0</v>
      </c>
      <c r="BZ1558" s="179">
        <v>0</v>
      </c>
      <c r="CA1558" s="179">
        <v>0</v>
      </c>
      <c r="CB1558" s="17">
        <v>1</v>
      </c>
      <c r="CC1558" s="179">
        <v>1</v>
      </c>
      <c r="CD1558" s="179">
        <v>1</v>
      </c>
      <c r="CE1558" s="179">
        <v>0</v>
      </c>
      <c r="CF1558" s="179">
        <v>0</v>
      </c>
      <c r="CG1558" s="179">
        <v>0</v>
      </c>
      <c r="CH1558" s="179">
        <v>0</v>
      </c>
      <c r="CI1558" s="179">
        <v>0</v>
      </c>
      <c r="CJ1558" s="179">
        <v>0</v>
      </c>
      <c r="CK1558" s="179">
        <v>0</v>
      </c>
      <c r="CL1558" s="179">
        <v>0</v>
      </c>
      <c r="CM1558" s="17">
        <v>0</v>
      </c>
      <c r="CX1558" s="33" t="s">
        <v>85</v>
      </c>
    </row>
    <row r="1559" spans="1:102" x14ac:dyDescent="0.25">
      <c r="A1559">
        <v>1558</v>
      </c>
      <c r="B1559">
        <v>98</v>
      </c>
      <c r="C1559" s="24" t="s">
        <v>4368</v>
      </c>
      <c r="D1559" s="12">
        <v>4.8</v>
      </c>
      <c r="E1559" s="13">
        <v>1.4</v>
      </c>
      <c r="F1559" s="7">
        <f t="shared" si="442"/>
        <v>3.4285714285714288</v>
      </c>
      <c r="G1559" s="7">
        <f t="shared" si="435"/>
        <v>3.4</v>
      </c>
      <c r="H1559" s="15">
        <f t="shared" si="436"/>
        <v>6.1999999999999993</v>
      </c>
      <c r="I1559" s="11"/>
      <c r="J1559" s="32"/>
      <c r="K1559" s="32"/>
      <c r="L1559" s="8">
        <v>1</v>
      </c>
      <c r="M1559" s="9">
        <v>0</v>
      </c>
      <c r="N1559" s="8">
        <v>0</v>
      </c>
      <c r="O1559" s="9">
        <v>0</v>
      </c>
      <c r="P1559" s="9">
        <v>0</v>
      </c>
      <c r="Q1559" s="9">
        <v>1</v>
      </c>
      <c r="R1559" s="9">
        <v>0</v>
      </c>
      <c r="S1559" s="8">
        <v>1822</v>
      </c>
      <c r="T1559" s="9">
        <v>6</v>
      </c>
      <c r="U1559" s="9">
        <f t="shared" si="437"/>
        <v>1815</v>
      </c>
      <c r="V1559" s="9">
        <f t="shared" si="441"/>
        <v>5</v>
      </c>
      <c r="W1559" s="7">
        <v>12.7</v>
      </c>
      <c r="X1559" s="7">
        <v>22</v>
      </c>
      <c r="Y1559" s="9">
        <v>1</v>
      </c>
      <c r="Z1559" s="9">
        <v>0</v>
      </c>
      <c r="AA1559" s="9">
        <v>1</v>
      </c>
      <c r="AB1559" s="9">
        <v>0</v>
      </c>
      <c r="AC1559" s="9">
        <v>0</v>
      </c>
      <c r="AD1559" s="29">
        <v>0</v>
      </c>
      <c r="AE1559" s="187">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s="179">
        <v>0.77900000000000003</v>
      </c>
      <c r="AT1559" s="39">
        <v>0.221</v>
      </c>
      <c r="AV1559" s="17"/>
      <c r="AW1559" t="s">
        <v>98</v>
      </c>
      <c r="AX1559" s="17" t="s">
        <v>98</v>
      </c>
      <c r="AY1559" s="17" t="s">
        <v>540</v>
      </c>
      <c r="BE1559" s="17"/>
      <c r="BH1559" s="17"/>
      <c r="BK1559" s="24">
        <v>40.299999999999997</v>
      </c>
      <c r="BL1559">
        <v>0</v>
      </c>
      <c r="BM1559">
        <v>0</v>
      </c>
      <c r="BN1559" s="179">
        <v>0</v>
      </c>
      <c r="BO1559" s="179">
        <v>0</v>
      </c>
      <c r="BP1559" s="179">
        <v>0</v>
      </c>
      <c r="BQ1559" s="179">
        <v>0</v>
      </c>
      <c r="BR1559" s="179">
        <v>0</v>
      </c>
      <c r="BS1559" s="17">
        <v>1</v>
      </c>
      <c r="BT1559" s="179">
        <v>0</v>
      </c>
      <c r="BU1559" s="179">
        <v>1</v>
      </c>
      <c r="BV1559" s="179">
        <v>0</v>
      </c>
      <c r="BW1559" s="17">
        <v>0</v>
      </c>
      <c r="BX1559" s="179">
        <v>1</v>
      </c>
      <c r="BY1559" s="179">
        <v>0</v>
      </c>
      <c r="BZ1559" s="179">
        <v>0</v>
      </c>
      <c r="CA1559" s="179">
        <v>0</v>
      </c>
      <c r="CB1559" s="17">
        <v>0</v>
      </c>
      <c r="CC1559" s="179">
        <v>1</v>
      </c>
      <c r="CD1559" s="179">
        <v>1</v>
      </c>
      <c r="CE1559" s="179">
        <v>0</v>
      </c>
      <c r="CF1559" s="179">
        <v>0</v>
      </c>
      <c r="CG1559" s="179">
        <v>0</v>
      </c>
      <c r="CH1559" s="179">
        <v>0</v>
      </c>
      <c r="CI1559" s="179">
        <v>0</v>
      </c>
      <c r="CJ1559" s="179">
        <v>0</v>
      </c>
      <c r="CK1559" s="179">
        <v>0</v>
      </c>
      <c r="CL1559" s="179">
        <v>0</v>
      </c>
      <c r="CM1559" s="17">
        <v>0</v>
      </c>
      <c r="CX1559" s="33" t="s">
        <v>85</v>
      </c>
    </row>
    <row r="1560" spans="1:102" x14ac:dyDescent="0.25">
      <c r="A1560">
        <v>1559</v>
      </c>
      <c r="B1560">
        <v>98</v>
      </c>
      <c r="C1560" s="24" t="s">
        <v>4368</v>
      </c>
      <c r="D1560" s="12">
        <v>5.5</v>
      </c>
      <c r="E1560" s="13">
        <v>0.5</v>
      </c>
      <c r="F1560" s="7">
        <f t="shared" si="442"/>
        <v>11</v>
      </c>
      <c r="G1560" s="7">
        <f t="shared" si="435"/>
        <v>5</v>
      </c>
      <c r="H1560" s="15">
        <f t="shared" si="436"/>
        <v>6</v>
      </c>
      <c r="I1560" s="11"/>
      <c r="J1560" s="32"/>
      <c r="K1560" s="32"/>
      <c r="L1560" s="8">
        <v>1</v>
      </c>
      <c r="M1560" s="9">
        <v>0</v>
      </c>
      <c r="N1560" s="8">
        <v>0</v>
      </c>
      <c r="O1560" s="9">
        <v>0</v>
      </c>
      <c r="P1560" s="9">
        <v>0</v>
      </c>
      <c r="Q1560" s="9">
        <v>1</v>
      </c>
      <c r="R1560" s="9">
        <v>0</v>
      </c>
      <c r="S1560" s="8">
        <v>1822</v>
      </c>
      <c r="T1560" s="9">
        <v>7</v>
      </c>
      <c r="U1560" s="9">
        <f t="shared" si="437"/>
        <v>1814</v>
      </c>
      <c r="V1560" s="9">
        <f t="shared" si="441"/>
        <v>5</v>
      </c>
      <c r="W1560" s="7">
        <v>12.7</v>
      </c>
      <c r="X1560" s="7">
        <v>22</v>
      </c>
      <c r="Y1560" s="9">
        <v>1</v>
      </c>
      <c r="Z1560" s="9">
        <v>0</v>
      </c>
      <c r="AA1560" s="9">
        <v>1</v>
      </c>
      <c r="AB1560" s="9">
        <v>0</v>
      </c>
      <c r="AC1560" s="9">
        <v>0</v>
      </c>
      <c r="AD1560" s="29">
        <v>0</v>
      </c>
      <c r="AE1560" s="187">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s="179">
        <v>0.77900000000000003</v>
      </c>
      <c r="AT1560" s="39">
        <v>0.221</v>
      </c>
      <c r="AV1560" s="17"/>
      <c r="AW1560" t="s">
        <v>98</v>
      </c>
      <c r="AX1560" s="17" t="s">
        <v>98</v>
      </c>
      <c r="AY1560" s="17" t="s">
        <v>540</v>
      </c>
      <c r="BE1560" s="17"/>
      <c r="BH1560" s="17"/>
      <c r="BK1560" s="24">
        <v>40.299999999999997</v>
      </c>
      <c r="BL1560">
        <v>1</v>
      </c>
      <c r="BM1560">
        <v>0</v>
      </c>
      <c r="BN1560" s="179">
        <v>0</v>
      </c>
      <c r="BO1560" s="179">
        <v>0</v>
      </c>
      <c r="BP1560" s="179">
        <v>0</v>
      </c>
      <c r="BQ1560" s="179">
        <v>0</v>
      </c>
      <c r="BR1560" s="179">
        <v>0</v>
      </c>
      <c r="BS1560" s="17">
        <v>0</v>
      </c>
      <c r="BT1560" s="179">
        <v>0</v>
      </c>
      <c r="BU1560" s="179">
        <v>1</v>
      </c>
      <c r="BV1560" s="179">
        <v>0</v>
      </c>
      <c r="BW1560" s="17">
        <v>0</v>
      </c>
      <c r="BX1560" s="179">
        <v>0</v>
      </c>
      <c r="BY1560" s="179">
        <v>0</v>
      </c>
      <c r="BZ1560" s="179">
        <v>0</v>
      </c>
      <c r="CA1560" s="179">
        <v>0</v>
      </c>
      <c r="CB1560" s="17">
        <v>1</v>
      </c>
      <c r="CC1560" s="179">
        <v>1</v>
      </c>
      <c r="CD1560" s="179">
        <v>1</v>
      </c>
      <c r="CE1560" s="179">
        <v>0</v>
      </c>
      <c r="CF1560" s="179">
        <v>0</v>
      </c>
      <c r="CG1560" s="179">
        <v>0</v>
      </c>
      <c r="CH1560" s="179">
        <v>0</v>
      </c>
      <c r="CI1560" s="179">
        <v>0</v>
      </c>
      <c r="CJ1560" s="179">
        <v>0</v>
      </c>
      <c r="CK1560" s="179">
        <v>0</v>
      </c>
      <c r="CL1560" s="179">
        <v>0</v>
      </c>
      <c r="CM1560" s="17">
        <v>0</v>
      </c>
      <c r="CX1560" s="33" t="s">
        <v>85</v>
      </c>
    </row>
    <row r="1561" spans="1:102" x14ac:dyDescent="0.25">
      <c r="A1561">
        <v>1560</v>
      </c>
      <c r="B1561">
        <v>99</v>
      </c>
      <c r="C1561" s="24" t="s">
        <v>4372</v>
      </c>
      <c r="D1561" s="12">
        <v>9.5</v>
      </c>
      <c r="E1561" s="13">
        <v>0.1</v>
      </c>
      <c r="F1561" s="7">
        <f t="shared" si="442"/>
        <v>95</v>
      </c>
      <c r="G1561" s="7">
        <f t="shared" si="435"/>
        <v>9.4</v>
      </c>
      <c r="H1561" s="15">
        <f t="shared" si="436"/>
        <v>9.6</v>
      </c>
      <c r="I1561" s="11"/>
      <c r="J1561" s="32"/>
      <c r="K1561" s="32"/>
      <c r="L1561" s="8">
        <v>0</v>
      </c>
      <c r="M1561" s="9">
        <v>1</v>
      </c>
      <c r="N1561" s="8">
        <v>0</v>
      </c>
      <c r="O1561" s="9">
        <v>0</v>
      </c>
      <c r="P1561" s="9">
        <v>0</v>
      </c>
      <c r="Q1561" s="9">
        <v>0</v>
      </c>
      <c r="R1561" s="9">
        <v>1</v>
      </c>
      <c r="S1561" s="8">
        <v>22871</v>
      </c>
      <c r="T1561" s="9">
        <v>4</v>
      </c>
      <c r="U1561" s="9">
        <f t="shared" si="437"/>
        <v>22866</v>
      </c>
      <c r="V1561" s="9">
        <f t="shared" si="441"/>
        <v>11</v>
      </c>
      <c r="W1561" s="7">
        <v>9.0500000000000007</v>
      </c>
      <c r="X1561" s="7">
        <f>BK1561-W1561-6</f>
        <v>34.950000000000003</v>
      </c>
      <c r="Y1561" s="9">
        <v>1</v>
      </c>
      <c r="Z1561" s="9">
        <v>0</v>
      </c>
      <c r="AA1561" s="9">
        <v>1</v>
      </c>
      <c r="AB1561" s="9">
        <v>0</v>
      </c>
      <c r="AC1561" s="9">
        <v>0</v>
      </c>
      <c r="AD1561" s="29">
        <v>0</v>
      </c>
      <c r="AE1561" s="187">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V1561" s="17"/>
      <c r="AW1561" t="s">
        <v>98</v>
      </c>
      <c r="AX1561" s="17" t="s">
        <v>98</v>
      </c>
      <c r="AY1561" s="17" t="s">
        <v>477</v>
      </c>
      <c r="BE1561" s="17"/>
      <c r="BH1561" s="17"/>
      <c r="BK1561" s="24">
        <v>50</v>
      </c>
      <c r="BL1561">
        <v>1</v>
      </c>
      <c r="BM1561">
        <v>0</v>
      </c>
      <c r="BN1561" s="179">
        <v>0</v>
      </c>
      <c r="BO1561" s="179">
        <v>0</v>
      </c>
      <c r="BP1561" s="179">
        <v>0</v>
      </c>
      <c r="BQ1561" s="179">
        <v>0</v>
      </c>
      <c r="BR1561" s="179">
        <v>0</v>
      </c>
      <c r="BS1561" s="17">
        <v>0</v>
      </c>
      <c r="BT1561" s="179">
        <v>0</v>
      </c>
      <c r="BU1561" s="179">
        <v>0</v>
      </c>
      <c r="BV1561" s="179">
        <v>0</v>
      </c>
      <c r="BW1561" s="17">
        <v>1</v>
      </c>
      <c r="BX1561" s="179">
        <v>0</v>
      </c>
      <c r="BY1561" s="179">
        <v>0</v>
      </c>
      <c r="BZ1561" s="179">
        <v>0</v>
      </c>
      <c r="CA1561" s="179">
        <v>0</v>
      </c>
      <c r="CB1561" s="17">
        <v>0</v>
      </c>
      <c r="CC1561" s="179">
        <v>1</v>
      </c>
      <c r="CD1561" s="179">
        <v>1</v>
      </c>
      <c r="CE1561" s="179">
        <v>0</v>
      </c>
      <c r="CF1561" s="179">
        <v>0</v>
      </c>
      <c r="CG1561" s="179">
        <v>0</v>
      </c>
      <c r="CH1561" s="179">
        <v>0</v>
      </c>
      <c r="CI1561" s="179">
        <v>1</v>
      </c>
      <c r="CJ1561" s="179">
        <v>0</v>
      </c>
      <c r="CK1561" s="179">
        <v>0</v>
      </c>
      <c r="CL1561" s="179">
        <v>0</v>
      </c>
      <c r="CM1561" s="17">
        <v>0</v>
      </c>
      <c r="CX1561" s="33" t="s">
        <v>85</v>
      </c>
    </row>
    <row r="1562" spans="1:102" x14ac:dyDescent="0.25">
      <c r="A1562">
        <v>1561</v>
      </c>
      <c r="B1562">
        <v>99</v>
      </c>
      <c r="C1562" s="24" t="s">
        <v>4372</v>
      </c>
      <c r="D1562" s="12">
        <v>10.1</v>
      </c>
      <c r="E1562" s="13">
        <v>1.7</v>
      </c>
      <c r="F1562" s="7">
        <f t="shared" si="442"/>
        <v>5.9411764705882355</v>
      </c>
      <c r="G1562" s="7">
        <f t="shared" si="435"/>
        <v>8.4</v>
      </c>
      <c r="H1562" s="15">
        <f t="shared" si="436"/>
        <v>11.799999999999999</v>
      </c>
      <c r="I1562" s="11"/>
      <c r="J1562" s="32"/>
      <c r="K1562" s="32"/>
      <c r="L1562" s="8">
        <v>0</v>
      </c>
      <c r="M1562" s="9">
        <v>1</v>
      </c>
      <c r="N1562" s="8">
        <v>0</v>
      </c>
      <c r="O1562" s="9">
        <v>0</v>
      </c>
      <c r="P1562" s="9">
        <v>0</v>
      </c>
      <c r="Q1562" s="9">
        <v>0</v>
      </c>
      <c r="R1562" s="9">
        <v>1</v>
      </c>
      <c r="S1562" s="8">
        <v>22871</v>
      </c>
      <c r="T1562" s="9">
        <v>4</v>
      </c>
      <c r="U1562" s="9">
        <f t="shared" si="437"/>
        <v>22866</v>
      </c>
      <c r="V1562" s="9">
        <f t="shared" si="441"/>
        <v>11</v>
      </c>
      <c r="W1562" s="7">
        <v>9.0500000000000007</v>
      </c>
      <c r="X1562" s="7">
        <f t="shared" ref="X1562:X1571" si="443">BK1562-W1562-6</f>
        <v>34.950000000000003</v>
      </c>
      <c r="Y1562" s="9">
        <v>1</v>
      </c>
      <c r="Z1562" s="9">
        <v>0</v>
      </c>
      <c r="AA1562" s="9">
        <v>1</v>
      </c>
      <c r="AB1562" s="9">
        <v>0</v>
      </c>
      <c r="AC1562" s="9">
        <v>0</v>
      </c>
      <c r="AD1562" s="29">
        <v>0</v>
      </c>
      <c r="AE1562" s="187">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V1562" s="17"/>
      <c r="AW1562" t="s">
        <v>98</v>
      </c>
      <c r="AX1562" s="17" t="s">
        <v>98</v>
      </c>
      <c r="AY1562" s="17" t="s">
        <v>477</v>
      </c>
      <c r="BE1562" s="17"/>
      <c r="BH1562" s="17"/>
      <c r="BK1562" s="24">
        <v>50</v>
      </c>
      <c r="BL1562">
        <v>0</v>
      </c>
      <c r="BM1562">
        <v>0</v>
      </c>
      <c r="BN1562" s="179">
        <v>0</v>
      </c>
      <c r="BO1562" s="179">
        <v>0</v>
      </c>
      <c r="BP1562" s="179">
        <v>0</v>
      </c>
      <c r="BQ1562" s="179">
        <v>0</v>
      </c>
      <c r="BR1562" s="179">
        <v>0</v>
      </c>
      <c r="BS1562" s="17">
        <v>1</v>
      </c>
      <c r="BT1562" s="179">
        <v>0</v>
      </c>
      <c r="BU1562" s="179">
        <v>0</v>
      </c>
      <c r="BV1562" s="179">
        <v>0</v>
      </c>
      <c r="BW1562" s="17">
        <v>1</v>
      </c>
      <c r="BX1562" s="179">
        <v>0</v>
      </c>
      <c r="BY1562" s="179">
        <v>0</v>
      </c>
      <c r="BZ1562" s="179">
        <v>0</v>
      </c>
      <c r="CA1562" s="179">
        <v>0</v>
      </c>
      <c r="CB1562" s="17">
        <v>1</v>
      </c>
      <c r="CC1562" s="179">
        <v>1</v>
      </c>
      <c r="CD1562" s="179">
        <v>1</v>
      </c>
      <c r="CE1562" s="179">
        <v>0</v>
      </c>
      <c r="CF1562" s="179">
        <v>0</v>
      </c>
      <c r="CG1562" s="179">
        <v>0</v>
      </c>
      <c r="CH1562" s="179">
        <v>0</v>
      </c>
      <c r="CI1562" s="179">
        <v>1</v>
      </c>
      <c r="CJ1562" s="179">
        <v>0</v>
      </c>
      <c r="CK1562" s="179">
        <v>0</v>
      </c>
      <c r="CL1562" s="179">
        <v>0</v>
      </c>
      <c r="CM1562" s="17">
        <v>0</v>
      </c>
      <c r="CX1562" s="33" t="s">
        <v>85</v>
      </c>
    </row>
    <row r="1563" spans="1:102" x14ac:dyDescent="0.25">
      <c r="A1563">
        <v>1562</v>
      </c>
      <c r="B1563">
        <v>99</v>
      </c>
      <c r="C1563" s="24" t="s">
        <v>4372</v>
      </c>
      <c r="D1563" s="12">
        <v>7.6</v>
      </c>
      <c r="E1563" s="13">
        <v>0.5</v>
      </c>
      <c r="F1563" s="7">
        <f t="shared" si="442"/>
        <v>15.2</v>
      </c>
      <c r="G1563" s="7">
        <f t="shared" si="435"/>
        <v>7.1</v>
      </c>
      <c r="H1563" s="15">
        <f t="shared" si="436"/>
        <v>8.1</v>
      </c>
      <c r="I1563" s="11"/>
      <c r="J1563" s="32"/>
      <c r="K1563" s="32"/>
      <c r="L1563" s="8">
        <v>0</v>
      </c>
      <c r="M1563" s="9">
        <v>1</v>
      </c>
      <c r="N1563" s="8">
        <v>0</v>
      </c>
      <c r="O1563" s="9">
        <v>0</v>
      </c>
      <c r="P1563" s="9">
        <v>0</v>
      </c>
      <c r="Q1563" s="9">
        <v>0</v>
      </c>
      <c r="R1563" s="9">
        <v>1</v>
      </c>
      <c r="S1563" s="8">
        <v>1299</v>
      </c>
      <c r="T1563" s="9">
        <v>4</v>
      </c>
      <c r="U1563" s="9">
        <f t="shared" si="437"/>
        <v>1294</v>
      </c>
      <c r="V1563" s="9">
        <f t="shared" si="441"/>
        <v>11</v>
      </c>
      <c r="W1563" s="7">
        <v>11.07</v>
      </c>
      <c r="X1563" s="7">
        <f t="shared" si="443"/>
        <v>32.93</v>
      </c>
      <c r="Y1563" s="9">
        <v>1</v>
      </c>
      <c r="Z1563" s="9">
        <v>0</v>
      </c>
      <c r="AA1563" s="9">
        <v>1</v>
      </c>
      <c r="AB1563" s="9">
        <v>0</v>
      </c>
      <c r="AC1563" s="9">
        <v>0</v>
      </c>
      <c r="AD1563" s="29">
        <v>0</v>
      </c>
      <c r="AE1563" s="187">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V1563" s="17"/>
      <c r="AW1563" t="s">
        <v>98</v>
      </c>
      <c r="AX1563" s="17" t="s">
        <v>98</v>
      </c>
      <c r="AY1563" s="17" t="s">
        <v>540</v>
      </c>
      <c r="BE1563" s="17"/>
      <c r="BH1563" s="17"/>
      <c r="BK1563" s="24">
        <v>50</v>
      </c>
      <c r="BL1563">
        <v>1</v>
      </c>
      <c r="BM1563">
        <v>0</v>
      </c>
      <c r="BN1563" s="179">
        <v>0</v>
      </c>
      <c r="BO1563" s="179">
        <v>0</v>
      </c>
      <c r="BP1563" s="179">
        <v>0</v>
      </c>
      <c r="BQ1563" s="179">
        <v>0</v>
      </c>
      <c r="BR1563" s="179">
        <v>0</v>
      </c>
      <c r="BS1563" s="17">
        <v>0</v>
      </c>
      <c r="BT1563" s="179">
        <v>0</v>
      </c>
      <c r="BU1563" s="179">
        <v>0</v>
      </c>
      <c r="BV1563" s="179">
        <v>0</v>
      </c>
      <c r="BW1563" s="17">
        <v>1</v>
      </c>
      <c r="BX1563" s="179">
        <v>0</v>
      </c>
      <c r="BY1563" s="179">
        <v>0</v>
      </c>
      <c r="BZ1563" s="179">
        <v>0</v>
      </c>
      <c r="CA1563" s="179">
        <v>0</v>
      </c>
      <c r="CB1563" s="17">
        <v>0</v>
      </c>
      <c r="CC1563" s="179">
        <v>1</v>
      </c>
      <c r="CD1563" s="179">
        <v>1</v>
      </c>
      <c r="CE1563" s="179">
        <v>0</v>
      </c>
      <c r="CF1563" s="179">
        <v>0</v>
      </c>
      <c r="CG1563" s="179">
        <v>0</v>
      </c>
      <c r="CH1563" s="179">
        <v>0</v>
      </c>
      <c r="CI1563" s="179">
        <v>1</v>
      </c>
      <c r="CJ1563" s="179">
        <v>0</v>
      </c>
      <c r="CK1563" s="179">
        <v>0</v>
      </c>
      <c r="CL1563" s="179">
        <v>0</v>
      </c>
      <c r="CM1563" s="17">
        <v>0</v>
      </c>
      <c r="CX1563" s="33" t="s">
        <v>85</v>
      </c>
    </row>
    <row r="1564" spans="1:102" x14ac:dyDescent="0.25">
      <c r="A1564">
        <v>1563</v>
      </c>
      <c r="B1564">
        <v>99</v>
      </c>
      <c r="C1564" s="24" t="s">
        <v>4372</v>
      </c>
      <c r="D1564" s="12">
        <v>11.3</v>
      </c>
      <c r="E1564" s="13">
        <v>9.1999999999999993</v>
      </c>
      <c r="F1564" s="7">
        <f t="shared" si="442"/>
        <v>1.2282608695652175</v>
      </c>
      <c r="G1564" s="7">
        <f t="shared" si="435"/>
        <v>2.1000000000000014</v>
      </c>
      <c r="H1564" s="15">
        <f t="shared" si="436"/>
        <v>20.5</v>
      </c>
      <c r="I1564" s="11"/>
      <c r="J1564" s="32"/>
      <c r="K1564" s="32"/>
      <c r="L1564" s="8">
        <v>0</v>
      </c>
      <c r="M1564" s="9">
        <v>1</v>
      </c>
      <c r="N1564" s="8">
        <v>0</v>
      </c>
      <c r="O1564" s="9">
        <v>0</v>
      </c>
      <c r="P1564" s="9">
        <v>0</v>
      </c>
      <c r="Q1564" s="9">
        <v>0</v>
      </c>
      <c r="R1564" s="9">
        <v>1</v>
      </c>
      <c r="S1564" s="8">
        <v>1299</v>
      </c>
      <c r="T1564" s="9">
        <v>4</v>
      </c>
      <c r="U1564" s="9">
        <f t="shared" si="437"/>
        <v>1294</v>
      </c>
      <c r="V1564" s="9">
        <f t="shared" si="441"/>
        <v>11</v>
      </c>
      <c r="W1564" s="7">
        <v>11.07</v>
      </c>
      <c r="X1564" s="7">
        <f t="shared" si="443"/>
        <v>32.93</v>
      </c>
      <c r="Y1564" s="9">
        <v>1</v>
      </c>
      <c r="Z1564" s="9">
        <v>0</v>
      </c>
      <c r="AA1564" s="9">
        <v>1</v>
      </c>
      <c r="AB1564" s="9">
        <v>0</v>
      </c>
      <c r="AC1564" s="9">
        <v>0</v>
      </c>
      <c r="AD1564" s="29">
        <v>0</v>
      </c>
      <c r="AE1564" s="187">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V1564" s="17"/>
      <c r="AW1564" t="s">
        <v>98</v>
      </c>
      <c r="AX1564" s="17" t="s">
        <v>98</v>
      </c>
      <c r="AY1564" s="17" t="s">
        <v>540</v>
      </c>
      <c r="BE1564" s="17"/>
      <c r="BH1564" s="17"/>
      <c r="BK1564" s="24">
        <v>50</v>
      </c>
      <c r="BL1564">
        <v>0</v>
      </c>
      <c r="BM1564">
        <v>0</v>
      </c>
      <c r="BN1564" s="179">
        <v>0</v>
      </c>
      <c r="BO1564" s="179">
        <v>0</v>
      </c>
      <c r="BP1564" s="179">
        <v>0</v>
      </c>
      <c r="BQ1564" s="179">
        <v>0</v>
      </c>
      <c r="BR1564" s="179">
        <v>0</v>
      </c>
      <c r="BS1564" s="17">
        <v>1</v>
      </c>
      <c r="BT1564" s="179">
        <v>0</v>
      </c>
      <c r="BU1564" s="179">
        <v>0</v>
      </c>
      <c r="BV1564" s="179">
        <v>0</v>
      </c>
      <c r="BW1564" s="17">
        <v>1</v>
      </c>
      <c r="BX1564" s="179">
        <v>0</v>
      </c>
      <c r="BY1564" s="179">
        <v>0</v>
      </c>
      <c r="BZ1564" s="179">
        <v>0</v>
      </c>
      <c r="CA1564" s="179">
        <v>0</v>
      </c>
      <c r="CB1564" s="17">
        <v>1</v>
      </c>
      <c r="CC1564" s="179">
        <v>1</v>
      </c>
      <c r="CD1564" s="179">
        <v>1</v>
      </c>
      <c r="CE1564" s="179">
        <v>0</v>
      </c>
      <c r="CF1564" s="179">
        <v>0</v>
      </c>
      <c r="CG1564" s="179">
        <v>0</v>
      </c>
      <c r="CH1564" s="179">
        <v>0</v>
      </c>
      <c r="CI1564" s="179">
        <v>1</v>
      </c>
      <c r="CJ1564" s="179">
        <v>0</v>
      </c>
      <c r="CK1564" s="179">
        <v>0</v>
      </c>
      <c r="CL1564" s="179">
        <v>0</v>
      </c>
      <c r="CM1564" s="17">
        <v>0</v>
      </c>
      <c r="CX1564" s="33" t="s">
        <v>85</v>
      </c>
    </row>
    <row r="1565" spans="1:102" x14ac:dyDescent="0.25">
      <c r="A1565">
        <v>1564</v>
      </c>
      <c r="B1565">
        <v>99</v>
      </c>
      <c r="C1565" s="24" t="s">
        <v>4372</v>
      </c>
      <c r="D1565" s="12">
        <v>6.8</v>
      </c>
      <c r="E1565" s="13">
        <v>0.1</v>
      </c>
      <c r="F1565" s="7">
        <f t="shared" si="442"/>
        <v>68</v>
      </c>
      <c r="G1565" s="7">
        <f t="shared" si="435"/>
        <v>6.7</v>
      </c>
      <c r="H1565" s="15">
        <f t="shared" si="436"/>
        <v>6.8999999999999995</v>
      </c>
      <c r="I1565" s="11"/>
      <c r="J1565" s="32"/>
      <c r="K1565" s="32"/>
      <c r="L1565" s="8">
        <v>0</v>
      </c>
      <c r="M1565" s="9">
        <v>1</v>
      </c>
      <c r="N1565" s="8">
        <v>0</v>
      </c>
      <c r="O1565" s="9">
        <v>0</v>
      </c>
      <c r="P1565" s="9">
        <v>0</v>
      </c>
      <c r="Q1565" s="9">
        <v>0</v>
      </c>
      <c r="R1565" s="9">
        <v>1</v>
      </c>
      <c r="S1565" s="8">
        <v>27386</v>
      </c>
      <c r="T1565" s="9">
        <v>8</v>
      </c>
      <c r="U1565" s="9">
        <f t="shared" si="437"/>
        <v>27377</v>
      </c>
      <c r="V1565" s="9">
        <f t="shared" si="441"/>
        <v>11</v>
      </c>
      <c r="W1565" s="7">
        <v>11.07</v>
      </c>
      <c r="X1565" s="7">
        <f t="shared" si="443"/>
        <v>32.93</v>
      </c>
      <c r="Y1565" s="9">
        <v>1</v>
      </c>
      <c r="Z1565" s="9">
        <v>0</v>
      </c>
      <c r="AA1565" s="9">
        <v>1</v>
      </c>
      <c r="AB1565" s="9">
        <v>0</v>
      </c>
      <c r="AC1565" s="9">
        <v>0</v>
      </c>
      <c r="AD1565" s="29">
        <v>0</v>
      </c>
      <c r="AE1565" s="187">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V1565" s="17"/>
      <c r="AW1565" t="s">
        <v>98</v>
      </c>
      <c r="AX1565" s="17" t="s">
        <v>98</v>
      </c>
      <c r="AY1565" s="17" t="s">
        <v>540</v>
      </c>
      <c r="BE1565" s="17"/>
      <c r="BH1565" s="17"/>
      <c r="BK1565" s="24">
        <v>50</v>
      </c>
      <c r="BL1565">
        <v>1</v>
      </c>
      <c r="BM1565">
        <v>0</v>
      </c>
      <c r="BN1565" s="179">
        <v>0</v>
      </c>
      <c r="BO1565" s="179">
        <v>0</v>
      </c>
      <c r="BP1565" s="179">
        <v>0</v>
      </c>
      <c r="BQ1565" s="179">
        <v>0</v>
      </c>
      <c r="BR1565" s="179">
        <v>0</v>
      </c>
      <c r="BS1565" s="17">
        <v>0</v>
      </c>
      <c r="BT1565" s="179">
        <v>0</v>
      </c>
      <c r="BU1565" s="179">
        <v>0</v>
      </c>
      <c r="BV1565" s="179">
        <v>0</v>
      </c>
      <c r="BW1565" s="17">
        <v>1</v>
      </c>
      <c r="BX1565" s="179">
        <v>0</v>
      </c>
      <c r="BY1565" s="179">
        <v>0</v>
      </c>
      <c r="BZ1565" s="179">
        <v>0</v>
      </c>
      <c r="CA1565" s="179">
        <v>0</v>
      </c>
      <c r="CB1565" s="17">
        <v>0</v>
      </c>
      <c r="CC1565" s="179">
        <v>1</v>
      </c>
      <c r="CD1565" s="179">
        <v>1</v>
      </c>
      <c r="CE1565" s="179">
        <v>0</v>
      </c>
      <c r="CF1565" s="179">
        <v>0</v>
      </c>
      <c r="CG1565" s="179">
        <v>0</v>
      </c>
      <c r="CH1565" s="179">
        <v>0</v>
      </c>
      <c r="CI1565" s="179">
        <v>1</v>
      </c>
      <c r="CJ1565" s="179">
        <v>0</v>
      </c>
      <c r="CK1565" s="179">
        <v>0</v>
      </c>
      <c r="CL1565" s="179">
        <v>1</v>
      </c>
      <c r="CM1565" s="17">
        <v>0</v>
      </c>
      <c r="CX1565" s="33" t="s">
        <v>85</v>
      </c>
    </row>
    <row r="1566" spans="1:102" x14ac:dyDescent="0.25">
      <c r="A1566">
        <v>1565</v>
      </c>
      <c r="B1566">
        <v>99</v>
      </c>
      <c r="C1566" s="24" t="s">
        <v>4372</v>
      </c>
      <c r="D1566" s="12">
        <v>10.1</v>
      </c>
      <c r="E1566" s="13">
        <v>4.3</v>
      </c>
      <c r="F1566" s="7">
        <f t="shared" si="442"/>
        <v>2.3488372093023258</v>
      </c>
      <c r="G1566" s="7">
        <f t="shared" si="435"/>
        <v>5.8</v>
      </c>
      <c r="H1566" s="15">
        <f t="shared" si="436"/>
        <v>14.399999999999999</v>
      </c>
      <c r="I1566" s="11"/>
      <c r="J1566" s="32"/>
      <c r="K1566" s="32"/>
      <c r="L1566" s="8">
        <v>0</v>
      </c>
      <c r="M1566" s="9">
        <v>1</v>
      </c>
      <c r="N1566" s="8">
        <v>0</v>
      </c>
      <c r="O1566" s="9">
        <v>0</v>
      </c>
      <c r="P1566" s="9">
        <v>0</v>
      </c>
      <c r="Q1566" s="9">
        <v>0</v>
      </c>
      <c r="R1566" s="9">
        <v>1</v>
      </c>
      <c r="S1566" s="8">
        <v>27386</v>
      </c>
      <c r="T1566" s="9">
        <v>8</v>
      </c>
      <c r="U1566" s="9">
        <f t="shared" si="437"/>
        <v>27377</v>
      </c>
      <c r="V1566" s="9">
        <f t="shared" si="441"/>
        <v>11</v>
      </c>
      <c r="W1566" s="7">
        <v>11.07</v>
      </c>
      <c r="X1566" s="7">
        <f t="shared" si="443"/>
        <v>32.93</v>
      </c>
      <c r="Y1566" s="9">
        <v>1</v>
      </c>
      <c r="Z1566" s="9">
        <v>0</v>
      </c>
      <c r="AA1566" s="9">
        <v>1</v>
      </c>
      <c r="AB1566" s="9">
        <v>0</v>
      </c>
      <c r="AC1566" s="9">
        <v>0</v>
      </c>
      <c r="AD1566" s="29">
        <v>0</v>
      </c>
      <c r="AE1566" s="187">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V1566" s="17"/>
      <c r="AW1566" t="s">
        <v>98</v>
      </c>
      <c r="AX1566" s="17" t="s">
        <v>98</v>
      </c>
      <c r="AY1566" s="17" t="s">
        <v>540</v>
      </c>
      <c r="BE1566" s="17"/>
      <c r="BH1566" s="17"/>
      <c r="BK1566" s="24">
        <v>50</v>
      </c>
      <c r="BL1566">
        <v>0</v>
      </c>
      <c r="BM1566">
        <v>0</v>
      </c>
      <c r="BN1566" s="179">
        <v>0</v>
      </c>
      <c r="BO1566" s="179">
        <v>0</v>
      </c>
      <c r="BP1566" s="179">
        <v>0</v>
      </c>
      <c r="BQ1566" s="179">
        <v>0</v>
      </c>
      <c r="BR1566" s="179">
        <v>0</v>
      </c>
      <c r="BS1566" s="17">
        <v>1</v>
      </c>
      <c r="BT1566" s="179">
        <v>0</v>
      </c>
      <c r="BU1566" s="179">
        <v>0</v>
      </c>
      <c r="BV1566" s="179">
        <v>0</v>
      </c>
      <c r="BW1566" s="17">
        <v>1</v>
      </c>
      <c r="BX1566" s="179">
        <v>0</v>
      </c>
      <c r="BY1566" s="179">
        <v>0</v>
      </c>
      <c r="BZ1566" s="179">
        <v>0</v>
      </c>
      <c r="CA1566" s="179">
        <v>0</v>
      </c>
      <c r="CB1566" s="17">
        <v>1</v>
      </c>
      <c r="CC1566" s="179">
        <v>1</v>
      </c>
      <c r="CD1566" s="179">
        <v>1</v>
      </c>
      <c r="CE1566" s="179">
        <v>0</v>
      </c>
      <c r="CF1566" s="179">
        <v>0</v>
      </c>
      <c r="CG1566" s="179">
        <v>0</v>
      </c>
      <c r="CH1566" s="179">
        <v>0</v>
      </c>
      <c r="CI1566" s="179">
        <v>1</v>
      </c>
      <c r="CJ1566" s="179">
        <v>0</v>
      </c>
      <c r="CK1566" s="179">
        <v>0</v>
      </c>
      <c r="CL1566" s="179">
        <v>1</v>
      </c>
      <c r="CM1566" s="17">
        <v>0</v>
      </c>
      <c r="CX1566" s="33" t="s">
        <v>85</v>
      </c>
    </row>
    <row r="1567" spans="1:102" x14ac:dyDescent="0.25">
      <c r="A1567">
        <v>1566</v>
      </c>
      <c r="B1567">
        <v>99</v>
      </c>
      <c r="C1567" s="24" t="s">
        <v>4372</v>
      </c>
      <c r="D1567" s="12">
        <v>7.2</v>
      </c>
      <c r="E1567" s="13">
        <v>0.3</v>
      </c>
      <c r="F1567" s="7">
        <f t="shared" si="442"/>
        <v>24</v>
      </c>
      <c r="G1567" s="7">
        <f t="shared" si="435"/>
        <v>6.9</v>
      </c>
      <c r="H1567" s="15">
        <f t="shared" si="436"/>
        <v>7.5</v>
      </c>
      <c r="I1567" s="11"/>
      <c r="J1567" s="32"/>
      <c r="K1567" s="32"/>
      <c r="L1567" s="8">
        <v>0</v>
      </c>
      <c r="M1567" s="9">
        <v>1</v>
      </c>
      <c r="N1567" s="8">
        <v>0</v>
      </c>
      <c r="O1567" s="9">
        <v>0</v>
      </c>
      <c r="P1567" s="9">
        <v>0</v>
      </c>
      <c r="Q1567" s="9">
        <v>0</v>
      </c>
      <c r="R1567" s="9">
        <v>1</v>
      </c>
      <c r="S1567" s="8">
        <v>4142</v>
      </c>
      <c r="T1567" s="9">
        <v>5</v>
      </c>
      <c r="U1567" s="9">
        <f t="shared" si="437"/>
        <v>4136</v>
      </c>
      <c r="V1567" s="9">
        <f t="shared" si="441"/>
        <v>11</v>
      </c>
      <c r="W1567" s="7">
        <v>11.07</v>
      </c>
      <c r="X1567" s="7">
        <f t="shared" si="443"/>
        <v>32.93</v>
      </c>
      <c r="Y1567" s="9">
        <v>1</v>
      </c>
      <c r="Z1567" s="9">
        <v>0</v>
      </c>
      <c r="AA1567" s="9">
        <v>1</v>
      </c>
      <c r="AB1567" s="9">
        <v>0</v>
      </c>
      <c r="AC1567" s="9">
        <v>0</v>
      </c>
      <c r="AD1567" s="29">
        <v>0</v>
      </c>
      <c r="AE1567" s="187">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V1567" s="17"/>
      <c r="AW1567" t="s">
        <v>98</v>
      </c>
      <c r="AX1567" s="17" t="s">
        <v>98</v>
      </c>
      <c r="AY1567" s="17" t="s">
        <v>540</v>
      </c>
      <c r="BE1567" s="17"/>
      <c r="BH1567" s="17"/>
      <c r="BK1567" s="24">
        <v>50</v>
      </c>
      <c r="BL1567">
        <v>1</v>
      </c>
      <c r="BM1567">
        <v>0</v>
      </c>
      <c r="BN1567" s="179">
        <v>0</v>
      </c>
      <c r="BO1567" s="179">
        <v>0</v>
      </c>
      <c r="BP1567" s="179">
        <v>0</v>
      </c>
      <c r="BQ1567" s="179">
        <v>0</v>
      </c>
      <c r="BR1567" s="179">
        <v>0</v>
      </c>
      <c r="BS1567" s="17">
        <v>1</v>
      </c>
      <c r="BT1567" s="179">
        <v>0</v>
      </c>
      <c r="BU1567" s="179">
        <v>0</v>
      </c>
      <c r="BV1567" s="179">
        <v>0</v>
      </c>
      <c r="BW1567" s="17">
        <v>1</v>
      </c>
      <c r="BX1567" s="179">
        <v>0</v>
      </c>
      <c r="BY1567" s="179">
        <v>0</v>
      </c>
      <c r="BZ1567" s="179">
        <v>0</v>
      </c>
      <c r="CA1567" s="179">
        <v>0</v>
      </c>
      <c r="CB1567" s="17">
        <v>1</v>
      </c>
      <c r="CC1567" s="179">
        <v>1</v>
      </c>
      <c r="CD1567" s="179">
        <v>1</v>
      </c>
      <c r="CE1567" s="179">
        <v>0</v>
      </c>
      <c r="CF1567" s="179">
        <v>0</v>
      </c>
      <c r="CG1567" s="179">
        <v>0</v>
      </c>
      <c r="CH1567" s="179">
        <v>0</v>
      </c>
      <c r="CI1567" s="179">
        <v>1</v>
      </c>
      <c r="CJ1567" s="179">
        <v>0</v>
      </c>
      <c r="CK1567" s="179">
        <v>0</v>
      </c>
      <c r="CL1567" s="179">
        <v>1</v>
      </c>
      <c r="CM1567" s="17">
        <v>0</v>
      </c>
      <c r="CX1567" s="33" t="s">
        <v>85</v>
      </c>
    </row>
    <row r="1568" spans="1:102" x14ac:dyDescent="0.25">
      <c r="A1568">
        <v>1567</v>
      </c>
      <c r="B1568">
        <v>99</v>
      </c>
      <c r="C1568" s="24" t="s">
        <v>4372</v>
      </c>
      <c r="D1568" s="12">
        <v>9.4</v>
      </c>
      <c r="E1568" s="13">
        <v>3.3</v>
      </c>
      <c r="F1568" s="7">
        <f t="shared" si="442"/>
        <v>2.8484848484848486</v>
      </c>
      <c r="G1568" s="7">
        <f t="shared" si="435"/>
        <v>6.1000000000000005</v>
      </c>
      <c r="H1568" s="15">
        <f t="shared" si="436"/>
        <v>12.7</v>
      </c>
      <c r="I1568" s="11"/>
      <c r="J1568" s="32"/>
      <c r="K1568" s="32"/>
      <c r="L1568" s="8">
        <v>0</v>
      </c>
      <c r="M1568" s="9">
        <v>1</v>
      </c>
      <c r="N1568" s="8">
        <v>0</v>
      </c>
      <c r="O1568" s="9">
        <v>0</v>
      </c>
      <c r="P1568" s="9">
        <v>0</v>
      </c>
      <c r="Q1568" s="9">
        <v>0</v>
      </c>
      <c r="R1568" s="9">
        <v>1</v>
      </c>
      <c r="S1568" s="8">
        <v>4142</v>
      </c>
      <c r="T1568" s="9">
        <v>6</v>
      </c>
      <c r="U1568" s="9">
        <f t="shared" si="437"/>
        <v>4135</v>
      </c>
      <c r="V1568" s="9">
        <f t="shared" si="441"/>
        <v>11</v>
      </c>
      <c r="W1568" s="7">
        <v>11.07</v>
      </c>
      <c r="X1568" s="7">
        <f t="shared" si="443"/>
        <v>32.93</v>
      </c>
      <c r="Y1568" s="9">
        <v>1</v>
      </c>
      <c r="Z1568" s="9">
        <v>0</v>
      </c>
      <c r="AA1568" s="9">
        <v>1</v>
      </c>
      <c r="AB1568" s="9">
        <v>0</v>
      </c>
      <c r="AC1568" s="9">
        <v>0</v>
      </c>
      <c r="AD1568" s="29">
        <v>0</v>
      </c>
      <c r="AE1568" s="187">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V1568" s="17"/>
      <c r="AW1568" t="s">
        <v>98</v>
      </c>
      <c r="AX1568" s="17" t="s">
        <v>98</v>
      </c>
      <c r="AY1568" s="17" t="s">
        <v>540</v>
      </c>
      <c r="BE1568" s="17"/>
      <c r="BH1568" s="17"/>
      <c r="BK1568" s="24">
        <v>50</v>
      </c>
      <c r="BL1568">
        <v>0</v>
      </c>
      <c r="BM1568">
        <v>0</v>
      </c>
      <c r="BN1568" s="179">
        <v>0</v>
      </c>
      <c r="BO1568" s="179">
        <v>0</v>
      </c>
      <c r="BP1568" s="179">
        <v>0</v>
      </c>
      <c r="BQ1568" s="179">
        <v>0</v>
      </c>
      <c r="BR1568" s="179">
        <v>0</v>
      </c>
      <c r="BS1568" s="17">
        <v>1</v>
      </c>
      <c r="BT1568" s="179">
        <v>0</v>
      </c>
      <c r="BU1568" s="179">
        <v>0</v>
      </c>
      <c r="BV1568" s="179">
        <v>0</v>
      </c>
      <c r="BW1568" s="17">
        <v>1</v>
      </c>
      <c r="BX1568" s="179">
        <v>0</v>
      </c>
      <c r="BY1568" s="179">
        <v>0</v>
      </c>
      <c r="BZ1568" s="179">
        <v>0</v>
      </c>
      <c r="CA1568" s="179">
        <v>0</v>
      </c>
      <c r="CB1568" s="17">
        <v>1</v>
      </c>
      <c r="CC1568" s="179">
        <v>1</v>
      </c>
      <c r="CD1568" s="179">
        <v>1</v>
      </c>
      <c r="CE1568" s="179">
        <v>0</v>
      </c>
      <c r="CF1568" s="179">
        <v>0</v>
      </c>
      <c r="CG1568" s="179">
        <v>0</v>
      </c>
      <c r="CH1568" s="179">
        <v>0</v>
      </c>
      <c r="CI1568" s="179">
        <v>1</v>
      </c>
      <c r="CJ1568" s="179">
        <v>0</v>
      </c>
      <c r="CK1568" s="179">
        <v>0</v>
      </c>
      <c r="CL1568" s="179">
        <v>1</v>
      </c>
      <c r="CM1568" s="17">
        <v>0</v>
      </c>
      <c r="CX1568" s="33" t="s">
        <v>85</v>
      </c>
    </row>
    <row r="1569" spans="1:102" x14ac:dyDescent="0.25">
      <c r="A1569">
        <v>1568</v>
      </c>
      <c r="B1569">
        <v>99</v>
      </c>
      <c r="C1569" s="24" t="s">
        <v>4372</v>
      </c>
      <c r="D1569" s="12">
        <v>9.6</v>
      </c>
      <c r="E1569" s="13">
        <v>3.4</v>
      </c>
      <c r="F1569" s="7">
        <f t="shared" si="442"/>
        <v>2.8235294117647061</v>
      </c>
      <c r="G1569" s="7">
        <f t="shared" si="435"/>
        <v>6.1999999999999993</v>
      </c>
      <c r="H1569" s="15">
        <f t="shared" si="436"/>
        <v>13</v>
      </c>
      <c r="I1569" s="11"/>
      <c r="J1569" s="32"/>
      <c r="K1569" s="32"/>
      <c r="L1569" s="8">
        <v>0</v>
      </c>
      <c r="M1569" s="9">
        <v>1</v>
      </c>
      <c r="N1569" s="8">
        <v>0</v>
      </c>
      <c r="O1569" s="9">
        <v>0</v>
      </c>
      <c r="P1569" s="9">
        <v>0</v>
      </c>
      <c r="Q1569" s="9">
        <v>0</v>
      </c>
      <c r="R1569" s="9">
        <v>1</v>
      </c>
      <c r="S1569" s="8">
        <v>4142</v>
      </c>
      <c r="T1569" s="9">
        <v>6</v>
      </c>
      <c r="U1569" s="9">
        <f t="shared" si="437"/>
        <v>4135</v>
      </c>
      <c r="V1569" s="9">
        <f t="shared" si="441"/>
        <v>11</v>
      </c>
      <c r="W1569" s="7">
        <v>11.07</v>
      </c>
      <c r="X1569" s="7">
        <f t="shared" si="443"/>
        <v>32.93</v>
      </c>
      <c r="Y1569" s="9">
        <v>1</v>
      </c>
      <c r="Z1569" s="9">
        <v>0</v>
      </c>
      <c r="AA1569" s="9">
        <v>1</v>
      </c>
      <c r="AB1569" s="9">
        <v>0</v>
      </c>
      <c r="AC1569" s="9">
        <v>0</v>
      </c>
      <c r="AD1569" s="29">
        <v>0</v>
      </c>
      <c r="AE1569" s="187">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V1569" s="17"/>
      <c r="AW1569" t="s">
        <v>98</v>
      </c>
      <c r="AX1569" s="17" t="s">
        <v>98</v>
      </c>
      <c r="AY1569" s="17" t="s">
        <v>540</v>
      </c>
      <c r="BE1569" s="17"/>
      <c r="BH1569" s="17"/>
      <c r="BK1569" s="24">
        <v>50</v>
      </c>
      <c r="BL1569">
        <v>0</v>
      </c>
      <c r="BM1569">
        <v>0</v>
      </c>
      <c r="BN1569" s="179">
        <v>0</v>
      </c>
      <c r="BO1569" s="179">
        <v>0</v>
      </c>
      <c r="BP1569" s="179">
        <v>0</v>
      </c>
      <c r="BQ1569" s="179">
        <v>0</v>
      </c>
      <c r="BR1569" s="179">
        <v>0</v>
      </c>
      <c r="BS1569" s="17">
        <v>1</v>
      </c>
      <c r="BT1569" s="179">
        <v>0</v>
      </c>
      <c r="BU1569" s="179">
        <v>0</v>
      </c>
      <c r="BV1569" s="179">
        <v>0</v>
      </c>
      <c r="BW1569" s="17">
        <v>1</v>
      </c>
      <c r="BX1569" s="179">
        <v>0</v>
      </c>
      <c r="BY1569" s="179">
        <v>0</v>
      </c>
      <c r="BZ1569" s="179">
        <v>0</v>
      </c>
      <c r="CA1569" s="179">
        <v>0</v>
      </c>
      <c r="CB1569" s="17">
        <v>1</v>
      </c>
      <c r="CC1569" s="179">
        <v>1</v>
      </c>
      <c r="CD1569" s="179">
        <v>1</v>
      </c>
      <c r="CE1569" s="179">
        <v>0</v>
      </c>
      <c r="CF1569" s="179">
        <v>0</v>
      </c>
      <c r="CG1569" s="179">
        <v>0</v>
      </c>
      <c r="CH1569" s="179">
        <v>0</v>
      </c>
      <c r="CI1569" s="179">
        <v>1</v>
      </c>
      <c r="CJ1569" s="179">
        <v>0</v>
      </c>
      <c r="CK1569" s="179">
        <v>0</v>
      </c>
      <c r="CL1569" s="179">
        <v>1</v>
      </c>
      <c r="CM1569" s="17">
        <v>0</v>
      </c>
      <c r="CX1569" s="33" t="s">
        <v>85</v>
      </c>
    </row>
    <row r="1570" spans="1:102" x14ac:dyDescent="0.25">
      <c r="A1570">
        <v>1569</v>
      </c>
      <c r="B1570">
        <v>99</v>
      </c>
      <c r="C1570" s="24" t="s">
        <v>4372</v>
      </c>
      <c r="D1570" s="12">
        <v>8.6999999999999993</v>
      </c>
      <c r="E1570" s="13">
        <v>2.7</v>
      </c>
      <c r="F1570" s="7">
        <f t="shared" si="442"/>
        <v>3.2222222222222219</v>
      </c>
      <c r="G1570" s="7">
        <f t="shared" si="435"/>
        <v>5.9999999999999991</v>
      </c>
      <c r="H1570" s="15">
        <f t="shared" si="436"/>
        <v>11.399999999999999</v>
      </c>
      <c r="I1570" s="11"/>
      <c r="J1570" s="32"/>
      <c r="K1570" s="32"/>
      <c r="L1570" s="8">
        <v>0</v>
      </c>
      <c r="M1570" s="9">
        <v>1</v>
      </c>
      <c r="N1570" s="8">
        <v>0</v>
      </c>
      <c r="O1570" s="9">
        <v>0</v>
      </c>
      <c r="P1570" s="9">
        <v>0</v>
      </c>
      <c r="Q1570" s="9">
        <v>0</v>
      </c>
      <c r="R1570" s="9">
        <v>1</v>
      </c>
      <c r="S1570" s="8">
        <v>4142</v>
      </c>
      <c r="T1570" s="9">
        <v>7</v>
      </c>
      <c r="U1570" s="9">
        <f t="shared" si="437"/>
        <v>4134</v>
      </c>
      <c r="V1570" s="9">
        <f t="shared" si="441"/>
        <v>11</v>
      </c>
      <c r="W1570" s="7">
        <v>11.07</v>
      </c>
      <c r="X1570" s="7">
        <f t="shared" si="443"/>
        <v>32.93</v>
      </c>
      <c r="Y1570" s="9">
        <v>1</v>
      </c>
      <c r="Z1570" s="9">
        <v>0</v>
      </c>
      <c r="AA1570" s="9">
        <v>1</v>
      </c>
      <c r="AB1570" s="9">
        <v>0</v>
      </c>
      <c r="AC1570" s="9">
        <v>0</v>
      </c>
      <c r="AD1570" s="29">
        <v>0</v>
      </c>
      <c r="AE1570" s="187">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V1570" s="17"/>
      <c r="AW1570" t="s">
        <v>98</v>
      </c>
      <c r="AX1570" s="17" t="s">
        <v>98</v>
      </c>
      <c r="AY1570" s="17" t="s">
        <v>540</v>
      </c>
      <c r="BE1570" s="17"/>
      <c r="BH1570" s="17"/>
      <c r="BK1570" s="24">
        <v>50</v>
      </c>
      <c r="BL1570">
        <v>0</v>
      </c>
      <c r="BM1570">
        <v>0</v>
      </c>
      <c r="BN1570" s="179">
        <v>0</v>
      </c>
      <c r="BO1570" s="179">
        <v>0</v>
      </c>
      <c r="BP1570" s="179">
        <v>0</v>
      </c>
      <c r="BQ1570" s="179">
        <v>0</v>
      </c>
      <c r="BR1570" s="179">
        <v>0</v>
      </c>
      <c r="BS1570" s="17">
        <v>1</v>
      </c>
      <c r="BT1570" s="179">
        <v>0</v>
      </c>
      <c r="BU1570" s="179">
        <v>0</v>
      </c>
      <c r="BV1570" s="179">
        <v>0</v>
      </c>
      <c r="BW1570" s="17">
        <v>1</v>
      </c>
      <c r="BX1570" s="179">
        <v>0</v>
      </c>
      <c r="BY1570" s="179">
        <v>0</v>
      </c>
      <c r="BZ1570" s="179">
        <v>0</v>
      </c>
      <c r="CA1570" s="179">
        <v>0</v>
      </c>
      <c r="CB1570" s="17">
        <v>1</v>
      </c>
      <c r="CC1570" s="179">
        <v>1</v>
      </c>
      <c r="CD1570" s="179">
        <v>1</v>
      </c>
      <c r="CE1570" s="179">
        <v>0</v>
      </c>
      <c r="CF1570" s="179">
        <v>0</v>
      </c>
      <c r="CG1570" s="179">
        <v>0</v>
      </c>
      <c r="CH1570" s="179">
        <v>0</v>
      </c>
      <c r="CI1570" s="179">
        <v>1</v>
      </c>
      <c r="CJ1570" s="179">
        <v>0</v>
      </c>
      <c r="CK1570" s="179">
        <v>0</v>
      </c>
      <c r="CL1570" s="179">
        <v>1</v>
      </c>
      <c r="CM1570" s="17">
        <v>0</v>
      </c>
      <c r="CX1570" s="33" t="s">
        <v>85</v>
      </c>
    </row>
    <row r="1571" spans="1:102" x14ac:dyDescent="0.25">
      <c r="A1571">
        <v>1570</v>
      </c>
      <c r="B1571">
        <v>99</v>
      </c>
      <c r="C1571" s="24" t="s">
        <v>4372</v>
      </c>
      <c r="D1571" s="12">
        <v>16.2</v>
      </c>
      <c r="E1571" s="13">
        <v>5.5</v>
      </c>
      <c r="F1571" s="7">
        <f t="shared" si="442"/>
        <v>2.9454545454545453</v>
      </c>
      <c r="G1571" s="7">
        <f t="shared" si="435"/>
        <v>10.7</v>
      </c>
      <c r="H1571" s="15">
        <f t="shared" si="436"/>
        <v>21.7</v>
      </c>
      <c r="I1571" s="11"/>
      <c r="J1571" s="32"/>
      <c r="K1571" s="32"/>
      <c r="L1571" s="8">
        <v>0</v>
      </c>
      <c r="M1571" s="9">
        <v>1</v>
      </c>
      <c r="N1571" s="8">
        <v>0</v>
      </c>
      <c r="O1571" s="9">
        <v>0</v>
      </c>
      <c r="P1571" s="9">
        <v>0</v>
      </c>
      <c r="Q1571" s="9">
        <v>0</v>
      </c>
      <c r="R1571" s="9">
        <v>1</v>
      </c>
      <c r="S1571" s="8">
        <v>4142</v>
      </c>
      <c r="T1571" s="9">
        <v>6</v>
      </c>
      <c r="U1571" s="9">
        <f t="shared" si="437"/>
        <v>4135</v>
      </c>
      <c r="V1571" s="9">
        <f t="shared" si="441"/>
        <v>11</v>
      </c>
      <c r="W1571" s="7">
        <v>11.07</v>
      </c>
      <c r="X1571" s="7">
        <f t="shared" si="443"/>
        <v>32.93</v>
      </c>
      <c r="Y1571" s="9">
        <v>1</v>
      </c>
      <c r="Z1571" s="9">
        <v>0</v>
      </c>
      <c r="AA1571" s="9">
        <v>1</v>
      </c>
      <c r="AB1571" s="9">
        <v>0</v>
      </c>
      <c r="AC1571" s="9">
        <v>0</v>
      </c>
      <c r="AD1571" s="29">
        <v>0</v>
      </c>
      <c r="AE1571" s="187">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V1571" s="17"/>
      <c r="AW1571" t="s">
        <v>98</v>
      </c>
      <c r="AX1571" s="17" t="s">
        <v>98</v>
      </c>
      <c r="AY1571" s="17" t="s">
        <v>540</v>
      </c>
      <c r="BE1571" s="17"/>
      <c r="BH1571" s="17"/>
      <c r="BK1571" s="24">
        <v>50</v>
      </c>
      <c r="BL1571">
        <v>0</v>
      </c>
      <c r="BM1571">
        <v>0</v>
      </c>
      <c r="BN1571" s="179">
        <v>0</v>
      </c>
      <c r="BO1571" s="179">
        <v>0</v>
      </c>
      <c r="BP1571" s="179">
        <v>0</v>
      </c>
      <c r="BQ1571" s="179">
        <v>0</v>
      </c>
      <c r="BR1571" s="179">
        <v>0</v>
      </c>
      <c r="BS1571" s="17">
        <v>1</v>
      </c>
      <c r="BT1571" s="179">
        <v>0</v>
      </c>
      <c r="BU1571" s="179">
        <v>0</v>
      </c>
      <c r="BV1571" s="179">
        <v>0</v>
      </c>
      <c r="BW1571" s="17">
        <v>1</v>
      </c>
      <c r="BX1571" s="179">
        <v>0</v>
      </c>
      <c r="BY1571" s="179">
        <v>0</v>
      </c>
      <c r="BZ1571" s="179">
        <v>0</v>
      </c>
      <c r="CA1571" s="179">
        <v>0</v>
      </c>
      <c r="CB1571" s="17">
        <v>1</v>
      </c>
      <c r="CC1571" s="179">
        <v>1</v>
      </c>
      <c r="CD1571" s="179">
        <v>1</v>
      </c>
      <c r="CE1571" s="179">
        <v>0</v>
      </c>
      <c r="CF1571" s="179">
        <v>0</v>
      </c>
      <c r="CG1571" s="179">
        <v>0</v>
      </c>
      <c r="CH1571" s="179">
        <v>0</v>
      </c>
      <c r="CI1571" s="179">
        <v>1</v>
      </c>
      <c r="CJ1571" s="179">
        <v>0</v>
      </c>
      <c r="CK1571" s="179">
        <v>0</v>
      </c>
      <c r="CL1571" s="179">
        <v>1</v>
      </c>
      <c r="CM1571" s="17">
        <v>0</v>
      </c>
      <c r="CX1571" s="33" t="s">
        <v>85</v>
      </c>
    </row>
    <row r="1572" spans="1:102" x14ac:dyDescent="0.25">
      <c r="A1572">
        <v>1571</v>
      </c>
      <c r="B1572">
        <v>100</v>
      </c>
      <c r="C1572" s="24" t="s">
        <v>4376</v>
      </c>
      <c r="D1572" s="12">
        <v>7.1</v>
      </c>
      <c r="E1572" s="13">
        <v>0.5</v>
      </c>
      <c r="F1572" s="7">
        <f t="shared" si="442"/>
        <v>14.2</v>
      </c>
      <c r="G1572" s="7">
        <f t="shared" si="435"/>
        <v>6.6</v>
      </c>
      <c r="H1572" s="15">
        <f t="shared" si="436"/>
        <v>7.6</v>
      </c>
      <c r="I1572" s="11"/>
      <c r="J1572" s="32"/>
      <c r="K1572" s="32"/>
      <c r="L1572" s="8">
        <v>0</v>
      </c>
      <c r="M1572" s="9">
        <v>1</v>
      </c>
      <c r="N1572" s="8">
        <v>0</v>
      </c>
      <c r="O1572" s="9">
        <v>0</v>
      </c>
      <c r="P1572" s="9">
        <v>0</v>
      </c>
      <c r="Q1572" s="9">
        <v>0</v>
      </c>
      <c r="R1572" s="9">
        <v>1</v>
      </c>
      <c r="S1572" s="8">
        <v>1211</v>
      </c>
      <c r="T1572" s="9">
        <v>6</v>
      </c>
      <c r="U1572" s="9">
        <f t="shared" si="437"/>
        <v>1204</v>
      </c>
      <c r="V1572" s="9">
        <f t="shared" si="441"/>
        <v>5</v>
      </c>
      <c r="W1572" s="7">
        <v>9.74</v>
      </c>
      <c r="X1572" s="7">
        <v>12.1</v>
      </c>
      <c r="Y1572" s="9">
        <v>1</v>
      </c>
      <c r="Z1572" s="9">
        <v>0</v>
      </c>
      <c r="AA1572" s="9">
        <v>0</v>
      </c>
      <c r="AB1572" s="9">
        <v>1</v>
      </c>
      <c r="AC1572" s="9">
        <v>0</v>
      </c>
      <c r="AD1572" s="29">
        <v>0</v>
      </c>
      <c r="AE1572" s="187">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s="179">
        <v>0.92</v>
      </c>
      <c r="AT1572" s="39">
        <v>0.08</v>
      </c>
      <c r="AV1572" s="17"/>
      <c r="AW1572" t="s">
        <v>98</v>
      </c>
      <c r="AX1572" s="17" t="s">
        <v>98</v>
      </c>
      <c r="AY1572" s="17" t="s">
        <v>10</v>
      </c>
      <c r="BE1572" s="17"/>
      <c r="BH1572" s="17"/>
      <c r="BK1572" s="92">
        <f>W1572+X1572+6</f>
        <v>27.84</v>
      </c>
      <c r="BL1572">
        <v>1</v>
      </c>
      <c r="BM1572">
        <v>0</v>
      </c>
      <c r="BN1572" s="179">
        <v>0</v>
      </c>
      <c r="BO1572" s="179">
        <v>0</v>
      </c>
      <c r="BP1572" s="179">
        <v>0</v>
      </c>
      <c r="BQ1572" s="179">
        <v>0</v>
      </c>
      <c r="BR1572" s="179">
        <v>0</v>
      </c>
      <c r="BS1572" s="17">
        <v>0</v>
      </c>
      <c r="BT1572" s="179">
        <v>0</v>
      </c>
      <c r="BU1572" s="179">
        <v>0</v>
      </c>
      <c r="BV1572" s="179">
        <v>1</v>
      </c>
      <c r="BW1572" s="17">
        <v>0</v>
      </c>
      <c r="BX1572" s="179">
        <v>0</v>
      </c>
      <c r="BY1572" s="179">
        <v>0</v>
      </c>
      <c r="BZ1572" s="179">
        <v>0</v>
      </c>
      <c r="CA1572" s="179">
        <v>0</v>
      </c>
      <c r="CB1572" s="17">
        <v>0</v>
      </c>
      <c r="CC1572" s="179">
        <v>0</v>
      </c>
      <c r="CD1572" s="179">
        <v>0</v>
      </c>
      <c r="CE1572" s="179">
        <v>1</v>
      </c>
      <c r="CF1572" s="179">
        <v>1</v>
      </c>
      <c r="CG1572" s="179">
        <v>0</v>
      </c>
      <c r="CH1572" s="179">
        <v>1</v>
      </c>
      <c r="CI1572" s="179">
        <v>0</v>
      </c>
      <c r="CJ1572" s="179">
        <v>0</v>
      </c>
      <c r="CK1572" s="179">
        <v>0</v>
      </c>
      <c r="CL1572" s="179">
        <v>0</v>
      </c>
      <c r="CM1572" s="17">
        <v>0</v>
      </c>
      <c r="CX1572" s="33" t="s">
        <v>85</v>
      </c>
    </row>
    <row r="1573" spans="1:102" x14ac:dyDescent="0.25">
      <c r="A1573">
        <v>1572</v>
      </c>
      <c r="B1573">
        <v>100</v>
      </c>
      <c r="C1573" s="24" t="s">
        <v>4376</v>
      </c>
      <c r="D1573" s="12">
        <v>7.3</v>
      </c>
      <c r="E1573" s="13">
        <v>0.5</v>
      </c>
      <c r="F1573" s="7">
        <f t="shared" si="442"/>
        <v>14.6</v>
      </c>
      <c r="G1573" s="7">
        <f t="shared" si="435"/>
        <v>6.8</v>
      </c>
      <c r="H1573" s="15">
        <f t="shared" si="436"/>
        <v>7.8</v>
      </c>
      <c r="I1573" s="11"/>
      <c r="J1573" s="32"/>
      <c r="K1573" s="32"/>
      <c r="L1573" s="8">
        <v>0</v>
      </c>
      <c r="M1573" s="9">
        <v>1</v>
      </c>
      <c r="N1573" s="8">
        <v>0</v>
      </c>
      <c r="O1573" s="9">
        <v>0</v>
      </c>
      <c r="P1573" s="9">
        <v>0</v>
      </c>
      <c r="Q1573" s="9">
        <v>0</v>
      </c>
      <c r="R1573" s="9">
        <v>1</v>
      </c>
      <c r="S1573" s="8">
        <v>1211</v>
      </c>
      <c r="T1573" s="9">
        <v>6</v>
      </c>
      <c r="U1573" s="9">
        <f t="shared" si="437"/>
        <v>1204</v>
      </c>
      <c r="V1573" s="9">
        <f t="shared" si="441"/>
        <v>5</v>
      </c>
      <c r="W1573" s="7">
        <v>9.74</v>
      </c>
      <c r="X1573" s="7">
        <v>12.1</v>
      </c>
      <c r="Y1573" s="9">
        <v>1</v>
      </c>
      <c r="Z1573" s="9">
        <v>0</v>
      </c>
      <c r="AA1573" s="9">
        <v>0</v>
      </c>
      <c r="AB1573" s="9">
        <v>1</v>
      </c>
      <c r="AC1573" s="9">
        <v>0</v>
      </c>
      <c r="AD1573" s="29">
        <v>0</v>
      </c>
      <c r="AE1573" s="187">
        <v>0</v>
      </c>
      <c r="AF1573" s="9">
        <v>0</v>
      </c>
      <c r="AG1573" s="29">
        <v>1</v>
      </c>
      <c r="AH1573" s="9">
        <v>0</v>
      </c>
      <c r="AI1573" s="29">
        <v>1</v>
      </c>
      <c r="AJ1573" s="20">
        <v>1993</v>
      </c>
      <c r="AK1573" s="32">
        <f t="shared" ref="AK1573:AK1576" si="444">1-AL1573-AM1573-AN1573</f>
        <v>8.0000000000000016E-2</v>
      </c>
      <c r="AL1573" s="32">
        <v>0.48</v>
      </c>
      <c r="AM1573" s="32">
        <v>0.26</v>
      </c>
      <c r="AN1573" s="42">
        <v>0.18</v>
      </c>
      <c r="AO1573" s="41">
        <v>1</v>
      </c>
      <c r="AP1573" s="17">
        <v>0</v>
      </c>
      <c r="AQ1573">
        <v>0.82</v>
      </c>
      <c r="AR1573" s="39">
        <v>0.18</v>
      </c>
      <c r="AS1573" s="179">
        <v>0.92</v>
      </c>
      <c r="AT1573" s="39">
        <v>0.08</v>
      </c>
      <c r="AV1573" s="17"/>
      <c r="AW1573" t="s">
        <v>98</v>
      </c>
      <c r="AX1573" s="17" t="s">
        <v>98</v>
      </c>
      <c r="AY1573" s="17" t="s">
        <v>10</v>
      </c>
      <c r="BE1573" s="17"/>
      <c r="BH1573" s="17"/>
      <c r="BK1573" s="92">
        <f t="shared" ref="BK1573:BK1576" si="445">W1573+X1573+6</f>
        <v>27.84</v>
      </c>
      <c r="BL1573">
        <v>1</v>
      </c>
      <c r="BM1573">
        <v>0</v>
      </c>
      <c r="BN1573" s="179">
        <v>0</v>
      </c>
      <c r="BO1573" s="179">
        <v>0</v>
      </c>
      <c r="BP1573" s="179">
        <v>0</v>
      </c>
      <c r="BQ1573" s="179">
        <v>0</v>
      </c>
      <c r="BR1573" s="179">
        <v>0</v>
      </c>
      <c r="BS1573" s="17">
        <v>0</v>
      </c>
      <c r="BT1573" s="179">
        <v>0</v>
      </c>
      <c r="BU1573" s="179">
        <v>0</v>
      </c>
      <c r="BV1573" s="179">
        <v>1</v>
      </c>
      <c r="BW1573" s="17">
        <v>0</v>
      </c>
      <c r="BX1573" s="179">
        <v>0</v>
      </c>
      <c r="BY1573" s="179">
        <v>0</v>
      </c>
      <c r="BZ1573" s="179">
        <v>0</v>
      </c>
      <c r="CA1573" s="179">
        <v>0</v>
      </c>
      <c r="CB1573" s="17">
        <v>0</v>
      </c>
      <c r="CC1573" s="179">
        <v>0</v>
      </c>
      <c r="CD1573" s="179">
        <v>0</v>
      </c>
      <c r="CE1573" s="179">
        <v>1</v>
      </c>
      <c r="CF1573" s="179">
        <v>1</v>
      </c>
      <c r="CG1573" s="179">
        <v>0</v>
      </c>
      <c r="CH1573" s="179">
        <v>1</v>
      </c>
      <c r="CI1573" s="179">
        <v>0</v>
      </c>
      <c r="CJ1573" s="179">
        <v>0</v>
      </c>
      <c r="CK1573" s="179">
        <v>0</v>
      </c>
      <c r="CL1573" s="179">
        <v>0</v>
      </c>
      <c r="CM1573" s="17">
        <v>0</v>
      </c>
      <c r="CX1573" s="33" t="s">
        <v>85</v>
      </c>
    </row>
    <row r="1574" spans="1:102" x14ac:dyDescent="0.25">
      <c r="A1574">
        <v>1573</v>
      </c>
      <c r="B1574">
        <v>100</v>
      </c>
      <c r="C1574" s="24" t="s">
        <v>4376</v>
      </c>
      <c r="D1574" s="12">
        <v>3.9</v>
      </c>
      <c r="E1574" s="13">
        <v>2.2000000000000002</v>
      </c>
      <c r="F1574" s="7">
        <f t="shared" si="442"/>
        <v>1.7727272727272725</v>
      </c>
      <c r="G1574" s="7">
        <f t="shared" si="435"/>
        <v>1.6999999999999997</v>
      </c>
      <c r="H1574" s="15">
        <f t="shared" si="436"/>
        <v>6.1</v>
      </c>
      <c r="I1574" s="11"/>
      <c r="J1574" s="32"/>
      <c r="K1574" s="32"/>
      <c r="L1574" s="8">
        <v>0</v>
      </c>
      <c r="M1574" s="9">
        <v>1</v>
      </c>
      <c r="N1574" s="8">
        <v>0</v>
      </c>
      <c r="O1574" s="9">
        <v>0</v>
      </c>
      <c r="P1574" s="9">
        <v>0</v>
      </c>
      <c r="Q1574" s="9">
        <v>0</v>
      </c>
      <c r="R1574" s="9">
        <v>1</v>
      </c>
      <c r="S1574" s="8">
        <v>1211</v>
      </c>
      <c r="T1574" s="9">
        <v>6</v>
      </c>
      <c r="U1574" s="9">
        <f t="shared" si="437"/>
        <v>1204</v>
      </c>
      <c r="V1574" s="9">
        <f t="shared" si="441"/>
        <v>5</v>
      </c>
      <c r="W1574" s="7">
        <v>9.74</v>
      </c>
      <c r="X1574" s="7">
        <v>12.1</v>
      </c>
      <c r="Y1574" s="9">
        <v>1</v>
      </c>
      <c r="Z1574" s="9">
        <v>0</v>
      </c>
      <c r="AA1574" s="9">
        <v>0</v>
      </c>
      <c r="AB1574" s="9">
        <v>1</v>
      </c>
      <c r="AC1574" s="9">
        <v>0</v>
      </c>
      <c r="AD1574" s="29">
        <v>0</v>
      </c>
      <c r="AE1574" s="187">
        <v>0</v>
      </c>
      <c r="AF1574" s="9">
        <v>0</v>
      </c>
      <c r="AG1574" s="29">
        <v>1</v>
      </c>
      <c r="AH1574" s="9">
        <v>0</v>
      </c>
      <c r="AI1574" s="29">
        <v>1</v>
      </c>
      <c r="AJ1574" s="20">
        <v>1993</v>
      </c>
      <c r="AK1574" s="32">
        <f t="shared" si="444"/>
        <v>8.0000000000000016E-2</v>
      </c>
      <c r="AL1574" s="32">
        <v>0.48</v>
      </c>
      <c r="AM1574" s="32">
        <v>0.26</v>
      </c>
      <c r="AN1574" s="42">
        <v>0.18</v>
      </c>
      <c r="AO1574" s="41">
        <v>1</v>
      </c>
      <c r="AP1574" s="17">
        <v>0</v>
      </c>
      <c r="AQ1574">
        <v>0.82</v>
      </c>
      <c r="AR1574" s="39">
        <v>0.18</v>
      </c>
      <c r="AS1574" s="179">
        <v>0.92</v>
      </c>
      <c r="AT1574" s="39">
        <v>0.08</v>
      </c>
      <c r="AV1574" s="17"/>
      <c r="AW1574" t="s">
        <v>98</v>
      </c>
      <c r="AX1574" s="17" t="s">
        <v>98</v>
      </c>
      <c r="AY1574" s="17" t="s">
        <v>10</v>
      </c>
      <c r="BE1574" s="17"/>
      <c r="BH1574" s="17"/>
      <c r="BK1574" s="92">
        <f t="shared" si="445"/>
        <v>27.84</v>
      </c>
      <c r="BL1574">
        <v>1</v>
      </c>
      <c r="BM1574">
        <v>0</v>
      </c>
      <c r="BN1574" s="179">
        <v>0</v>
      </c>
      <c r="BO1574" s="179">
        <v>0</v>
      </c>
      <c r="BP1574" s="179">
        <v>0</v>
      </c>
      <c r="BQ1574" s="179">
        <v>0</v>
      </c>
      <c r="BR1574" s="179">
        <v>0</v>
      </c>
      <c r="BS1574" s="17">
        <v>0</v>
      </c>
      <c r="BT1574" s="179">
        <v>0</v>
      </c>
      <c r="BU1574" s="179">
        <v>0</v>
      </c>
      <c r="BV1574" s="179">
        <v>1</v>
      </c>
      <c r="BW1574" s="17">
        <v>0</v>
      </c>
      <c r="BX1574" s="179">
        <v>0</v>
      </c>
      <c r="BY1574" s="179">
        <v>0</v>
      </c>
      <c r="BZ1574" s="179">
        <v>0</v>
      </c>
      <c r="CA1574" s="179">
        <v>0</v>
      </c>
      <c r="CB1574" s="17">
        <v>0</v>
      </c>
      <c r="CC1574" s="179">
        <v>0</v>
      </c>
      <c r="CD1574" s="179">
        <v>0</v>
      </c>
      <c r="CE1574" s="179">
        <v>1</v>
      </c>
      <c r="CF1574" s="179">
        <v>1</v>
      </c>
      <c r="CG1574" s="179">
        <v>0</v>
      </c>
      <c r="CH1574" s="179">
        <v>1</v>
      </c>
      <c r="CI1574" s="179">
        <v>0</v>
      </c>
      <c r="CJ1574" s="179">
        <v>0</v>
      </c>
      <c r="CK1574" s="179">
        <v>0</v>
      </c>
      <c r="CL1574" s="179">
        <v>0</v>
      </c>
      <c r="CM1574" s="17">
        <v>0</v>
      </c>
      <c r="CX1574" s="33" t="s">
        <v>85</v>
      </c>
    </row>
    <row r="1575" spans="1:102" x14ac:dyDescent="0.25">
      <c r="A1575">
        <v>1574</v>
      </c>
      <c r="B1575">
        <v>100</v>
      </c>
      <c r="C1575" s="24" t="s">
        <v>4376</v>
      </c>
      <c r="D1575" s="12">
        <v>9</v>
      </c>
      <c r="E1575" s="13">
        <v>8.1999999999999993</v>
      </c>
      <c r="F1575" s="7">
        <f t="shared" si="442"/>
        <v>1.0975609756097562</v>
      </c>
      <c r="G1575" s="7">
        <f t="shared" si="435"/>
        <v>0.80000000000000071</v>
      </c>
      <c r="H1575" s="15">
        <f t="shared" si="436"/>
        <v>17.2</v>
      </c>
      <c r="I1575" s="11"/>
      <c r="J1575" s="32"/>
      <c r="K1575" s="32"/>
      <c r="L1575" s="8">
        <v>0</v>
      </c>
      <c r="M1575" s="9">
        <v>1</v>
      </c>
      <c r="N1575" s="8">
        <v>0</v>
      </c>
      <c r="O1575" s="9">
        <v>0</v>
      </c>
      <c r="P1575" s="9">
        <v>0</v>
      </c>
      <c r="Q1575" s="9">
        <v>0</v>
      </c>
      <c r="R1575" s="9">
        <v>1</v>
      </c>
      <c r="S1575" s="8">
        <v>1211</v>
      </c>
      <c r="T1575" s="9">
        <v>6</v>
      </c>
      <c r="U1575" s="9">
        <f t="shared" si="437"/>
        <v>1204</v>
      </c>
      <c r="V1575" s="9">
        <f t="shared" si="441"/>
        <v>5</v>
      </c>
      <c r="W1575" s="7">
        <v>9.74</v>
      </c>
      <c r="X1575" s="7">
        <v>12.1</v>
      </c>
      <c r="Y1575" s="9">
        <v>1</v>
      </c>
      <c r="Z1575" s="9">
        <v>0</v>
      </c>
      <c r="AA1575" s="9">
        <v>0</v>
      </c>
      <c r="AB1575" s="9">
        <v>1</v>
      </c>
      <c r="AC1575" s="9">
        <v>0</v>
      </c>
      <c r="AD1575" s="29">
        <v>0</v>
      </c>
      <c r="AE1575" s="187">
        <v>0</v>
      </c>
      <c r="AF1575" s="9">
        <v>0</v>
      </c>
      <c r="AG1575" s="29">
        <v>1</v>
      </c>
      <c r="AH1575" s="9">
        <v>0</v>
      </c>
      <c r="AI1575" s="29">
        <v>1</v>
      </c>
      <c r="AJ1575" s="20">
        <v>1993</v>
      </c>
      <c r="AK1575" s="32">
        <f t="shared" si="444"/>
        <v>8.0000000000000016E-2</v>
      </c>
      <c r="AL1575" s="32">
        <v>0.48</v>
      </c>
      <c r="AM1575" s="32">
        <v>0.26</v>
      </c>
      <c r="AN1575" s="42">
        <v>0.18</v>
      </c>
      <c r="AO1575" s="41">
        <v>1</v>
      </c>
      <c r="AP1575" s="17">
        <v>0</v>
      </c>
      <c r="AQ1575">
        <v>0.82</v>
      </c>
      <c r="AR1575" s="39">
        <v>0.18</v>
      </c>
      <c r="AS1575" s="179">
        <v>0.92</v>
      </c>
      <c r="AT1575" s="39">
        <v>0.08</v>
      </c>
      <c r="AV1575" s="17"/>
      <c r="AW1575" t="s">
        <v>98</v>
      </c>
      <c r="AX1575" s="17" t="s">
        <v>98</v>
      </c>
      <c r="AY1575" s="17" t="s">
        <v>10</v>
      </c>
      <c r="BE1575" s="17"/>
      <c r="BH1575" s="17"/>
      <c r="BK1575" s="92">
        <f t="shared" si="445"/>
        <v>27.84</v>
      </c>
      <c r="BL1575">
        <v>1</v>
      </c>
      <c r="BM1575">
        <v>0</v>
      </c>
      <c r="BN1575" s="179">
        <v>0</v>
      </c>
      <c r="BO1575" s="179">
        <v>0</v>
      </c>
      <c r="BP1575" s="179">
        <v>0</v>
      </c>
      <c r="BQ1575" s="179">
        <v>0</v>
      </c>
      <c r="BR1575" s="179">
        <v>0</v>
      </c>
      <c r="BS1575" s="17">
        <v>0</v>
      </c>
      <c r="BT1575" s="179">
        <v>0</v>
      </c>
      <c r="BU1575" s="179">
        <v>0</v>
      </c>
      <c r="BV1575" s="179">
        <v>1</v>
      </c>
      <c r="BW1575" s="17">
        <v>0</v>
      </c>
      <c r="BX1575" s="179">
        <v>0</v>
      </c>
      <c r="BY1575" s="179">
        <v>0</v>
      </c>
      <c r="BZ1575" s="179">
        <v>0</v>
      </c>
      <c r="CA1575" s="179">
        <v>0</v>
      </c>
      <c r="CB1575" s="17">
        <v>0</v>
      </c>
      <c r="CC1575" s="179">
        <v>0</v>
      </c>
      <c r="CD1575" s="179">
        <v>0</v>
      </c>
      <c r="CE1575" s="179">
        <v>1</v>
      </c>
      <c r="CF1575" s="179">
        <v>1</v>
      </c>
      <c r="CG1575" s="179">
        <v>0</v>
      </c>
      <c r="CH1575" s="179">
        <v>1</v>
      </c>
      <c r="CI1575" s="179">
        <v>0</v>
      </c>
      <c r="CJ1575" s="179">
        <v>0</v>
      </c>
      <c r="CK1575" s="179">
        <v>0</v>
      </c>
      <c r="CL1575" s="179">
        <v>0</v>
      </c>
      <c r="CM1575" s="17">
        <v>0</v>
      </c>
      <c r="CX1575" s="33" t="s">
        <v>85</v>
      </c>
    </row>
    <row r="1576" spans="1:102" x14ac:dyDescent="0.25">
      <c r="A1576">
        <v>1575</v>
      </c>
      <c r="B1576">
        <v>100</v>
      </c>
      <c r="C1576" s="24" t="s">
        <v>4376</v>
      </c>
      <c r="D1576" s="12">
        <v>5.5</v>
      </c>
      <c r="E1576" s="13">
        <v>0.6</v>
      </c>
      <c r="F1576" s="7">
        <f t="shared" si="442"/>
        <v>9.1666666666666679</v>
      </c>
      <c r="G1576" s="7">
        <f t="shared" si="435"/>
        <v>4.9000000000000004</v>
      </c>
      <c r="H1576" s="15">
        <f t="shared" si="436"/>
        <v>6.1</v>
      </c>
      <c r="I1576" s="11"/>
      <c r="J1576" s="32"/>
      <c r="K1576" s="32"/>
      <c r="L1576" s="8">
        <v>0</v>
      </c>
      <c r="M1576" s="9">
        <v>1</v>
      </c>
      <c r="N1576" s="8">
        <v>0</v>
      </c>
      <c r="O1576" s="9">
        <v>0</v>
      </c>
      <c r="P1576" s="9">
        <v>0</v>
      </c>
      <c r="Q1576" s="9">
        <v>0</v>
      </c>
      <c r="R1576" s="9">
        <v>1</v>
      </c>
      <c r="S1576" s="8">
        <v>1211</v>
      </c>
      <c r="T1576" s="9">
        <v>6</v>
      </c>
      <c r="U1576" s="9">
        <f t="shared" si="437"/>
        <v>1204</v>
      </c>
      <c r="V1576" s="9">
        <f t="shared" si="441"/>
        <v>5</v>
      </c>
      <c r="W1576" s="7">
        <v>9.74</v>
      </c>
      <c r="X1576" s="7">
        <v>12.1</v>
      </c>
      <c r="Y1576" s="9">
        <v>1</v>
      </c>
      <c r="Z1576" s="9">
        <v>0</v>
      </c>
      <c r="AA1576" s="9">
        <v>0</v>
      </c>
      <c r="AB1576" s="9">
        <v>1</v>
      </c>
      <c r="AC1576" s="9">
        <v>0</v>
      </c>
      <c r="AD1576" s="29">
        <v>0</v>
      </c>
      <c r="AE1576" s="187">
        <v>0</v>
      </c>
      <c r="AF1576" s="9">
        <v>0</v>
      </c>
      <c r="AG1576" s="29">
        <v>1</v>
      </c>
      <c r="AH1576" s="9">
        <v>0</v>
      </c>
      <c r="AI1576" s="29">
        <v>1</v>
      </c>
      <c r="AJ1576" s="20">
        <v>1993</v>
      </c>
      <c r="AK1576" s="32">
        <f t="shared" si="444"/>
        <v>8.0000000000000016E-2</v>
      </c>
      <c r="AL1576" s="32">
        <v>0.48</v>
      </c>
      <c r="AM1576" s="32">
        <v>0.26</v>
      </c>
      <c r="AN1576" s="42">
        <v>0.18</v>
      </c>
      <c r="AO1576" s="41">
        <v>1</v>
      </c>
      <c r="AP1576" s="17">
        <v>0</v>
      </c>
      <c r="AQ1576">
        <v>0.82</v>
      </c>
      <c r="AR1576" s="39">
        <v>0.18</v>
      </c>
      <c r="AS1576" s="179">
        <v>0.92</v>
      </c>
      <c r="AT1576" s="39">
        <v>0.08</v>
      </c>
      <c r="AV1576" s="17"/>
      <c r="AW1576" t="s">
        <v>98</v>
      </c>
      <c r="AX1576" s="17" t="s">
        <v>98</v>
      </c>
      <c r="AY1576" s="17" t="s">
        <v>10</v>
      </c>
      <c r="BE1576" s="17"/>
      <c r="BH1576" s="17"/>
      <c r="BK1576" s="92">
        <f t="shared" si="445"/>
        <v>27.84</v>
      </c>
      <c r="BL1576">
        <v>1</v>
      </c>
      <c r="BM1576">
        <v>0</v>
      </c>
      <c r="BN1576" s="179">
        <v>0</v>
      </c>
      <c r="BO1576" s="179">
        <v>0</v>
      </c>
      <c r="BP1576" s="179">
        <v>0</v>
      </c>
      <c r="BQ1576" s="179">
        <v>0</v>
      </c>
      <c r="BR1576" s="179">
        <v>0</v>
      </c>
      <c r="BS1576" s="17">
        <v>0</v>
      </c>
      <c r="BT1576" s="179">
        <v>0</v>
      </c>
      <c r="BU1576" s="179">
        <v>0</v>
      </c>
      <c r="BV1576" s="179">
        <v>1</v>
      </c>
      <c r="BW1576" s="17">
        <v>0</v>
      </c>
      <c r="BX1576" s="179">
        <v>0</v>
      </c>
      <c r="BY1576" s="179">
        <v>0</v>
      </c>
      <c r="BZ1576" s="179">
        <v>0</v>
      </c>
      <c r="CA1576" s="179">
        <v>0</v>
      </c>
      <c r="CB1576" s="17">
        <v>0</v>
      </c>
      <c r="CC1576" s="179">
        <v>0</v>
      </c>
      <c r="CD1576" s="179">
        <v>0</v>
      </c>
      <c r="CE1576" s="179">
        <v>1</v>
      </c>
      <c r="CF1576" s="179">
        <v>1</v>
      </c>
      <c r="CG1576" s="179">
        <v>0</v>
      </c>
      <c r="CH1576" s="179">
        <v>1</v>
      </c>
      <c r="CI1576" s="179">
        <v>0</v>
      </c>
      <c r="CJ1576" s="179">
        <v>0</v>
      </c>
      <c r="CK1576" s="179">
        <v>0</v>
      </c>
      <c r="CL1576" s="179">
        <v>0</v>
      </c>
      <c r="CM1576" s="17">
        <v>0</v>
      </c>
      <c r="CX1576" s="33" t="s">
        <v>85</v>
      </c>
    </row>
    <row r="1577" spans="1:102" x14ac:dyDescent="0.25">
      <c r="A1577">
        <v>1576</v>
      </c>
      <c r="B1577">
        <v>101</v>
      </c>
      <c r="C1577" s="24" t="s">
        <v>4381</v>
      </c>
      <c r="D1577" s="12">
        <v>7</v>
      </c>
      <c r="E1577" s="13">
        <v>0.5</v>
      </c>
      <c r="F1577" s="7">
        <f t="shared" si="442"/>
        <v>14</v>
      </c>
      <c r="G1577" s="7">
        <f t="shared" si="435"/>
        <v>6.5</v>
      </c>
      <c r="H1577" s="15">
        <f t="shared" si="436"/>
        <v>7.5</v>
      </c>
      <c r="I1577" s="11"/>
      <c r="J1577" s="32"/>
      <c r="K1577" s="32"/>
      <c r="L1577" s="8">
        <v>0</v>
      </c>
      <c r="M1577" s="9">
        <v>1</v>
      </c>
      <c r="N1577" s="8">
        <v>0</v>
      </c>
      <c r="O1577" s="9">
        <v>0</v>
      </c>
      <c r="P1577" s="9">
        <v>0</v>
      </c>
      <c r="Q1577" s="9">
        <v>1</v>
      </c>
      <c r="R1577" s="9">
        <v>0</v>
      </c>
      <c r="S1577" s="8">
        <v>2272</v>
      </c>
      <c r="T1577" s="9">
        <v>24</v>
      </c>
      <c r="U1577" s="9">
        <f t="shared" si="437"/>
        <v>2247</v>
      </c>
      <c r="V1577" s="9">
        <f t="shared" si="441"/>
        <v>20</v>
      </c>
      <c r="W1577" s="7">
        <v>13.6</v>
      </c>
      <c r="X1577" s="7">
        <v>7</v>
      </c>
      <c r="Y1577" s="9">
        <v>0</v>
      </c>
      <c r="Z1577" s="9">
        <v>1</v>
      </c>
      <c r="AA1577" s="9">
        <v>1</v>
      </c>
      <c r="AB1577" s="9">
        <v>0</v>
      </c>
      <c r="AC1577" s="9">
        <v>0</v>
      </c>
      <c r="AD1577" s="29">
        <v>0</v>
      </c>
      <c r="AE1577" s="187">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s="179">
        <v>0.84199999999999997</v>
      </c>
      <c r="AT1577" s="39">
        <v>0.158</v>
      </c>
      <c r="AV1577" s="17"/>
      <c r="AW1577" t="s">
        <v>98</v>
      </c>
      <c r="AX1577" s="17" t="s">
        <v>98</v>
      </c>
      <c r="AY1577" s="17" t="s">
        <v>233</v>
      </c>
      <c r="BE1577" s="17"/>
      <c r="BH1577" s="17"/>
      <c r="BK1577" s="24">
        <v>38</v>
      </c>
      <c r="BL1577">
        <v>1</v>
      </c>
      <c r="BM1577">
        <v>0</v>
      </c>
      <c r="BN1577">
        <v>0</v>
      </c>
      <c r="BO1577" s="179">
        <v>0</v>
      </c>
      <c r="BP1577" s="179">
        <v>0</v>
      </c>
      <c r="BQ1577" s="179">
        <v>0</v>
      </c>
      <c r="BR1577" s="179">
        <v>0</v>
      </c>
      <c r="BS1577" s="17">
        <v>0</v>
      </c>
      <c r="BT1577" s="179">
        <v>0</v>
      </c>
      <c r="BU1577" s="179">
        <v>0</v>
      </c>
      <c r="BV1577" s="179">
        <v>0</v>
      </c>
      <c r="BW1577" s="17">
        <v>1</v>
      </c>
      <c r="BX1577" s="179">
        <v>0</v>
      </c>
      <c r="BY1577" s="179">
        <v>0</v>
      </c>
      <c r="BZ1577" s="179">
        <v>0</v>
      </c>
      <c r="CA1577" s="179">
        <v>0</v>
      </c>
      <c r="CB1577" s="17">
        <v>0</v>
      </c>
      <c r="CC1577" s="179">
        <v>0</v>
      </c>
      <c r="CD1577" s="179">
        <v>0</v>
      </c>
      <c r="CE1577" s="179">
        <v>1</v>
      </c>
      <c r="CF1577" s="179">
        <v>0</v>
      </c>
      <c r="CG1577" s="179">
        <v>1</v>
      </c>
      <c r="CH1577" s="179">
        <v>0</v>
      </c>
      <c r="CI1577" s="179">
        <v>0</v>
      </c>
      <c r="CJ1577" s="179">
        <v>0</v>
      </c>
      <c r="CK1577" s="179">
        <v>0</v>
      </c>
      <c r="CL1577" s="179">
        <v>1</v>
      </c>
      <c r="CM1577" s="17">
        <v>0</v>
      </c>
      <c r="CX1577" s="33" t="s">
        <v>85</v>
      </c>
    </row>
    <row r="1578" spans="1:102" x14ac:dyDescent="0.25">
      <c r="A1578">
        <v>1577</v>
      </c>
      <c r="B1578">
        <v>101</v>
      </c>
      <c r="C1578" s="24" t="s">
        <v>4381</v>
      </c>
      <c r="D1578" s="12">
        <v>8</v>
      </c>
      <c r="E1578" s="13">
        <v>0.5</v>
      </c>
      <c r="F1578" s="7">
        <f t="shared" ref="F1578:F1580" si="446">D1578/E1578</f>
        <v>16</v>
      </c>
      <c r="G1578" s="7">
        <f t="shared" ref="G1578:G1580" si="447">D1578-E1578</f>
        <v>7.5</v>
      </c>
      <c r="H1578" s="15">
        <f t="shared" ref="H1578:H1580" si="448">D1578+E1578</f>
        <v>8.5</v>
      </c>
      <c r="I1578" s="11"/>
      <c r="J1578" s="32"/>
      <c r="K1578" s="32"/>
      <c r="L1578" s="8">
        <v>0</v>
      </c>
      <c r="M1578" s="9">
        <v>1</v>
      </c>
      <c r="N1578" s="8">
        <v>0</v>
      </c>
      <c r="O1578" s="9">
        <v>0</v>
      </c>
      <c r="P1578" s="9">
        <v>0</v>
      </c>
      <c r="Q1578" s="9">
        <v>1</v>
      </c>
      <c r="R1578" s="9">
        <v>0</v>
      </c>
      <c r="S1578" s="8">
        <v>2271</v>
      </c>
      <c r="T1578" s="9">
        <v>25</v>
      </c>
      <c r="U1578" s="9">
        <f t="shared" si="437"/>
        <v>2245</v>
      </c>
      <c r="V1578" s="9">
        <f t="shared" si="441"/>
        <v>20</v>
      </c>
      <c r="W1578" s="7">
        <v>13.7</v>
      </c>
      <c r="X1578" s="7">
        <v>7</v>
      </c>
      <c r="Y1578" s="9">
        <v>0</v>
      </c>
      <c r="Z1578" s="9">
        <v>1</v>
      </c>
      <c r="AA1578" s="9">
        <v>0</v>
      </c>
      <c r="AB1578" s="9">
        <v>0</v>
      </c>
      <c r="AC1578" s="9">
        <v>0</v>
      </c>
      <c r="AD1578" s="29">
        <v>1</v>
      </c>
      <c r="AE1578" s="187">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s="179">
        <v>0.84699999999999998</v>
      </c>
      <c r="AT1578" s="39">
        <v>0.153</v>
      </c>
      <c r="AV1578" s="17"/>
      <c r="AW1578" t="s">
        <v>98</v>
      </c>
      <c r="AX1578" s="17" t="s">
        <v>98</v>
      </c>
      <c r="AY1578" s="17" t="s">
        <v>233</v>
      </c>
      <c r="BE1578" s="17"/>
      <c r="BH1578" s="17"/>
      <c r="BK1578" s="24">
        <v>30</v>
      </c>
      <c r="BL1578">
        <v>1</v>
      </c>
      <c r="BM1578">
        <v>0</v>
      </c>
      <c r="BN1578">
        <v>0</v>
      </c>
      <c r="BO1578" s="179">
        <v>0</v>
      </c>
      <c r="BP1578" s="179">
        <v>0</v>
      </c>
      <c r="BQ1578" s="179">
        <v>0</v>
      </c>
      <c r="BR1578" s="179">
        <v>0</v>
      </c>
      <c r="BS1578" s="17">
        <v>0</v>
      </c>
      <c r="BT1578" s="179">
        <v>0</v>
      </c>
      <c r="BU1578" s="179">
        <v>0</v>
      </c>
      <c r="BV1578" s="179">
        <v>0</v>
      </c>
      <c r="BW1578" s="17">
        <v>1</v>
      </c>
      <c r="BX1578" s="179">
        <v>0</v>
      </c>
      <c r="BY1578" s="179">
        <v>0</v>
      </c>
      <c r="BZ1578" s="179">
        <v>0</v>
      </c>
      <c r="CA1578" s="179">
        <v>0</v>
      </c>
      <c r="CB1578" s="17">
        <v>0</v>
      </c>
      <c r="CC1578" s="179">
        <v>0</v>
      </c>
      <c r="CD1578" s="179">
        <v>0</v>
      </c>
      <c r="CE1578" s="179">
        <v>1</v>
      </c>
      <c r="CF1578" s="179">
        <v>0</v>
      </c>
      <c r="CG1578" s="179">
        <v>1</v>
      </c>
      <c r="CH1578" s="179">
        <v>0</v>
      </c>
      <c r="CI1578" s="179">
        <v>0</v>
      </c>
      <c r="CJ1578" s="179">
        <v>0</v>
      </c>
      <c r="CK1578" s="179">
        <v>0</v>
      </c>
      <c r="CL1578" s="179">
        <v>1</v>
      </c>
      <c r="CM1578" s="17">
        <v>0</v>
      </c>
      <c r="CX1578" s="33" t="s">
        <v>85</v>
      </c>
    </row>
    <row r="1579" spans="1:102" x14ac:dyDescent="0.25">
      <c r="A1579">
        <v>1578</v>
      </c>
      <c r="B1579">
        <v>101</v>
      </c>
      <c r="C1579" s="24" t="s">
        <v>4381</v>
      </c>
      <c r="D1579" s="12">
        <v>7.3</v>
      </c>
      <c r="E1579" s="13">
        <v>0.5</v>
      </c>
      <c r="F1579" s="7">
        <f t="shared" si="446"/>
        <v>14.6</v>
      </c>
      <c r="G1579" s="7">
        <f t="shared" si="447"/>
        <v>6.8</v>
      </c>
      <c r="H1579" s="15">
        <f t="shared" si="448"/>
        <v>7.8</v>
      </c>
      <c r="I1579" s="11"/>
      <c r="J1579" s="32"/>
      <c r="K1579" s="32"/>
      <c r="L1579" s="8">
        <v>0</v>
      </c>
      <c r="M1579" s="9">
        <v>1</v>
      </c>
      <c r="N1579" s="8">
        <v>0</v>
      </c>
      <c r="O1579" s="9">
        <v>0</v>
      </c>
      <c r="P1579" s="9">
        <v>0</v>
      </c>
      <c r="Q1579" s="9">
        <v>1</v>
      </c>
      <c r="R1579" s="9">
        <v>0</v>
      </c>
      <c r="S1579" s="8">
        <v>2119</v>
      </c>
      <c r="T1579" s="9">
        <v>25</v>
      </c>
      <c r="U1579" s="9">
        <f t="shared" si="437"/>
        <v>2093</v>
      </c>
      <c r="V1579" s="9">
        <f t="shared" si="441"/>
        <v>20</v>
      </c>
      <c r="W1579" s="7">
        <v>13.6</v>
      </c>
      <c r="X1579" s="7">
        <v>7</v>
      </c>
      <c r="Y1579" s="9">
        <v>0</v>
      </c>
      <c r="Z1579" s="9">
        <v>1</v>
      </c>
      <c r="AA1579" s="9">
        <v>1</v>
      </c>
      <c r="AB1579" s="9">
        <v>0</v>
      </c>
      <c r="AC1579" s="9">
        <v>0</v>
      </c>
      <c r="AD1579" s="29">
        <v>0</v>
      </c>
      <c r="AE1579" s="187">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s="179">
        <v>0.84199999999999997</v>
      </c>
      <c r="AT1579" s="39">
        <v>0.158</v>
      </c>
      <c r="AV1579" s="17"/>
      <c r="AW1579" t="s">
        <v>98</v>
      </c>
      <c r="AX1579" s="17" t="s">
        <v>98</v>
      </c>
      <c r="AY1579" s="17" t="s">
        <v>233</v>
      </c>
      <c r="BE1579" s="17"/>
      <c r="BH1579" s="17"/>
      <c r="BK1579" s="24">
        <v>38</v>
      </c>
      <c r="BL1579">
        <v>1</v>
      </c>
      <c r="BM1579">
        <v>0</v>
      </c>
      <c r="BN1579">
        <v>0</v>
      </c>
      <c r="BO1579" s="179">
        <v>0</v>
      </c>
      <c r="BP1579" s="179">
        <v>0</v>
      </c>
      <c r="BQ1579" s="179">
        <v>0</v>
      </c>
      <c r="BR1579" s="179">
        <v>0</v>
      </c>
      <c r="BS1579" s="17">
        <v>0</v>
      </c>
      <c r="BT1579" s="179">
        <v>0</v>
      </c>
      <c r="BU1579" s="179">
        <v>0</v>
      </c>
      <c r="BV1579" s="179">
        <v>0</v>
      </c>
      <c r="BW1579" s="17">
        <v>1</v>
      </c>
      <c r="BX1579" s="179">
        <v>0</v>
      </c>
      <c r="BY1579" s="179">
        <v>0</v>
      </c>
      <c r="BZ1579" s="179">
        <v>0</v>
      </c>
      <c r="CA1579" s="179">
        <v>0</v>
      </c>
      <c r="CB1579" s="17">
        <v>0</v>
      </c>
      <c r="CC1579" s="179">
        <v>0</v>
      </c>
      <c r="CD1579" s="179">
        <v>0</v>
      </c>
      <c r="CE1579" s="179">
        <v>1</v>
      </c>
      <c r="CF1579" s="179">
        <v>0</v>
      </c>
      <c r="CG1579" s="179">
        <v>1</v>
      </c>
      <c r="CH1579" s="179">
        <v>0</v>
      </c>
      <c r="CI1579" s="179">
        <v>0</v>
      </c>
      <c r="CJ1579" s="179">
        <v>0</v>
      </c>
      <c r="CK1579" s="179">
        <v>0</v>
      </c>
      <c r="CL1579" s="179">
        <v>1</v>
      </c>
      <c r="CM1579" s="17">
        <v>0</v>
      </c>
      <c r="CX1579" s="33" t="s">
        <v>85</v>
      </c>
    </row>
    <row r="1580" spans="1:102" x14ac:dyDescent="0.25">
      <c r="A1580">
        <v>1579</v>
      </c>
      <c r="B1580">
        <v>101</v>
      </c>
      <c r="C1580" s="24" t="s">
        <v>4381</v>
      </c>
      <c r="D1580" s="12">
        <v>9.3000000000000007</v>
      </c>
      <c r="E1580" s="13">
        <v>0.5</v>
      </c>
      <c r="F1580" s="7">
        <f t="shared" si="446"/>
        <v>18.600000000000001</v>
      </c>
      <c r="G1580" s="7">
        <f t="shared" si="447"/>
        <v>8.8000000000000007</v>
      </c>
      <c r="H1580" s="15">
        <f t="shared" si="448"/>
        <v>9.8000000000000007</v>
      </c>
      <c r="I1580" s="11"/>
      <c r="J1580" s="32"/>
      <c r="K1580" s="32"/>
      <c r="L1580" s="8">
        <v>0</v>
      </c>
      <c r="M1580" s="9">
        <v>1</v>
      </c>
      <c r="N1580" s="8">
        <v>0</v>
      </c>
      <c r="O1580" s="9">
        <v>0</v>
      </c>
      <c r="P1580" s="9">
        <v>0</v>
      </c>
      <c r="Q1580" s="9">
        <v>1</v>
      </c>
      <c r="R1580" s="9">
        <v>0</v>
      </c>
      <c r="S1580" s="8">
        <v>2478</v>
      </c>
      <c r="T1580" s="9">
        <v>24</v>
      </c>
      <c r="U1580" s="9">
        <f t="shared" si="437"/>
        <v>2453</v>
      </c>
      <c r="V1580" s="9">
        <f t="shared" si="441"/>
        <v>20</v>
      </c>
      <c r="W1580" s="7">
        <v>13.7</v>
      </c>
      <c r="X1580" s="7">
        <v>7</v>
      </c>
      <c r="Y1580" s="9">
        <v>0</v>
      </c>
      <c r="Z1580" s="9">
        <v>1</v>
      </c>
      <c r="AA1580" s="9">
        <v>0</v>
      </c>
      <c r="AB1580" s="9">
        <v>0</v>
      </c>
      <c r="AC1580" s="9">
        <v>0</v>
      </c>
      <c r="AD1580" s="29">
        <v>1</v>
      </c>
      <c r="AE1580" s="187">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s="179">
        <v>0.84699999999999998</v>
      </c>
      <c r="AT1580" s="39">
        <v>0.153</v>
      </c>
      <c r="AV1580" s="17"/>
      <c r="AW1580" t="s">
        <v>98</v>
      </c>
      <c r="AX1580" s="17" t="s">
        <v>98</v>
      </c>
      <c r="AY1580" s="17" t="s">
        <v>233</v>
      </c>
      <c r="BE1580" s="17"/>
      <c r="BH1580" s="17"/>
      <c r="BK1580" s="24">
        <v>30</v>
      </c>
      <c r="BL1580">
        <v>1</v>
      </c>
      <c r="BM1580">
        <v>0</v>
      </c>
      <c r="BN1580">
        <v>0</v>
      </c>
      <c r="BO1580" s="179">
        <v>0</v>
      </c>
      <c r="BP1580" s="179">
        <v>0</v>
      </c>
      <c r="BQ1580" s="179">
        <v>0</v>
      </c>
      <c r="BR1580" s="179">
        <v>0</v>
      </c>
      <c r="BS1580" s="17">
        <v>0</v>
      </c>
      <c r="BT1580" s="179">
        <v>0</v>
      </c>
      <c r="BU1580" s="179">
        <v>0</v>
      </c>
      <c r="BV1580" s="179">
        <v>0</v>
      </c>
      <c r="BW1580" s="17">
        <v>1</v>
      </c>
      <c r="BX1580" s="179">
        <v>0</v>
      </c>
      <c r="BY1580" s="179">
        <v>0</v>
      </c>
      <c r="BZ1580" s="179">
        <v>0</v>
      </c>
      <c r="CA1580" s="179">
        <v>0</v>
      </c>
      <c r="CB1580" s="17">
        <v>0</v>
      </c>
      <c r="CC1580" s="179">
        <v>0</v>
      </c>
      <c r="CD1580" s="179">
        <v>0</v>
      </c>
      <c r="CE1580" s="179">
        <v>1</v>
      </c>
      <c r="CF1580" s="179">
        <v>0</v>
      </c>
      <c r="CG1580" s="179">
        <v>1</v>
      </c>
      <c r="CH1580" s="179">
        <v>0</v>
      </c>
      <c r="CI1580" s="179">
        <v>0</v>
      </c>
      <c r="CJ1580" s="179">
        <v>0</v>
      </c>
      <c r="CK1580" s="179">
        <v>0</v>
      </c>
      <c r="CL1580" s="179">
        <v>1</v>
      </c>
      <c r="CM1580" s="17">
        <v>0</v>
      </c>
      <c r="CX1580" s="33" t="s">
        <v>85</v>
      </c>
    </row>
    <row r="1581" spans="1:102" x14ac:dyDescent="0.25">
      <c r="A1581">
        <v>1580</v>
      </c>
      <c r="B1581">
        <v>101</v>
      </c>
      <c r="C1581" s="24" t="s">
        <v>4381</v>
      </c>
      <c r="D1581" s="12">
        <v>4.2786908468946505</v>
      </c>
      <c r="E1581" s="13">
        <v>0.72908412961430891</v>
      </c>
      <c r="F1581" s="7">
        <v>5.868583162217659</v>
      </c>
      <c r="G1581" s="7">
        <f t="shared" ref="G1581:G1592" si="449">D1581-E1581</f>
        <v>3.5496067172803416</v>
      </c>
      <c r="H1581" s="15">
        <f t="shared" ref="H1581:H1592" si="450">D1581+E1581</f>
        <v>5.0077749765089594</v>
      </c>
      <c r="I1581" s="11"/>
      <c r="J1581" s="32"/>
      <c r="K1581" s="32"/>
      <c r="L1581" s="8">
        <v>0</v>
      </c>
      <c r="M1581" s="9">
        <v>1</v>
      </c>
      <c r="N1581" s="8">
        <v>0</v>
      </c>
      <c r="O1581" s="9">
        <v>0</v>
      </c>
      <c r="P1581" s="9">
        <v>0</v>
      </c>
      <c r="Q1581" s="9">
        <v>1</v>
      </c>
      <c r="R1581" s="9">
        <v>0</v>
      </c>
      <c r="S1581" s="8">
        <v>2272</v>
      </c>
      <c r="T1581" s="9">
        <v>24</v>
      </c>
      <c r="U1581" s="9">
        <f t="shared" ref="U1581:U1597" si="451">S1581-T1581-1</f>
        <v>2247</v>
      </c>
      <c r="V1581" s="9">
        <f t="shared" si="441"/>
        <v>20</v>
      </c>
      <c r="W1581" s="7">
        <v>13</v>
      </c>
      <c r="X1581" s="7">
        <v>5</v>
      </c>
      <c r="Y1581" s="9">
        <v>0</v>
      </c>
      <c r="Z1581" s="9">
        <v>1</v>
      </c>
      <c r="AA1581" s="9">
        <v>1</v>
      </c>
      <c r="AB1581" s="9">
        <v>0</v>
      </c>
      <c r="AC1581" s="9">
        <v>0</v>
      </c>
      <c r="AD1581" s="29">
        <v>0</v>
      </c>
      <c r="AE1581" s="187">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183">
        <v>1</v>
      </c>
      <c r="AR1581" s="39">
        <f>1-AQ1581</f>
        <v>0</v>
      </c>
      <c r="AS1581" s="179">
        <v>0.84199999999999997</v>
      </c>
      <c r="AT1581" s="39">
        <v>0.158</v>
      </c>
      <c r="AV1581" s="17"/>
      <c r="AW1581" t="s">
        <v>98</v>
      </c>
      <c r="AX1581" s="17" t="s">
        <v>98</v>
      </c>
      <c r="AY1581" s="17" t="s">
        <v>233</v>
      </c>
      <c r="BE1581" s="17"/>
      <c r="BH1581" s="17"/>
      <c r="BK1581" s="24">
        <v>38</v>
      </c>
      <c r="BL1581">
        <v>1</v>
      </c>
      <c r="BM1581">
        <v>0</v>
      </c>
      <c r="BN1581">
        <v>0</v>
      </c>
      <c r="BO1581" s="179">
        <v>0</v>
      </c>
      <c r="BP1581" s="179">
        <v>0</v>
      </c>
      <c r="BQ1581" s="179">
        <v>0</v>
      </c>
      <c r="BR1581" s="179">
        <v>0</v>
      </c>
      <c r="BS1581" s="17">
        <v>0</v>
      </c>
      <c r="BT1581" s="179">
        <v>0</v>
      </c>
      <c r="BU1581" s="179">
        <v>0</v>
      </c>
      <c r="BV1581" s="179">
        <v>0</v>
      </c>
      <c r="BW1581" s="17">
        <v>1</v>
      </c>
      <c r="BX1581" s="179">
        <v>0</v>
      </c>
      <c r="BY1581" s="179">
        <v>0</v>
      </c>
      <c r="BZ1581" s="179">
        <v>0</v>
      </c>
      <c r="CA1581" s="179">
        <v>0</v>
      </c>
      <c r="CB1581" s="17">
        <v>0</v>
      </c>
      <c r="CC1581" s="179">
        <v>0</v>
      </c>
      <c r="CD1581" s="179">
        <v>0</v>
      </c>
      <c r="CE1581" s="179">
        <v>1</v>
      </c>
      <c r="CF1581" s="179">
        <v>0</v>
      </c>
      <c r="CG1581" s="179">
        <v>1</v>
      </c>
      <c r="CH1581" s="179">
        <v>0</v>
      </c>
      <c r="CI1581" s="179">
        <v>0</v>
      </c>
      <c r="CJ1581" s="179">
        <v>0</v>
      </c>
      <c r="CK1581" s="179">
        <v>0</v>
      </c>
      <c r="CL1581" s="179">
        <v>1</v>
      </c>
      <c r="CM1581" s="17">
        <v>0</v>
      </c>
      <c r="CX1581" s="33" t="s">
        <v>85</v>
      </c>
    </row>
    <row r="1582" spans="1:102" x14ac:dyDescent="0.25">
      <c r="A1582">
        <v>1581</v>
      </c>
      <c r="B1582">
        <v>101</v>
      </c>
      <c r="C1582" s="24" t="s">
        <v>4381</v>
      </c>
      <c r="D1582" s="12">
        <v>5.3715413259768363</v>
      </c>
      <c r="E1582" s="13">
        <v>0.78213603363599804</v>
      </c>
      <c r="F1582" s="7">
        <v>6.8677839851024212</v>
      </c>
      <c r="G1582" s="7">
        <f t="shared" si="449"/>
        <v>4.5894052923408379</v>
      </c>
      <c r="H1582" s="15">
        <f t="shared" si="450"/>
        <v>6.1536773596128347</v>
      </c>
      <c r="I1582" s="11"/>
      <c r="J1582" s="32"/>
      <c r="K1582" s="32"/>
      <c r="L1582" s="8">
        <v>0</v>
      </c>
      <c r="M1582" s="9">
        <v>1</v>
      </c>
      <c r="N1582" s="8">
        <v>0</v>
      </c>
      <c r="O1582" s="9">
        <v>0</v>
      </c>
      <c r="P1582" s="9">
        <v>0</v>
      </c>
      <c r="Q1582" s="9">
        <v>1</v>
      </c>
      <c r="R1582" s="9">
        <v>0</v>
      </c>
      <c r="S1582" s="8">
        <v>2478</v>
      </c>
      <c r="T1582" s="9">
        <v>24</v>
      </c>
      <c r="U1582" s="9">
        <f t="shared" si="451"/>
        <v>2453</v>
      </c>
      <c r="V1582" s="9">
        <f t="shared" si="441"/>
        <v>20</v>
      </c>
      <c r="W1582" s="7">
        <v>17</v>
      </c>
      <c r="X1582" s="7">
        <v>9</v>
      </c>
      <c r="Y1582" s="9">
        <v>0</v>
      </c>
      <c r="Z1582" s="9">
        <v>1</v>
      </c>
      <c r="AA1582" s="9">
        <v>0</v>
      </c>
      <c r="AB1582" s="9">
        <v>0</v>
      </c>
      <c r="AC1582" s="9">
        <v>0</v>
      </c>
      <c r="AD1582" s="29">
        <v>1</v>
      </c>
      <c r="AE1582" s="187">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183">
        <v>1</v>
      </c>
      <c r="AR1582" s="39">
        <f t="shared" ref="AR1582:AR1597" si="452">1-AQ1582</f>
        <v>0</v>
      </c>
      <c r="AS1582" s="179">
        <v>0.84199999999999997</v>
      </c>
      <c r="AT1582" s="39">
        <v>0.158</v>
      </c>
      <c r="AV1582" s="17"/>
      <c r="AW1582" t="s">
        <v>98</v>
      </c>
      <c r="AX1582" s="17" t="s">
        <v>98</v>
      </c>
      <c r="AY1582" s="17" t="s">
        <v>233</v>
      </c>
      <c r="BE1582" s="17"/>
      <c r="BH1582" s="17"/>
      <c r="BK1582" s="24">
        <v>38</v>
      </c>
      <c r="BL1582">
        <v>1</v>
      </c>
      <c r="BM1582">
        <v>0</v>
      </c>
      <c r="BN1582">
        <v>0</v>
      </c>
      <c r="BO1582" s="179">
        <v>0</v>
      </c>
      <c r="BP1582" s="179">
        <v>0</v>
      </c>
      <c r="BQ1582" s="179">
        <v>0</v>
      </c>
      <c r="BR1582" s="179">
        <v>0</v>
      </c>
      <c r="BS1582" s="17">
        <v>0</v>
      </c>
      <c r="BT1582" s="179">
        <v>0</v>
      </c>
      <c r="BU1582" s="179">
        <v>0</v>
      </c>
      <c r="BV1582" s="179">
        <v>0</v>
      </c>
      <c r="BW1582" s="17">
        <v>1</v>
      </c>
      <c r="BX1582" s="179">
        <v>0</v>
      </c>
      <c r="BY1582" s="179">
        <v>0</v>
      </c>
      <c r="BZ1582" s="179">
        <v>0</v>
      </c>
      <c r="CA1582" s="179">
        <v>0</v>
      </c>
      <c r="CB1582" s="17">
        <v>0</v>
      </c>
      <c r="CC1582" s="179">
        <v>0</v>
      </c>
      <c r="CD1582" s="179">
        <v>0</v>
      </c>
      <c r="CE1582" s="179">
        <v>1</v>
      </c>
      <c r="CF1582" s="179">
        <v>0</v>
      </c>
      <c r="CG1582" s="179">
        <v>1</v>
      </c>
      <c r="CH1582" s="179">
        <v>0</v>
      </c>
      <c r="CI1582" s="179">
        <v>0</v>
      </c>
      <c r="CJ1582" s="179">
        <v>0</v>
      </c>
      <c r="CK1582" s="179">
        <v>0</v>
      </c>
      <c r="CL1582" s="179">
        <v>1</v>
      </c>
      <c r="CM1582" s="17">
        <v>0</v>
      </c>
      <c r="CX1582" s="33" t="s">
        <v>85</v>
      </c>
    </row>
    <row r="1583" spans="1:102" x14ac:dyDescent="0.25">
      <c r="A1583">
        <v>1582</v>
      </c>
      <c r="B1583">
        <v>101</v>
      </c>
      <c r="C1583" s="24" t="s">
        <v>4381</v>
      </c>
      <c r="D1583" s="12">
        <v>6.2953547338883364</v>
      </c>
      <c r="E1583" s="13">
        <v>0.76984333432043173</v>
      </c>
      <c r="F1583" s="7">
        <v>8.1774491682070245</v>
      </c>
      <c r="G1583" s="7">
        <f t="shared" si="449"/>
        <v>5.5255113995679048</v>
      </c>
      <c r="H1583" s="15">
        <f t="shared" si="450"/>
        <v>7.0651980682087681</v>
      </c>
      <c r="I1583" s="11"/>
      <c r="J1583" s="32"/>
      <c r="K1583" s="32"/>
      <c r="L1583" s="8">
        <v>0</v>
      </c>
      <c r="M1583" s="9">
        <v>1</v>
      </c>
      <c r="N1583" s="8">
        <v>0</v>
      </c>
      <c r="O1583" s="9">
        <v>0</v>
      </c>
      <c r="P1583" s="9">
        <v>0</v>
      </c>
      <c r="Q1583" s="9">
        <v>1</v>
      </c>
      <c r="R1583" s="9">
        <v>0</v>
      </c>
      <c r="S1583" s="8">
        <v>2271</v>
      </c>
      <c r="T1583" s="9">
        <v>25</v>
      </c>
      <c r="U1583" s="9">
        <f t="shared" si="451"/>
        <v>2245</v>
      </c>
      <c r="V1583" s="9">
        <f t="shared" si="441"/>
        <v>20</v>
      </c>
      <c r="W1583" s="7">
        <v>13</v>
      </c>
      <c r="X1583" s="7">
        <v>5</v>
      </c>
      <c r="Y1583" s="9">
        <v>0</v>
      </c>
      <c r="Z1583" s="9">
        <v>1</v>
      </c>
      <c r="AA1583" s="9">
        <v>1</v>
      </c>
      <c r="AB1583" s="9">
        <v>0</v>
      </c>
      <c r="AC1583" s="9">
        <v>0</v>
      </c>
      <c r="AD1583" s="29">
        <v>0</v>
      </c>
      <c r="AE1583" s="187">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183">
        <v>1</v>
      </c>
      <c r="AR1583" s="39">
        <f t="shared" si="452"/>
        <v>0</v>
      </c>
      <c r="AS1583" s="179">
        <v>0.84699999999999998</v>
      </c>
      <c r="AT1583" s="39">
        <v>0.153</v>
      </c>
      <c r="AV1583" s="17"/>
      <c r="AW1583" t="s">
        <v>98</v>
      </c>
      <c r="AX1583" s="17" t="s">
        <v>98</v>
      </c>
      <c r="AY1583" s="17" t="s">
        <v>233</v>
      </c>
      <c r="BE1583" s="17"/>
      <c r="BH1583" s="17"/>
      <c r="BK1583" s="24">
        <v>30</v>
      </c>
      <c r="BL1583">
        <v>1</v>
      </c>
      <c r="BM1583">
        <v>0</v>
      </c>
      <c r="BN1583">
        <v>0</v>
      </c>
      <c r="BO1583" s="179">
        <v>0</v>
      </c>
      <c r="BP1583" s="179">
        <v>0</v>
      </c>
      <c r="BQ1583" s="179">
        <v>0</v>
      </c>
      <c r="BR1583" s="179">
        <v>0</v>
      </c>
      <c r="BS1583" s="17">
        <v>0</v>
      </c>
      <c r="BT1583" s="179">
        <v>0</v>
      </c>
      <c r="BU1583" s="179">
        <v>0</v>
      </c>
      <c r="BV1583" s="179">
        <v>0</v>
      </c>
      <c r="BW1583" s="17">
        <v>1</v>
      </c>
      <c r="BX1583" s="179">
        <v>0</v>
      </c>
      <c r="BY1583" s="179">
        <v>0</v>
      </c>
      <c r="BZ1583" s="179">
        <v>0</v>
      </c>
      <c r="CA1583" s="179">
        <v>0</v>
      </c>
      <c r="CB1583" s="17">
        <v>0</v>
      </c>
      <c r="CC1583" s="179">
        <v>0</v>
      </c>
      <c r="CD1583" s="179">
        <v>0</v>
      </c>
      <c r="CE1583" s="179">
        <v>1</v>
      </c>
      <c r="CF1583" s="179">
        <v>0</v>
      </c>
      <c r="CG1583" s="179">
        <v>1</v>
      </c>
      <c r="CH1583" s="179">
        <v>0</v>
      </c>
      <c r="CI1583" s="179">
        <v>0</v>
      </c>
      <c r="CJ1583" s="179">
        <v>0</v>
      </c>
      <c r="CK1583" s="179">
        <v>0</v>
      </c>
      <c r="CL1583" s="179">
        <v>1</v>
      </c>
      <c r="CM1583" s="17">
        <v>0</v>
      </c>
      <c r="CX1583" s="33" t="s">
        <v>85</v>
      </c>
    </row>
    <row r="1584" spans="1:102" x14ac:dyDescent="0.25">
      <c r="A1584">
        <v>1583</v>
      </c>
      <c r="B1584">
        <v>101</v>
      </c>
      <c r="C1584" s="24" t="s">
        <v>4381</v>
      </c>
      <c r="D1584" s="12">
        <v>8.9142560524957624</v>
      </c>
      <c r="E1584" s="13">
        <v>0.94044602107920017</v>
      </c>
      <c r="F1584" s="7">
        <v>9.4787535410764878</v>
      </c>
      <c r="G1584" s="7">
        <f t="shared" si="449"/>
        <v>7.9738100314165621</v>
      </c>
      <c r="H1584" s="15">
        <f t="shared" si="450"/>
        <v>9.8547020735749626</v>
      </c>
      <c r="I1584" s="11"/>
      <c r="J1584" s="32"/>
      <c r="K1584" s="32"/>
      <c r="L1584" s="8">
        <v>0</v>
      </c>
      <c r="M1584" s="9">
        <v>1</v>
      </c>
      <c r="N1584" s="8">
        <v>0</v>
      </c>
      <c r="O1584" s="9">
        <v>0</v>
      </c>
      <c r="P1584" s="9">
        <v>0</v>
      </c>
      <c r="Q1584" s="9">
        <v>1</v>
      </c>
      <c r="R1584" s="9">
        <v>0</v>
      </c>
      <c r="S1584" s="8">
        <v>2253</v>
      </c>
      <c r="T1584" s="9">
        <v>25</v>
      </c>
      <c r="U1584" s="9">
        <f t="shared" si="451"/>
        <v>2227</v>
      </c>
      <c r="V1584" s="9">
        <f t="shared" si="441"/>
        <v>20</v>
      </c>
      <c r="W1584" s="7">
        <v>17</v>
      </c>
      <c r="X1584" s="7">
        <v>9</v>
      </c>
      <c r="Y1584" s="9">
        <v>0</v>
      </c>
      <c r="Z1584" s="9">
        <v>1</v>
      </c>
      <c r="AA1584" s="9">
        <v>0</v>
      </c>
      <c r="AB1584" s="9">
        <v>0</v>
      </c>
      <c r="AC1584" s="9">
        <v>0</v>
      </c>
      <c r="AD1584" s="29">
        <v>1</v>
      </c>
      <c r="AE1584" s="187">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183">
        <v>1</v>
      </c>
      <c r="AR1584" s="39">
        <f t="shared" si="452"/>
        <v>0</v>
      </c>
      <c r="AS1584" s="179">
        <v>0.84699999999999998</v>
      </c>
      <c r="AT1584" s="39">
        <v>0.153</v>
      </c>
      <c r="AV1584" s="17"/>
      <c r="AW1584" t="s">
        <v>98</v>
      </c>
      <c r="AX1584" s="17" t="s">
        <v>98</v>
      </c>
      <c r="AY1584" s="17" t="s">
        <v>233</v>
      </c>
      <c r="BE1584" s="17"/>
      <c r="BH1584" s="17"/>
      <c r="BK1584" s="24">
        <v>30</v>
      </c>
      <c r="BL1584">
        <v>1</v>
      </c>
      <c r="BM1584">
        <v>0</v>
      </c>
      <c r="BN1584">
        <v>0</v>
      </c>
      <c r="BO1584" s="179">
        <v>0</v>
      </c>
      <c r="BP1584" s="179">
        <v>0</v>
      </c>
      <c r="BQ1584" s="179">
        <v>0</v>
      </c>
      <c r="BR1584" s="179">
        <v>0</v>
      </c>
      <c r="BS1584" s="17">
        <v>0</v>
      </c>
      <c r="BT1584" s="179">
        <v>0</v>
      </c>
      <c r="BU1584" s="179">
        <v>0</v>
      </c>
      <c r="BV1584" s="179">
        <v>0</v>
      </c>
      <c r="BW1584" s="17">
        <v>1</v>
      </c>
      <c r="BX1584" s="179">
        <v>0</v>
      </c>
      <c r="BY1584" s="179">
        <v>0</v>
      </c>
      <c r="BZ1584" s="179">
        <v>0</v>
      </c>
      <c r="CA1584" s="179">
        <v>0</v>
      </c>
      <c r="CB1584" s="17">
        <v>0</v>
      </c>
      <c r="CC1584" s="179">
        <v>0</v>
      </c>
      <c r="CD1584" s="179">
        <v>0</v>
      </c>
      <c r="CE1584" s="179">
        <v>1</v>
      </c>
      <c r="CF1584" s="179">
        <v>0</v>
      </c>
      <c r="CG1584" s="179">
        <v>1</v>
      </c>
      <c r="CH1584" s="179">
        <v>0</v>
      </c>
      <c r="CI1584" s="179">
        <v>0</v>
      </c>
      <c r="CJ1584" s="179">
        <v>0</v>
      </c>
      <c r="CK1584" s="179">
        <v>0</v>
      </c>
      <c r="CL1584" s="179">
        <v>1</v>
      </c>
      <c r="CM1584" s="17">
        <v>0</v>
      </c>
      <c r="CX1584" s="33" t="s">
        <v>85</v>
      </c>
    </row>
    <row r="1585" spans="1:102" x14ac:dyDescent="0.25">
      <c r="A1585">
        <v>1584</v>
      </c>
      <c r="B1585">
        <v>101</v>
      </c>
      <c r="C1585" s="24" t="s">
        <v>4381</v>
      </c>
      <c r="D1585" s="12">
        <v>5.8610647434669039</v>
      </c>
      <c r="E1585" s="13">
        <v>0.64883166404113246</v>
      </c>
      <c r="F1585" s="7">
        <v>9.0332594235033259</v>
      </c>
      <c r="G1585" s="7">
        <f t="shared" si="449"/>
        <v>5.2122330794257712</v>
      </c>
      <c r="H1585" s="15">
        <f t="shared" si="450"/>
        <v>6.5098964075080366</v>
      </c>
      <c r="I1585" s="11"/>
      <c r="J1585" s="32"/>
      <c r="K1585" s="32"/>
      <c r="L1585" s="8">
        <v>0</v>
      </c>
      <c r="M1585" s="9">
        <v>1</v>
      </c>
      <c r="N1585" s="8">
        <v>0</v>
      </c>
      <c r="O1585" s="9">
        <v>0</v>
      </c>
      <c r="P1585" s="9">
        <v>0</v>
      </c>
      <c r="Q1585" s="9">
        <v>1</v>
      </c>
      <c r="R1585" s="9">
        <v>0</v>
      </c>
      <c r="S1585" s="8">
        <v>2414</v>
      </c>
      <c r="T1585" s="9">
        <v>24</v>
      </c>
      <c r="U1585" s="9">
        <f t="shared" si="451"/>
        <v>2389</v>
      </c>
      <c r="V1585" s="9">
        <f t="shared" si="441"/>
        <v>20</v>
      </c>
      <c r="W1585" s="7">
        <v>13</v>
      </c>
      <c r="X1585" s="7">
        <v>5</v>
      </c>
      <c r="Y1585" s="9">
        <v>0</v>
      </c>
      <c r="Z1585" s="9">
        <v>1</v>
      </c>
      <c r="AA1585" s="9">
        <v>1</v>
      </c>
      <c r="AB1585" s="9">
        <v>0</v>
      </c>
      <c r="AC1585" s="9">
        <v>0</v>
      </c>
      <c r="AD1585" s="29">
        <v>0</v>
      </c>
      <c r="AE1585" s="187">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183">
        <v>1</v>
      </c>
      <c r="AR1585" s="39">
        <f t="shared" si="452"/>
        <v>0</v>
      </c>
      <c r="AS1585" s="179">
        <v>0.84199999999999997</v>
      </c>
      <c r="AT1585" s="39">
        <v>0.158</v>
      </c>
      <c r="AV1585" s="17"/>
      <c r="AW1585" t="s">
        <v>98</v>
      </c>
      <c r="AX1585" s="17" t="s">
        <v>98</v>
      </c>
      <c r="AY1585" s="17" t="s">
        <v>233</v>
      </c>
      <c r="BE1585" s="17"/>
      <c r="BH1585" s="17"/>
      <c r="BK1585" s="24">
        <v>38</v>
      </c>
      <c r="BL1585">
        <v>1</v>
      </c>
      <c r="BM1585">
        <v>0</v>
      </c>
      <c r="BN1585">
        <v>0</v>
      </c>
      <c r="BO1585" s="179">
        <v>0</v>
      </c>
      <c r="BP1585" s="179">
        <v>0</v>
      </c>
      <c r="BQ1585" s="179">
        <v>0</v>
      </c>
      <c r="BR1585" s="179">
        <v>0</v>
      </c>
      <c r="BS1585" s="17">
        <v>0</v>
      </c>
      <c r="BT1585" s="179">
        <v>0</v>
      </c>
      <c r="BU1585" s="179">
        <v>0</v>
      </c>
      <c r="BV1585" s="179">
        <v>0</v>
      </c>
      <c r="BW1585" s="17">
        <v>1</v>
      </c>
      <c r="BX1585" s="179">
        <v>0</v>
      </c>
      <c r="BY1585" s="179">
        <v>0</v>
      </c>
      <c r="BZ1585" s="179">
        <v>0</v>
      </c>
      <c r="CA1585" s="179">
        <v>0</v>
      </c>
      <c r="CB1585" s="17">
        <v>0</v>
      </c>
      <c r="CC1585" s="179">
        <v>0</v>
      </c>
      <c r="CD1585" s="179">
        <v>0</v>
      </c>
      <c r="CE1585" s="179">
        <v>1</v>
      </c>
      <c r="CF1585" s="179">
        <v>0</v>
      </c>
      <c r="CG1585" s="179">
        <v>1</v>
      </c>
      <c r="CH1585" s="179">
        <v>0</v>
      </c>
      <c r="CI1585" s="179">
        <v>0</v>
      </c>
      <c r="CJ1585" s="179">
        <v>0</v>
      </c>
      <c r="CK1585" s="179">
        <v>0</v>
      </c>
      <c r="CL1585" s="179">
        <v>1</v>
      </c>
      <c r="CM1585" s="17">
        <v>0</v>
      </c>
      <c r="CX1585" s="33" t="s">
        <v>85</v>
      </c>
    </row>
    <row r="1586" spans="1:102" x14ac:dyDescent="0.25">
      <c r="A1586">
        <v>1585</v>
      </c>
      <c r="B1586">
        <v>101</v>
      </c>
      <c r="C1586" s="24" t="s">
        <v>4381</v>
      </c>
      <c r="D1586" s="12">
        <v>5.9760853102581279</v>
      </c>
      <c r="E1586" s="13">
        <v>0.93959094532382947</v>
      </c>
      <c r="F1586" s="7">
        <v>6.3603053435114507</v>
      </c>
      <c r="G1586" s="7">
        <f t="shared" si="449"/>
        <v>5.0364943649342981</v>
      </c>
      <c r="H1586" s="15">
        <f t="shared" si="450"/>
        <v>6.9156762555819578</v>
      </c>
      <c r="I1586" s="11"/>
      <c r="J1586" s="32"/>
      <c r="K1586" s="32"/>
      <c r="L1586" s="8">
        <v>0</v>
      </c>
      <c r="M1586" s="9">
        <v>1</v>
      </c>
      <c r="N1586" s="8">
        <v>0</v>
      </c>
      <c r="O1586" s="9">
        <v>0</v>
      </c>
      <c r="P1586" s="9">
        <v>0</v>
      </c>
      <c r="Q1586" s="9">
        <v>1</v>
      </c>
      <c r="R1586" s="9">
        <v>0</v>
      </c>
      <c r="S1586" s="8">
        <v>2178</v>
      </c>
      <c r="T1586" s="9">
        <v>24</v>
      </c>
      <c r="U1586" s="9">
        <f t="shared" si="451"/>
        <v>2153</v>
      </c>
      <c r="V1586" s="9">
        <f t="shared" si="441"/>
        <v>20</v>
      </c>
      <c r="W1586" s="7">
        <v>17</v>
      </c>
      <c r="X1586" s="7">
        <v>9</v>
      </c>
      <c r="Y1586" s="9">
        <v>0</v>
      </c>
      <c r="Z1586" s="9">
        <v>1</v>
      </c>
      <c r="AA1586" s="9">
        <v>0</v>
      </c>
      <c r="AB1586" s="9">
        <v>0</v>
      </c>
      <c r="AC1586" s="9">
        <v>0</v>
      </c>
      <c r="AD1586" s="29">
        <v>1</v>
      </c>
      <c r="AE1586" s="187">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183">
        <v>1</v>
      </c>
      <c r="AR1586" s="39">
        <f t="shared" si="452"/>
        <v>0</v>
      </c>
      <c r="AS1586" s="179">
        <v>0.84199999999999997</v>
      </c>
      <c r="AT1586" s="39">
        <v>0.158</v>
      </c>
      <c r="AV1586" s="17"/>
      <c r="AW1586" t="s">
        <v>98</v>
      </c>
      <c r="AX1586" s="17" t="s">
        <v>98</v>
      </c>
      <c r="AY1586" s="17" t="s">
        <v>233</v>
      </c>
      <c r="BE1586" s="17"/>
      <c r="BH1586" s="17"/>
      <c r="BK1586" s="24">
        <v>38</v>
      </c>
      <c r="BL1586">
        <v>1</v>
      </c>
      <c r="BM1586">
        <v>0</v>
      </c>
      <c r="BN1586">
        <v>0</v>
      </c>
      <c r="BO1586" s="179">
        <v>0</v>
      </c>
      <c r="BP1586" s="179">
        <v>0</v>
      </c>
      <c r="BQ1586" s="179">
        <v>0</v>
      </c>
      <c r="BR1586" s="179">
        <v>0</v>
      </c>
      <c r="BS1586" s="17">
        <v>0</v>
      </c>
      <c r="BT1586" s="179">
        <v>0</v>
      </c>
      <c r="BU1586" s="179">
        <v>0</v>
      </c>
      <c r="BV1586" s="179">
        <v>0</v>
      </c>
      <c r="BW1586" s="17">
        <v>1</v>
      </c>
      <c r="BX1586" s="179">
        <v>0</v>
      </c>
      <c r="BY1586" s="179">
        <v>0</v>
      </c>
      <c r="BZ1586" s="179">
        <v>0</v>
      </c>
      <c r="CA1586" s="179">
        <v>0</v>
      </c>
      <c r="CB1586" s="17">
        <v>0</v>
      </c>
      <c r="CC1586" s="179">
        <v>0</v>
      </c>
      <c r="CD1586" s="179">
        <v>0</v>
      </c>
      <c r="CE1586" s="179">
        <v>1</v>
      </c>
      <c r="CF1586" s="179">
        <v>0</v>
      </c>
      <c r="CG1586" s="179">
        <v>1</v>
      </c>
      <c r="CH1586" s="179">
        <v>0</v>
      </c>
      <c r="CI1586" s="179">
        <v>0</v>
      </c>
      <c r="CJ1586" s="179">
        <v>0</v>
      </c>
      <c r="CK1586" s="179">
        <v>0</v>
      </c>
      <c r="CL1586" s="179">
        <v>1</v>
      </c>
      <c r="CM1586" s="17">
        <v>0</v>
      </c>
      <c r="CX1586" s="33" t="s">
        <v>85</v>
      </c>
    </row>
    <row r="1587" spans="1:102" x14ac:dyDescent="0.25">
      <c r="A1587">
        <v>1586</v>
      </c>
      <c r="B1587">
        <v>101</v>
      </c>
      <c r="C1587" s="24" t="s">
        <v>4381</v>
      </c>
      <c r="D1587" s="12">
        <v>6.0991641807428554</v>
      </c>
      <c r="E1587" s="13">
        <v>0.79796802177128101</v>
      </c>
      <c r="F1587" s="7">
        <v>7.6433691756272397</v>
      </c>
      <c r="G1587" s="7">
        <f t="shared" si="449"/>
        <v>5.3011961589715746</v>
      </c>
      <c r="H1587" s="15">
        <f t="shared" si="450"/>
        <v>6.8971322025141362</v>
      </c>
      <c r="I1587" s="11"/>
      <c r="J1587" s="32"/>
      <c r="K1587" s="32"/>
      <c r="L1587" s="8">
        <v>0</v>
      </c>
      <c r="M1587" s="9">
        <v>1</v>
      </c>
      <c r="N1587" s="8">
        <v>0</v>
      </c>
      <c r="O1587" s="9">
        <v>0</v>
      </c>
      <c r="P1587" s="9">
        <v>0</v>
      </c>
      <c r="Q1587" s="9">
        <v>1</v>
      </c>
      <c r="R1587" s="9">
        <v>0</v>
      </c>
      <c r="S1587" s="8">
        <v>2277</v>
      </c>
      <c r="T1587" s="9">
        <v>25</v>
      </c>
      <c r="U1587" s="9">
        <f t="shared" si="451"/>
        <v>2251</v>
      </c>
      <c r="V1587" s="9">
        <f t="shared" si="441"/>
        <v>20</v>
      </c>
      <c r="W1587" s="7">
        <v>13</v>
      </c>
      <c r="X1587" s="7">
        <v>5</v>
      </c>
      <c r="Y1587" s="9">
        <v>0</v>
      </c>
      <c r="Z1587" s="9">
        <v>1</v>
      </c>
      <c r="AA1587" s="9">
        <v>1</v>
      </c>
      <c r="AB1587" s="9">
        <v>0</v>
      </c>
      <c r="AC1587" s="9">
        <v>0</v>
      </c>
      <c r="AD1587" s="29">
        <v>0</v>
      </c>
      <c r="AE1587" s="187">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183">
        <v>1</v>
      </c>
      <c r="AR1587" s="39">
        <f t="shared" si="452"/>
        <v>0</v>
      </c>
      <c r="AS1587" s="179">
        <v>0.84699999999999998</v>
      </c>
      <c r="AT1587" s="39">
        <v>0.153</v>
      </c>
      <c r="AV1587" s="17"/>
      <c r="AW1587" t="s">
        <v>98</v>
      </c>
      <c r="AX1587" s="17" t="s">
        <v>98</v>
      </c>
      <c r="AY1587" s="17" t="s">
        <v>233</v>
      </c>
      <c r="BE1587" s="17"/>
      <c r="BH1587" s="17"/>
      <c r="BK1587" s="24">
        <v>30</v>
      </c>
      <c r="BL1587">
        <v>1</v>
      </c>
      <c r="BM1587">
        <v>0</v>
      </c>
      <c r="BN1587">
        <v>0</v>
      </c>
      <c r="BO1587" s="179">
        <v>0</v>
      </c>
      <c r="BP1587" s="179">
        <v>0</v>
      </c>
      <c r="BQ1587" s="179">
        <v>0</v>
      </c>
      <c r="BR1587" s="179">
        <v>0</v>
      </c>
      <c r="BS1587" s="17">
        <v>0</v>
      </c>
      <c r="BT1587" s="179">
        <v>0</v>
      </c>
      <c r="BU1587" s="179">
        <v>0</v>
      </c>
      <c r="BV1587" s="179">
        <v>0</v>
      </c>
      <c r="BW1587" s="17">
        <v>1</v>
      </c>
      <c r="BX1587" s="179">
        <v>0</v>
      </c>
      <c r="BY1587" s="179">
        <v>0</v>
      </c>
      <c r="BZ1587" s="179">
        <v>0</v>
      </c>
      <c r="CA1587" s="179">
        <v>0</v>
      </c>
      <c r="CB1587" s="17">
        <v>0</v>
      </c>
      <c r="CC1587" s="179">
        <v>0</v>
      </c>
      <c r="CD1587" s="179">
        <v>0</v>
      </c>
      <c r="CE1587" s="179">
        <v>1</v>
      </c>
      <c r="CF1587" s="179">
        <v>0</v>
      </c>
      <c r="CG1587" s="179">
        <v>1</v>
      </c>
      <c r="CH1587" s="179">
        <v>0</v>
      </c>
      <c r="CI1587" s="179">
        <v>0</v>
      </c>
      <c r="CJ1587" s="179">
        <v>0</v>
      </c>
      <c r="CK1587" s="179">
        <v>0</v>
      </c>
      <c r="CL1587" s="179">
        <v>1</v>
      </c>
      <c r="CM1587" s="17">
        <v>0</v>
      </c>
      <c r="CX1587" s="33" t="s">
        <v>85</v>
      </c>
    </row>
    <row r="1588" spans="1:102" x14ac:dyDescent="0.25">
      <c r="A1588">
        <v>1587</v>
      </c>
      <c r="B1588">
        <v>101</v>
      </c>
      <c r="C1588" s="24" t="s">
        <v>4381</v>
      </c>
      <c r="D1588" s="12">
        <v>7.8386182272375926</v>
      </c>
      <c r="E1588" s="13">
        <v>1.1127635094716539</v>
      </c>
      <c r="F1588" s="7">
        <v>7.0442804428044283</v>
      </c>
      <c r="G1588" s="7">
        <f t="shared" si="449"/>
        <v>6.7258547177659391</v>
      </c>
      <c r="H1588" s="15">
        <f t="shared" si="450"/>
        <v>8.9513817367092461</v>
      </c>
      <c r="I1588" s="11"/>
      <c r="J1588" s="32"/>
      <c r="K1588" s="32"/>
      <c r="L1588" s="8">
        <v>0</v>
      </c>
      <c r="M1588" s="9">
        <v>1</v>
      </c>
      <c r="N1588" s="8">
        <v>0</v>
      </c>
      <c r="O1588" s="9">
        <v>0</v>
      </c>
      <c r="P1588" s="9">
        <v>0</v>
      </c>
      <c r="Q1588" s="9">
        <v>1</v>
      </c>
      <c r="R1588" s="9">
        <v>0</v>
      </c>
      <c r="S1588" s="8">
        <v>2119</v>
      </c>
      <c r="T1588" s="9">
        <v>25</v>
      </c>
      <c r="U1588" s="9">
        <f t="shared" si="451"/>
        <v>2093</v>
      </c>
      <c r="V1588" s="9">
        <f t="shared" si="441"/>
        <v>20</v>
      </c>
      <c r="W1588" s="7">
        <v>17</v>
      </c>
      <c r="X1588" s="7">
        <v>9</v>
      </c>
      <c r="Y1588" s="9">
        <v>0</v>
      </c>
      <c r="Z1588" s="9">
        <v>1</v>
      </c>
      <c r="AA1588" s="9">
        <v>0</v>
      </c>
      <c r="AB1588" s="9">
        <v>0</v>
      </c>
      <c r="AC1588" s="9">
        <v>0</v>
      </c>
      <c r="AD1588" s="29">
        <v>1</v>
      </c>
      <c r="AE1588" s="187">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183">
        <v>1</v>
      </c>
      <c r="AR1588" s="39">
        <f t="shared" si="452"/>
        <v>0</v>
      </c>
      <c r="AS1588" s="179">
        <v>0.84699999999999998</v>
      </c>
      <c r="AT1588" s="39">
        <v>0.153</v>
      </c>
      <c r="AV1588" s="17"/>
      <c r="AW1588" t="s">
        <v>98</v>
      </c>
      <c r="AX1588" s="17" t="s">
        <v>98</v>
      </c>
      <c r="AY1588" s="17" t="s">
        <v>233</v>
      </c>
      <c r="BE1588" s="17"/>
      <c r="BH1588" s="17"/>
      <c r="BK1588" s="24">
        <v>30</v>
      </c>
      <c r="BL1588">
        <v>1</v>
      </c>
      <c r="BM1588">
        <v>0</v>
      </c>
      <c r="BN1588">
        <v>0</v>
      </c>
      <c r="BO1588" s="179">
        <v>0</v>
      </c>
      <c r="BP1588" s="179">
        <v>0</v>
      </c>
      <c r="BQ1588" s="179">
        <v>0</v>
      </c>
      <c r="BR1588" s="179">
        <v>0</v>
      </c>
      <c r="BS1588" s="17">
        <v>0</v>
      </c>
      <c r="BT1588" s="179">
        <v>0</v>
      </c>
      <c r="BU1588" s="179">
        <v>0</v>
      </c>
      <c r="BV1588" s="179">
        <v>0</v>
      </c>
      <c r="BW1588" s="17">
        <v>1</v>
      </c>
      <c r="BX1588" s="179">
        <v>0</v>
      </c>
      <c r="BY1588" s="179">
        <v>0</v>
      </c>
      <c r="BZ1588" s="179">
        <v>0</v>
      </c>
      <c r="CA1588" s="179">
        <v>0</v>
      </c>
      <c r="CB1588" s="17">
        <v>0</v>
      </c>
      <c r="CC1588" s="179">
        <v>0</v>
      </c>
      <c r="CD1588" s="179">
        <v>0</v>
      </c>
      <c r="CE1588" s="179">
        <v>1</v>
      </c>
      <c r="CF1588" s="179">
        <v>0</v>
      </c>
      <c r="CG1588" s="179">
        <v>1</v>
      </c>
      <c r="CH1588" s="179">
        <v>0</v>
      </c>
      <c r="CI1588" s="179">
        <v>0</v>
      </c>
      <c r="CJ1588" s="179">
        <v>0</v>
      </c>
      <c r="CK1588" s="179">
        <v>0</v>
      </c>
      <c r="CL1588" s="179">
        <v>1</v>
      </c>
      <c r="CM1588" s="17">
        <v>0</v>
      </c>
      <c r="CX1588" s="33" t="s">
        <v>85</v>
      </c>
    </row>
    <row r="1589" spans="1:102" x14ac:dyDescent="0.25">
      <c r="A1589">
        <v>1588</v>
      </c>
      <c r="B1589">
        <v>101</v>
      </c>
      <c r="C1589" s="24" t="s">
        <v>4381</v>
      </c>
      <c r="D1589" s="12">
        <v>3.0776406404415146</v>
      </c>
      <c r="E1589" s="13">
        <v>2.5704454628967532</v>
      </c>
      <c r="F1589" s="7">
        <v>1.1973180076628351</v>
      </c>
      <c r="G1589" s="7">
        <f t="shared" si="449"/>
        <v>0.5071951775447614</v>
      </c>
      <c r="H1589" s="15">
        <f t="shared" si="450"/>
        <v>5.6480861033382679</v>
      </c>
      <c r="I1589" s="11"/>
      <c r="J1589" s="32"/>
      <c r="K1589" s="32"/>
      <c r="L1589" s="8">
        <v>0</v>
      </c>
      <c r="M1589" s="9">
        <v>1</v>
      </c>
      <c r="N1589" s="8">
        <v>0</v>
      </c>
      <c r="O1589" s="9">
        <v>0</v>
      </c>
      <c r="P1589" s="9">
        <v>0</v>
      </c>
      <c r="Q1589" s="9">
        <v>1</v>
      </c>
      <c r="R1589" s="9">
        <v>0</v>
      </c>
      <c r="S1589" s="8">
        <v>2272</v>
      </c>
      <c r="T1589" s="9">
        <v>24</v>
      </c>
      <c r="U1589" s="9">
        <f t="shared" si="451"/>
        <v>2247</v>
      </c>
      <c r="V1589" s="9">
        <f t="shared" si="441"/>
        <v>20</v>
      </c>
      <c r="W1589" s="7">
        <v>13</v>
      </c>
      <c r="X1589" s="7">
        <v>5</v>
      </c>
      <c r="Y1589" s="9">
        <v>0</v>
      </c>
      <c r="Z1589" s="9">
        <v>1</v>
      </c>
      <c r="AA1589" s="9">
        <v>1</v>
      </c>
      <c r="AB1589" s="9">
        <v>0</v>
      </c>
      <c r="AC1589" s="9">
        <v>0</v>
      </c>
      <c r="AD1589" s="29">
        <v>0</v>
      </c>
      <c r="AE1589" s="187">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183">
        <v>0</v>
      </c>
      <c r="AR1589" s="39">
        <f t="shared" si="452"/>
        <v>1</v>
      </c>
      <c r="AS1589" s="179">
        <v>0.84199999999999997</v>
      </c>
      <c r="AT1589" s="39">
        <v>0.158</v>
      </c>
      <c r="AV1589" s="17"/>
      <c r="AW1589" t="s">
        <v>98</v>
      </c>
      <c r="AX1589" s="17" t="s">
        <v>98</v>
      </c>
      <c r="AY1589" s="17" t="s">
        <v>233</v>
      </c>
      <c r="BE1589" s="17"/>
      <c r="BH1589" s="17"/>
      <c r="BK1589" s="24">
        <v>38</v>
      </c>
      <c r="BL1589">
        <v>1</v>
      </c>
      <c r="BM1589">
        <v>0</v>
      </c>
      <c r="BN1589">
        <v>0</v>
      </c>
      <c r="BO1589" s="179">
        <v>0</v>
      </c>
      <c r="BP1589" s="179">
        <v>0</v>
      </c>
      <c r="BQ1589" s="179">
        <v>0</v>
      </c>
      <c r="BR1589" s="179">
        <v>0</v>
      </c>
      <c r="BS1589" s="17">
        <v>0</v>
      </c>
      <c r="BT1589" s="179">
        <v>0</v>
      </c>
      <c r="BU1589" s="179">
        <v>0</v>
      </c>
      <c r="BV1589" s="179">
        <v>0</v>
      </c>
      <c r="BW1589" s="17">
        <v>1</v>
      </c>
      <c r="BX1589" s="179">
        <v>0</v>
      </c>
      <c r="BY1589" s="179">
        <v>0</v>
      </c>
      <c r="BZ1589" s="179">
        <v>0</v>
      </c>
      <c r="CA1589" s="179">
        <v>0</v>
      </c>
      <c r="CB1589" s="17">
        <v>0</v>
      </c>
      <c r="CC1589" s="179">
        <v>0</v>
      </c>
      <c r="CD1589" s="179">
        <v>0</v>
      </c>
      <c r="CE1589" s="179">
        <v>1</v>
      </c>
      <c r="CF1589" s="179">
        <v>0</v>
      </c>
      <c r="CG1589" s="179">
        <v>1</v>
      </c>
      <c r="CH1589" s="179">
        <v>0</v>
      </c>
      <c r="CI1589" s="179">
        <v>0</v>
      </c>
      <c r="CJ1589" s="179">
        <v>0</v>
      </c>
      <c r="CK1589" s="179">
        <v>0</v>
      </c>
      <c r="CL1589" s="179">
        <v>1</v>
      </c>
      <c r="CM1589" s="17">
        <v>0</v>
      </c>
      <c r="CX1589" s="33" t="s">
        <v>85</v>
      </c>
    </row>
    <row r="1590" spans="1:102" x14ac:dyDescent="0.25">
      <c r="A1590">
        <v>1589</v>
      </c>
      <c r="B1590">
        <v>101</v>
      </c>
      <c r="C1590" s="24" t="s">
        <v>4381</v>
      </c>
      <c r="D1590" s="12">
        <v>4.6613586764475246</v>
      </c>
      <c r="E1590" s="13">
        <v>2.7459995557269483</v>
      </c>
      <c r="F1590" s="7">
        <v>1.697508896797153</v>
      </c>
      <c r="G1590" s="7">
        <f t="shared" si="449"/>
        <v>1.9153591207205762</v>
      </c>
      <c r="H1590" s="15">
        <f t="shared" si="450"/>
        <v>7.4073582321744729</v>
      </c>
      <c r="I1590" s="11"/>
      <c r="J1590" s="32"/>
      <c r="K1590" s="32"/>
      <c r="L1590" s="8">
        <v>0</v>
      </c>
      <c r="M1590" s="9">
        <v>1</v>
      </c>
      <c r="N1590" s="8">
        <v>0</v>
      </c>
      <c r="O1590" s="9">
        <v>0</v>
      </c>
      <c r="P1590" s="9">
        <v>0</v>
      </c>
      <c r="Q1590" s="9">
        <v>1</v>
      </c>
      <c r="R1590" s="9">
        <v>0</v>
      </c>
      <c r="S1590" s="8">
        <v>2478</v>
      </c>
      <c r="T1590" s="9">
        <v>24</v>
      </c>
      <c r="U1590" s="9">
        <f t="shared" si="451"/>
        <v>2453</v>
      </c>
      <c r="V1590" s="9">
        <f t="shared" si="441"/>
        <v>20</v>
      </c>
      <c r="W1590" s="7">
        <v>17</v>
      </c>
      <c r="X1590" s="7">
        <v>9</v>
      </c>
      <c r="Y1590" s="9">
        <v>0</v>
      </c>
      <c r="Z1590" s="9">
        <v>1</v>
      </c>
      <c r="AA1590" s="9">
        <v>0</v>
      </c>
      <c r="AB1590" s="9">
        <v>0</v>
      </c>
      <c r="AC1590" s="9">
        <v>0</v>
      </c>
      <c r="AD1590" s="29">
        <v>1</v>
      </c>
      <c r="AE1590" s="187">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183">
        <v>0</v>
      </c>
      <c r="AR1590" s="39">
        <f t="shared" si="452"/>
        <v>1</v>
      </c>
      <c r="AS1590" s="179">
        <v>0.84199999999999997</v>
      </c>
      <c r="AT1590" s="39">
        <v>0.158</v>
      </c>
      <c r="AV1590" s="17"/>
      <c r="AW1590" t="s">
        <v>98</v>
      </c>
      <c r="AX1590" s="17" t="s">
        <v>98</v>
      </c>
      <c r="AY1590" s="17" t="s">
        <v>233</v>
      </c>
      <c r="BE1590" s="17"/>
      <c r="BH1590" s="17"/>
      <c r="BK1590" s="24">
        <v>38</v>
      </c>
      <c r="BL1590">
        <v>1</v>
      </c>
      <c r="BM1590">
        <v>0</v>
      </c>
      <c r="BN1590">
        <v>0</v>
      </c>
      <c r="BO1590" s="179">
        <v>0</v>
      </c>
      <c r="BP1590" s="179">
        <v>0</v>
      </c>
      <c r="BQ1590" s="179">
        <v>0</v>
      </c>
      <c r="BR1590" s="179">
        <v>0</v>
      </c>
      <c r="BS1590" s="17">
        <v>0</v>
      </c>
      <c r="BT1590" s="179">
        <v>0</v>
      </c>
      <c r="BU1590" s="179">
        <v>0</v>
      </c>
      <c r="BV1590" s="179">
        <v>0</v>
      </c>
      <c r="BW1590" s="17">
        <v>1</v>
      </c>
      <c r="BX1590" s="179">
        <v>0</v>
      </c>
      <c r="BY1590" s="179">
        <v>0</v>
      </c>
      <c r="BZ1590" s="179">
        <v>0</v>
      </c>
      <c r="CA1590" s="179">
        <v>0</v>
      </c>
      <c r="CB1590" s="17">
        <v>0</v>
      </c>
      <c r="CC1590" s="179">
        <v>0</v>
      </c>
      <c r="CD1590" s="179">
        <v>0</v>
      </c>
      <c r="CE1590" s="179">
        <v>1</v>
      </c>
      <c r="CF1590" s="179">
        <v>0</v>
      </c>
      <c r="CG1590" s="179">
        <v>1</v>
      </c>
      <c r="CH1590" s="179">
        <v>0</v>
      </c>
      <c r="CI1590" s="179">
        <v>0</v>
      </c>
      <c r="CJ1590" s="179">
        <v>0</v>
      </c>
      <c r="CK1590" s="179">
        <v>0</v>
      </c>
      <c r="CL1590" s="179">
        <v>1</v>
      </c>
      <c r="CM1590" s="17">
        <v>0</v>
      </c>
      <c r="CX1590" s="33" t="s">
        <v>85</v>
      </c>
    </row>
    <row r="1591" spans="1:102" x14ac:dyDescent="0.25">
      <c r="A1591">
        <v>1590</v>
      </c>
      <c r="B1591">
        <v>101</v>
      </c>
      <c r="C1591" s="24" t="s">
        <v>4381</v>
      </c>
      <c r="D1591" s="12">
        <v>9.8544491588756777</v>
      </c>
      <c r="E1591" s="13">
        <v>1.8870221793591724</v>
      </c>
      <c r="F1591" s="7">
        <v>5.2222222222222223</v>
      </c>
      <c r="G1591" s="7">
        <f t="shared" si="449"/>
        <v>7.9674269795165049</v>
      </c>
      <c r="H1591" s="15">
        <f t="shared" si="450"/>
        <v>11.741471338234851</v>
      </c>
      <c r="I1591" s="11"/>
      <c r="J1591" s="32"/>
      <c r="K1591" s="32"/>
      <c r="L1591" s="8">
        <v>0</v>
      </c>
      <c r="M1591" s="9">
        <v>1</v>
      </c>
      <c r="N1591" s="8">
        <v>0</v>
      </c>
      <c r="O1591" s="9">
        <v>0</v>
      </c>
      <c r="P1591" s="9">
        <v>0</v>
      </c>
      <c r="Q1591" s="9">
        <v>1</v>
      </c>
      <c r="R1591" s="9">
        <v>0</v>
      </c>
      <c r="S1591" s="8">
        <v>2271</v>
      </c>
      <c r="T1591" s="9">
        <v>25</v>
      </c>
      <c r="U1591" s="9">
        <f t="shared" si="451"/>
        <v>2245</v>
      </c>
      <c r="V1591" s="9">
        <f t="shared" si="441"/>
        <v>20</v>
      </c>
      <c r="W1591" s="7">
        <v>13</v>
      </c>
      <c r="X1591" s="7">
        <v>5</v>
      </c>
      <c r="Y1591" s="9">
        <v>0</v>
      </c>
      <c r="Z1591" s="9">
        <v>1</v>
      </c>
      <c r="AA1591" s="9">
        <v>1</v>
      </c>
      <c r="AB1591" s="9">
        <v>0</v>
      </c>
      <c r="AC1591" s="9">
        <v>0</v>
      </c>
      <c r="AD1591" s="29">
        <v>0</v>
      </c>
      <c r="AE1591" s="187">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183">
        <v>0</v>
      </c>
      <c r="AR1591" s="39">
        <f t="shared" si="452"/>
        <v>1</v>
      </c>
      <c r="AS1591" s="179">
        <v>0.84699999999999998</v>
      </c>
      <c r="AT1591" s="39">
        <v>0.153</v>
      </c>
      <c r="AV1591" s="17"/>
      <c r="AW1591" t="s">
        <v>98</v>
      </c>
      <c r="AX1591" s="17" t="s">
        <v>98</v>
      </c>
      <c r="AY1591" s="17" t="s">
        <v>233</v>
      </c>
      <c r="BE1591" s="17"/>
      <c r="BH1591" s="17"/>
      <c r="BK1591" s="24">
        <v>30</v>
      </c>
      <c r="BL1591">
        <v>1</v>
      </c>
      <c r="BM1591">
        <v>0</v>
      </c>
      <c r="BN1591">
        <v>0</v>
      </c>
      <c r="BO1591" s="179">
        <v>0</v>
      </c>
      <c r="BP1591" s="179">
        <v>0</v>
      </c>
      <c r="BQ1591" s="179">
        <v>0</v>
      </c>
      <c r="BR1591" s="179">
        <v>0</v>
      </c>
      <c r="BS1591" s="17">
        <v>0</v>
      </c>
      <c r="BT1591" s="179">
        <v>0</v>
      </c>
      <c r="BU1591" s="179">
        <v>0</v>
      </c>
      <c r="BV1591" s="179">
        <v>0</v>
      </c>
      <c r="BW1591" s="17">
        <v>1</v>
      </c>
      <c r="BX1591" s="179">
        <v>0</v>
      </c>
      <c r="BY1591" s="179">
        <v>0</v>
      </c>
      <c r="BZ1591" s="179">
        <v>0</v>
      </c>
      <c r="CA1591" s="179">
        <v>0</v>
      </c>
      <c r="CB1591" s="17">
        <v>0</v>
      </c>
      <c r="CC1591" s="179">
        <v>0</v>
      </c>
      <c r="CD1591" s="179">
        <v>0</v>
      </c>
      <c r="CE1591" s="179">
        <v>1</v>
      </c>
      <c r="CF1591" s="179">
        <v>0</v>
      </c>
      <c r="CG1591" s="179">
        <v>1</v>
      </c>
      <c r="CH1591" s="179">
        <v>0</v>
      </c>
      <c r="CI1591" s="179">
        <v>0</v>
      </c>
      <c r="CJ1591" s="179">
        <v>0</v>
      </c>
      <c r="CK1591" s="179">
        <v>0</v>
      </c>
      <c r="CL1591" s="179">
        <v>1</v>
      </c>
      <c r="CM1591" s="17">
        <v>0</v>
      </c>
      <c r="CX1591" s="33" t="s">
        <v>85</v>
      </c>
    </row>
    <row r="1592" spans="1:102" x14ac:dyDescent="0.25">
      <c r="A1592">
        <v>1591</v>
      </c>
      <c r="B1592">
        <v>101</v>
      </c>
      <c r="C1592" s="24" t="s">
        <v>4381</v>
      </c>
      <c r="D1592" s="12">
        <v>11.162043881893435</v>
      </c>
      <c r="E1592" s="13">
        <v>2.5430706680427555</v>
      </c>
      <c r="F1592" s="7">
        <v>4.389199255121043</v>
      </c>
      <c r="G1592" s="7">
        <f t="shared" si="449"/>
        <v>8.6189732138506798</v>
      </c>
      <c r="H1592" s="15">
        <f t="shared" si="450"/>
        <v>13.705114549936191</v>
      </c>
      <c r="I1592" s="11"/>
      <c r="J1592" s="32"/>
      <c r="K1592" s="32"/>
      <c r="L1592" s="8">
        <v>0</v>
      </c>
      <c r="M1592" s="9">
        <v>1</v>
      </c>
      <c r="N1592" s="8">
        <v>0</v>
      </c>
      <c r="O1592" s="9">
        <v>0</v>
      </c>
      <c r="P1592" s="9">
        <v>0</v>
      </c>
      <c r="Q1592" s="9">
        <v>1</v>
      </c>
      <c r="R1592" s="9">
        <v>0</v>
      </c>
      <c r="S1592" s="8">
        <v>2253</v>
      </c>
      <c r="T1592" s="9">
        <v>25</v>
      </c>
      <c r="U1592" s="9">
        <f t="shared" si="451"/>
        <v>2227</v>
      </c>
      <c r="V1592" s="9">
        <f t="shared" si="441"/>
        <v>20</v>
      </c>
      <c r="W1592" s="7">
        <v>17</v>
      </c>
      <c r="X1592" s="7">
        <v>9</v>
      </c>
      <c r="Y1592" s="9">
        <v>0</v>
      </c>
      <c r="Z1592" s="9">
        <v>1</v>
      </c>
      <c r="AA1592" s="9">
        <v>0</v>
      </c>
      <c r="AB1592" s="9">
        <v>0</v>
      </c>
      <c r="AC1592" s="9">
        <v>0</v>
      </c>
      <c r="AD1592" s="29">
        <v>1</v>
      </c>
      <c r="AE1592" s="187">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183">
        <v>0</v>
      </c>
      <c r="AR1592" s="39">
        <f t="shared" si="452"/>
        <v>1</v>
      </c>
      <c r="AS1592" s="179">
        <v>0.84699999999999998</v>
      </c>
      <c r="AT1592" s="39">
        <v>0.153</v>
      </c>
      <c r="AV1592" s="17"/>
      <c r="AW1592" t="s">
        <v>98</v>
      </c>
      <c r="AX1592" s="17" t="s">
        <v>98</v>
      </c>
      <c r="AY1592" s="17" t="s">
        <v>233</v>
      </c>
      <c r="BE1592" s="17"/>
      <c r="BH1592" s="17"/>
      <c r="BK1592" s="24">
        <v>30</v>
      </c>
      <c r="BL1592">
        <v>1</v>
      </c>
      <c r="BM1592">
        <v>0</v>
      </c>
      <c r="BN1592">
        <v>0</v>
      </c>
      <c r="BO1592" s="179">
        <v>0</v>
      </c>
      <c r="BP1592" s="179">
        <v>0</v>
      </c>
      <c r="BQ1592" s="179">
        <v>0</v>
      </c>
      <c r="BR1592" s="179">
        <v>0</v>
      </c>
      <c r="BS1592" s="17">
        <v>0</v>
      </c>
      <c r="BT1592" s="179">
        <v>0</v>
      </c>
      <c r="BU1592" s="179">
        <v>0</v>
      </c>
      <c r="BV1592" s="179">
        <v>0</v>
      </c>
      <c r="BW1592" s="17">
        <v>1</v>
      </c>
      <c r="BX1592" s="179">
        <v>0</v>
      </c>
      <c r="BY1592" s="179">
        <v>0</v>
      </c>
      <c r="BZ1592" s="179">
        <v>0</v>
      </c>
      <c r="CA1592" s="179">
        <v>0</v>
      </c>
      <c r="CB1592" s="17">
        <v>0</v>
      </c>
      <c r="CC1592" s="179">
        <v>0</v>
      </c>
      <c r="CD1592" s="179">
        <v>0</v>
      </c>
      <c r="CE1592" s="179">
        <v>1</v>
      </c>
      <c r="CF1592" s="179">
        <v>0</v>
      </c>
      <c r="CG1592" s="179">
        <v>1</v>
      </c>
      <c r="CH1592" s="179">
        <v>0</v>
      </c>
      <c r="CI1592" s="179">
        <v>0</v>
      </c>
      <c r="CJ1592" s="179">
        <v>0</v>
      </c>
      <c r="CK1592" s="179">
        <v>0</v>
      </c>
      <c r="CL1592" s="179">
        <v>1</v>
      </c>
      <c r="CM1592" s="17">
        <v>0</v>
      </c>
      <c r="CX1592" s="33" t="s">
        <v>85</v>
      </c>
    </row>
    <row r="1593" spans="1:102" x14ac:dyDescent="0.25">
      <c r="A1593">
        <v>1592</v>
      </c>
      <c r="B1593">
        <v>101</v>
      </c>
      <c r="C1593" s="24" t="s">
        <v>4381</v>
      </c>
      <c r="D1593" s="12">
        <v>13.820033386043251</v>
      </c>
      <c r="E1593" s="13">
        <v>2.0250674978533767</v>
      </c>
      <c r="F1593" s="7">
        <v>6.8244803695150118</v>
      </c>
      <c r="G1593" s="7">
        <f t="shared" ref="G1593:G1596" si="453">D1593-E1593</f>
        <v>11.794965888189875</v>
      </c>
      <c r="H1593" s="15">
        <f t="shared" ref="H1593:H1596" si="454">D1593+E1593</f>
        <v>15.845100883896627</v>
      </c>
      <c r="I1593" s="11"/>
      <c r="J1593" s="32"/>
      <c r="K1593" s="32"/>
      <c r="L1593" s="8">
        <v>0</v>
      </c>
      <c r="M1593" s="9">
        <v>1</v>
      </c>
      <c r="N1593" s="8">
        <v>0</v>
      </c>
      <c r="O1593" s="9">
        <v>0</v>
      </c>
      <c r="P1593" s="9">
        <v>0</v>
      </c>
      <c r="Q1593" s="9">
        <v>1</v>
      </c>
      <c r="R1593" s="9">
        <v>0</v>
      </c>
      <c r="S1593" s="8">
        <v>2414</v>
      </c>
      <c r="T1593" s="9">
        <v>24</v>
      </c>
      <c r="U1593" s="9">
        <f t="shared" si="451"/>
        <v>2389</v>
      </c>
      <c r="V1593" s="9">
        <f t="shared" si="441"/>
        <v>20</v>
      </c>
      <c r="W1593" s="7">
        <v>13</v>
      </c>
      <c r="X1593" s="7">
        <v>5</v>
      </c>
      <c r="Y1593" s="9">
        <v>0</v>
      </c>
      <c r="Z1593" s="9">
        <v>1</v>
      </c>
      <c r="AA1593" s="9">
        <v>1</v>
      </c>
      <c r="AB1593" s="9">
        <v>0</v>
      </c>
      <c r="AC1593" s="9">
        <v>0</v>
      </c>
      <c r="AD1593" s="29">
        <v>0</v>
      </c>
      <c r="AE1593" s="187">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183">
        <v>0</v>
      </c>
      <c r="AR1593" s="39">
        <f t="shared" si="452"/>
        <v>1</v>
      </c>
      <c r="AS1593" s="179">
        <v>0.84199999999999997</v>
      </c>
      <c r="AT1593" s="39">
        <v>0.158</v>
      </c>
      <c r="AV1593" s="17"/>
      <c r="AW1593" t="s">
        <v>98</v>
      </c>
      <c r="AX1593" s="17" t="s">
        <v>98</v>
      </c>
      <c r="AY1593" s="17" t="s">
        <v>233</v>
      </c>
      <c r="BE1593" s="17"/>
      <c r="BH1593" s="17"/>
      <c r="BK1593" s="24">
        <v>38</v>
      </c>
      <c r="BL1593">
        <v>1</v>
      </c>
      <c r="BM1593">
        <v>0</v>
      </c>
      <c r="BN1593">
        <v>0</v>
      </c>
      <c r="BO1593" s="179">
        <v>0</v>
      </c>
      <c r="BP1593" s="179">
        <v>0</v>
      </c>
      <c r="BQ1593" s="179">
        <v>0</v>
      </c>
      <c r="BR1593" s="179">
        <v>0</v>
      </c>
      <c r="BS1593" s="17">
        <v>0</v>
      </c>
      <c r="BT1593" s="179">
        <v>0</v>
      </c>
      <c r="BU1593" s="179">
        <v>0</v>
      </c>
      <c r="BV1593" s="179">
        <v>0</v>
      </c>
      <c r="BW1593" s="17">
        <v>1</v>
      </c>
      <c r="BX1593" s="179">
        <v>0</v>
      </c>
      <c r="BY1593" s="179">
        <v>0</v>
      </c>
      <c r="BZ1593" s="179">
        <v>0</v>
      </c>
      <c r="CA1593" s="179">
        <v>0</v>
      </c>
      <c r="CB1593" s="17">
        <v>0</v>
      </c>
      <c r="CC1593" s="179">
        <v>0</v>
      </c>
      <c r="CD1593" s="179">
        <v>0</v>
      </c>
      <c r="CE1593" s="179">
        <v>1</v>
      </c>
      <c r="CF1593" s="179">
        <v>0</v>
      </c>
      <c r="CG1593" s="179">
        <v>1</v>
      </c>
      <c r="CH1593" s="179">
        <v>0</v>
      </c>
      <c r="CI1593" s="179">
        <v>0</v>
      </c>
      <c r="CJ1593" s="179">
        <v>0</v>
      </c>
      <c r="CK1593" s="179">
        <v>0</v>
      </c>
      <c r="CL1593" s="179">
        <v>1</v>
      </c>
      <c r="CM1593" s="17">
        <v>0</v>
      </c>
      <c r="CX1593" s="33" t="s">
        <v>85</v>
      </c>
    </row>
    <row r="1594" spans="1:102" x14ac:dyDescent="0.25">
      <c r="A1594">
        <v>1593</v>
      </c>
      <c r="B1594">
        <v>101</v>
      </c>
      <c r="C1594" s="24" t="s">
        <v>4381</v>
      </c>
      <c r="D1594" s="12">
        <v>13.379892397197125</v>
      </c>
      <c r="E1594" s="13">
        <v>2.9618535884513428</v>
      </c>
      <c r="F1594" s="7">
        <v>4.5174050632911387</v>
      </c>
      <c r="G1594" s="7">
        <f t="shared" si="453"/>
        <v>10.418038808745782</v>
      </c>
      <c r="H1594" s="15">
        <f t="shared" si="454"/>
        <v>16.341745985648469</v>
      </c>
      <c r="I1594" s="11"/>
      <c r="J1594" s="32"/>
      <c r="K1594" s="32"/>
      <c r="L1594" s="8">
        <v>0</v>
      </c>
      <c r="M1594" s="9">
        <v>1</v>
      </c>
      <c r="N1594" s="8">
        <v>0</v>
      </c>
      <c r="O1594" s="9">
        <v>0</v>
      </c>
      <c r="P1594" s="9">
        <v>0</v>
      </c>
      <c r="Q1594" s="9">
        <v>1</v>
      </c>
      <c r="R1594" s="9">
        <v>0</v>
      </c>
      <c r="S1594" s="8">
        <v>2178</v>
      </c>
      <c r="T1594" s="9">
        <v>24</v>
      </c>
      <c r="U1594" s="9">
        <f t="shared" si="451"/>
        <v>2153</v>
      </c>
      <c r="V1594" s="9">
        <f t="shared" si="441"/>
        <v>20</v>
      </c>
      <c r="W1594" s="7">
        <v>17</v>
      </c>
      <c r="X1594" s="7">
        <v>9</v>
      </c>
      <c r="Y1594" s="9">
        <v>0</v>
      </c>
      <c r="Z1594" s="9">
        <v>1</v>
      </c>
      <c r="AA1594" s="9">
        <v>0</v>
      </c>
      <c r="AB1594" s="9">
        <v>0</v>
      </c>
      <c r="AC1594" s="9">
        <v>0</v>
      </c>
      <c r="AD1594" s="29">
        <v>1</v>
      </c>
      <c r="AE1594" s="187">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183">
        <v>0</v>
      </c>
      <c r="AR1594" s="39">
        <f t="shared" si="452"/>
        <v>1</v>
      </c>
      <c r="AS1594" s="179">
        <v>0.84199999999999997</v>
      </c>
      <c r="AT1594" s="39">
        <v>0.158</v>
      </c>
      <c r="AV1594" s="17"/>
      <c r="AW1594" t="s">
        <v>98</v>
      </c>
      <c r="AX1594" s="17" t="s">
        <v>98</v>
      </c>
      <c r="AY1594" s="17" t="s">
        <v>233</v>
      </c>
      <c r="BE1594" s="17"/>
      <c r="BH1594" s="17"/>
      <c r="BK1594" s="24">
        <v>38</v>
      </c>
      <c r="BL1594">
        <v>1</v>
      </c>
      <c r="BM1594">
        <v>0</v>
      </c>
      <c r="BN1594">
        <v>0</v>
      </c>
      <c r="BO1594" s="179">
        <v>0</v>
      </c>
      <c r="BP1594" s="179">
        <v>0</v>
      </c>
      <c r="BQ1594" s="179">
        <v>0</v>
      </c>
      <c r="BR1594" s="179">
        <v>0</v>
      </c>
      <c r="BS1594" s="17">
        <v>0</v>
      </c>
      <c r="BT1594" s="179">
        <v>0</v>
      </c>
      <c r="BU1594" s="179">
        <v>0</v>
      </c>
      <c r="BV1594" s="179">
        <v>0</v>
      </c>
      <c r="BW1594" s="17">
        <v>1</v>
      </c>
      <c r="BX1594" s="179">
        <v>0</v>
      </c>
      <c r="BY1594" s="179">
        <v>0</v>
      </c>
      <c r="BZ1594" s="179">
        <v>0</v>
      </c>
      <c r="CA1594" s="179">
        <v>0</v>
      </c>
      <c r="CB1594" s="17">
        <v>0</v>
      </c>
      <c r="CC1594" s="179">
        <v>0</v>
      </c>
      <c r="CD1594" s="179">
        <v>0</v>
      </c>
      <c r="CE1594" s="179">
        <v>1</v>
      </c>
      <c r="CF1594" s="179">
        <v>0</v>
      </c>
      <c r="CG1594" s="179">
        <v>1</v>
      </c>
      <c r="CH1594" s="179">
        <v>0</v>
      </c>
      <c r="CI1594" s="179">
        <v>0</v>
      </c>
      <c r="CJ1594" s="179">
        <v>0</v>
      </c>
      <c r="CK1594" s="179">
        <v>0</v>
      </c>
      <c r="CL1594" s="179">
        <v>1</v>
      </c>
      <c r="CM1594" s="17">
        <v>0</v>
      </c>
      <c r="CX1594" s="33" t="s">
        <v>85</v>
      </c>
    </row>
    <row r="1595" spans="1:102" x14ac:dyDescent="0.25">
      <c r="A1595">
        <v>1594</v>
      </c>
      <c r="B1595">
        <v>101</v>
      </c>
      <c r="C1595" s="24" t="s">
        <v>4381</v>
      </c>
      <c r="D1595" s="12">
        <v>8.9816498315198103</v>
      </c>
      <c r="E1595" s="13">
        <v>1.7274243948740819</v>
      </c>
      <c r="F1595" s="7">
        <v>5.1994459833795013</v>
      </c>
      <c r="G1595" s="7">
        <f t="shared" si="453"/>
        <v>7.2542254366457284</v>
      </c>
      <c r="H1595" s="15">
        <f t="shared" si="454"/>
        <v>10.709074226393891</v>
      </c>
      <c r="I1595" s="11"/>
      <c r="J1595" s="32"/>
      <c r="K1595" s="32"/>
      <c r="L1595" s="8">
        <v>0</v>
      </c>
      <c r="M1595" s="9">
        <v>1</v>
      </c>
      <c r="N1595" s="8">
        <v>0</v>
      </c>
      <c r="O1595" s="9">
        <v>0</v>
      </c>
      <c r="P1595" s="9">
        <v>0</v>
      </c>
      <c r="Q1595" s="9">
        <v>1</v>
      </c>
      <c r="R1595" s="9">
        <v>0</v>
      </c>
      <c r="S1595" s="8">
        <v>2277</v>
      </c>
      <c r="T1595" s="9">
        <v>25</v>
      </c>
      <c r="U1595" s="9">
        <f t="shared" si="451"/>
        <v>2251</v>
      </c>
      <c r="V1595" s="9">
        <f t="shared" si="441"/>
        <v>20</v>
      </c>
      <c r="W1595" s="7">
        <v>13</v>
      </c>
      <c r="X1595" s="7">
        <v>5</v>
      </c>
      <c r="Y1595" s="9">
        <v>0</v>
      </c>
      <c r="Z1595" s="9">
        <v>1</v>
      </c>
      <c r="AA1595" s="9">
        <v>1</v>
      </c>
      <c r="AB1595" s="9">
        <v>0</v>
      </c>
      <c r="AC1595" s="9">
        <v>0</v>
      </c>
      <c r="AD1595" s="29">
        <v>0</v>
      </c>
      <c r="AE1595" s="187">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183">
        <v>0</v>
      </c>
      <c r="AR1595" s="39">
        <f t="shared" si="452"/>
        <v>1</v>
      </c>
      <c r="AS1595" s="179">
        <v>0.84699999999999998</v>
      </c>
      <c r="AT1595" s="39">
        <v>0.153</v>
      </c>
      <c r="AV1595" s="17"/>
      <c r="AW1595" t="s">
        <v>98</v>
      </c>
      <c r="AX1595" s="17" t="s">
        <v>98</v>
      </c>
      <c r="AY1595" s="17" t="s">
        <v>233</v>
      </c>
      <c r="BE1595" s="17"/>
      <c r="BH1595" s="17"/>
      <c r="BK1595" s="24">
        <v>30</v>
      </c>
      <c r="BL1595">
        <v>1</v>
      </c>
      <c r="BM1595">
        <v>0</v>
      </c>
      <c r="BN1595">
        <v>0</v>
      </c>
      <c r="BO1595" s="179">
        <v>0</v>
      </c>
      <c r="BP1595" s="179">
        <v>0</v>
      </c>
      <c r="BQ1595" s="179">
        <v>0</v>
      </c>
      <c r="BR1595" s="179">
        <v>0</v>
      </c>
      <c r="BS1595" s="17">
        <v>0</v>
      </c>
      <c r="BT1595" s="179">
        <v>0</v>
      </c>
      <c r="BU1595" s="179">
        <v>0</v>
      </c>
      <c r="BV1595" s="179">
        <v>0</v>
      </c>
      <c r="BW1595" s="17">
        <v>1</v>
      </c>
      <c r="BX1595" s="179">
        <v>0</v>
      </c>
      <c r="BY1595" s="179">
        <v>0</v>
      </c>
      <c r="BZ1595" s="179">
        <v>0</v>
      </c>
      <c r="CA1595" s="179">
        <v>0</v>
      </c>
      <c r="CB1595" s="17">
        <v>0</v>
      </c>
      <c r="CC1595" s="179">
        <v>0</v>
      </c>
      <c r="CD1595" s="179">
        <v>0</v>
      </c>
      <c r="CE1595" s="179">
        <v>1</v>
      </c>
      <c r="CF1595" s="179">
        <v>0</v>
      </c>
      <c r="CG1595" s="179">
        <v>1</v>
      </c>
      <c r="CH1595" s="179">
        <v>0</v>
      </c>
      <c r="CI1595" s="179">
        <v>0</v>
      </c>
      <c r="CJ1595" s="179">
        <v>0</v>
      </c>
      <c r="CK1595" s="179">
        <v>0</v>
      </c>
      <c r="CL1595" s="179">
        <v>1</v>
      </c>
      <c r="CM1595" s="17">
        <v>0</v>
      </c>
      <c r="CX1595" s="33" t="s">
        <v>85</v>
      </c>
    </row>
    <row r="1596" spans="1:102" x14ac:dyDescent="0.25">
      <c r="A1596">
        <v>1595</v>
      </c>
      <c r="B1596">
        <v>101</v>
      </c>
      <c r="C1596" s="24" t="s">
        <v>4381</v>
      </c>
      <c r="D1596" s="12">
        <v>14.389684849640183</v>
      </c>
      <c r="E1596" s="13">
        <v>2.5281067061604472</v>
      </c>
      <c r="F1596" s="7">
        <v>5.6918819188191883</v>
      </c>
      <c r="G1596" s="7">
        <f t="shared" si="453"/>
        <v>11.861578143479736</v>
      </c>
      <c r="H1596" s="15">
        <f t="shared" si="454"/>
        <v>16.91779155580063</v>
      </c>
      <c r="I1596" s="11"/>
      <c r="J1596" s="32"/>
      <c r="K1596" s="32"/>
      <c r="L1596" s="8">
        <v>0</v>
      </c>
      <c r="M1596" s="9">
        <v>1</v>
      </c>
      <c r="N1596" s="8">
        <v>0</v>
      </c>
      <c r="O1596" s="9">
        <v>0</v>
      </c>
      <c r="P1596" s="9">
        <v>0</v>
      </c>
      <c r="Q1596" s="9">
        <v>1</v>
      </c>
      <c r="R1596" s="9">
        <v>0</v>
      </c>
      <c r="S1596" s="8">
        <v>2119</v>
      </c>
      <c r="T1596" s="9">
        <v>25</v>
      </c>
      <c r="U1596" s="9">
        <f t="shared" si="451"/>
        <v>2093</v>
      </c>
      <c r="V1596" s="9">
        <f t="shared" si="441"/>
        <v>20</v>
      </c>
      <c r="W1596" s="7">
        <v>17</v>
      </c>
      <c r="X1596" s="7">
        <v>9</v>
      </c>
      <c r="Y1596" s="9">
        <v>0</v>
      </c>
      <c r="Z1596" s="9">
        <v>1</v>
      </c>
      <c r="AA1596" s="9">
        <v>0</v>
      </c>
      <c r="AB1596" s="9">
        <v>0</v>
      </c>
      <c r="AC1596" s="9">
        <v>0</v>
      </c>
      <c r="AD1596" s="29">
        <v>1</v>
      </c>
      <c r="AE1596" s="187">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183">
        <v>0</v>
      </c>
      <c r="AR1596" s="39">
        <f t="shared" si="452"/>
        <v>1</v>
      </c>
      <c r="AS1596" s="179">
        <v>0.84699999999999998</v>
      </c>
      <c r="AT1596" s="39">
        <v>0.153</v>
      </c>
      <c r="AV1596" s="17"/>
      <c r="AW1596" t="s">
        <v>98</v>
      </c>
      <c r="AX1596" s="17" t="s">
        <v>98</v>
      </c>
      <c r="AY1596" s="17" t="s">
        <v>233</v>
      </c>
      <c r="BE1596" s="17"/>
      <c r="BH1596" s="17"/>
      <c r="BK1596" s="24">
        <v>30</v>
      </c>
      <c r="BL1596">
        <v>1</v>
      </c>
      <c r="BM1596">
        <v>0</v>
      </c>
      <c r="BN1596">
        <v>0</v>
      </c>
      <c r="BO1596" s="179">
        <v>0</v>
      </c>
      <c r="BP1596" s="179">
        <v>0</v>
      </c>
      <c r="BQ1596" s="179">
        <v>0</v>
      </c>
      <c r="BR1596" s="179">
        <v>0</v>
      </c>
      <c r="BS1596" s="17">
        <v>0</v>
      </c>
      <c r="BT1596" s="179">
        <v>0</v>
      </c>
      <c r="BU1596" s="179">
        <v>0</v>
      </c>
      <c r="BV1596" s="179">
        <v>0</v>
      </c>
      <c r="BW1596" s="17">
        <v>1</v>
      </c>
      <c r="BX1596" s="179">
        <v>0</v>
      </c>
      <c r="BY1596" s="179">
        <v>0</v>
      </c>
      <c r="BZ1596" s="179">
        <v>0</v>
      </c>
      <c r="CA1596" s="179">
        <v>0</v>
      </c>
      <c r="CB1596" s="17">
        <v>0</v>
      </c>
      <c r="CC1596" s="179">
        <v>0</v>
      </c>
      <c r="CD1596" s="179">
        <v>0</v>
      </c>
      <c r="CE1596" s="179">
        <v>1</v>
      </c>
      <c r="CF1596" s="179">
        <v>0</v>
      </c>
      <c r="CG1596" s="179">
        <v>1</v>
      </c>
      <c r="CH1596" s="179">
        <v>0</v>
      </c>
      <c r="CI1596" s="179">
        <v>0</v>
      </c>
      <c r="CJ1596" s="179">
        <v>0</v>
      </c>
      <c r="CK1596" s="179">
        <v>0</v>
      </c>
      <c r="CL1596" s="179">
        <v>1</v>
      </c>
      <c r="CM1596" s="17">
        <v>0</v>
      </c>
      <c r="CX1596" s="33" t="s">
        <v>85</v>
      </c>
    </row>
    <row r="1597" spans="1:102" x14ac:dyDescent="0.25">
      <c r="A1597">
        <v>1596</v>
      </c>
      <c r="B1597">
        <v>102</v>
      </c>
      <c r="C1597" s="24" t="s">
        <v>4394</v>
      </c>
      <c r="D1597" s="12">
        <v>3.0306510047632962</v>
      </c>
      <c r="E1597" s="13">
        <v>0.88875396034114251</v>
      </c>
      <c r="F1597" s="7">
        <v>3.41</v>
      </c>
      <c r="G1597" s="7">
        <f t="shared" ref="G1597:G1620" si="455">D1597-E1597</f>
        <v>2.1418970444221537</v>
      </c>
      <c r="H1597" s="15">
        <f t="shared" ref="H1597:H1620" si="456">D1597+E1597</f>
        <v>3.9194049651044387</v>
      </c>
      <c r="I1597" s="11"/>
      <c r="J1597" s="32"/>
      <c r="K1597" s="32"/>
      <c r="L1597" s="8">
        <v>0</v>
      </c>
      <c r="M1597" s="9">
        <v>1</v>
      </c>
      <c r="N1597" s="8">
        <v>0</v>
      </c>
      <c r="O1597" s="9">
        <v>0</v>
      </c>
      <c r="P1597" s="9">
        <v>1</v>
      </c>
      <c r="Q1597" s="9">
        <v>0</v>
      </c>
      <c r="R1597" s="9">
        <v>0</v>
      </c>
      <c r="S1597" s="8">
        <v>38009</v>
      </c>
      <c r="T1597" s="9">
        <v>30</v>
      </c>
      <c r="U1597" s="9">
        <f t="shared" si="451"/>
        <v>37978</v>
      </c>
      <c r="V1597" s="9">
        <f t="shared" si="441"/>
        <v>24</v>
      </c>
      <c r="W1597" s="7">
        <f>AK1597*0+AL1597*5+AM1597*12+AN1597*16</f>
        <v>6.1310000000000002</v>
      </c>
      <c r="X1597" s="7">
        <v>25.259999999999998</v>
      </c>
      <c r="Y1597" s="9">
        <v>0</v>
      </c>
      <c r="Z1597" s="9">
        <v>1</v>
      </c>
      <c r="AA1597" s="9">
        <v>0</v>
      </c>
      <c r="AB1597" s="9">
        <v>1</v>
      </c>
      <c r="AC1597" s="9">
        <v>0</v>
      </c>
      <c r="AD1597" s="29">
        <v>0</v>
      </c>
      <c r="AE1597" s="187">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183">
        <v>1</v>
      </c>
      <c r="AR1597" s="39">
        <v>0</v>
      </c>
      <c r="AS1597" s="38">
        <f>1-AT1597</f>
        <v>0.77600000000000002</v>
      </c>
      <c r="AT1597" s="39">
        <v>0.224</v>
      </c>
      <c r="AV1597" s="17"/>
      <c r="AW1597">
        <v>0.65</v>
      </c>
      <c r="AX1597" s="17">
        <v>0.35</v>
      </c>
      <c r="AY1597" s="17" t="s">
        <v>12</v>
      </c>
      <c r="BE1597" s="17"/>
      <c r="BH1597" s="17"/>
      <c r="BK1597" s="24">
        <v>37.152500000000003</v>
      </c>
      <c r="BL1597">
        <v>1</v>
      </c>
      <c r="BM1597">
        <v>0</v>
      </c>
      <c r="BN1597">
        <v>0</v>
      </c>
      <c r="BO1597" s="179">
        <v>0</v>
      </c>
      <c r="BP1597" s="179">
        <v>0</v>
      </c>
      <c r="BQ1597" s="179">
        <v>0</v>
      </c>
      <c r="BR1597" s="179">
        <v>0</v>
      </c>
      <c r="BS1597" s="17">
        <v>0</v>
      </c>
      <c r="BT1597" s="179">
        <v>0</v>
      </c>
      <c r="BU1597" s="179">
        <v>0</v>
      </c>
      <c r="BV1597" s="179">
        <v>0</v>
      </c>
      <c r="BW1597" s="17">
        <v>1</v>
      </c>
      <c r="BX1597" s="179">
        <v>0</v>
      </c>
      <c r="BY1597" s="179">
        <v>0</v>
      </c>
      <c r="BZ1597" s="179">
        <v>0</v>
      </c>
      <c r="CA1597" s="179">
        <v>0</v>
      </c>
      <c r="CB1597" s="17">
        <v>0</v>
      </c>
      <c r="CC1597" s="179">
        <v>0</v>
      </c>
      <c r="CD1597" s="179">
        <v>0</v>
      </c>
      <c r="CE1597" s="179">
        <v>1</v>
      </c>
      <c r="CF1597" s="179">
        <v>1</v>
      </c>
      <c r="CG1597" s="179">
        <v>0</v>
      </c>
      <c r="CH1597" s="179">
        <v>0</v>
      </c>
      <c r="CI1597" s="179">
        <v>0</v>
      </c>
      <c r="CJ1597" s="179">
        <v>0</v>
      </c>
      <c r="CK1597" s="179">
        <v>0</v>
      </c>
      <c r="CL1597" s="179">
        <v>1</v>
      </c>
      <c r="CM1597" s="17">
        <v>0</v>
      </c>
      <c r="CX1597" s="33" t="s">
        <v>85</v>
      </c>
    </row>
    <row r="1598" spans="1:102" x14ac:dyDescent="0.25">
      <c r="A1598">
        <v>1597</v>
      </c>
      <c r="B1598">
        <v>102</v>
      </c>
      <c r="C1598" s="24" t="s">
        <v>4394</v>
      </c>
      <c r="D1598" s="12">
        <v>3.2976709945694349</v>
      </c>
      <c r="E1598" s="13">
        <v>0.33787612649276999</v>
      </c>
      <c r="F1598" s="7">
        <v>9.76</v>
      </c>
      <c r="G1598" s="7">
        <f t="shared" si="455"/>
        <v>2.9597948680766648</v>
      </c>
      <c r="H1598" s="15">
        <f t="shared" si="456"/>
        <v>3.635547121062205</v>
      </c>
      <c r="I1598" s="11"/>
      <c r="J1598" s="32"/>
      <c r="K1598" s="32"/>
      <c r="L1598" s="8">
        <v>0</v>
      </c>
      <c r="M1598" s="9">
        <v>1</v>
      </c>
      <c r="N1598" s="8">
        <v>0</v>
      </c>
      <c r="O1598" s="9">
        <v>0</v>
      </c>
      <c r="P1598" s="9">
        <v>1</v>
      </c>
      <c r="Q1598" s="9">
        <v>0</v>
      </c>
      <c r="R1598" s="9">
        <v>0</v>
      </c>
      <c r="S1598" s="8">
        <v>38009</v>
      </c>
      <c r="T1598" s="9">
        <v>30</v>
      </c>
      <c r="U1598" s="9">
        <f t="shared" ref="U1598:U1620" si="457">S1598-T1598-1</f>
        <v>37978</v>
      </c>
      <c r="V1598" s="9">
        <f t="shared" si="441"/>
        <v>24</v>
      </c>
      <c r="W1598" s="7">
        <f t="shared" ref="W1598:W1620" si="458">AK1598*0+AL1598*5+AM1598*12+AN1598*16</f>
        <v>6.1310000000000002</v>
      </c>
      <c r="X1598" s="7">
        <v>25.259999999999998</v>
      </c>
      <c r="Y1598" s="9">
        <v>0</v>
      </c>
      <c r="Z1598" s="9">
        <v>1</v>
      </c>
      <c r="AA1598" s="9">
        <v>0</v>
      </c>
      <c r="AB1598" s="9">
        <v>1</v>
      </c>
      <c r="AC1598" s="9">
        <v>0</v>
      </c>
      <c r="AD1598" s="29">
        <v>0</v>
      </c>
      <c r="AE1598" s="187">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183">
        <v>1</v>
      </c>
      <c r="AR1598" s="39">
        <v>0</v>
      </c>
      <c r="AS1598" s="38">
        <f t="shared" ref="AS1598:AS1620" si="459">1-AT1598</f>
        <v>0.77600000000000002</v>
      </c>
      <c r="AT1598" s="39">
        <v>0.224</v>
      </c>
      <c r="AV1598" s="17"/>
      <c r="AW1598">
        <v>0.65</v>
      </c>
      <c r="AX1598" s="17">
        <v>0.35</v>
      </c>
      <c r="AY1598" s="17" t="s">
        <v>12</v>
      </c>
      <c r="BE1598" s="17"/>
      <c r="BH1598" s="17"/>
      <c r="BK1598" s="24">
        <v>37.152500000000003</v>
      </c>
      <c r="BL1598">
        <v>1</v>
      </c>
      <c r="BM1598">
        <v>0</v>
      </c>
      <c r="BN1598">
        <v>0</v>
      </c>
      <c r="BO1598" s="179">
        <v>0</v>
      </c>
      <c r="BP1598" s="179">
        <v>0</v>
      </c>
      <c r="BQ1598" s="179">
        <v>0</v>
      </c>
      <c r="BR1598" s="179">
        <v>0</v>
      </c>
      <c r="BS1598" s="17">
        <v>0</v>
      </c>
      <c r="BT1598" s="179">
        <v>0</v>
      </c>
      <c r="BU1598" s="179">
        <v>0</v>
      </c>
      <c r="BV1598" s="179">
        <v>0</v>
      </c>
      <c r="BW1598" s="17">
        <v>1</v>
      </c>
      <c r="BX1598" s="179">
        <v>0</v>
      </c>
      <c r="BY1598" s="179">
        <v>0</v>
      </c>
      <c r="BZ1598" s="179">
        <v>0</v>
      </c>
      <c r="CA1598" s="179">
        <v>0</v>
      </c>
      <c r="CB1598" s="17">
        <v>0</v>
      </c>
      <c r="CC1598" s="179">
        <v>0</v>
      </c>
      <c r="CD1598" s="179">
        <v>0</v>
      </c>
      <c r="CE1598" s="179">
        <v>1</v>
      </c>
      <c r="CF1598" s="179">
        <v>1</v>
      </c>
      <c r="CG1598" s="179">
        <v>0</v>
      </c>
      <c r="CH1598" s="179">
        <v>0</v>
      </c>
      <c r="CI1598" s="179">
        <v>0</v>
      </c>
      <c r="CJ1598" s="179">
        <v>0</v>
      </c>
      <c r="CK1598" s="179">
        <v>0</v>
      </c>
      <c r="CL1598" s="179">
        <v>1</v>
      </c>
      <c r="CM1598" s="17">
        <v>0</v>
      </c>
      <c r="CX1598" s="33" t="s">
        <v>85</v>
      </c>
    </row>
    <row r="1599" spans="1:102" x14ac:dyDescent="0.25">
      <c r="A1599">
        <v>1598</v>
      </c>
      <c r="B1599">
        <v>102</v>
      </c>
      <c r="C1599" s="24" t="s">
        <v>4394</v>
      </c>
      <c r="D1599" s="12">
        <v>4.0277726167322836</v>
      </c>
      <c r="E1599" s="13">
        <v>0.25835616528109578</v>
      </c>
      <c r="F1599" s="7">
        <v>15.59</v>
      </c>
      <c r="G1599" s="7">
        <f t="shared" si="455"/>
        <v>3.7694164514511876</v>
      </c>
      <c r="H1599" s="15">
        <f t="shared" si="456"/>
        <v>4.2861287820133791</v>
      </c>
      <c r="I1599" s="11"/>
      <c r="J1599" s="32"/>
      <c r="K1599" s="32"/>
      <c r="L1599" s="8">
        <v>0</v>
      </c>
      <c r="M1599" s="9">
        <v>1</v>
      </c>
      <c r="N1599" s="8">
        <v>0</v>
      </c>
      <c r="O1599" s="9">
        <v>0</v>
      </c>
      <c r="P1599" s="9">
        <v>1</v>
      </c>
      <c r="Q1599" s="9">
        <v>0</v>
      </c>
      <c r="R1599" s="9">
        <v>0</v>
      </c>
      <c r="S1599" s="8">
        <v>38009</v>
      </c>
      <c r="T1599" s="9">
        <v>30</v>
      </c>
      <c r="U1599" s="9">
        <f t="shared" si="457"/>
        <v>37978</v>
      </c>
      <c r="V1599" s="9">
        <f t="shared" si="441"/>
        <v>24</v>
      </c>
      <c r="W1599" s="7">
        <f t="shared" si="458"/>
        <v>6.1310000000000002</v>
      </c>
      <c r="X1599" s="7">
        <v>25.259999999999998</v>
      </c>
      <c r="Y1599" s="9">
        <v>0</v>
      </c>
      <c r="Z1599" s="9">
        <v>1</v>
      </c>
      <c r="AA1599" s="9">
        <v>0</v>
      </c>
      <c r="AB1599" s="9">
        <v>1</v>
      </c>
      <c r="AC1599" s="9">
        <v>0</v>
      </c>
      <c r="AD1599" s="29">
        <v>0</v>
      </c>
      <c r="AE1599" s="187">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183">
        <v>1</v>
      </c>
      <c r="AR1599" s="39">
        <v>0</v>
      </c>
      <c r="AS1599" s="38">
        <f t="shared" si="459"/>
        <v>0.77600000000000002</v>
      </c>
      <c r="AT1599" s="39">
        <v>0.224</v>
      </c>
      <c r="AV1599" s="17"/>
      <c r="AW1599">
        <v>0.65</v>
      </c>
      <c r="AX1599" s="17">
        <v>0.35</v>
      </c>
      <c r="AY1599" s="17" t="s">
        <v>12</v>
      </c>
      <c r="BE1599" s="17"/>
      <c r="BH1599" s="17"/>
      <c r="BK1599" s="24">
        <v>37.152500000000003</v>
      </c>
      <c r="BL1599">
        <v>1</v>
      </c>
      <c r="BM1599">
        <v>0</v>
      </c>
      <c r="BN1599">
        <v>0</v>
      </c>
      <c r="BO1599" s="179">
        <v>0</v>
      </c>
      <c r="BP1599" s="179">
        <v>0</v>
      </c>
      <c r="BQ1599" s="179">
        <v>0</v>
      </c>
      <c r="BR1599" s="179">
        <v>0</v>
      </c>
      <c r="BS1599" s="17">
        <v>0</v>
      </c>
      <c r="BT1599" s="179">
        <v>0</v>
      </c>
      <c r="BU1599" s="179">
        <v>0</v>
      </c>
      <c r="BV1599" s="179">
        <v>0</v>
      </c>
      <c r="BW1599" s="17">
        <v>1</v>
      </c>
      <c r="BX1599" s="179">
        <v>0</v>
      </c>
      <c r="BY1599" s="179">
        <v>0</v>
      </c>
      <c r="BZ1599" s="179">
        <v>0</v>
      </c>
      <c r="CA1599" s="179">
        <v>0</v>
      </c>
      <c r="CB1599" s="17">
        <v>0</v>
      </c>
      <c r="CC1599" s="179">
        <v>0</v>
      </c>
      <c r="CD1599" s="179">
        <v>0</v>
      </c>
      <c r="CE1599" s="179">
        <v>1</v>
      </c>
      <c r="CF1599" s="179">
        <v>1</v>
      </c>
      <c r="CG1599" s="179">
        <v>0</v>
      </c>
      <c r="CH1599" s="179">
        <v>0</v>
      </c>
      <c r="CI1599" s="179">
        <v>0</v>
      </c>
      <c r="CJ1599" s="179">
        <v>0</v>
      </c>
      <c r="CK1599" s="179">
        <v>0</v>
      </c>
      <c r="CL1599" s="179">
        <v>1</v>
      </c>
      <c r="CM1599" s="17">
        <v>0</v>
      </c>
      <c r="CX1599" s="33" t="s">
        <v>85</v>
      </c>
    </row>
    <row r="1600" spans="1:102" x14ac:dyDescent="0.25">
      <c r="A1600">
        <v>1599</v>
      </c>
      <c r="B1600">
        <v>102</v>
      </c>
      <c r="C1600" s="24" t="s">
        <v>4394</v>
      </c>
      <c r="D1600" s="12">
        <v>2.546917652858971</v>
      </c>
      <c r="E1600" s="13">
        <v>1.126954713654412</v>
      </c>
      <c r="F1600" s="7">
        <v>2.2599999999999998</v>
      </c>
      <c r="G1600" s="7">
        <f t="shared" si="455"/>
        <v>1.419962939204559</v>
      </c>
      <c r="H1600" s="15">
        <f t="shared" si="456"/>
        <v>3.673872366513383</v>
      </c>
      <c r="I1600" s="11"/>
      <c r="J1600" s="32"/>
      <c r="K1600" s="32"/>
      <c r="L1600" s="8">
        <v>0</v>
      </c>
      <c r="M1600" s="9">
        <v>1</v>
      </c>
      <c r="N1600" s="8">
        <v>0</v>
      </c>
      <c r="O1600" s="9">
        <v>0</v>
      </c>
      <c r="P1600" s="9">
        <v>1</v>
      </c>
      <c r="Q1600" s="9">
        <v>0</v>
      </c>
      <c r="R1600" s="9">
        <v>0</v>
      </c>
      <c r="S1600" s="8">
        <v>42718</v>
      </c>
      <c r="T1600" s="9">
        <v>30</v>
      </c>
      <c r="U1600" s="9">
        <f t="shared" si="457"/>
        <v>42687</v>
      </c>
      <c r="V1600" s="9">
        <f t="shared" si="441"/>
        <v>24</v>
      </c>
      <c r="W1600" s="7">
        <f t="shared" si="458"/>
        <v>7.9170000000000007</v>
      </c>
      <c r="X1600" s="7">
        <v>24.265000000000001</v>
      </c>
      <c r="Y1600" s="9">
        <v>0</v>
      </c>
      <c r="Z1600" s="9">
        <v>1</v>
      </c>
      <c r="AA1600" s="9">
        <v>0</v>
      </c>
      <c r="AB1600" s="9">
        <v>1</v>
      </c>
      <c r="AC1600" s="9">
        <v>0</v>
      </c>
      <c r="AD1600" s="29">
        <v>0</v>
      </c>
      <c r="AE1600" s="187">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183">
        <v>1</v>
      </c>
      <c r="AR1600" s="39">
        <v>0</v>
      </c>
      <c r="AS1600" s="38">
        <f t="shared" si="459"/>
        <v>0.65200000000000002</v>
      </c>
      <c r="AT1600" s="39">
        <v>0.34799999999999998</v>
      </c>
      <c r="AV1600" s="17"/>
      <c r="AW1600">
        <v>0.65</v>
      </c>
      <c r="AX1600" s="17">
        <v>0.35</v>
      </c>
      <c r="AY1600" s="17" t="s">
        <v>12</v>
      </c>
      <c r="BE1600" s="17"/>
      <c r="BH1600" s="17"/>
      <c r="BK1600" s="24">
        <v>37.773000000000003</v>
      </c>
      <c r="BL1600">
        <v>1</v>
      </c>
      <c r="BM1600">
        <v>0</v>
      </c>
      <c r="BN1600">
        <v>0</v>
      </c>
      <c r="BO1600" s="179">
        <v>0</v>
      </c>
      <c r="BP1600" s="179">
        <v>0</v>
      </c>
      <c r="BQ1600" s="179">
        <v>0</v>
      </c>
      <c r="BR1600" s="179">
        <v>0</v>
      </c>
      <c r="BS1600" s="17">
        <v>0</v>
      </c>
      <c r="BT1600" s="179">
        <v>0</v>
      </c>
      <c r="BU1600" s="179">
        <v>0</v>
      </c>
      <c r="BV1600" s="179">
        <v>0</v>
      </c>
      <c r="BW1600" s="17">
        <v>1</v>
      </c>
      <c r="BX1600" s="179">
        <v>0</v>
      </c>
      <c r="BY1600" s="179">
        <v>0</v>
      </c>
      <c r="BZ1600" s="179">
        <v>0</v>
      </c>
      <c r="CA1600" s="179">
        <v>0</v>
      </c>
      <c r="CB1600" s="17">
        <v>0</v>
      </c>
      <c r="CC1600" s="179">
        <v>0</v>
      </c>
      <c r="CD1600" s="179">
        <v>0</v>
      </c>
      <c r="CE1600" s="179">
        <v>1</v>
      </c>
      <c r="CF1600" s="179">
        <v>1</v>
      </c>
      <c r="CG1600" s="179">
        <v>0</v>
      </c>
      <c r="CH1600" s="179">
        <v>0</v>
      </c>
      <c r="CI1600" s="179">
        <v>0</v>
      </c>
      <c r="CJ1600" s="179">
        <v>0</v>
      </c>
      <c r="CK1600" s="179">
        <v>0</v>
      </c>
      <c r="CL1600" s="179">
        <v>1</v>
      </c>
      <c r="CM1600" s="17">
        <v>0</v>
      </c>
      <c r="CX1600" s="33" t="s">
        <v>85</v>
      </c>
    </row>
    <row r="1601" spans="1:102" x14ac:dyDescent="0.25">
      <c r="A1601">
        <v>1600</v>
      </c>
      <c r="B1601">
        <v>102</v>
      </c>
      <c r="C1601" s="24" t="s">
        <v>4394</v>
      </c>
      <c r="D1601" s="12">
        <v>3.1091641075411847</v>
      </c>
      <c r="E1601" s="13">
        <v>0.38384742068409688</v>
      </c>
      <c r="F1601" s="7">
        <v>8.1</v>
      </c>
      <c r="G1601" s="7">
        <f t="shared" si="455"/>
        <v>2.7253166868570879</v>
      </c>
      <c r="H1601" s="15">
        <f t="shared" si="456"/>
        <v>3.4930115282252814</v>
      </c>
      <c r="I1601" s="11"/>
      <c r="J1601" s="32"/>
      <c r="K1601" s="32"/>
      <c r="L1601" s="8">
        <v>0</v>
      </c>
      <c r="M1601" s="9">
        <v>1</v>
      </c>
      <c r="N1601" s="8">
        <v>0</v>
      </c>
      <c r="O1601" s="9">
        <v>0</v>
      </c>
      <c r="P1601" s="9">
        <v>1</v>
      </c>
      <c r="Q1601" s="9">
        <v>0</v>
      </c>
      <c r="R1601" s="9">
        <v>0</v>
      </c>
      <c r="S1601" s="8">
        <v>42718</v>
      </c>
      <c r="T1601" s="9">
        <v>30</v>
      </c>
      <c r="U1601" s="9">
        <f t="shared" si="457"/>
        <v>42687</v>
      </c>
      <c r="V1601" s="9">
        <f t="shared" si="441"/>
        <v>24</v>
      </c>
      <c r="W1601" s="7">
        <f t="shared" si="458"/>
        <v>7.9170000000000007</v>
      </c>
      <c r="X1601" s="7">
        <v>24.265000000000001</v>
      </c>
      <c r="Y1601" s="9">
        <v>0</v>
      </c>
      <c r="Z1601" s="9">
        <v>1</v>
      </c>
      <c r="AA1601" s="9">
        <v>0</v>
      </c>
      <c r="AB1601" s="9">
        <v>1</v>
      </c>
      <c r="AC1601" s="9">
        <v>0</v>
      </c>
      <c r="AD1601" s="29">
        <v>0</v>
      </c>
      <c r="AE1601" s="187">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183">
        <v>1</v>
      </c>
      <c r="AR1601" s="39">
        <v>0</v>
      </c>
      <c r="AS1601" s="38">
        <f t="shared" si="459"/>
        <v>0.65200000000000002</v>
      </c>
      <c r="AT1601" s="39">
        <v>0.34799999999999998</v>
      </c>
      <c r="AV1601" s="17"/>
      <c r="AW1601">
        <v>0.65</v>
      </c>
      <c r="AX1601" s="17">
        <v>0.35</v>
      </c>
      <c r="AY1601" s="17" t="s">
        <v>12</v>
      </c>
      <c r="BE1601" s="17"/>
      <c r="BH1601" s="17"/>
      <c r="BK1601" s="24">
        <v>37.773000000000003</v>
      </c>
      <c r="BL1601">
        <v>1</v>
      </c>
      <c r="BM1601">
        <v>0</v>
      </c>
      <c r="BN1601">
        <v>0</v>
      </c>
      <c r="BO1601" s="179">
        <v>0</v>
      </c>
      <c r="BP1601" s="179">
        <v>0</v>
      </c>
      <c r="BQ1601" s="179">
        <v>0</v>
      </c>
      <c r="BR1601" s="179">
        <v>0</v>
      </c>
      <c r="BS1601" s="17">
        <v>0</v>
      </c>
      <c r="BT1601" s="179">
        <v>0</v>
      </c>
      <c r="BU1601" s="179">
        <v>0</v>
      </c>
      <c r="BV1601" s="179">
        <v>0</v>
      </c>
      <c r="BW1601" s="17">
        <v>1</v>
      </c>
      <c r="BX1601" s="179">
        <v>0</v>
      </c>
      <c r="BY1601" s="179">
        <v>0</v>
      </c>
      <c r="BZ1601" s="179">
        <v>0</v>
      </c>
      <c r="CA1601" s="179">
        <v>0</v>
      </c>
      <c r="CB1601" s="17">
        <v>0</v>
      </c>
      <c r="CC1601" s="179">
        <v>0</v>
      </c>
      <c r="CD1601" s="179">
        <v>0</v>
      </c>
      <c r="CE1601" s="179">
        <v>1</v>
      </c>
      <c r="CF1601" s="179">
        <v>1</v>
      </c>
      <c r="CG1601" s="179">
        <v>0</v>
      </c>
      <c r="CH1601" s="179">
        <v>0</v>
      </c>
      <c r="CI1601" s="179">
        <v>0</v>
      </c>
      <c r="CJ1601" s="179">
        <v>0</v>
      </c>
      <c r="CK1601" s="179">
        <v>0</v>
      </c>
      <c r="CL1601" s="179">
        <v>1</v>
      </c>
      <c r="CM1601" s="17">
        <v>0</v>
      </c>
      <c r="CX1601" s="33" t="s">
        <v>85</v>
      </c>
    </row>
    <row r="1602" spans="1:102" x14ac:dyDescent="0.25">
      <c r="A1602">
        <v>1601</v>
      </c>
      <c r="B1602">
        <v>102</v>
      </c>
      <c r="C1602" s="24" t="s">
        <v>4394</v>
      </c>
      <c r="D1602" s="12">
        <v>4.4696731457214867</v>
      </c>
      <c r="E1602" s="13">
        <v>0.25836260957927665</v>
      </c>
      <c r="F1602" s="7">
        <v>17.3</v>
      </c>
      <c r="G1602" s="7">
        <f t="shared" si="455"/>
        <v>4.2113105361422098</v>
      </c>
      <c r="H1602" s="15">
        <f t="shared" si="456"/>
        <v>4.7280357553007635</v>
      </c>
      <c r="I1602" s="11"/>
      <c r="J1602" s="32"/>
      <c r="K1602" s="32"/>
      <c r="L1602" s="8">
        <v>0</v>
      </c>
      <c r="M1602" s="9">
        <v>1</v>
      </c>
      <c r="N1602" s="8">
        <v>0</v>
      </c>
      <c r="O1602" s="9">
        <v>0</v>
      </c>
      <c r="P1602" s="9">
        <v>1</v>
      </c>
      <c r="Q1602" s="9">
        <v>0</v>
      </c>
      <c r="R1602" s="9">
        <v>0</v>
      </c>
      <c r="S1602" s="8">
        <v>42718</v>
      </c>
      <c r="T1602" s="9">
        <v>30</v>
      </c>
      <c r="U1602" s="9">
        <f t="shared" si="457"/>
        <v>42687</v>
      </c>
      <c r="V1602" s="9">
        <f t="shared" si="441"/>
        <v>24</v>
      </c>
      <c r="W1602" s="7">
        <f t="shared" si="458"/>
        <v>7.9170000000000007</v>
      </c>
      <c r="X1602" s="7">
        <v>24.265000000000001</v>
      </c>
      <c r="Y1602" s="9">
        <v>0</v>
      </c>
      <c r="Z1602" s="9">
        <v>1</v>
      </c>
      <c r="AA1602" s="9">
        <v>0</v>
      </c>
      <c r="AB1602" s="9">
        <v>1</v>
      </c>
      <c r="AC1602" s="9">
        <v>0</v>
      </c>
      <c r="AD1602" s="29">
        <v>0</v>
      </c>
      <c r="AE1602" s="187">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183">
        <v>1</v>
      </c>
      <c r="AR1602" s="39">
        <v>0</v>
      </c>
      <c r="AS1602" s="38">
        <f t="shared" si="459"/>
        <v>0.65200000000000002</v>
      </c>
      <c r="AT1602" s="39">
        <v>0.34799999999999998</v>
      </c>
      <c r="AV1602" s="17"/>
      <c r="AW1602">
        <v>0.65</v>
      </c>
      <c r="AX1602" s="17">
        <v>0.35</v>
      </c>
      <c r="AY1602" s="17" t="s">
        <v>12</v>
      </c>
      <c r="BE1602" s="17"/>
      <c r="BH1602" s="17"/>
      <c r="BK1602" s="24">
        <v>37.773000000000003</v>
      </c>
      <c r="BL1602">
        <v>1</v>
      </c>
      <c r="BM1602">
        <v>0</v>
      </c>
      <c r="BN1602">
        <v>0</v>
      </c>
      <c r="BO1602" s="179">
        <v>0</v>
      </c>
      <c r="BP1602" s="179">
        <v>0</v>
      </c>
      <c r="BQ1602" s="179">
        <v>0</v>
      </c>
      <c r="BR1602" s="179">
        <v>0</v>
      </c>
      <c r="BS1602" s="17">
        <v>0</v>
      </c>
      <c r="BT1602" s="179">
        <v>0</v>
      </c>
      <c r="BU1602" s="179">
        <v>0</v>
      </c>
      <c r="BV1602" s="179">
        <v>0</v>
      </c>
      <c r="BW1602" s="17">
        <v>1</v>
      </c>
      <c r="BX1602" s="179">
        <v>0</v>
      </c>
      <c r="BY1602" s="179">
        <v>0</v>
      </c>
      <c r="BZ1602" s="179">
        <v>0</v>
      </c>
      <c r="CA1602" s="179">
        <v>0</v>
      </c>
      <c r="CB1602" s="17">
        <v>0</v>
      </c>
      <c r="CC1602" s="179">
        <v>0</v>
      </c>
      <c r="CD1602" s="179">
        <v>0</v>
      </c>
      <c r="CE1602" s="179">
        <v>1</v>
      </c>
      <c r="CF1602" s="179">
        <v>1</v>
      </c>
      <c r="CG1602" s="179">
        <v>0</v>
      </c>
      <c r="CH1602" s="179">
        <v>0</v>
      </c>
      <c r="CI1602" s="179">
        <v>0</v>
      </c>
      <c r="CJ1602" s="179">
        <v>0</v>
      </c>
      <c r="CK1602" s="179">
        <v>0</v>
      </c>
      <c r="CL1602" s="179">
        <v>1</v>
      </c>
      <c r="CM1602" s="17">
        <v>0</v>
      </c>
      <c r="CX1602" s="33" t="s">
        <v>85</v>
      </c>
    </row>
    <row r="1603" spans="1:102" x14ac:dyDescent="0.25">
      <c r="A1603">
        <v>1602</v>
      </c>
      <c r="B1603">
        <v>102</v>
      </c>
      <c r="C1603" s="24" t="s">
        <v>4394</v>
      </c>
      <c r="D1603" s="12">
        <v>2.8704159351008229</v>
      </c>
      <c r="E1603" s="13">
        <v>0.82959998124301237</v>
      </c>
      <c r="F1603" s="7">
        <v>3.46</v>
      </c>
      <c r="G1603" s="7">
        <f t="shared" si="455"/>
        <v>2.0408159538578108</v>
      </c>
      <c r="H1603" s="15">
        <f t="shared" si="456"/>
        <v>3.7000159163438351</v>
      </c>
      <c r="I1603" s="11"/>
      <c r="J1603" s="32"/>
      <c r="K1603" s="32"/>
      <c r="L1603" s="8">
        <v>0</v>
      </c>
      <c r="M1603" s="9">
        <v>1</v>
      </c>
      <c r="N1603" s="8">
        <v>0</v>
      </c>
      <c r="O1603" s="9">
        <v>0</v>
      </c>
      <c r="P1603" s="9">
        <v>1</v>
      </c>
      <c r="Q1603" s="9">
        <v>0</v>
      </c>
      <c r="R1603" s="9">
        <v>0</v>
      </c>
      <c r="S1603" s="8">
        <v>38009</v>
      </c>
      <c r="T1603" s="9">
        <v>30</v>
      </c>
      <c r="U1603" s="9">
        <f t="shared" si="457"/>
        <v>37978</v>
      </c>
      <c r="V1603" s="9">
        <f t="shared" si="441"/>
        <v>24</v>
      </c>
      <c r="W1603" s="7">
        <f t="shared" si="458"/>
        <v>6.1310000000000002</v>
      </c>
      <c r="X1603" s="7">
        <v>25.259999999999998</v>
      </c>
      <c r="Y1603" s="9">
        <v>0</v>
      </c>
      <c r="Z1603" s="9">
        <v>1</v>
      </c>
      <c r="AA1603" s="9">
        <v>0</v>
      </c>
      <c r="AB1603" s="9">
        <v>1</v>
      </c>
      <c r="AC1603" s="9">
        <v>0</v>
      </c>
      <c r="AD1603" s="29">
        <v>0</v>
      </c>
      <c r="AE1603" s="187">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183">
        <v>1</v>
      </c>
      <c r="AR1603" s="39">
        <v>0</v>
      </c>
      <c r="AS1603" s="38">
        <f t="shared" si="459"/>
        <v>0.77600000000000002</v>
      </c>
      <c r="AT1603" s="39">
        <v>0.224</v>
      </c>
      <c r="AV1603" s="17"/>
      <c r="AW1603">
        <v>0.65</v>
      </c>
      <c r="AX1603" s="17">
        <v>0.35</v>
      </c>
      <c r="AY1603" s="17" t="s">
        <v>12</v>
      </c>
      <c r="BE1603" s="17"/>
      <c r="BH1603" s="17"/>
      <c r="BK1603" s="24">
        <v>37.152500000000003</v>
      </c>
      <c r="BL1603">
        <v>1</v>
      </c>
      <c r="BM1603">
        <v>0</v>
      </c>
      <c r="BN1603">
        <v>0</v>
      </c>
      <c r="BO1603" s="179">
        <v>0</v>
      </c>
      <c r="BP1603" s="179">
        <v>0</v>
      </c>
      <c r="BQ1603" s="179">
        <v>0</v>
      </c>
      <c r="BR1603" s="179">
        <v>0</v>
      </c>
      <c r="BS1603" s="17">
        <v>0</v>
      </c>
      <c r="BT1603" s="179">
        <v>0</v>
      </c>
      <c r="BU1603" s="179">
        <v>0</v>
      </c>
      <c r="BV1603" s="179">
        <v>0</v>
      </c>
      <c r="BW1603" s="17">
        <v>1</v>
      </c>
      <c r="BX1603" s="179">
        <v>0</v>
      </c>
      <c r="BY1603" s="179">
        <v>0</v>
      </c>
      <c r="BZ1603" s="179">
        <v>0</v>
      </c>
      <c r="CA1603" s="179">
        <v>0</v>
      </c>
      <c r="CB1603" s="17">
        <v>0</v>
      </c>
      <c r="CC1603" s="179">
        <v>0</v>
      </c>
      <c r="CD1603" s="179">
        <v>0</v>
      </c>
      <c r="CE1603" s="179">
        <v>1</v>
      </c>
      <c r="CF1603" s="179">
        <v>1</v>
      </c>
      <c r="CG1603" s="179">
        <v>0</v>
      </c>
      <c r="CH1603" s="179">
        <v>0</v>
      </c>
      <c r="CI1603" s="179">
        <v>0</v>
      </c>
      <c r="CJ1603" s="179">
        <v>1</v>
      </c>
      <c r="CK1603" s="179">
        <v>0</v>
      </c>
      <c r="CL1603" s="179">
        <v>1</v>
      </c>
      <c r="CM1603" s="17">
        <v>0</v>
      </c>
      <c r="CX1603" s="33" t="s">
        <v>85</v>
      </c>
    </row>
    <row r="1604" spans="1:102" x14ac:dyDescent="0.25">
      <c r="A1604">
        <v>1603</v>
      </c>
      <c r="B1604">
        <v>102</v>
      </c>
      <c r="C1604" s="24" t="s">
        <v>4394</v>
      </c>
      <c r="D1604" s="12">
        <v>3.0733933141275038</v>
      </c>
      <c r="E1604" s="13">
        <v>0.3315418893341428</v>
      </c>
      <c r="F1604" s="7">
        <v>9.27</v>
      </c>
      <c r="G1604" s="7">
        <f t="shared" si="455"/>
        <v>2.741851424793361</v>
      </c>
      <c r="H1604" s="15">
        <f t="shared" si="456"/>
        <v>3.4049352034616467</v>
      </c>
      <c r="I1604" s="11"/>
      <c r="J1604" s="32"/>
      <c r="K1604" s="32"/>
      <c r="L1604" s="8">
        <v>0</v>
      </c>
      <c r="M1604" s="9">
        <v>1</v>
      </c>
      <c r="N1604" s="8">
        <v>0</v>
      </c>
      <c r="O1604" s="9">
        <v>0</v>
      </c>
      <c r="P1604" s="9">
        <v>1</v>
      </c>
      <c r="Q1604" s="9">
        <v>0</v>
      </c>
      <c r="R1604" s="9">
        <v>0</v>
      </c>
      <c r="S1604" s="8">
        <v>38009</v>
      </c>
      <c r="T1604" s="9">
        <v>30</v>
      </c>
      <c r="U1604" s="9">
        <f t="shared" si="457"/>
        <v>37978</v>
      </c>
      <c r="V1604" s="9">
        <f t="shared" si="441"/>
        <v>24</v>
      </c>
      <c r="W1604" s="7">
        <f t="shared" si="458"/>
        <v>6.1310000000000002</v>
      </c>
      <c r="X1604" s="7">
        <v>25.259999999999998</v>
      </c>
      <c r="Y1604" s="9">
        <v>0</v>
      </c>
      <c r="Z1604" s="9">
        <v>1</v>
      </c>
      <c r="AA1604" s="9">
        <v>0</v>
      </c>
      <c r="AB1604" s="9">
        <v>1</v>
      </c>
      <c r="AC1604" s="9">
        <v>0</v>
      </c>
      <c r="AD1604" s="29">
        <v>0</v>
      </c>
      <c r="AE1604" s="187">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183">
        <v>1</v>
      </c>
      <c r="AR1604" s="39">
        <v>0</v>
      </c>
      <c r="AS1604" s="38">
        <f t="shared" si="459"/>
        <v>0.77600000000000002</v>
      </c>
      <c r="AT1604" s="39">
        <v>0.224</v>
      </c>
      <c r="AV1604" s="17"/>
      <c r="AW1604">
        <v>0.65</v>
      </c>
      <c r="AX1604" s="17">
        <v>0.35</v>
      </c>
      <c r="AY1604" s="17" t="s">
        <v>12</v>
      </c>
      <c r="BE1604" s="17"/>
      <c r="BH1604" s="17"/>
      <c r="BK1604" s="24">
        <v>37.152500000000003</v>
      </c>
      <c r="BL1604">
        <v>1</v>
      </c>
      <c r="BM1604">
        <v>0</v>
      </c>
      <c r="BN1604">
        <v>0</v>
      </c>
      <c r="BO1604" s="179">
        <v>0</v>
      </c>
      <c r="BP1604" s="179">
        <v>0</v>
      </c>
      <c r="BQ1604" s="179">
        <v>0</v>
      </c>
      <c r="BR1604" s="179">
        <v>0</v>
      </c>
      <c r="BS1604" s="17">
        <v>0</v>
      </c>
      <c r="BT1604" s="179">
        <v>0</v>
      </c>
      <c r="BU1604" s="179">
        <v>0</v>
      </c>
      <c r="BV1604" s="179">
        <v>0</v>
      </c>
      <c r="BW1604" s="17">
        <v>1</v>
      </c>
      <c r="BX1604" s="179">
        <v>0</v>
      </c>
      <c r="BY1604" s="179">
        <v>0</v>
      </c>
      <c r="BZ1604" s="179">
        <v>0</v>
      </c>
      <c r="CA1604" s="179">
        <v>0</v>
      </c>
      <c r="CB1604" s="17">
        <v>0</v>
      </c>
      <c r="CC1604" s="179">
        <v>0</v>
      </c>
      <c r="CD1604" s="179">
        <v>0</v>
      </c>
      <c r="CE1604" s="179">
        <v>1</v>
      </c>
      <c r="CF1604" s="179">
        <v>1</v>
      </c>
      <c r="CG1604" s="179">
        <v>0</v>
      </c>
      <c r="CH1604" s="179">
        <v>0</v>
      </c>
      <c r="CI1604" s="179">
        <v>0</v>
      </c>
      <c r="CJ1604" s="179">
        <v>1</v>
      </c>
      <c r="CK1604" s="179">
        <v>0</v>
      </c>
      <c r="CL1604" s="179">
        <v>1</v>
      </c>
      <c r="CM1604" s="17">
        <v>0</v>
      </c>
      <c r="CX1604" s="33" t="s">
        <v>85</v>
      </c>
    </row>
    <row r="1605" spans="1:102" x14ac:dyDescent="0.25">
      <c r="A1605">
        <v>1604</v>
      </c>
      <c r="B1605">
        <v>102</v>
      </c>
      <c r="C1605" s="24" t="s">
        <v>4394</v>
      </c>
      <c r="D1605" s="12">
        <v>3.8845861352062361</v>
      </c>
      <c r="E1605" s="13">
        <v>0.23657650031706673</v>
      </c>
      <c r="F1605" s="7">
        <v>16.420000000000002</v>
      </c>
      <c r="G1605" s="7">
        <f t="shared" si="455"/>
        <v>3.6480096348891693</v>
      </c>
      <c r="H1605" s="15">
        <f t="shared" si="456"/>
        <v>4.1211626355233024</v>
      </c>
      <c r="I1605" s="11"/>
      <c r="J1605" s="32"/>
      <c r="K1605" s="32"/>
      <c r="L1605" s="8">
        <v>0</v>
      </c>
      <c r="M1605" s="9">
        <v>1</v>
      </c>
      <c r="N1605" s="8">
        <v>0</v>
      </c>
      <c r="O1605" s="9">
        <v>0</v>
      </c>
      <c r="P1605" s="9">
        <v>1</v>
      </c>
      <c r="Q1605" s="9">
        <v>0</v>
      </c>
      <c r="R1605" s="9">
        <v>0</v>
      </c>
      <c r="S1605" s="8">
        <v>38009</v>
      </c>
      <c r="T1605" s="9">
        <v>30</v>
      </c>
      <c r="U1605" s="9">
        <f t="shared" si="457"/>
        <v>37978</v>
      </c>
      <c r="V1605" s="9">
        <f t="shared" si="441"/>
        <v>24</v>
      </c>
      <c r="W1605" s="7">
        <f t="shared" si="458"/>
        <v>6.1310000000000002</v>
      </c>
      <c r="X1605" s="7">
        <v>25.259999999999998</v>
      </c>
      <c r="Y1605" s="9">
        <v>0</v>
      </c>
      <c r="Z1605" s="9">
        <v>1</v>
      </c>
      <c r="AA1605" s="9">
        <v>0</v>
      </c>
      <c r="AB1605" s="9">
        <v>1</v>
      </c>
      <c r="AC1605" s="9">
        <v>0</v>
      </c>
      <c r="AD1605" s="29">
        <v>0</v>
      </c>
      <c r="AE1605" s="187">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183">
        <v>1</v>
      </c>
      <c r="AR1605" s="39">
        <v>0</v>
      </c>
      <c r="AS1605" s="38">
        <f t="shared" si="459"/>
        <v>0.77600000000000002</v>
      </c>
      <c r="AT1605" s="39">
        <v>0.224</v>
      </c>
      <c r="AV1605" s="17"/>
      <c r="AW1605">
        <v>0.65</v>
      </c>
      <c r="AX1605" s="17">
        <v>0.35</v>
      </c>
      <c r="AY1605" s="17" t="s">
        <v>12</v>
      </c>
      <c r="BE1605" s="17"/>
      <c r="BH1605" s="17"/>
      <c r="BK1605" s="24">
        <v>37.152500000000003</v>
      </c>
      <c r="BL1605">
        <v>1</v>
      </c>
      <c r="BM1605">
        <v>0</v>
      </c>
      <c r="BN1605">
        <v>0</v>
      </c>
      <c r="BO1605" s="179">
        <v>0</v>
      </c>
      <c r="BP1605" s="179">
        <v>0</v>
      </c>
      <c r="BQ1605" s="179">
        <v>0</v>
      </c>
      <c r="BR1605" s="179">
        <v>0</v>
      </c>
      <c r="BS1605" s="17">
        <v>0</v>
      </c>
      <c r="BT1605" s="179">
        <v>0</v>
      </c>
      <c r="BU1605" s="179">
        <v>0</v>
      </c>
      <c r="BV1605" s="179">
        <v>0</v>
      </c>
      <c r="BW1605" s="17">
        <v>1</v>
      </c>
      <c r="BX1605" s="179">
        <v>0</v>
      </c>
      <c r="BY1605" s="179">
        <v>0</v>
      </c>
      <c r="BZ1605" s="179">
        <v>0</v>
      </c>
      <c r="CA1605" s="179">
        <v>0</v>
      </c>
      <c r="CB1605" s="17">
        <v>0</v>
      </c>
      <c r="CC1605" s="179">
        <v>0</v>
      </c>
      <c r="CD1605" s="179">
        <v>0</v>
      </c>
      <c r="CE1605" s="179">
        <v>1</v>
      </c>
      <c r="CF1605" s="179">
        <v>1</v>
      </c>
      <c r="CG1605" s="179">
        <v>0</v>
      </c>
      <c r="CH1605" s="179">
        <v>0</v>
      </c>
      <c r="CI1605" s="179">
        <v>0</v>
      </c>
      <c r="CJ1605" s="179">
        <v>1</v>
      </c>
      <c r="CK1605" s="179">
        <v>0</v>
      </c>
      <c r="CL1605" s="179">
        <v>1</v>
      </c>
      <c r="CM1605" s="17">
        <v>0</v>
      </c>
      <c r="CX1605" s="33" t="s">
        <v>85</v>
      </c>
    </row>
    <row r="1606" spans="1:102" x14ac:dyDescent="0.25">
      <c r="A1606">
        <v>1605</v>
      </c>
      <c r="B1606">
        <v>102</v>
      </c>
      <c r="C1606" s="24" t="s">
        <v>4394</v>
      </c>
      <c r="D1606" s="12">
        <v>3.3306254385131684</v>
      </c>
      <c r="E1606" s="13">
        <v>1.0343557262463254</v>
      </c>
      <c r="F1606" s="7">
        <v>3.22</v>
      </c>
      <c r="G1606" s="7">
        <f t="shared" si="455"/>
        <v>2.296269712266843</v>
      </c>
      <c r="H1606" s="15">
        <f t="shared" si="456"/>
        <v>4.3649811647594934</v>
      </c>
      <c r="I1606" s="11"/>
      <c r="J1606" s="32"/>
      <c r="K1606" s="32"/>
      <c r="L1606" s="8">
        <v>0</v>
      </c>
      <c r="M1606" s="9">
        <v>1</v>
      </c>
      <c r="N1606" s="8">
        <v>0</v>
      </c>
      <c r="O1606" s="9">
        <v>0</v>
      </c>
      <c r="P1606" s="9">
        <v>1</v>
      </c>
      <c r="Q1606" s="9">
        <v>0</v>
      </c>
      <c r="R1606" s="9">
        <v>0</v>
      </c>
      <c r="S1606" s="8">
        <v>42718</v>
      </c>
      <c r="T1606" s="9">
        <v>30</v>
      </c>
      <c r="U1606" s="9">
        <f t="shared" si="457"/>
        <v>42687</v>
      </c>
      <c r="V1606" s="9">
        <f t="shared" si="441"/>
        <v>24</v>
      </c>
      <c r="W1606" s="7">
        <f t="shared" si="458"/>
        <v>7.9170000000000007</v>
      </c>
      <c r="X1606" s="7">
        <v>24.265000000000001</v>
      </c>
      <c r="Y1606" s="9">
        <v>0</v>
      </c>
      <c r="Z1606" s="9">
        <v>1</v>
      </c>
      <c r="AA1606" s="9">
        <v>0</v>
      </c>
      <c r="AB1606" s="9">
        <v>1</v>
      </c>
      <c r="AC1606" s="9">
        <v>0</v>
      </c>
      <c r="AD1606" s="29">
        <v>0</v>
      </c>
      <c r="AE1606" s="187">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183">
        <v>1</v>
      </c>
      <c r="AR1606" s="39">
        <v>0</v>
      </c>
      <c r="AS1606" s="38">
        <f t="shared" si="459"/>
        <v>0.65200000000000002</v>
      </c>
      <c r="AT1606" s="39">
        <v>0.34799999999999998</v>
      </c>
      <c r="AV1606" s="17"/>
      <c r="AW1606">
        <v>0.65</v>
      </c>
      <c r="AX1606" s="17">
        <v>0.35</v>
      </c>
      <c r="AY1606" s="17" t="s">
        <v>12</v>
      </c>
      <c r="BE1606" s="17"/>
      <c r="BH1606" s="17"/>
      <c r="BK1606" s="24">
        <v>37.773000000000003</v>
      </c>
      <c r="BL1606">
        <v>1</v>
      </c>
      <c r="BM1606">
        <v>0</v>
      </c>
      <c r="BN1606">
        <v>0</v>
      </c>
      <c r="BO1606" s="179">
        <v>0</v>
      </c>
      <c r="BP1606" s="179">
        <v>0</v>
      </c>
      <c r="BQ1606" s="179">
        <v>0</v>
      </c>
      <c r="BR1606" s="179">
        <v>0</v>
      </c>
      <c r="BS1606" s="17">
        <v>0</v>
      </c>
      <c r="BT1606" s="179">
        <v>0</v>
      </c>
      <c r="BU1606" s="179">
        <v>0</v>
      </c>
      <c r="BV1606" s="179">
        <v>0</v>
      </c>
      <c r="BW1606" s="17">
        <v>1</v>
      </c>
      <c r="BX1606" s="179">
        <v>0</v>
      </c>
      <c r="BY1606" s="179">
        <v>0</v>
      </c>
      <c r="BZ1606" s="179">
        <v>0</v>
      </c>
      <c r="CA1606" s="179">
        <v>0</v>
      </c>
      <c r="CB1606" s="17">
        <v>0</v>
      </c>
      <c r="CC1606" s="179">
        <v>0</v>
      </c>
      <c r="CD1606" s="179">
        <v>0</v>
      </c>
      <c r="CE1606" s="179">
        <v>1</v>
      </c>
      <c r="CF1606" s="179">
        <v>1</v>
      </c>
      <c r="CG1606" s="179">
        <v>0</v>
      </c>
      <c r="CH1606" s="179">
        <v>0</v>
      </c>
      <c r="CI1606" s="179">
        <v>0</v>
      </c>
      <c r="CJ1606" s="179">
        <v>1</v>
      </c>
      <c r="CK1606" s="179">
        <v>0</v>
      </c>
      <c r="CL1606" s="179">
        <v>1</v>
      </c>
      <c r="CM1606" s="17">
        <v>0</v>
      </c>
      <c r="CX1606" s="33" t="s">
        <v>85</v>
      </c>
    </row>
    <row r="1607" spans="1:102" x14ac:dyDescent="0.25">
      <c r="A1607">
        <v>1606</v>
      </c>
      <c r="B1607">
        <v>102</v>
      </c>
      <c r="C1607" s="24" t="s">
        <v>4394</v>
      </c>
      <c r="D1607" s="12">
        <v>3.1802988082814343</v>
      </c>
      <c r="E1607" s="13">
        <v>0.35613648468997028</v>
      </c>
      <c r="F1607" s="7">
        <v>8.93</v>
      </c>
      <c r="G1607" s="7">
        <f t="shared" si="455"/>
        <v>2.8241623235914641</v>
      </c>
      <c r="H1607" s="15">
        <f t="shared" si="456"/>
        <v>3.5364352929714045</v>
      </c>
      <c r="I1607" s="11"/>
      <c r="J1607" s="32"/>
      <c r="K1607" s="32"/>
      <c r="L1607" s="8">
        <v>0</v>
      </c>
      <c r="M1607" s="9">
        <v>1</v>
      </c>
      <c r="N1607" s="8">
        <v>0</v>
      </c>
      <c r="O1607" s="9">
        <v>0</v>
      </c>
      <c r="P1607" s="9">
        <v>1</v>
      </c>
      <c r="Q1607" s="9">
        <v>0</v>
      </c>
      <c r="R1607" s="9">
        <v>0</v>
      </c>
      <c r="S1607" s="8">
        <v>42718</v>
      </c>
      <c r="T1607" s="9">
        <v>30</v>
      </c>
      <c r="U1607" s="9">
        <f t="shared" si="457"/>
        <v>42687</v>
      </c>
      <c r="V1607" s="9">
        <f t="shared" ref="V1607:V1670" si="460">COUNTIF(B:B,B1607)</f>
        <v>24</v>
      </c>
      <c r="W1607" s="7">
        <f t="shared" si="458"/>
        <v>7.9170000000000007</v>
      </c>
      <c r="X1607" s="7">
        <v>24.265000000000001</v>
      </c>
      <c r="Y1607" s="9">
        <v>0</v>
      </c>
      <c r="Z1607" s="9">
        <v>1</v>
      </c>
      <c r="AA1607" s="9">
        <v>0</v>
      </c>
      <c r="AB1607" s="9">
        <v>1</v>
      </c>
      <c r="AC1607" s="9">
        <v>0</v>
      </c>
      <c r="AD1607" s="29">
        <v>0</v>
      </c>
      <c r="AE1607" s="187">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183">
        <v>1</v>
      </c>
      <c r="AR1607" s="39">
        <v>0</v>
      </c>
      <c r="AS1607" s="38">
        <f t="shared" si="459"/>
        <v>0.65200000000000002</v>
      </c>
      <c r="AT1607" s="39">
        <v>0.34799999999999998</v>
      </c>
      <c r="AV1607" s="17"/>
      <c r="AW1607">
        <v>0.65</v>
      </c>
      <c r="AX1607" s="17">
        <v>0.35</v>
      </c>
      <c r="AY1607" s="17" t="s">
        <v>12</v>
      </c>
      <c r="BE1607" s="17"/>
      <c r="BH1607" s="17"/>
      <c r="BK1607" s="24">
        <v>37.773000000000003</v>
      </c>
      <c r="BL1607">
        <v>1</v>
      </c>
      <c r="BM1607">
        <v>0</v>
      </c>
      <c r="BN1607">
        <v>0</v>
      </c>
      <c r="BO1607" s="179">
        <v>0</v>
      </c>
      <c r="BP1607" s="179">
        <v>0</v>
      </c>
      <c r="BQ1607" s="179">
        <v>0</v>
      </c>
      <c r="BR1607" s="179">
        <v>0</v>
      </c>
      <c r="BS1607" s="17">
        <v>0</v>
      </c>
      <c r="BT1607" s="179">
        <v>0</v>
      </c>
      <c r="BU1607" s="179">
        <v>0</v>
      </c>
      <c r="BV1607" s="179">
        <v>0</v>
      </c>
      <c r="BW1607" s="17">
        <v>1</v>
      </c>
      <c r="BX1607" s="179">
        <v>0</v>
      </c>
      <c r="BY1607" s="179">
        <v>0</v>
      </c>
      <c r="BZ1607" s="179">
        <v>0</v>
      </c>
      <c r="CA1607" s="179">
        <v>0</v>
      </c>
      <c r="CB1607" s="17">
        <v>0</v>
      </c>
      <c r="CC1607" s="179">
        <v>0</v>
      </c>
      <c r="CD1607" s="179">
        <v>0</v>
      </c>
      <c r="CE1607" s="179">
        <v>1</v>
      </c>
      <c r="CF1607" s="179">
        <v>1</v>
      </c>
      <c r="CG1607" s="179">
        <v>0</v>
      </c>
      <c r="CH1607" s="179">
        <v>0</v>
      </c>
      <c r="CI1607" s="179">
        <v>0</v>
      </c>
      <c r="CJ1607" s="179">
        <v>1</v>
      </c>
      <c r="CK1607" s="179">
        <v>0</v>
      </c>
      <c r="CL1607" s="179">
        <v>1</v>
      </c>
      <c r="CM1607" s="17">
        <v>0</v>
      </c>
      <c r="CX1607" s="33" t="s">
        <v>85</v>
      </c>
    </row>
    <row r="1608" spans="1:102" x14ac:dyDescent="0.25">
      <c r="A1608">
        <v>1607</v>
      </c>
      <c r="B1608">
        <v>102</v>
      </c>
      <c r="C1608" s="24" t="s">
        <v>4394</v>
      </c>
      <c r="D1608" s="12">
        <v>4.0794277721678318</v>
      </c>
      <c r="E1608" s="13">
        <v>0.24501067700707702</v>
      </c>
      <c r="F1608" s="7">
        <v>16.649999999999999</v>
      </c>
      <c r="G1608" s="7">
        <f t="shared" si="455"/>
        <v>3.834417095160755</v>
      </c>
      <c r="H1608" s="15">
        <f t="shared" si="456"/>
        <v>4.3244384491749086</v>
      </c>
      <c r="I1608" s="11"/>
      <c r="J1608" s="32"/>
      <c r="K1608" s="32"/>
      <c r="L1608" s="8">
        <v>0</v>
      </c>
      <c r="M1608" s="9">
        <v>1</v>
      </c>
      <c r="N1608" s="8">
        <v>0</v>
      </c>
      <c r="O1608" s="9">
        <v>0</v>
      </c>
      <c r="P1608" s="9">
        <v>1</v>
      </c>
      <c r="Q1608" s="9">
        <v>0</v>
      </c>
      <c r="R1608" s="9">
        <v>0</v>
      </c>
      <c r="S1608" s="8">
        <v>42718</v>
      </c>
      <c r="T1608" s="9">
        <v>30</v>
      </c>
      <c r="U1608" s="9">
        <f t="shared" si="457"/>
        <v>42687</v>
      </c>
      <c r="V1608" s="9">
        <f t="shared" si="460"/>
        <v>24</v>
      </c>
      <c r="W1608" s="7">
        <f t="shared" si="458"/>
        <v>7.9170000000000007</v>
      </c>
      <c r="X1608" s="7">
        <v>24.265000000000001</v>
      </c>
      <c r="Y1608" s="9">
        <v>0</v>
      </c>
      <c r="Z1608" s="9">
        <v>1</v>
      </c>
      <c r="AA1608" s="9">
        <v>0</v>
      </c>
      <c r="AB1608" s="9">
        <v>1</v>
      </c>
      <c r="AC1608" s="9">
        <v>0</v>
      </c>
      <c r="AD1608" s="29">
        <v>0</v>
      </c>
      <c r="AE1608" s="187">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183">
        <v>1</v>
      </c>
      <c r="AR1608" s="39">
        <v>0</v>
      </c>
      <c r="AS1608" s="38">
        <f t="shared" si="459"/>
        <v>0.65200000000000002</v>
      </c>
      <c r="AT1608" s="39">
        <v>0.34799999999999998</v>
      </c>
      <c r="AV1608" s="17"/>
      <c r="AW1608">
        <v>0.65</v>
      </c>
      <c r="AX1608" s="17">
        <v>0.35</v>
      </c>
      <c r="AY1608" s="17" t="s">
        <v>12</v>
      </c>
      <c r="BE1608" s="17"/>
      <c r="BH1608" s="17"/>
      <c r="BK1608" s="24">
        <v>37.773000000000003</v>
      </c>
      <c r="BL1608">
        <v>1</v>
      </c>
      <c r="BM1608">
        <v>0</v>
      </c>
      <c r="BN1608">
        <v>0</v>
      </c>
      <c r="BO1608" s="179">
        <v>0</v>
      </c>
      <c r="BP1608" s="179">
        <v>0</v>
      </c>
      <c r="BQ1608" s="179">
        <v>0</v>
      </c>
      <c r="BR1608" s="179">
        <v>0</v>
      </c>
      <c r="BS1608" s="17">
        <v>0</v>
      </c>
      <c r="BT1608" s="179">
        <v>0</v>
      </c>
      <c r="BU1608" s="179">
        <v>0</v>
      </c>
      <c r="BV1608" s="179">
        <v>0</v>
      </c>
      <c r="BW1608" s="17">
        <v>1</v>
      </c>
      <c r="BX1608" s="179">
        <v>0</v>
      </c>
      <c r="BY1608" s="179">
        <v>0</v>
      </c>
      <c r="BZ1608" s="179">
        <v>0</v>
      </c>
      <c r="CA1608" s="179">
        <v>0</v>
      </c>
      <c r="CB1608" s="17">
        <v>0</v>
      </c>
      <c r="CC1608" s="179">
        <v>0</v>
      </c>
      <c r="CD1608" s="179">
        <v>0</v>
      </c>
      <c r="CE1608" s="179">
        <v>1</v>
      </c>
      <c r="CF1608" s="179">
        <v>1</v>
      </c>
      <c r="CG1608" s="179">
        <v>0</v>
      </c>
      <c r="CH1608" s="179">
        <v>0</v>
      </c>
      <c r="CI1608" s="179">
        <v>0</v>
      </c>
      <c r="CJ1608" s="179">
        <v>1</v>
      </c>
      <c r="CK1608" s="179">
        <v>0</v>
      </c>
      <c r="CL1608" s="179">
        <v>1</v>
      </c>
      <c r="CM1608" s="17">
        <v>0</v>
      </c>
      <c r="CX1608" s="33" t="s">
        <v>85</v>
      </c>
    </row>
    <row r="1609" spans="1:102" x14ac:dyDescent="0.25">
      <c r="A1609">
        <v>1608</v>
      </c>
      <c r="B1609">
        <v>102</v>
      </c>
      <c r="C1609" s="24" t="s">
        <v>4394</v>
      </c>
      <c r="D1609" s="12">
        <v>3.3306254385131684</v>
      </c>
      <c r="E1609" s="13">
        <v>0.93034230126066153</v>
      </c>
      <c r="F1609" s="7">
        <v>3.58</v>
      </c>
      <c r="G1609" s="7">
        <f t="shared" si="455"/>
        <v>2.4002831372525071</v>
      </c>
      <c r="H1609" s="15">
        <f t="shared" si="456"/>
        <v>4.2609677397738297</v>
      </c>
      <c r="I1609" s="11"/>
      <c r="J1609" s="32"/>
      <c r="K1609" s="32"/>
      <c r="L1609" s="8">
        <v>0</v>
      </c>
      <c r="M1609" s="9">
        <v>1</v>
      </c>
      <c r="N1609" s="8">
        <v>0</v>
      </c>
      <c r="O1609" s="9">
        <v>0</v>
      </c>
      <c r="P1609" s="9">
        <v>1</v>
      </c>
      <c r="Q1609" s="9">
        <v>0</v>
      </c>
      <c r="R1609" s="9">
        <v>0</v>
      </c>
      <c r="S1609" s="8">
        <v>38009</v>
      </c>
      <c r="T1609" s="9">
        <v>30</v>
      </c>
      <c r="U1609" s="9">
        <f t="shared" si="457"/>
        <v>37978</v>
      </c>
      <c r="V1609" s="9">
        <f t="shared" si="460"/>
        <v>24</v>
      </c>
      <c r="W1609" s="7">
        <f t="shared" si="458"/>
        <v>6.1310000000000002</v>
      </c>
      <c r="X1609" s="7">
        <v>25.259999999999998</v>
      </c>
      <c r="Y1609" s="9">
        <v>0</v>
      </c>
      <c r="Z1609" s="9">
        <v>1</v>
      </c>
      <c r="AA1609" s="9">
        <v>0</v>
      </c>
      <c r="AB1609" s="9">
        <v>1</v>
      </c>
      <c r="AC1609" s="9">
        <v>0</v>
      </c>
      <c r="AD1609" s="29">
        <v>0</v>
      </c>
      <c r="AE1609" s="187">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183">
        <v>1</v>
      </c>
      <c r="AR1609" s="39">
        <v>0</v>
      </c>
      <c r="AS1609" s="38">
        <f t="shared" si="459"/>
        <v>0.77600000000000002</v>
      </c>
      <c r="AT1609" s="39">
        <v>0.224</v>
      </c>
      <c r="AV1609" s="17"/>
      <c r="AW1609">
        <v>0.65</v>
      </c>
      <c r="AX1609" s="17">
        <v>0.35</v>
      </c>
      <c r="AY1609" s="17" t="s">
        <v>12</v>
      </c>
      <c r="BE1609" s="17"/>
      <c r="BH1609" s="17"/>
      <c r="BK1609" s="24">
        <v>37.152500000000003</v>
      </c>
      <c r="BL1609">
        <v>1</v>
      </c>
      <c r="BM1609">
        <v>0</v>
      </c>
      <c r="BN1609">
        <v>0</v>
      </c>
      <c r="BO1609" s="179">
        <v>0</v>
      </c>
      <c r="BP1609" s="179">
        <v>0</v>
      </c>
      <c r="BQ1609" s="179">
        <v>0</v>
      </c>
      <c r="BR1609" s="179">
        <v>0</v>
      </c>
      <c r="BS1609" s="17">
        <v>0</v>
      </c>
      <c r="BT1609" s="179">
        <v>0</v>
      </c>
      <c r="BU1609" s="179">
        <v>0</v>
      </c>
      <c r="BV1609" s="179">
        <v>0</v>
      </c>
      <c r="BW1609" s="17">
        <v>1</v>
      </c>
      <c r="BX1609" s="179">
        <v>0</v>
      </c>
      <c r="BY1609" s="179">
        <v>0</v>
      </c>
      <c r="BZ1609" s="179">
        <v>0</v>
      </c>
      <c r="CA1609" s="179">
        <v>0</v>
      </c>
      <c r="CB1609" s="17">
        <v>0</v>
      </c>
      <c r="CC1609" s="179">
        <v>0</v>
      </c>
      <c r="CD1609" s="179">
        <v>0</v>
      </c>
      <c r="CE1609" s="179">
        <v>1</v>
      </c>
      <c r="CF1609" s="179">
        <v>1</v>
      </c>
      <c r="CG1609" s="179">
        <v>0</v>
      </c>
      <c r="CH1609" s="179">
        <v>0</v>
      </c>
      <c r="CI1609" s="179">
        <v>0</v>
      </c>
      <c r="CJ1609" s="179">
        <v>1</v>
      </c>
      <c r="CK1609" s="179">
        <v>0</v>
      </c>
      <c r="CL1609" s="179">
        <v>1</v>
      </c>
      <c r="CM1609" s="17">
        <v>0</v>
      </c>
      <c r="CX1609" s="33" t="s">
        <v>85</v>
      </c>
    </row>
    <row r="1610" spans="1:102" x14ac:dyDescent="0.25">
      <c r="A1610">
        <v>1609</v>
      </c>
      <c r="B1610">
        <v>102</v>
      </c>
      <c r="C1610" s="24" t="s">
        <v>4394</v>
      </c>
      <c r="D1610" s="12">
        <v>3.0793646026850752</v>
      </c>
      <c r="E1610" s="13">
        <v>0.48878803217223415</v>
      </c>
      <c r="F1610" s="7">
        <v>6.3</v>
      </c>
      <c r="G1610" s="7">
        <f t="shared" si="455"/>
        <v>2.590576570512841</v>
      </c>
      <c r="H1610" s="15">
        <f t="shared" si="456"/>
        <v>3.5681526348573094</v>
      </c>
      <c r="I1610" s="11"/>
      <c r="J1610" s="32"/>
      <c r="K1610" s="32"/>
      <c r="L1610" s="8">
        <v>0</v>
      </c>
      <c r="M1610" s="9">
        <v>1</v>
      </c>
      <c r="N1610" s="8">
        <v>0</v>
      </c>
      <c r="O1610" s="9">
        <v>0</v>
      </c>
      <c r="P1610" s="9">
        <v>1</v>
      </c>
      <c r="Q1610" s="9">
        <v>0</v>
      </c>
      <c r="R1610" s="9">
        <v>0</v>
      </c>
      <c r="S1610" s="8">
        <v>38009</v>
      </c>
      <c r="T1610" s="9">
        <v>30</v>
      </c>
      <c r="U1610" s="9">
        <f t="shared" si="457"/>
        <v>37978</v>
      </c>
      <c r="V1610" s="9">
        <f t="shared" si="460"/>
        <v>24</v>
      </c>
      <c r="W1610" s="7">
        <f t="shared" si="458"/>
        <v>6.1310000000000002</v>
      </c>
      <c r="X1610" s="7">
        <v>25.259999999999998</v>
      </c>
      <c r="Y1610" s="9">
        <v>0</v>
      </c>
      <c r="Z1610" s="9">
        <v>1</v>
      </c>
      <c r="AA1610" s="9">
        <v>0</v>
      </c>
      <c r="AB1610" s="9">
        <v>1</v>
      </c>
      <c r="AC1610" s="9">
        <v>0</v>
      </c>
      <c r="AD1610" s="29">
        <v>0</v>
      </c>
      <c r="AE1610" s="187">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183">
        <v>1</v>
      </c>
      <c r="AR1610" s="39">
        <v>0</v>
      </c>
      <c r="AS1610" s="38">
        <f t="shared" si="459"/>
        <v>0.77600000000000002</v>
      </c>
      <c r="AT1610" s="39">
        <v>0.224</v>
      </c>
      <c r="AV1610" s="17"/>
      <c r="AW1610">
        <v>0.65</v>
      </c>
      <c r="AX1610" s="17">
        <v>0.35</v>
      </c>
      <c r="AY1610" s="17" t="s">
        <v>12</v>
      </c>
      <c r="BE1610" s="17"/>
      <c r="BH1610" s="17"/>
      <c r="BK1610" s="24">
        <v>37.152500000000003</v>
      </c>
      <c r="BL1610">
        <v>1</v>
      </c>
      <c r="BM1610">
        <v>0</v>
      </c>
      <c r="BN1610">
        <v>0</v>
      </c>
      <c r="BO1610" s="179">
        <v>0</v>
      </c>
      <c r="BP1610" s="179">
        <v>0</v>
      </c>
      <c r="BQ1610" s="179">
        <v>0</v>
      </c>
      <c r="BR1610" s="179">
        <v>0</v>
      </c>
      <c r="BS1610" s="17">
        <v>0</v>
      </c>
      <c r="BT1610" s="179">
        <v>0</v>
      </c>
      <c r="BU1610" s="179">
        <v>0</v>
      </c>
      <c r="BV1610" s="179">
        <v>0</v>
      </c>
      <c r="BW1610" s="17">
        <v>1</v>
      </c>
      <c r="BX1610" s="179">
        <v>0</v>
      </c>
      <c r="BY1610" s="179">
        <v>0</v>
      </c>
      <c r="BZ1610" s="179">
        <v>0</v>
      </c>
      <c r="CA1610" s="179">
        <v>0</v>
      </c>
      <c r="CB1610" s="17">
        <v>0</v>
      </c>
      <c r="CC1610" s="179">
        <v>0</v>
      </c>
      <c r="CD1610" s="179">
        <v>0</v>
      </c>
      <c r="CE1610" s="179">
        <v>1</v>
      </c>
      <c r="CF1610" s="179">
        <v>1</v>
      </c>
      <c r="CG1610" s="179">
        <v>0</v>
      </c>
      <c r="CH1610" s="179">
        <v>0</v>
      </c>
      <c r="CI1610" s="179">
        <v>0</v>
      </c>
      <c r="CJ1610" s="179">
        <v>1</v>
      </c>
      <c r="CK1610" s="179">
        <v>0</v>
      </c>
      <c r="CL1610" s="179">
        <v>1</v>
      </c>
      <c r="CM1610" s="17">
        <v>0</v>
      </c>
      <c r="CX1610" s="33" t="s">
        <v>85</v>
      </c>
    </row>
    <row r="1611" spans="1:102" x14ac:dyDescent="0.25">
      <c r="A1611">
        <v>1610</v>
      </c>
      <c r="B1611">
        <v>102</v>
      </c>
      <c r="C1611" s="24" t="s">
        <v>4394</v>
      </c>
      <c r="D1611" s="12">
        <v>3.8029468817579959</v>
      </c>
      <c r="E1611" s="13">
        <v>0.31638493192662198</v>
      </c>
      <c r="F1611" s="7">
        <v>12.02</v>
      </c>
      <c r="G1611" s="7">
        <f t="shared" si="455"/>
        <v>3.486561949831374</v>
      </c>
      <c r="H1611" s="15">
        <f t="shared" si="456"/>
        <v>4.1193318136846182</v>
      </c>
      <c r="I1611" s="11"/>
      <c r="J1611" s="32"/>
      <c r="K1611" s="32"/>
      <c r="L1611" s="8">
        <v>0</v>
      </c>
      <c r="M1611" s="9">
        <v>1</v>
      </c>
      <c r="N1611" s="8">
        <v>0</v>
      </c>
      <c r="O1611" s="9">
        <v>0</v>
      </c>
      <c r="P1611" s="9">
        <v>1</v>
      </c>
      <c r="Q1611" s="9">
        <v>0</v>
      </c>
      <c r="R1611" s="9">
        <v>0</v>
      </c>
      <c r="S1611" s="8">
        <v>38009</v>
      </c>
      <c r="T1611" s="9">
        <v>30</v>
      </c>
      <c r="U1611" s="9">
        <f t="shared" si="457"/>
        <v>37978</v>
      </c>
      <c r="V1611" s="9">
        <f t="shared" si="460"/>
        <v>24</v>
      </c>
      <c r="W1611" s="7">
        <f t="shared" si="458"/>
        <v>6.1310000000000002</v>
      </c>
      <c r="X1611" s="7">
        <v>25.259999999999998</v>
      </c>
      <c r="Y1611" s="9">
        <v>0</v>
      </c>
      <c r="Z1611" s="9">
        <v>1</v>
      </c>
      <c r="AA1611" s="9">
        <v>0</v>
      </c>
      <c r="AB1611" s="9">
        <v>1</v>
      </c>
      <c r="AC1611" s="9">
        <v>0</v>
      </c>
      <c r="AD1611" s="29">
        <v>0</v>
      </c>
      <c r="AE1611" s="187">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183">
        <v>1</v>
      </c>
      <c r="AR1611" s="39">
        <v>0</v>
      </c>
      <c r="AS1611" s="38">
        <f t="shared" si="459"/>
        <v>0.77600000000000002</v>
      </c>
      <c r="AT1611" s="39">
        <v>0.224</v>
      </c>
      <c r="AV1611" s="17"/>
      <c r="AW1611">
        <v>0.65</v>
      </c>
      <c r="AX1611" s="17">
        <v>0.35</v>
      </c>
      <c r="AY1611" s="17" t="s">
        <v>12</v>
      </c>
      <c r="BE1611" s="17"/>
      <c r="BH1611" s="17"/>
      <c r="BK1611" s="24">
        <v>37.152500000000003</v>
      </c>
      <c r="BL1611">
        <v>1</v>
      </c>
      <c r="BM1611">
        <v>0</v>
      </c>
      <c r="BN1611">
        <v>0</v>
      </c>
      <c r="BO1611" s="179">
        <v>0</v>
      </c>
      <c r="BP1611" s="179">
        <v>0</v>
      </c>
      <c r="BQ1611" s="179">
        <v>0</v>
      </c>
      <c r="BR1611" s="179">
        <v>0</v>
      </c>
      <c r="BS1611" s="17">
        <v>0</v>
      </c>
      <c r="BT1611" s="179">
        <v>0</v>
      </c>
      <c r="BU1611" s="179">
        <v>0</v>
      </c>
      <c r="BV1611" s="179">
        <v>0</v>
      </c>
      <c r="BW1611" s="17">
        <v>1</v>
      </c>
      <c r="BX1611" s="179">
        <v>0</v>
      </c>
      <c r="BY1611" s="179">
        <v>0</v>
      </c>
      <c r="BZ1611" s="179">
        <v>0</v>
      </c>
      <c r="CA1611" s="179">
        <v>0</v>
      </c>
      <c r="CB1611" s="17">
        <v>0</v>
      </c>
      <c r="CC1611" s="179">
        <v>0</v>
      </c>
      <c r="CD1611" s="179">
        <v>0</v>
      </c>
      <c r="CE1611" s="179">
        <v>1</v>
      </c>
      <c r="CF1611" s="179">
        <v>1</v>
      </c>
      <c r="CG1611" s="179">
        <v>0</v>
      </c>
      <c r="CH1611" s="179">
        <v>0</v>
      </c>
      <c r="CI1611" s="179">
        <v>0</v>
      </c>
      <c r="CJ1611" s="179">
        <v>1</v>
      </c>
      <c r="CK1611" s="179">
        <v>0</v>
      </c>
      <c r="CL1611" s="179">
        <v>1</v>
      </c>
      <c r="CM1611" s="17">
        <v>0</v>
      </c>
      <c r="CX1611" s="33" t="s">
        <v>85</v>
      </c>
    </row>
    <row r="1612" spans="1:102" x14ac:dyDescent="0.25">
      <c r="A1612">
        <v>1611</v>
      </c>
      <c r="B1612">
        <v>102</v>
      </c>
      <c r="C1612" s="24" t="s">
        <v>4394</v>
      </c>
      <c r="D1612" s="12">
        <v>3.7137289336648172</v>
      </c>
      <c r="E1612" s="13">
        <v>1.101996716221014</v>
      </c>
      <c r="F1612" s="7">
        <v>3.37</v>
      </c>
      <c r="G1612" s="7">
        <f t="shared" si="455"/>
        <v>2.6117322174438033</v>
      </c>
      <c r="H1612" s="15">
        <f t="shared" si="456"/>
        <v>4.815725649885831</v>
      </c>
      <c r="I1612" s="11"/>
      <c r="J1612" s="32"/>
      <c r="K1612" s="32"/>
      <c r="L1612" s="8">
        <v>0</v>
      </c>
      <c r="M1612" s="9">
        <v>1</v>
      </c>
      <c r="N1612" s="8">
        <v>0</v>
      </c>
      <c r="O1612" s="9">
        <v>0</v>
      </c>
      <c r="P1612" s="9">
        <v>1</v>
      </c>
      <c r="Q1612" s="9">
        <v>0</v>
      </c>
      <c r="R1612" s="9">
        <v>0</v>
      </c>
      <c r="S1612" s="8">
        <v>42718</v>
      </c>
      <c r="T1612" s="9">
        <v>30</v>
      </c>
      <c r="U1612" s="9">
        <f t="shared" si="457"/>
        <v>42687</v>
      </c>
      <c r="V1612" s="9">
        <f t="shared" si="460"/>
        <v>24</v>
      </c>
      <c r="W1612" s="7">
        <f t="shared" si="458"/>
        <v>7.9170000000000007</v>
      </c>
      <c r="X1612" s="7">
        <v>24.265000000000001</v>
      </c>
      <c r="Y1612" s="9">
        <v>0</v>
      </c>
      <c r="Z1612" s="9">
        <v>1</v>
      </c>
      <c r="AA1612" s="9">
        <v>0</v>
      </c>
      <c r="AB1612" s="9">
        <v>1</v>
      </c>
      <c r="AC1612" s="9">
        <v>0</v>
      </c>
      <c r="AD1612" s="29">
        <v>0</v>
      </c>
      <c r="AE1612" s="187">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183">
        <v>1</v>
      </c>
      <c r="AR1612" s="39">
        <v>0</v>
      </c>
      <c r="AS1612" s="38">
        <f t="shared" si="459"/>
        <v>0.65200000000000002</v>
      </c>
      <c r="AT1612" s="39">
        <v>0.34799999999999998</v>
      </c>
      <c r="AV1612" s="17"/>
      <c r="AW1612">
        <v>0.65</v>
      </c>
      <c r="AX1612" s="17">
        <v>0.35</v>
      </c>
      <c r="AY1612" s="17" t="s">
        <v>12</v>
      </c>
      <c r="BE1612" s="17"/>
      <c r="BH1612" s="17"/>
      <c r="BK1612" s="24">
        <v>37.773000000000003</v>
      </c>
      <c r="BL1612">
        <v>1</v>
      </c>
      <c r="BM1612">
        <v>0</v>
      </c>
      <c r="BN1612">
        <v>0</v>
      </c>
      <c r="BO1612" s="179">
        <v>0</v>
      </c>
      <c r="BP1612" s="179">
        <v>0</v>
      </c>
      <c r="BQ1612" s="179">
        <v>0</v>
      </c>
      <c r="BR1612" s="179">
        <v>0</v>
      </c>
      <c r="BS1612" s="17">
        <v>0</v>
      </c>
      <c r="BT1612" s="179">
        <v>0</v>
      </c>
      <c r="BU1612" s="179">
        <v>0</v>
      </c>
      <c r="BV1612" s="179">
        <v>0</v>
      </c>
      <c r="BW1612" s="17">
        <v>1</v>
      </c>
      <c r="BX1612" s="179">
        <v>0</v>
      </c>
      <c r="BY1612" s="179">
        <v>0</v>
      </c>
      <c r="BZ1612" s="179">
        <v>0</v>
      </c>
      <c r="CA1612" s="179">
        <v>0</v>
      </c>
      <c r="CB1612" s="17">
        <v>0</v>
      </c>
      <c r="CC1612" s="179">
        <v>0</v>
      </c>
      <c r="CD1612" s="179">
        <v>0</v>
      </c>
      <c r="CE1612" s="179">
        <v>1</v>
      </c>
      <c r="CF1612" s="179">
        <v>1</v>
      </c>
      <c r="CG1612" s="179">
        <v>0</v>
      </c>
      <c r="CH1612" s="179">
        <v>0</v>
      </c>
      <c r="CI1612" s="179">
        <v>0</v>
      </c>
      <c r="CJ1612" s="179">
        <v>1</v>
      </c>
      <c r="CK1612" s="179">
        <v>0</v>
      </c>
      <c r="CL1612" s="179">
        <v>1</v>
      </c>
      <c r="CM1612" s="17">
        <v>0</v>
      </c>
      <c r="CX1612" s="33" t="s">
        <v>85</v>
      </c>
    </row>
    <row r="1613" spans="1:102" x14ac:dyDescent="0.25">
      <c r="A1613">
        <v>1612</v>
      </c>
      <c r="B1613">
        <v>102</v>
      </c>
      <c r="C1613" s="24" t="s">
        <v>4394</v>
      </c>
      <c r="D1613" s="12">
        <v>3.6243564068232814</v>
      </c>
      <c r="E1613" s="13">
        <v>0.40953179738116174</v>
      </c>
      <c r="F1613" s="7">
        <v>8.85</v>
      </c>
      <c r="G1613" s="7">
        <f t="shared" si="455"/>
        <v>3.2148246094421196</v>
      </c>
      <c r="H1613" s="15">
        <f t="shared" si="456"/>
        <v>4.0338882042044428</v>
      </c>
      <c r="I1613" s="11"/>
      <c r="J1613" s="32"/>
      <c r="K1613" s="32"/>
      <c r="L1613" s="8">
        <v>0</v>
      </c>
      <c r="M1613" s="9">
        <v>1</v>
      </c>
      <c r="N1613" s="8">
        <v>0</v>
      </c>
      <c r="O1613" s="9">
        <v>0</v>
      </c>
      <c r="P1613" s="9">
        <v>1</v>
      </c>
      <c r="Q1613" s="9">
        <v>0</v>
      </c>
      <c r="R1613" s="9">
        <v>0</v>
      </c>
      <c r="S1613" s="8">
        <v>42718</v>
      </c>
      <c r="T1613" s="9">
        <v>30</v>
      </c>
      <c r="U1613" s="9">
        <f t="shared" si="457"/>
        <v>42687</v>
      </c>
      <c r="V1613" s="9">
        <f t="shared" si="460"/>
        <v>24</v>
      </c>
      <c r="W1613" s="7">
        <f t="shared" si="458"/>
        <v>7.9170000000000007</v>
      </c>
      <c r="X1613" s="7">
        <v>24.265000000000001</v>
      </c>
      <c r="Y1613" s="9">
        <v>0</v>
      </c>
      <c r="Z1613" s="9">
        <v>1</v>
      </c>
      <c r="AA1613" s="9">
        <v>0</v>
      </c>
      <c r="AB1613" s="9">
        <v>1</v>
      </c>
      <c r="AC1613" s="9">
        <v>0</v>
      </c>
      <c r="AD1613" s="29">
        <v>0</v>
      </c>
      <c r="AE1613" s="187">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183">
        <v>1</v>
      </c>
      <c r="AR1613" s="39">
        <v>0</v>
      </c>
      <c r="AS1613" s="38">
        <f t="shared" si="459"/>
        <v>0.65200000000000002</v>
      </c>
      <c r="AT1613" s="39">
        <v>0.34799999999999998</v>
      </c>
      <c r="AV1613" s="17"/>
      <c r="AW1613">
        <v>0.65</v>
      </c>
      <c r="AX1613" s="17">
        <v>0.35</v>
      </c>
      <c r="AY1613" s="17" t="s">
        <v>12</v>
      </c>
      <c r="BE1613" s="17"/>
      <c r="BH1613" s="17"/>
      <c r="BK1613" s="24">
        <v>37.773000000000003</v>
      </c>
      <c r="BL1613">
        <v>1</v>
      </c>
      <c r="BM1613">
        <v>0</v>
      </c>
      <c r="BN1613">
        <v>0</v>
      </c>
      <c r="BO1613" s="179">
        <v>0</v>
      </c>
      <c r="BP1613" s="179">
        <v>0</v>
      </c>
      <c r="BQ1613" s="179">
        <v>0</v>
      </c>
      <c r="BR1613" s="179">
        <v>0</v>
      </c>
      <c r="BS1613" s="17">
        <v>0</v>
      </c>
      <c r="BT1613" s="179">
        <v>0</v>
      </c>
      <c r="BU1613" s="179">
        <v>0</v>
      </c>
      <c r="BV1613" s="179">
        <v>0</v>
      </c>
      <c r="BW1613" s="17">
        <v>1</v>
      </c>
      <c r="BX1613" s="179">
        <v>0</v>
      </c>
      <c r="BY1613" s="179">
        <v>0</v>
      </c>
      <c r="BZ1613" s="179">
        <v>0</v>
      </c>
      <c r="CA1613" s="179">
        <v>0</v>
      </c>
      <c r="CB1613" s="17">
        <v>0</v>
      </c>
      <c r="CC1613" s="179">
        <v>0</v>
      </c>
      <c r="CD1613" s="179">
        <v>0</v>
      </c>
      <c r="CE1613" s="179">
        <v>1</v>
      </c>
      <c r="CF1613" s="179">
        <v>1</v>
      </c>
      <c r="CG1613" s="179">
        <v>0</v>
      </c>
      <c r="CH1613" s="179">
        <v>0</v>
      </c>
      <c r="CI1613" s="179">
        <v>0</v>
      </c>
      <c r="CJ1613" s="179">
        <v>1</v>
      </c>
      <c r="CK1613" s="179">
        <v>0</v>
      </c>
      <c r="CL1613" s="179">
        <v>1</v>
      </c>
      <c r="CM1613" s="17">
        <v>0</v>
      </c>
      <c r="CX1613" s="33" t="s">
        <v>85</v>
      </c>
    </row>
    <row r="1614" spans="1:102" x14ac:dyDescent="0.25">
      <c r="A1614">
        <v>1613</v>
      </c>
      <c r="B1614">
        <v>102</v>
      </c>
      <c r="C1614" s="24" t="s">
        <v>4394</v>
      </c>
      <c r="D1614" s="12">
        <v>4.2522344359378073</v>
      </c>
      <c r="E1614" s="13">
        <v>0.34571011674291113</v>
      </c>
      <c r="F1614" s="7">
        <v>12.3</v>
      </c>
      <c r="G1614" s="7">
        <f t="shared" si="455"/>
        <v>3.906524319194896</v>
      </c>
      <c r="H1614" s="15">
        <f t="shared" si="456"/>
        <v>4.5979445526807181</v>
      </c>
      <c r="I1614" s="11"/>
      <c r="J1614" s="32"/>
      <c r="K1614" s="32"/>
      <c r="L1614" s="8">
        <v>0</v>
      </c>
      <c r="M1614" s="9">
        <v>1</v>
      </c>
      <c r="N1614" s="8">
        <v>0</v>
      </c>
      <c r="O1614" s="9">
        <v>0</v>
      </c>
      <c r="P1614" s="9">
        <v>1</v>
      </c>
      <c r="Q1614" s="9">
        <v>0</v>
      </c>
      <c r="R1614" s="9">
        <v>0</v>
      </c>
      <c r="S1614" s="8">
        <v>42718</v>
      </c>
      <c r="T1614" s="9">
        <v>30</v>
      </c>
      <c r="U1614" s="9">
        <f t="shared" si="457"/>
        <v>42687</v>
      </c>
      <c r="V1614" s="9">
        <f t="shared" si="460"/>
        <v>24</v>
      </c>
      <c r="W1614" s="7">
        <f t="shared" si="458"/>
        <v>7.9170000000000007</v>
      </c>
      <c r="X1614" s="7">
        <v>24.265000000000001</v>
      </c>
      <c r="Y1614" s="9">
        <v>0</v>
      </c>
      <c r="Z1614" s="9">
        <v>1</v>
      </c>
      <c r="AA1614" s="9">
        <v>0</v>
      </c>
      <c r="AB1614" s="9">
        <v>1</v>
      </c>
      <c r="AC1614" s="9">
        <v>0</v>
      </c>
      <c r="AD1614" s="29">
        <v>0</v>
      </c>
      <c r="AE1614" s="187">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183">
        <v>1</v>
      </c>
      <c r="AR1614" s="39">
        <v>0</v>
      </c>
      <c r="AS1614" s="38">
        <f t="shared" si="459"/>
        <v>0.65200000000000002</v>
      </c>
      <c r="AT1614" s="39">
        <v>0.34799999999999998</v>
      </c>
      <c r="AV1614" s="17"/>
      <c r="AW1614">
        <v>0.65</v>
      </c>
      <c r="AX1614" s="17">
        <v>0.35</v>
      </c>
      <c r="AY1614" s="17" t="s">
        <v>12</v>
      </c>
      <c r="BE1614" s="17"/>
      <c r="BH1614" s="17"/>
      <c r="BK1614" s="24">
        <v>37.773000000000003</v>
      </c>
      <c r="BL1614">
        <v>1</v>
      </c>
      <c r="BM1614">
        <v>0</v>
      </c>
      <c r="BN1614">
        <v>0</v>
      </c>
      <c r="BO1614" s="179">
        <v>0</v>
      </c>
      <c r="BP1614" s="179">
        <v>0</v>
      </c>
      <c r="BQ1614" s="179">
        <v>0</v>
      </c>
      <c r="BR1614" s="179">
        <v>0</v>
      </c>
      <c r="BS1614" s="17">
        <v>0</v>
      </c>
      <c r="BT1614" s="179">
        <v>0</v>
      </c>
      <c r="BU1614" s="179">
        <v>0</v>
      </c>
      <c r="BV1614" s="179">
        <v>0</v>
      </c>
      <c r="BW1614" s="17">
        <v>1</v>
      </c>
      <c r="BX1614" s="179">
        <v>0</v>
      </c>
      <c r="BY1614" s="179">
        <v>0</v>
      </c>
      <c r="BZ1614" s="179">
        <v>0</v>
      </c>
      <c r="CA1614" s="179">
        <v>0</v>
      </c>
      <c r="CB1614" s="17">
        <v>0</v>
      </c>
      <c r="CC1614" s="179">
        <v>0</v>
      </c>
      <c r="CD1614" s="179">
        <v>0</v>
      </c>
      <c r="CE1614" s="179">
        <v>1</v>
      </c>
      <c r="CF1614" s="179">
        <v>1</v>
      </c>
      <c r="CG1614" s="179">
        <v>0</v>
      </c>
      <c r="CH1614" s="179">
        <v>0</v>
      </c>
      <c r="CI1614" s="179">
        <v>0</v>
      </c>
      <c r="CJ1614" s="179">
        <v>1</v>
      </c>
      <c r="CK1614" s="179">
        <v>0</v>
      </c>
      <c r="CL1614" s="179">
        <v>1</v>
      </c>
      <c r="CM1614" s="17">
        <v>0</v>
      </c>
      <c r="CX1614" s="33" t="s">
        <v>85</v>
      </c>
    </row>
    <row r="1615" spans="1:102" x14ac:dyDescent="0.25">
      <c r="A1615">
        <v>1614</v>
      </c>
      <c r="B1615">
        <v>102</v>
      </c>
      <c r="C1615" s="24" t="s">
        <v>4394</v>
      </c>
      <c r="D1615" s="12">
        <v>4.1762961352167949</v>
      </c>
      <c r="E1615" s="13">
        <v>0.85579838836409738</v>
      </c>
      <c r="F1615" s="7">
        <v>4.88</v>
      </c>
      <c r="G1615" s="7">
        <f t="shared" si="455"/>
        <v>3.3204977468526975</v>
      </c>
      <c r="H1615" s="15">
        <f t="shared" si="456"/>
        <v>5.0320945235808923</v>
      </c>
      <c r="I1615" s="11"/>
      <c r="J1615" s="32"/>
      <c r="K1615" s="32"/>
      <c r="L1615" s="8">
        <v>0</v>
      </c>
      <c r="M1615" s="9">
        <v>1</v>
      </c>
      <c r="N1615" s="8">
        <v>0</v>
      </c>
      <c r="O1615" s="9">
        <v>0</v>
      </c>
      <c r="P1615" s="9">
        <v>1</v>
      </c>
      <c r="Q1615" s="9">
        <v>0</v>
      </c>
      <c r="R1615" s="9">
        <v>0</v>
      </c>
      <c r="S1615" s="8">
        <v>37864</v>
      </c>
      <c r="T1615" s="9">
        <v>30</v>
      </c>
      <c r="U1615" s="9">
        <f t="shared" si="457"/>
        <v>37833</v>
      </c>
      <c r="V1615" s="9">
        <f t="shared" si="460"/>
        <v>24</v>
      </c>
      <c r="W1615" s="7">
        <f t="shared" si="458"/>
        <v>6.1310000000000002</v>
      </c>
      <c r="X1615" s="7">
        <v>25.259999999999998</v>
      </c>
      <c r="Y1615" s="9">
        <v>0</v>
      </c>
      <c r="Z1615" s="9">
        <v>1</v>
      </c>
      <c r="AA1615" s="9">
        <v>0</v>
      </c>
      <c r="AB1615" s="9">
        <v>1</v>
      </c>
      <c r="AC1615" s="9">
        <v>0</v>
      </c>
      <c r="AD1615" s="29">
        <v>0</v>
      </c>
      <c r="AE1615" s="187">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183">
        <v>1</v>
      </c>
      <c r="AR1615" s="39">
        <v>0</v>
      </c>
      <c r="AS1615" s="38">
        <f t="shared" si="459"/>
        <v>0.77600000000000002</v>
      </c>
      <c r="AT1615" s="39">
        <v>0.224</v>
      </c>
      <c r="AV1615" s="17"/>
      <c r="AW1615">
        <v>0.65</v>
      </c>
      <c r="AX1615" s="17">
        <v>0.35</v>
      </c>
      <c r="AY1615" s="17" t="s">
        <v>12</v>
      </c>
      <c r="BE1615" s="17"/>
      <c r="BH1615" s="17"/>
      <c r="BK1615" s="24">
        <v>37.152500000000003</v>
      </c>
      <c r="BL1615">
        <v>1</v>
      </c>
      <c r="BM1615">
        <v>0</v>
      </c>
      <c r="BN1615">
        <v>0</v>
      </c>
      <c r="BO1615" s="179">
        <v>0</v>
      </c>
      <c r="BP1615" s="179">
        <v>0</v>
      </c>
      <c r="BQ1615" s="179">
        <v>0</v>
      </c>
      <c r="BR1615" s="179">
        <v>0</v>
      </c>
      <c r="BS1615" s="17">
        <v>0</v>
      </c>
      <c r="BT1615" s="179">
        <v>0</v>
      </c>
      <c r="BU1615" s="179">
        <v>0</v>
      </c>
      <c r="BV1615" s="179">
        <v>0</v>
      </c>
      <c r="BW1615" s="17">
        <v>1</v>
      </c>
      <c r="BX1615" s="179">
        <v>0</v>
      </c>
      <c r="BY1615" s="179">
        <v>0</v>
      </c>
      <c r="BZ1615" s="179">
        <v>0</v>
      </c>
      <c r="CA1615" s="179">
        <v>0</v>
      </c>
      <c r="CB1615" s="17">
        <v>0</v>
      </c>
      <c r="CC1615" s="179">
        <v>0</v>
      </c>
      <c r="CD1615" s="179">
        <v>0</v>
      </c>
      <c r="CE1615" s="179">
        <v>1</v>
      </c>
      <c r="CF1615" s="179">
        <v>1</v>
      </c>
      <c r="CG1615" s="179">
        <v>0</v>
      </c>
      <c r="CH1615" s="179">
        <v>0</v>
      </c>
      <c r="CI1615" s="179">
        <v>0</v>
      </c>
      <c r="CJ1615" s="179">
        <v>0</v>
      </c>
      <c r="CK1615" s="179">
        <v>1</v>
      </c>
      <c r="CL1615" s="179">
        <v>1</v>
      </c>
      <c r="CM1615" s="17">
        <v>0</v>
      </c>
      <c r="CX1615" s="33" t="s">
        <v>85</v>
      </c>
    </row>
    <row r="1616" spans="1:102" x14ac:dyDescent="0.25">
      <c r="A1616">
        <v>1615</v>
      </c>
      <c r="B1616">
        <v>102</v>
      </c>
      <c r="C1616" s="24" t="s">
        <v>4394</v>
      </c>
      <c r="D1616" s="12">
        <v>3.8139581151867885</v>
      </c>
      <c r="E1616" s="13">
        <v>0.31756520526118137</v>
      </c>
      <c r="F1616" s="7">
        <v>12.01</v>
      </c>
      <c r="G1616" s="7">
        <f t="shared" si="455"/>
        <v>3.496392909925607</v>
      </c>
      <c r="H1616" s="15">
        <f t="shared" si="456"/>
        <v>4.13152332044797</v>
      </c>
      <c r="I1616" s="11"/>
      <c r="J1616" s="32"/>
      <c r="K1616" s="32"/>
      <c r="L1616" s="8">
        <v>0</v>
      </c>
      <c r="M1616" s="9">
        <v>1</v>
      </c>
      <c r="N1616" s="8">
        <v>0</v>
      </c>
      <c r="O1616" s="9">
        <v>0</v>
      </c>
      <c r="P1616" s="9">
        <v>1</v>
      </c>
      <c r="Q1616" s="9">
        <v>0</v>
      </c>
      <c r="R1616" s="9">
        <v>0</v>
      </c>
      <c r="S1616" s="8">
        <v>37864</v>
      </c>
      <c r="T1616" s="9">
        <v>30</v>
      </c>
      <c r="U1616" s="9">
        <f t="shared" si="457"/>
        <v>37833</v>
      </c>
      <c r="V1616" s="9">
        <f t="shared" si="460"/>
        <v>24</v>
      </c>
      <c r="W1616" s="7">
        <f t="shared" si="458"/>
        <v>6.1310000000000002</v>
      </c>
      <c r="X1616" s="7">
        <v>25.259999999999998</v>
      </c>
      <c r="Y1616" s="9">
        <v>0</v>
      </c>
      <c r="Z1616" s="9">
        <v>1</v>
      </c>
      <c r="AA1616" s="9">
        <v>0</v>
      </c>
      <c r="AB1616" s="9">
        <v>1</v>
      </c>
      <c r="AC1616" s="9">
        <v>0</v>
      </c>
      <c r="AD1616" s="29">
        <v>0</v>
      </c>
      <c r="AE1616" s="187">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183">
        <v>1</v>
      </c>
      <c r="AR1616" s="39">
        <v>0</v>
      </c>
      <c r="AS1616" s="38">
        <f t="shared" si="459"/>
        <v>0.77600000000000002</v>
      </c>
      <c r="AT1616" s="39">
        <v>0.224</v>
      </c>
      <c r="AV1616" s="17"/>
      <c r="AW1616">
        <v>0.65</v>
      </c>
      <c r="AX1616" s="17">
        <v>0.35</v>
      </c>
      <c r="AY1616" s="17" t="s">
        <v>12</v>
      </c>
      <c r="BE1616" s="17"/>
      <c r="BH1616" s="17"/>
      <c r="BK1616" s="24">
        <v>37.152500000000003</v>
      </c>
      <c r="BL1616">
        <v>1</v>
      </c>
      <c r="BM1616">
        <v>0</v>
      </c>
      <c r="BN1616">
        <v>0</v>
      </c>
      <c r="BO1616" s="179">
        <v>0</v>
      </c>
      <c r="BP1616" s="179">
        <v>0</v>
      </c>
      <c r="BQ1616" s="179">
        <v>0</v>
      </c>
      <c r="BR1616" s="179">
        <v>0</v>
      </c>
      <c r="BS1616" s="17">
        <v>0</v>
      </c>
      <c r="BT1616" s="179">
        <v>0</v>
      </c>
      <c r="BU1616" s="179">
        <v>0</v>
      </c>
      <c r="BV1616" s="179">
        <v>0</v>
      </c>
      <c r="BW1616" s="17">
        <v>1</v>
      </c>
      <c r="BX1616" s="179">
        <v>0</v>
      </c>
      <c r="BY1616" s="179">
        <v>0</v>
      </c>
      <c r="BZ1616" s="179">
        <v>0</v>
      </c>
      <c r="CA1616" s="179">
        <v>0</v>
      </c>
      <c r="CB1616" s="17">
        <v>0</v>
      </c>
      <c r="CC1616" s="179">
        <v>0</v>
      </c>
      <c r="CD1616" s="179">
        <v>0</v>
      </c>
      <c r="CE1616" s="179">
        <v>1</v>
      </c>
      <c r="CF1616" s="179">
        <v>1</v>
      </c>
      <c r="CG1616" s="179">
        <v>0</v>
      </c>
      <c r="CH1616" s="179">
        <v>0</v>
      </c>
      <c r="CI1616" s="179">
        <v>0</v>
      </c>
      <c r="CJ1616" s="179">
        <v>0</v>
      </c>
      <c r="CK1616" s="179">
        <v>1</v>
      </c>
      <c r="CL1616" s="179">
        <v>1</v>
      </c>
      <c r="CM1616" s="17">
        <v>0</v>
      </c>
      <c r="CX1616" s="33" t="s">
        <v>85</v>
      </c>
    </row>
    <row r="1617" spans="1:102" x14ac:dyDescent="0.25">
      <c r="A1617">
        <v>1616</v>
      </c>
      <c r="B1617">
        <v>102</v>
      </c>
      <c r="C1617" s="24" t="s">
        <v>4394</v>
      </c>
      <c r="D1617" s="12">
        <v>3.7311648458888236</v>
      </c>
      <c r="E1617" s="13">
        <v>0.3973551486569567</v>
      </c>
      <c r="F1617" s="7">
        <v>9.39</v>
      </c>
      <c r="G1617" s="7">
        <f t="shared" si="455"/>
        <v>3.3338096972318669</v>
      </c>
      <c r="H1617" s="15">
        <f t="shared" si="456"/>
        <v>4.1285199945457807</v>
      </c>
      <c r="I1617" s="11"/>
      <c r="J1617" s="32"/>
      <c r="K1617" s="32"/>
      <c r="L1617" s="8">
        <v>0</v>
      </c>
      <c r="M1617" s="9">
        <v>1</v>
      </c>
      <c r="N1617" s="8">
        <v>0</v>
      </c>
      <c r="O1617" s="9">
        <v>0</v>
      </c>
      <c r="P1617" s="9">
        <v>1</v>
      </c>
      <c r="Q1617" s="9">
        <v>0</v>
      </c>
      <c r="R1617" s="9">
        <v>0</v>
      </c>
      <c r="S1617" s="8">
        <v>37864</v>
      </c>
      <c r="T1617" s="9">
        <v>30</v>
      </c>
      <c r="U1617" s="9">
        <f t="shared" si="457"/>
        <v>37833</v>
      </c>
      <c r="V1617" s="9">
        <f t="shared" si="460"/>
        <v>24</v>
      </c>
      <c r="W1617" s="7">
        <f t="shared" si="458"/>
        <v>6.1310000000000002</v>
      </c>
      <c r="X1617" s="7">
        <v>25.259999999999998</v>
      </c>
      <c r="Y1617" s="9">
        <v>0</v>
      </c>
      <c r="Z1617" s="9">
        <v>1</v>
      </c>
      <c r="AA1617" s="9">
        <v>0</v>
      </c>
      <c r="AB1617" s="9">
        <v>1</v>
      </c>
      <c r="AC1617" s="9">
        <v>0</v>
      </c>
      <c r="AD1617" s="29">
        <v>0</v>
      </c>
      <c r="AE1617" s="187">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183">
        <v>1</v>
      </c>
      <c r="AR1617" s="39">
        <v>0</v>
      </c>
      <c r="AS1617" s="38">
        <f t="shared" si="459"/>
        <v>0.77600000000000002</v>
      </c>
      <c r="AT1617" s="39">
        <v>0.224</v>
      </c>
      <c r="AV1617" s="17"/>
      <c r="AW1617">
        <v>0.65</v>
      </c>
      <c r="AX1617" s="17">
        <v>0.35</v>
      </c>
      <c r="AY1617" s="17" t="s">
        <v>12</v>
      </c>
      <c r="BE1617" s="17"/>
      <c r="BH1617" s="17"/>
      <c r="BK1617" s="24">
        <v>37.152500000000003</v>
      </c>
      <c r="BL1617">
        <v>1</v>
      </c>
      <c r="BM1617">
        <v>0</v>
      </c>
      <c r="BN1617">
        <v>0</v>
      </c>
      <c r="BO1617" s="179">
        <v>0</v>
      </c>
      <c r="BP1617" s="179">
        <v>0</v>
      </c>
      <c r="BQ1617" s="179">
        <v>0</v>
      </c>
      <c r="BR1617" s="179">
        <v>0</v>
      </c>
      <c r="BS1617" s="17">
        <v>0</v>
      </c>
      <c r="BT1617" s="179">
        <v>0</v>
      </c>
      <c r="BU1617" s="179">
        <v>0</v>
      </c>
      <c r="BV1617" s="179">
        <v>0</v>
      </c>
      <c r="BW1617" s="17">
        <v>1</v>
      </c>
      <c r="BX1617" s="179">
        <v>0</v>
      </c>
      <c r="BY1617" s="179">
        <v>0</v>
      </c>
      <c r="BZ1617" s="179">
        <v>0</v>
      </c>
      <c r="CA1617" s="179">
        <v>0</v>
      </c>
      <c r="CB1617" s="17">
        <v>0</v>
      </c>
      <c r="CC1617" s="179">
        <v>0</v>
      </c>
      <c r="CD1617" s="179">
        <v>0</v>
      </c>
      <c r="CE1617" s="179">
        <v>1</v>
      </c>
      <c r="CF1617" s="179">
        <v>1</v>
      </c>
      <c r="CG1617" s="179">
        <v>0</v>
      </c>
      <c r="CH1617" s="179">
        <v>0</v>
      </c>
      <c r="CI1617" s="179">
        <v>0</v>
      </c>
      <c r="CJ1617" s="179">
        <v>0</v>
      </c>
      <c r="CK1617" s="179">
        <v>1</v>
      </c>
      <c r="CL1617" s="179">
        <v>1</v>
      </c>
      <c r="CM1617" s="17">
        <v>0</v>
      </c>
      <c r="CX1617" s="33" t="s">
        <v>85</v>
      </c>
    </row>
    <row r="1618" spans="1:102" x14ac:dyDescent="0.25">
      <c r="A1618">
        <v>1617</v>
      </c>
      <c r="B1618">
        <v>102</v>
      </c>
      <c r="C1618" s="24" t="s">
        <v>4394</v>
      </c>
      <c r="D1618" s="12">
        <v>4.0742123563830779</v>
      </c>
      <c r="E1618" s="13">
        <v>1.2125632013044876</v>
      </c>
      <c r="F1618" s="7">
        <v>3.36</v>
      </c>
      <c r="G1618" s="7">
        <f t="shared" si="455"/>
        <v>2.8616491550785903</v>
      </c>
      <c r="H1618" s="15">
        <f t="shared" si="456"/>
        <v>5.2867755576875659</v>
      </c>
      <c r="I1618" s="11"/>
      <c r="J1618" s="32"/>
      <c r="K1618" s="32"/>
      <c r="L1618" s="8">
        <v>0</v>
      </c>
      <c r="M1618" s="9">
        <v>1</v>
      </c>
      <c r="N1618" s="8">
        <v>0</v>
      </c>
      <c r="O1618" s="9">
        <v>0</v>
      </c>
      <c r="P1618" s="9">
        <v>1</v>
      </c>
      <c r="Q1618" s="9">
        <v>0</v>
      </c>
      <c r="R1618" s="9">
        <v>0</v>
      </c>
      <c r="S1618" s="8">
        <v>42575</v>
      </c>
      <c r="T1618" s="9">
        <v>30</v>
      </c>
      <c r="U1618" s="9">
        <f t="shared" si="457"/>
        <v>42544</v>
      </c>
      <c r="V1618" s="9">
        <f t="shared" si="460"/>
        <v>24</v>
      </c>
      <c r="W1618" s="7">
        <f t="shared" si="458"/>
        <v>7.9170000000000007</v>
      </c>
      <c r="X1618" s="7">
        <v>24.265000000000001</v>
      </c>
      <c r="Y1618" s="9">
        <v>0</v>
      </c>
      <c r="Z1618" s="9">
        <v>1</v>
      </c>
      <c r="AA1618" s="9">
        <v>0</v>
      </c>
      <c r="AB1618" s="9">
        <v>1</v>
      </c>
      <c r="AC1618" s="9">
        <v>0</v>
      </c>
      <c r="AD1618" s="29">
        <v>0</v>
      </c>
      <c r="AE1618" s="187">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183">
        <v>1</v>
      </c>
      <c r="AR1618" s="39">
        <v>0</v>
      </c>
      <c r="AS1618" s="38">
        <f t="shared" si="459"/>
        <v>0.65200000000000002</v>
      </c>
      <c r="AT1618" s="39">
        <v>0.34799999999999998</v>
      </c>
      <c r="AV1618" s="17"/>
      <c r="AW1618">
        <v>0.65</v>
      </c>
      <c r="AX1618" s="17">
        <v>0.35</v>
      </c>
      <c r="AY1618" s="17" t="s">
        <v>12</v>
      </c>
      <c r="BE1618" s="17"/>
      <c r="BH1618" s="17"/>
      <c r="BK1618" s="24">
        <v>37.773000000000003</v>
      </c>
      <c r="BL1618">
        <v>1</v>
      </c>
      <c r="BM1618">
        <v>0</v>
      </c>
      <c r="BN1618">
        <v>0</v>
      </c>
      <c r="BO1618" s="179">
        <v>0</v>
      </c>
      <c r="BP1618" s="179">
        <v>0</v>
      </c>
      <c r="BQ1618" s="179">
        <v>0</v>
      </c>
      <c r="BR1618" s="179">
        <v>0</v>
      </c>
      <c r="BS1618" s="17">
        <v>0</v>
      </c>
      <c r="BT1618" s="179">
        <v>0</v>
      </c>
      <c r="BU1618" s="179">
        <v>0</v>
      </c>
      <c r="BV1618" s="179">
        <v>0</v>
      </c>
      <c r="BW1618" s="17">
        <v>1</v>
      </c>
      <c r="BX1618" s="179">
        <v>0</v>
      </c>
      <c r="BY1618" s="179">
        <v>0</v>
      </c>
      <c r="BZ1618" s="179">
        <v>0</v>
      </c>
      <c r="CA1618" s="179">
        <v>0</v>
      </c>
      <c r="CB1618" s="17">
        <v>0</v>
      </c>
      <c r="CC1618" s="179">
        <v>0</v>
      </c>
      <c r="CD1618" s="179">
        <v>0</v>
      </c>
      <c r="CE1618" s="179">
        <v>1</v>
      </c>
      <c r="CF1618" s="179">
        <v>1</v>
      </c>
      <c r="CG1618" s="179">
        <v>0</v>
      </c>
      <c r="CH1618" s="179">
        <v>0</v>
      </c>
      <c r="CI1618" s="179">
        <v>0</v>
      </c>
      <c r="CJ1618" s="179">
        <v>0</v>
      </c>
      <c r="CK1618" s="179">
        <v>1</v>
      </c>
      <c r="CL1618" s="179">
        <v>1</v>
      </c>
      <c r="CM1618" s="17">
        <v>0</v>
      </c>
      <c r="CX1618" s="33" t="s">
        <v>85</v>
      </c>
    </row>
    <row r="1619" spans="1:102" x14ac:dyDescent="0.25">
      <c r="A1619">
        <v>1618</v>
      </c>
      <c r="B1619">
        <v>102</v>
      </c>
      <c r="C1619" s="24" t="s">
        <v>4394</v>
      </c>
      <c r="D1619" s="12">
        <v>3.8525251260267623</v>
      </c>
      <c r="E1619" s="13">
        <v>0.40088710988832077</v>
      </c>
      <c r="F1619" s="7">
        <v>9.61</v>
      </c>
      <c r="G1619" s="7">
        <f t="shared" si="455"/>
        <v>3.4516380161384417</v>
      </c>
      <c r="H1619" s="15">
        <f t="shared" si="456"/>
        <v>4.253412235915083</v>
      </c>
      <c r="I1619" s="11"/>
      <c r="J1619" s="32"/>
      <c r="K1619" s="32"/>
      <c r="L1619" s="8">
        <v>0</v>
      </c>
      <c r="M1619" s="9">
        <v>1</v>
      </c>
      <c r="N1619" s="8">
        <v>0</v>
      </c>
      <c r="O1619" s="9">
        <v>0</v>
      </c>
      <c r="P1619" s="9">
        <v>1</v>
      </c>
      <c r="Q1619" s="9">
        <v>0</v>
      </c>
      <c r="R1619" s="9">
        <v>0</v>
      </c>
      <c r="S1619" s="8">
        <v>42575</v>
      </c>
      <c r="T1619" s="9">
        <v>30</v>
      </c>
      <c r="U1619" s="9">
        <f t="shared" si="457"/>
        <v>42544</v>
      </c>
      <c r="V1619" s="9">
        <f t="shared" si="460"/>
        <v>24</v>
      </c>
      <c r="W1619" s="7">
        <f t="shared" si="458"/>
        <v>7.9170000000000007</v>
      </c>
      <c r="X1619" s="7">
        <v>24.265000000000001</v>
      </c>
      <c r="Y1619" s="9">
        <v>0</v>
      </c>
      <c r="Z1619" s="9">
        <v>1</v>
      </c>
      <c r="AA1619" s="9">
        <v>0</v>
      </c>
      <c r="AB1619" s="9">
        <v>1</v>
      </c>
      <c r="AC1619" s="9">
        <v>0</v>
      </c>
      <c r="AD1619" s="29">
        <v>0</v>
      </c>
      <c r="AE1619" s="187">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183">
        <v>1</v>
      </c>
      <c r="AR1619" s="39">
        <v>0</v>
      </c>
      <c r="AS1619" s="38">
        <f t="shared" si="459"/>
        <v>0.65200000000000002</v>
      </c>
      <c r="AT1619" s="39">
        <v>0.34799999999999998</v>
      </c>
      <c r="AV1619" s="17"/>
      <c r="AW1619">
        <v>0.65</v>
      </c>
      <c r="AX1619" s="17">
        <v>0.35</v>
      </c>
      <c r="AY1619" s="17" t="s">
        <v>12</v>
      </c>
      <c r="BE1619" s="17"/>
      <c r="BH1619" s="17"/>
      <c r="BK1619" s="24">
        <v>37.773000000000003</v>
      </c>
      <c r="BL1619">
        <v>1</v>
      </c>
      <c r="BM1619">
        <v>0</v>
      </c>
      <c r="BN1619">
        <v>0</v>
      </c>
      <c r="BO1619" s="179">
        <v>0</v>
      </c>
      <c r="BP1619" s="179">
        <v>0</v>
      </c>
      <c r="BQ1619" s="179">
        <v>0</v>
      </c>
      <c r="BR1619" s="179">
        <v>0</v>
      </c>
      <c r="BS1619" s="17">
        <v>0</v>
      </c>
      <c r="BT1619" s="179">
        <v>0</v>
      </c>
      <c r="BU1619" s="179">
        <v>0</v>
      </c>
      <c r="BV1619" s="179">
        <v>0</v>
      </c>
      <c r="BW1619" s="17">
        <v>1</v>
      </c>
      <c r="BX1619" s="179">
        <v>0</v>
      </c>
      <c r="BY1619" s="179">
        <v>0</v>
      </c>
      <c r="BZ1619" s="179">
        <v>0</v>
      </c>
      <c r="CA1619" s="179">
        <v>0</v>
      </c>
      <c r="CB1619" s="17">
        <v>0</v>
      </c>
      <c r="CC1619" s="179">
        <v>0</v>
      </c>
      <c r="CD1619" s="179">
        <v>0</v>
      </c>
      <c r="CE1619" s="179">
        <v>1</v>
      </c>
      <c r="CF1619" s="179">
        <v>1</v>
      </c>
      <c r="CG1619" s="179">
        <v>0</v>
      </c>
      <c r="CH1619" s="179">
        <v>0</v>
      </c>
      <c r="CI1619" s="179">
        <v>0</v>
      </c>
      <c r="CJ1619" s="179">
        <v>0</v>
      </c>
      <c r="CK1619" s="179">
        <v>1</v>
      </c>
      <c r="CL1619" s="179">
        <v>1</v>
      </c>
      <c r="CM1619" s="17">
        <v>0</v>
      </c>
      <c r="CX1619" s="33" t="s">
        <v>85</v>
      </c>
    </row>
    <row r="1620" spans="1:102" x14ac:dyDescent="0.25">
      <c r="A1620">
        <v>1619</v>
      </c>
      <c r="B1620">
        <v>102</v>
      </c>
      <c r="C1620" s="24" t="s">
        <v>4394</v>
      </c>
      <c r="D1620" s="12">
        <v>4.5470876634828628</v>
      </c>
      <c r="E1620" s="13">
        <v>0.28085779267960853</v>
      </c>
      <c r="F1620" s="7">
        <v>16.190000000000001</v>
      </c>
      <c r="G1620" s="7">
        <f t="shared" si="455"/>
        <v>4.2662298708032544</v>
      </c>
      <c r="H1620" s="15">
        <f t="shared" si="456"/>
        <v>4.8279454561624711</v>
      </c>
      <c r="I1620" s="11"/>
      <c r="J1620" s="32"/>
      <c r="K1620" s="32"/>
      <c r="L1620" s="8">
        <v>0</v>
      </c>
      <c r="M1620" s="9">
        <v>1</v>
      </c>
      <c r="N1620" s="8">
        <v>0</v>
      </c>
      <c r="O1620" s="9">
        <v>0</v>
      </c>
      <c r="P1620" s="9">
        <v>1</v>
      </c>
      <c r="Q1620" s="9">
        <v>0</v>
      </c>
      <c r="R1620" s="9">
        <v>0</v>
      </c>
      <c r="S1620" s="8">
        <v>42575</v>
      </c>
      <c r="T1620" s="9">
        <v>30</v>
      </c>
      <c r="U1620" s="9">
        <f t="shared" si="457"/>
        <v>42544</v>
      </c>
      <c r="V1620" s="9">
        <f t="shared" si="460"/>
        <v>24</v>
      </c>
      <c r="W1620" s="7">
        <f t="shared" si="458"/>
        <v>7.9170000000000007</v>
      </c>
      <c r="X1620" s="7">
        <v>24.265000000000001</v>
      </c>
      <c r="Y1620" s="9">
        <v>0</v>
      </c>
      <c r="Z1620" s="9">
        <v>1</v>
      </c>
      <c r="AA1620" s="9">
        <v>0</v>
      </c>
      <c r="AB1620" s="9">
        <v>1</v>
      </c>
      <c r="AC1620" s="9">
        <v>0</v>
      </c>
      <c r="AD1620" s="29">
        <v>0</v>
      </c>
      <c r="AE1620" s="187">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183">
        <v>1</v>
      </c>
      <c r="AR1620" s="39">
        <v>0</v>
      </c>
      <c r="AS1620" s="38">
        <f t="shared" si="459"/>
        <v>0.65200000000000002</v>
      </c>
      <c r="AT1620" s="39">
        <v>0.34799999999999998</v>
      </c>
      <c r="AV1620" s="17"/>
      <c r="AW1620">
        <v>0.65</v>
      </c>
      <c r="AX1620" s="17">
        <v>0.35</v>
      </c>
      <c r="AY1620" s="17" t="s">
        <v>12</v>
      </c>
      <c r="BE1620" s="17"/>
      <c r="BH1620" s="17"/>
      <c r="BK1620" s="24">
        <v>37.773000000000003</v>
      </c>
      <c r="BL1620">
        <v>1</v>
      </c>
      <c r="BM1620">
        <v>0</v>
      </c>
      <c r="BN1620">
        <v>0</v>
      </c>
      <c r="BO1620" s="179">
        <v>0</v>
      </c>
      <c r="BP1620" s="179">
        <v>0</v>
      </c>
      <c r="BQ1620" s="179">
        <v>0</v>
      </c>
      <c r="BR1620" s="179">
        <v>0</v>
      </c>
      <c r="BS1620" s="17">
        <v>0</v>
      </c>
      <c r="BT1620" s="179">
        <v>0</v>
      </c>
      <c r="BU1620" s="179">
        <v>0</v>
      </c>
      <c r="BV1620" s="179">
        <v>0</v>
      </c>
      <c r="BW1620" s="17">
        <v>1</v>
      </c>
      <c r="BX1620" s="179">
        <v>0</v>
      </c>
      <c r="BY1620" s="179">
        <v>0</v>
      </c>
      <c r="BZ1620" s="179">
        <v>0</v>
      </c>
      <c r="CA1620" s="179">
        <v>0</v>
      </c>
      <c r="CB1620" s="17">
        <v>0</v>
      </c>
      <c r="CC1620" s="179">
        <v>0</v>
      </c>
      <c r="CD1620" s="179">
        <v>0</v>
      </c>
      <c r="CE1620" s="179">
        <v>1</v>
      </c>
      <c r="CF1620" s="179">
        <v>1</v>
      </c>
      <c r="CG1620" s="179">
        <v>0</v>
      </c>
      <c r="CH1620" s="179">
        <v>0</v>
      </c>
      <c r="CI1620" s="179">
        <v>0</v>
      </c>
      <c r="CJ1620" s="179">
        <v>0</v>
      </c>
      <c r="CK1620" s="179">
        <v>1</v>
      </c>
      <c r="CL1620" s="179">
        <v>1</v>
      </c>
      <c r="CM1620" s="17">
        <v>0</v>
      </c>
      <c r="CX1620" s="33" t="s">
        <v>85</v>
      </c>
    </row>
    <row r="1621" spans="1:102" x14ac:dyDescent="0.25">
      <c r="A1621">
        <v>1620</v>
      </c>
      <c r="B1621">
        <v>103</v>
      </c>
      <c r="D1621" s="12"/>
      <c r="E1621" s="13"/>
      <c r="H1621" s="15"/>
      <c r="I1621" s="11"/>
      <c r="J1621" s="32"/>
      <c r="K1621" s="32"/>
      <c r="V1621" s="9">
        <f t="shared" si="460"/>
        <v>2</v>
      </c>
      <c r="AE1621" s="187"/>
      <c r="AJ1621" s="20"/>
      <c r="AV1621" s="17"/>
      <c r="BE1621" s="17"/>
      <c r="BH1621" s="17"/>
      <c r="BO1621" s="179"/>
      <c r="BP1621" s="179"/>
      <c r="BQ1621" s="179"/>
      <c r="BR1621" s="179"/>
      <c r="BT1621" s="179"/>
      <c r="BU1621" s="179"/>
      <c r="BV1621" s="179"/>
      <c r="BX1621" s="179"/>
      <c r="BY1621" s="179"/>
      <c r="BZ1621" s="179"/>
      <c r="CA1621" s="179"/>
      <c r="CC1621" s="179"/>
      <c r="CD1621" s="179"/>
      <c r="CE1621" s="179"/>
      <c r="CF1621" s="179"/>
      <c r="CG1621" s="179"/>
      <c r="CH1621" s="179"/>
      <c r="CI1621" s="179"/>
      <c r="CJ1621" s="179"/>
      <c r="CK1621" s="179"/>
      <c r="CL1621" s="179"/>
      <c r="CM1621" s="17"/>
      <c r="CX1621" s="33" t="s">
        <v>85</v>
      </c>
    </row>
    <row r="1622" spans="1:102" x14ac:dyDescent="0.25">
      <c r="A1622">
        <v>1621</v>
      </c>
      <c r="B1622">
        <v>103</v>
      </c>
      <c r="D1622" s="12"/>
      <c r="E1622" s="13"/>
      <c r="H1622" s="15"/>
      <c r="I1622" s="11"/>
      <c r="J1622" s="32"/>
      <c r="K1622" s="32"/>
      <c r="V1622" s="9">
        <f t="shared" si="460"/>
        <v>2</v>
      </c>
      <c r="AE1622" s="187"/>
      <c r="AJ1622" s="20"/>
      <c r="AV1622" s="17"/>
      <c r="BE1622" s="17"/>
      <c r="BH1622" s="17"/>
      <c r="BO1622" s="179"/>
      <c r="BP1622" s="179"/>
      <c r="BQ1622" s="179"/>
      <c r="BR1622" s="179"/>
      <c r="BT1622" s="179"/>
      <c r="BU1622" s="179"/>
      <c r="BV1622" s="179"/>
      <c r="BX1622" s="179"/>
      <c r="BY1622" s="179"/>
      <c r="BZ1622" s="179"/>
      <c r="CA1622" s="179"/>
      <c r="CC1622" s="179"/>
      <c r="CD1622" s="179"/>
      <c r="CE1622" s="179"/>
      <c r="CF1622" s="179"/>
      <c r="CG1622" s="179"/>
      <c r="CH1622" s="179"/>
      <c r="CI1622" s="179"/>
      <c r="CJ1622" s="179"/>
      <c r="CK1622" s="179"/>
      <c r="CL1622" s="179"/>
      <c r="CM1622" s="17"/>
      <c r="CX1622" s="33" t="s">
        <v>85</v>
      </c>
    </row>
    <row r="1623" spans="1:102" x14ac:dyDescent="0.25">
      <c r="A1623">
        <v>1622</v>
      </c>
      <c r="D1623" s="12"/>
      <c r="E1623" s="13"/>
      <c r="H1623" s="15"/>
      <c r="I1623" s="11"/>
      <c r="J1623" s="32"/>
      <c r="K1623" s="32"/>
      <c r="V1623" s="9">
        <f t="shared" si="460"/>
        <v>0</v>
      </c>
      <c r="AE1623" s="187"/>
      <c r="AJ1623" s="20"/>
      <c r="AV1623" s="17"/>
      <c r="BE1623" s="17"/>
      <c r="BH1623" s="17"/>
      <c r="BO1623" s="179"/>
      <c r="BP1623" s="179"/>
      <c r="BQ1623" s="179"/>
      <c r="BR1623" s="179"/>
      <c r="BT1623" s="179"/>
      <c r="BU1623" s="179"/>
      <c r="BV1623" s="179"/>
      <c r="BX1623" s="179"/>
      <c r="BY1623" s="179"/>
      <c r="BZ1623" s="179"/>
      <c r="CA1623" s="179"/>
      <c r="CC1623" s="179"/>
      <c r="CD1623" s="179"/>
      <c r="CE1623" s="179"/>
      <c r="CF1623" s="179"/>
      <c r="CG1623" s="179"/>
      <c r="CH1623" s="179"/>
      <c r="CI1623" s="179"/>
      <c r="CJ1623" s="179"/>
      <c r="CK1623" s="179"/>
      <c r="CL1623" s="179"/>
      <c r="CM1623" s="17"/>
      <c r="CX1623" s="33" t="s">
        <v>85</v>
      </c>
    </row>
    <row r="1624" spans="1:102" x14ac:dyDescent="0.25">
      <c r="A1624">
        <v>1623</v>
      </c>
      <c r="D1624" s="12"/>
      <c r="E1624" s="13"/>
      <c r="H1624" s="15"/>
      <c r="I1624" s="11"/>
      <c r="J1624" s="32"/>
      <c r="K1624" s="32"/>
      <c r="V1624" s="9">
        <f t="shared" si="460"/>
        <v>0</v>
      </c>
      <c r="AE1624" s="187"/>
      <c r="AJ1624" s="20"/>
      <c r="AV1624" s="17"/>
      <c r="BE1624" s="17"/>
      <c r="BH1624" s="17"/>
      <c r="BO1624" s="179"/>
      <c r="BP1624" s="179"/>
      <c r="BQ1624" s="179"/>
      <c r="BR1624" s="179"/>
      <c r="BT1624" s="179"/>
      <c r="BU1624" s="179"/>
      <c r="BV1624" s="179"/>
      <c r="BX1624" s="179"/>
      <c r="BY1624" s="179"/>
      <c r="BZ1624" s="179"/>
      <c r="CA1624" s="179"/>
      <c r="CC1624" s="179"/>
      <c r="CD1624" s="179"/>
      <c r="CE1624" s="179"/>
      <c r="CF1624" s="179"/>
      <c r="CG1624" s="179"/>
      <c r="CH1624" s="179"/>
      <c r="CI1624" s="179"/>
      <c r="CJ1624" s="179"/>
      <c r="CK1624" s="179"/>
      <c r="CL1624" s="179"/>
      <c r="CM1624" s="17"/>
      <c r="CX1624" s="33" t="s">
        <v>85</v>
      </c>
    </row>
    <row r="1625" spans="1:102" x14ac:dyDescent="0.25">
      <c r="A1625">
        <v>1624</v>
      </c>
      <c r="D1625" s="12"/>
      <c r="E1625" s="13"/>
      <c r="H1625" s="15"/>
      <c r="I1625" s="11"/>
      <c r="J1625" s="32"/>
      <c r="K1625" s="32"/>
      <c r="V1625" s="9">
        <f t="shared" si="460"/>
        <v>0</v>
      </c>
      <c r="AE1625" s="187"/>
      <c r="AJ1625" s="20"/>
      <c r="AV1625" s="17"/>
      <c r="BE1625" s="17"/>
      <c r="BH1625" s="17"/>
      <c r="BO1625" s="179"/>
      <c r="BP1625" s="179"/>
      <c r="BQ1625" s="179"/>
      <c r="BR1625" s="179"/>
      <c r="BT1625" s="179"/>
      <c r="BU1625" s="179"/>
      <c r="BV1625" s="179"/>
      <c r="BX1625" s="179"/>
      <c r="BY1625" s="179"/>
      <c r="BZ1625" s="179"/>
      <c r="CA1625" s="179"/>
      <c r="CC1625" s="179"/>
      <c r="CD1625" s="179"/>
      <c r="CE1625" s="179"/>
      <c r="CF1625" s="179"/>
      <c r="CG1625" s="179"/>
      <c r="CH1625" s="179"/>
      <c r="CI1625" s="179"/>
      <c r="CJ1625" s="179"/>
      <c r="CK1625" s="179"/>
      <c r="CL1625" s="179"/>
      <c r="CM1625" s="17"/>
      <c r="CX1625" s="33" t="s">
        <v>85</v>
      </c>
    </row>
    <row r="1626" spans="1:102" x14ac:dyDescent="0.25">
      <c r="A1626">
        <v>1625</v>
      </c>
      <c r="D1626" s="12"/>
      <c r="E1626" s="13"/>
      <c r="H1626" s="15"/>
      <c r="I1626" s="11"/>
      <c r="J1626" s="32"/>
      <c r="K1626" s="32"/>
      <c r="V1626" s="9">
        <f t="shared" si="460"/>
        <v>0</v>
      </c>
      <c r="AE1626" s="187"/>
      <c r="AJ1626" s="20"/>
      <c r="AV1626" s="17"/>
      <c r="BE1626" s="17"/>
      <c r="BH1626" s="17"/>
      <c r="BO1626" s="179"/>
      <c r="BP1626" s="179"/>
      <c r="BQ1626" s="179"/>
      <c r="BR1626" s="179"/>
      <c r="BT1626" s="179"/>
      <c r="BU1626" s="179"/>
      <c r="BV1626" s="179"/>
      <c r="BX1626" s="179"/>
      <c r="BY1626" s="179"/>
      <c r="BZ1626" s="179"/>
      <c r="CA1626" s="179"/>
      <c r="CC1626" s="179"/>
      <c r="CD1626" s="179"/>
      <c r="CE1626" s="179"/>
      <c r="CF1626" s="179"/>
      <c r="CG1626" s="179"/>
      <c r="CH1626" s="179"/>
      <c r="CI1626" s="179"/>
      <c r="CJ1626" s="179"/>
      <c r="CK1626" s="179"/>
      <c r="CL1626" s="179"/>
      <c r="CM1626" s="17"/>
      <c r="CX1626" s="33" t="s">
        <v>85</v>
      </c>
    </row>
    <row r="1627" spans="1:102" x14ac:dyDescent="0.25">
      <c r="A1627">
        <v>1626</v>
      </c>
      <c r="D1627" s="12"/>
      <c r="E1627" s="13"/>
      <c r="H1627" s="15"/>
      <c r="I1627" s="11"/>
      <c r="J1627" s="32"/>
      <c r="K1627" s="32"/>
      <c r="V1627" s="9">
        <f t="shared" si="460"/>
        <v>0</v>
      </c>
      <c r="AE1627" s="187"/>
      <c r="AJ1627" s="20"/>
      <c r="AV1627" s="17"/>
      <c r="BE1627" s="17"/>
      <c r="BH1627" s="17"/>
      <c r="BO1627" s="179"/>
      <c r="BP1627" s="179"/>
      <c r="BQ1627" s="179"/>
      <c r="BR1627" s="179"/>
      <c r="BT1627" s="179"/>
      <c r="BU1627" s="179"/>
      <c r="BV1627" s="179"/>
      <c r="BX1627" s="179"/>
      <c r="BY1627" s="179"/>
      <c r="BZ1627" s="179"/>
      <c r="CA1627" s="179"/>
      <c r="CC1627" s="179"/>
      <c r="CD1627" s="179"/>
      <c r="CE1627" s="179"/>
      <c r="CF1627" s="179"/>
      <c r="CG1627" s="179"/>
      <c r="CH1627" s="179"/>
      <c r="CI1627" s="179"/>
      <c r="CJ1627" s="179"/>
      <c r="CK1627" s="179"/>
      <c r="CL1627" s="179"/>
      <c r="CM1627" s="17"/>
      <c r="CX1627" s="33" t="s">
        <v>85</v>
      </c>
    </row>
    <row r="1628" spans="1:102" x14ac:dyDescent="0.25">
      <c r="A1628">
        <v>1627</v>
      </c>
      <c r="D1628" s="12"/>
      <c r="E1628" s="13"/>
      <c r="H1628" s="15"/>
      <c r="I1628" s="11"/>
      <c r="J1628" s="32"/>
      <c r="K1628" s="32"/>
      <c r="V1628" s="9">
        <f t="shared" si="460"/>
        <v>0</v>
      </c>
      <c r="AE1628" s="187"/>
      <c r="AJ1628" s="20"/>
      <c r="AV1628" s="17"/>
      <c r="BE1628" s="17"/>
      <c r="BH1628" s="17"/>
      <c r="BO1628" s="179"/>
      <c r="BP1628" s="179"/>
      <c r="BQ1628" s="179"/>
      <c r="BR1628" s="179"/>
      <c r="BT1628" s="179"/>
      <c r="BU1628" s="179"/>
      <c r="BV1628" s="179"/>
      <c r="BX1628" s="179"/>
      <c r="BY1628" s="179"/>
      <c r="BZ1628" s="179"/>
      <c r="CA1628" s="179"/>
      <c r="CC1628" s="179"/>
      <c r="CD1628" s="179"/>
      <c r="CE1628" s="179"/>
      <c r="CF1628" s="179"/>
      <c r="CG1628" s="179"/>
      <c r="CH1628" s="179"/>
      <c r="CI1628" s="179"/>
      <c r="CJ1628" s="179"/>
      <c r="CK1628" s="179"/>
      <c r="CL1628" s="179"/>
      <c r="CM1628" s="17"/>
      <c r="CX1628" s="33" t="s">
        <v>85</v>
      </c>
    </row>
    <row r="1629" spans="1:102" x14ac:dyDescent="0.25">
      <c r="A1629">
        <v>1628</v>
      </c>
      <c r="D1629" s="12"/>
      <c r="E1629" s="13"/>
      <c r="H1629" s="15"/>
      <c r="I1629" s="11"/>
      <c r="J1629" s="32"/>
      <c r="K1629" s="32"/>
      <c r="V1629" s="9">
        <f t="shared" si="460"/>
        <v>0</v>
      </c>
      <c r="AE1629" s="187"/>
      <c r="AJ1629" s="20"/>
      <c r="AV1629" s="17"/>
      <c r="BE1629" s="17"/>
      <c r="BH1629" s="17"/>
      <c r="BO1629" s="179"/>
      <c r="BP1629" s="179"/>
      <c r="BQ1629" s="179"/>
      <c r="BR1629" s="179"/>
      <c r="BT1629" s="179"/>
      <c r="BU1629" s="179"/>
      <c r="BV1629" s="179"/>
      <c r="BX1629" s="179"/>
      <c r="BY1629" s="179"/>
      <c r="BZ1629" s="179"/>
      <c r="CA1629" s="179"/>
      <c r="CC1629" s="179"/>
      <c r="CD1629" s="179"/>
      <c r="CE1629" s="179"/>
      <c r="CF1629" s="179"/>
      <c r="CG1629" s="179"/>
      <c r="CH1629" s="179"/>
      <c r="CI1629" s="179"/>
      <c r="CJ1629" s="179"/>
      <c r="CK1629" s="179"/>
      <c r="CL1629" s="179"/>
      <c r="CM1629" s="17"/>
      <c r="CX1629" s="33" t="s">
        <v>85</v>
      </c>
    </row>
    <row r="1630" spans="1:102" x14ac:dyDescent="0.25">
      <c r="A1630">
        <v>1629</v>
      </c>
      <c r="D1630" s="12"/>
      <c r="E1630" s="13"/>
      <c r="H1630" s="15"/>
      <c r="I1630" s="11"/>
      <c r="J1630" s="32"/>
      <c r="K1630" s="32"/>
      <c r="V1630" s="9">
        <f t="shared" si="460"/>
        <v>0</v>
      </c>
      <c r="AE1630" s="187"/>
      <c r="AJ1630" s="20"/>
      <c r="AV1630" s="17"/>
      <c r="BE1630" s="17"/>
      <c r="BH1630" s="17"/>
      <c r="BO1630" s="179"/>
      <c r="BP1630" s="179"/>
      <c r="BQ1630" s="179"/>
      <c r="BR1630" s="179"/>
      <c r="BT1630" s="179"/>
      <c r="BU1630" s="179"/>
      <c r="BV1630" s="179"/>
      <c r="BX1630" s="179"/>
      <c r="BY1630" s="179"/>
      <c r="BZ1630" s="179"/>
      <c r="CA1630" s="179"/>
      <c r="CC1630" s="179"/>
      <c r="CD1630" s="179"/>
      <c r="CE1630" s="179"/>
      <c r="CF1630" s="179"/>
      <c r="CG1630" s="179"/>
      <c r="CH1630" s="179"/>
      <c r="CI1630" s="179"/>
      <c r="CJ1630" s="179"/>
      <c r="CK1630" s="179"/>
      <c r="CL1630" s="179"/>
      <c r="CM1630" s="17"/>
      <c r="CX1630" s="33" t="s">
        <v>85</v>
      </c>
    </row>
    <row r="1631" spans="1:102" x14ac:dyDescent="0.25">
      <c r="A1631">
        <v>1630</v>
      </c>
      <c r="D1631" s="12"/>
      <c r="E1631" s="13"/>
      <c r="H1631" s="15"/>
      <c r="I1631" s="11"/>
      <c r="J1631" s="32"/>
      <c r="K1631" s="32"/>
      <c r="V1631" s="9">
        <f t="shared" si="460"/>
        <v>0</v>
      </c>
      <c r="AE1631" s="187"/>
      <c r="AJ1631" s="20"/>
      <c r="AV1631" s="17"/>
      <c r="BE1631" s="17"/>
      <c r="BH1631" s="17"/>
      <c r="BO1631" s="179"/>
      <c r="BP1631" s="179"/>
      <c r="BQ1631" s="179"/>
      <c r="BR1631" s="179"/>
      <c r="BT1631" s="179"/>
      <c r="BU1631" s="179"/>
      <c r="BV1631" s="179"/>
      <c r="BX1631" s="179"/>
      <c r="BY1631" s="179"/>
      <c r="BZ1631" s="179"/>
      <c r="CA1631" s="179"/>
      <c r="CC1631" s="179"/>
      <c r="CD1631" s="179"/>
      <c r="CE1631" s="179"/>
      <c r="CF1631" s="179"/>
      <c r="CG1631" s="179"/>
      <c r="CH1631" s="179"/>
      <c r="CI1631" s="179"/>
      <c r="CJ1631" s="179"/>
      <c r="CK1631" s="179"/>
      <c r="CL1631" s="179"/>
      <c r="CM1631" s="17"/>
      <c r="CX1631" s="33" t="s">
        <v>85</v>
      </c>
    </row>
    <row r="1632" spans="1:102" x14ac:dyDescent="0.25">
      <c r="A1632">
        <v>1631</v>
      </c>
      <c r="D1632" s="12"/>
      <c r="E1632" s="13"/>
      <c r="H1632" s="15"/>
      <c r="I1632" s="11"/>
      <c r="J1632" s="32"/>
      <c r="K1632" s="32"/>
      <c r="V1632" s="9">
        <f t="shared" si="460"/>
        <v>0</v>
      </c>
      <c r="AE1632" s="187"/>
      <c r="AJ1632" s="20"/>
      <c r="AV1632" s="17"/>
      <c r="BE1632" s="17"/>
      <c r="BH1632" s="17"/>
      <c r="BO1632" s="179"/>
      <c r="BP1632" s="179"/>
      <c r="BQ1632" s="179"/>
      <c r="BR1632" s="179"/>
      <c r="BT1632" s="179"/>
      <c r="BU1632" s="179"/>
      <c r="BV1632" s="179"/>
      <c r="BX1632" s="179"/>
      <c r="BY1632" s="179"/>
      <c r="BZ1632" s="179"/>
      <c r="CA1632" s="179"/>
      <c r="CC1632" s="179"/>
      <c r="CD1632" s="179"/>
      <c r="CE1632" s="179"/>
      <c r="CF1632" s="179"/>
      <c r="CG1632" s="179"/>
      <c r="CH1632" s="179"/>
      <c r="CI1632" s="179"/>
      <c r="CJ1632" s="179"/>
      <c r="CK1632" s="179"/>
      <c r="CL1632" s="179"/>
      <c r="CM1632" s="17"/>
      <c r="CX1632" s="33" t="s">
        <v>85</v>
      </c>
    </row>
    <row r="1633" spans="1:102" x14ac:dyDescent="0.25">
      <c r="A1633">
        <v>1632</v>
      </c>
      <c r="D1633" s="12"/>
      <c r="E1633" s="13"/>
      <c r="H1633" s="15"/>
      <c r="I1633" s="11"/>
      <c r="J1633" s="32"/>
      <c r="K1633" s="32"/>
      <c r="V1633" s="9">
        <f t="shared" si="460"/>
        <v>0</v>
      </c>
      <c r="AE1633" s="187"/>
      <c r="AJ1633" s="20"/>
      <c r="AV1633" s="17"/>
      <c r="BE1633" s="17"/>
      <c r="BH1633" s="17"/>
      <c r="BO1633" s="179"/>
      <c r="BP1633" s="179"/>
      <c r="BQ1633" s="179"/>
      <c r="BR1633" s="179"/>
      <c r="BT1633" s="179"/>
      <c r="BU1633" s="179"/>
      <c r="BV1633" s="179"/>
      <c r="BX1633" s="179"/>
      <c r="BY1633" s="179"/>
      <c r="BZ1633" s="179"/>
      <c r="CA1633" s="179"/>
      <c r="CC1633" s="179"/>
      <c r="CD1633" s="179"/>
      <c r="CE1633" s="179"/>
      <c r="CF1633" s="179"/>
      <c r="CG1633" s="179"/>
      <c r="CH1633" s="179"/>
      <c r="CI1633" s="179"/>
      <c r="CJ1633" s="179"/>
      <c r="CK1633" s="179"/>
      <c r="CL1633" s="179"/>
      <c r="CM1633" s="17"/>
      <c r="CX1633" s="33" t="s">
        <v>85</v>
      </c>
    </row>
    <row r="1634" spans="1:102" x14ac:dyDescent="0.25">
      <c r="A1634">
        <v>1633</v>
      </c>
      <c r="D1634" s="12"/>
      <c r="E1634" s="13"/>
      <c r="H1634" s="15"/>
      <c r="I1634" s="11"/>
      <c r="J1634" s="32"/>
      <c r="K1634" s="32"/>
      <c r="V1634" s="9">
        <f t="shared" si="460"/>
        <v>0</v>
      </c>
      <c r="AE1634" s="187"/>
      <c r="AJ1634" s="20"/>
      <c r="AV1634" s="17"/>
      <c r="BE1634" s="17"/>
      <c r="BH1634" s="17"/>
      <c r="BO1634" s="179"/>
      <c r="BP1634" s="179"/>
      <c r="BQ1634" s="179"/>
      <c r="BR1634" s="179"/>
      <c r="BT1634" s="179"/>
      <c r="BU1634" s="179"/>
      <c r="BV1634" s="179"/>
      <c r="BX1634" s="179"/>
      <c r="BY1634" s="179"/>
      <c r="BZ1634" s="179"/>
      <c r="CA1634" s="179"/>
      <c r="CC1634" s="179"/>
      <c r="CD1634" s="179"/>
      <c r="CE1634" s="179"/>
      <c r="CF1634" s="179"/>
      <c r="CG1634" s="179"/>
      <c r="CH1634" s="179"/>
      <c r="CI1634" s="179"/>
      <c r="CJ1634" s="179"/>
      <c r="CK1634" s="179"/>
      <c r="CL1634" s="179"/>
      <c r="CM1634" s="17"/>
      <c r="CX1634" s="33" t="s">
        <v>85</v>
      </c>
    </row>
    <row r="1635" spans="1:102" x14ac:dyDescent="0.25">
      <c r="A1635">
        <v>1634</v>
      </c>
      <c r="D1635" s="12"/>
      <c r="E1635" s="13"/>
      <c r="H1635" s="15"/>
      <c r="I1635" s="11"/>
      <c r="J1635" s="32"/>
      <c r="K1635" s="32"/>
      <c r="V1635" s="9">
        <f t="shared" si="460"/>
        <v>0</v>
      </c>
      <c r="AE1635" s="187"/>
      <c r="AJ1635" s="20"/>
      <c r="AV1635" s="17"/>
      <c r="BE1635" s="17"/>
      <c r="BH1635" s="17"/>
      <c r="BO1635" s="179"/>
      <c r="BP1635" s="179"/>
      <c r="BQ1635" s="179"/>
      <c r="BR1635" s="179"/>
      <c r="BT1635" s="179"/>
      <c r="BU1635" s="179"/>
      <c r="BV1635" s="179"/>
      <c r="BX1635" s="179"/>
      <c r="BY1635" s="179"/>
      <c r="BZ1635" s="179"/>
      <c r="CA1635" s="179"/>
      <c r="CC1635" s="179"/>
      <c r="CD1635" s="179"/>
      <c r="CE1635" s="179"/>
      <c r="CF1635" s="179"/>
      <c r="CG1635" s="179"/>
      <c r="CH1635" s="179"/>
      <c r="CI1635" s="179"/>
      <c r="CJ1635" s="179"/>
      <c r="CK1635" s="179"/>
      <c r="CL1635" s="179"/>
      <c r="CM1635" s="17"/>
      <c r="CX1635" s="33" t="s">
        <v>85</v>
      </c>
    </row>
    <row r="1636" spans="1:102" x14ac:dyDescent="0.25">
      <c r="A1636">
        <v>1635</v>
      </c>
      <c r="D1636" s="12"/>
      <c r="E1636" s="13"/>
      <c r="H1636" s="15"/>
      <c r="I1636" s="11"/>
      <c r="J1636" s="32"/>
      <c r="K1636" s="32"/>
      <c r="V1636" s="9">
        <f t="shared" si="460"/>
        <v>0</v>
      </c>
      <c r="AE1636" s="187"/>
      <c r="AJ1636" s="20"/>
      <c r="AV1636" s="17"/>
      <c r="BE1636" s="17"/>
      <c r="BH1636" s="17"/>
      <c r="BO1636" s="179"/>
      <c r="BP1636" s="179"/>
      <c r="BQ1636" s="179"/>
      <c r="BR1636" s="179"/>
      <c r="BT1636" s="179"/>
      <c r="BU1636" s="179"/>
      <c r="BV1636" s="179"/>
      <c r="BX1636" s="179"/>
      <c r="BY1636" s="179"/>
      <c r="BZ1636" s="179"/>
      <c r="CA1636" s="179"/>
      <c r="CC1636" s="179"/>
      <c r="CD1636" s="179"/>
      <c r="CE1636" s="179"/>
      <c r="CF1636" s="179"/>
      <c r="CG1636" s="179"/>
      <c r="CH1636" s="179"/>
      <c r="CI1636" s="179"/>
      <c r="CJ1636" s="179"/>
      <c r="CK1636" s="179"/>
      <c r="CL1636" s="179"/>
      <c r="CM1636" s="17"/>
      <c r="CX1636" s="33" t="s">
        <v>85</v>
      </c>
    </row>
    <row r="1637" spans="1:102" x14ac:dyDescent="0.25">
      <c r="A1637">
        <v>1636</v>
      </c>
      <c r="D1637" s="12"/>
      <c r="E1637" s="13"/>
      <c r="H1637" s="15"/>
      <c r="I1637" s="11"/>
      <c r="J1637" s="32"/>
      <c r="K1637" s="32"/>
      <c r="V1637" s="9">
        <f t="shared" si="460"/>
        <v>0</v>
      </c>
      <c r="AE1637" s="187"/>
      <c r="AJ1637" s="20"/>
      <c r="AV1637" s="17"/>
      <c r="BE1637" s="17"/>
      <c r="BH1637" s="17"/>
      <c r="BO1637" s="179"/>
      <c r="BP1637" s="179"/>
      <c r="BQ1637" s="179"/>
      <c r="BR1637" s="179"/>
      <c r="BT1637" s="179"/>
      <c r="BU1637" s="179"/>
      <c r="BV1637" s="179"/>
      <c r="BX1637" s="179"/>
      <c r="BY1637" s="179"/>
      <c r="BZ1637" s="179"/>
      <c r="CA1637" s="179"/>
      <c r="CC1637" s="179"/>
      <c r="CD1637" s="179"/>
      <c r="CE1637" s="179"/>
      <c r="CF1637" s="179"/>
      <c r="CG1637" s="179"/>
      <c r="CH1637" s="179"/>
      <c r="CI1637" s="179"/>
      <c r="CJ1637" s="179"/>
      <c r="CK1637" s="179"/>
      <c r="CL1637" s="179"/>
      <c r="CM1637" s="17"/>
      <c r="CX1637" s="33" t="s">
        <v>85</v>
      </c>
    </row>
    <row r="1638" spans="1:102" x14ac:dyDescent="0.25">
      <c r="A1638">
        <v>1637</v>
      </c>
      <c r="D1638" s="12"/>
      <c r="E1638" s="13"/>
      <c r="H1638" s="15"/>
      <c r="I1638" s="11"/>
      <c r="J1638" s="32"/>
      <c r="K1638" s="32"/>
      <c r="V1638" s="9">
        <f t="shared" si="460"/>
        <v>0</v>
      </c>
      <c r="AE1638" s="187"/>
      <c r="AJ1638" s="20"/>
      <c r="AV1638" s="17"/>
      <c r="BE1638" s="17"/>
      <c r="BH1638" s="17"/>
      <c r="BO1638" s="179"/>
      <c r="BP1638" s="179"/>
      <c r="BQ1638" s="179"/>
      <c r="BR1638" s="179"/>
      <c r="BT1638" s="179"/>
      <c r="BU1638" s="179"/>
      <c r="BV1638" s="179"/>
      <c r="BX1638" s="179"/>
      <c r="BY1638" s="179"/>
      <c r="BZ1638" s="179"/>
      <c r="CA1638" s="179"/>
      <c r="CC1638" s="179"/>
      <c r="CD1638" s="179"/>
      <c r="CE1638" s="179"/>
      <c r="CF1638" s="179"/>
      <c r="CG1638" s="179"/>
      <c r="CH1638" s="179"/>
      <c r="CI1638" s="179"/>
      <c r="CJ1638" s="179"/>
      <c r="CK1638" s="179"/>
      <c r="CL1638" s="179"/>
      <c r="CM1638" s="17"/>
      <c r="CX1638" s="33" t="s">
        <v>85</v>
      </c>
    </row>
    <row r="1639" spans="1:102" x14ac:dyDescent="0.25">
      <c r="A1639">
        <v>1638</v>
      </c>
      <c r="D1639" s="12"/>
      <c r="E1639" s="13"/>
      <c r="H1639" s="15"/>
      <c r="I1639" s="11"/>
      <c r="J1639" s="32"/>
      <c r="K1639" s="32"/>
      <c r="V1639" s="9">
        <f t="shared" si="460"/>
        <v>0</v>
      </c>
      <c r="AE1639" s="187"/>
      <c r="AJ1639" s="20"/>
      <c r="AV1639" s="17"/>
      <c r="BE1639" s="17"/>
      <c r="BH1639" s="17"/>
      <c r="BO1639" s="179"/>
      <c r="BP1639" s="179"/>
      <c r="BQ1639" s="179"/>
      <c r="BR1639" s="179"/>
      <c r="BT1639" s="179"/>
      <c r="BU1639" s="179"/>
      <c r="BV1639" s="179"/>
      <c r="BX1639" s="179"/>
      <c r="BY1639" s="179"/>
      <c r="BZ1639" s="179"/>
      <c r="CA1639" s="179"/>
      <c r="CC1639" s="179"/>
      <c r="CD1639" s="179"/>
      <c r="CE1639" s="179"/>
      <c r="CF1639" s="179"/>
      <c r="CG1639" s="179"/>
      <c r="CH1639" s="179"/>
      <c r="CI1639" s="179"/>
      <c r="CJ1639" s="179"/>
      <c r="CK1639" s="179"/>
      <c r="CL1639" s="179"/>
      <c r="CM1639" s="17"/>
      <c r="CX1639" s="33" t="s">
        <v>85</v>
      </c>
    </row>
    <row r="1640" spans="1:102" x14ac:dyDescent="0.25">
      <c r="A1640">
        <v>1639</v>
      </c>
      <c r="D1640" s="12"/>
      <c r="E1640" s="13"/>
      <c r="H1640" s="15"/>
      <c r="I1640" s="11"/>
      <c r="J1640" s="32"/>
      <c r="K1640" s="32"/>
      <c r="V1640" s="9">
        <f t="shared" si="460"/>
        <v>0</v>
      </c>
      <c r="AE1640" s="187"/>
      <c r="AJ1640" s="20"/>
      <c r="AV1640" s="17"/>
      <c r="BE1640" s="17"/>
      <c r="BH1640" s="17"/>
      <c r="BO1640" s="179"/>
      <c r="BP1640" s="179"/>
      <c r="BQ1640" s="179"/>
      <c r="BR1640" s="179"/>
      <c r="BT1640" s="179"/>
      <c r="BU1640" s="179"/>
      <c r="BV1640" s="179"/>
      <c r="BX1640" s="179"/>
      <c r="BY1640" s="179"/>
      <c r="BZ1640" s="179"/>
      <c r="CA1640" s="179"/>
      <c r="CC1640" s="179"/>
      <c r="CD1640" s="179"/>
      <c r="CE1640" s="179"/>
      <c r="CF1640" s="179"/>
      <c r="CG1640" s="179"/>
      <c r="CH1640" s="179"/>
      <c r="CI1640" s="179"/>
      <c r="CJ1640" s="179"/>
      <c r="CK1640" s="179"/>
      <c r="CL1640" s="179"/>
      <c r="CM1640" s="17"/>
      <c r="CX1640" s="33" t="s">
        <v>85</v>
      </c>
    </row>
    <row r="1641" spans="1:102" x14ac:dyDescent="0.25">
      <c r="A1641">
        <v>1640</v>
      </c>
      <c r="D1641" s="12"/>
      <c r="E1641" s="13"/>
      <c r="H1641" s="15"/>
      <c r="I1641" s="11"/>
      <c r="J1641" s="32"/>
      <c r="K1641" s="32"/>
      <c r="V1641" s="9">
        <f t="shared" si="460"/>
        <v>0</v>
      </c>
      <c r="AE1641" s="187"/>
      <c r="AJ1641" s="20"/>
      <c r="AV1641" s="17"/>
      <c r="BE1641" s="17"/>
      <c r="BH1641" s="17"/>
      <c r="BO1641" s="179"/>
      <c r="BP1641" s="179"/>
      <c r="BQ1641" s="179"/>
      <c r="BR1641" s="179"/>
      <c r="BT1641" s="179"/>
      <c r="BU1641" s="179"/>
      <c r="BV1641" s="179"/>
      <c r="BX1641" s="179"/>
      <c r="BY1641" s="179"/>
      <c r="BZ1641" s="179"/>
      <c r="CA1641" s="179"/>
      <c r="CC1641" s="179"/>
      <c r="CD1641" s="179"/>
      <c r="CE1641" s="179"/>
      <c r="CF1641" s="179"/>
      <c r="CG1641" s="179"/>
      <c r="CH1641" s="179"/>
      <c r="CI1641" s="179"/>
      <c r="CJ1641" s="179"/>
      <c r="CK1641" s="179"/>
      <c r="CL1641" s="179"/>
      <c r="CM1641" s="17"/>
      <c r="CX1641" s="33" t="s">
        <v>85</v>
      </c>
    </row>
    <row r="1642" spans="1:102" x14ac:dyDescent="0.25">
      <c r="A1642">
        <v>1641</v>
      </c>
      <c r="D1642" s="12"/>
      <c r="E1642" s="13"/>
      <c r="H1642" s="15"/>
      <c r="I1642" s="11"/>
      <c r="J1642" s="32"/>
      <c r="K1642" s="32"/>
      <c r="V1642" s="9">
        <f t="shared" si="460"/>
        <v>0</v>
      </c>
      <c r="AE1642" s="187"/>
      <c r="AJ1642" s="20"/>
      <c r="AV1642" s="17"/>
      <c r="BE1642" s="17"/>
      <c r="BH1642" s="17"/>
      <c r="BO1642" s="179"/>
      <c r="BP1642" s="179"/>
      <c r="BQ1642" s="179"/>
      <c r="BR1642" s="179"/>
      <c r="BT1642" s="179"/>
      <c r="BU1642" s="179"/>
      <c r="BV1642" s="179"/>
      <c r="BX1642" s="179"/>
      <c r="BY1642" s="179"/>
      <c r="BZ1642" s="179"/>
      <c r="CA1642" s="179"/>
      <c r="CC1642" s="179"/>
      <c r="CD1642" s="179"/>
      <c r="CE1642" s="179"/>
      <c r="CF1642" s="179"/>
      <c r="CG1642" s="179"/>
      <c r="CH1642" s="179"/>
      <c r="CI1642" s="179"/>
      <c r="CJ1642" s="179"/>
      <c r="CK1642" s="179"/>
      <c r="CL1642" s="179"/>
      <c r="CM1642" s="17"/>
      <c r="CX1642" s="33" t="s">
        <v>85</v>
      </c>
    </row>
    <row r="1643" spans="1:102" x14ac:dyDescent="0.25">
      <c r="A1643">
        <v>1642</v>
      </c>
      <c r="D1643" s="12"/>
      <c r="E1643" s="13"/>
      <c r="H1643" s="15"/>
      <c r="I1643" s="11"/>
      <c r="J1643" s="32"/>
      <c r="K1643" s="32"/>
      <c r="V1643" s="9">
        <f t="shared" si="460"/>
        <v>0</v>
      </c>
      <c r="AE1643" s="187"/>
      <c r="AJ1643" s="20"/>
      <c r="AV1643" s="17"/>
      <c r="BE1643" s="17"/>
      <c r="BH1643" s="17"/>
      <c r="BO1643" s="179"/>
      <c r="BP1643" s="179"/>
      <c r="BQ1643" s="179"/>
      <c r="BR1643" s="179"/>
      <c r="BT1643" s="179"/>
      <c r="BU1643" s="179"/>
      <c r="BV1643" s="179"/>
      <c r="BX1643" s="179"/>
      <c r="BY1643" s="179"/>
      <c r="BZ1643" s="179"/>
      <c r="CA1643" s="179"/>
      <c r="CC1643" s="179"/>
      <c r="CD1643" s="179"/>
      <c r="CE1643" s="179"/>
      <c r="CF1643" s="179"/>
      <c r="CG1643" s="179"/>
      <c r="CH1643" s="179"/>
      <c r="CI1643" s="179"/>
      <c r="CJ1643" s="179"/>
      <c r="CK1643" s="179"/>
      <c r="CL1643" s="179"/>
      <c r="CM1643" s="17"/>
      <c r="CX1643" s="33" t="s">
        <v>85</v>
      </c>
    </row>
    <row r="1644" spans="1:102" x14ac:dyDescent="0.25">
      <c r="A1644">
        <v>1643</v>
      </c>
      <c r="D1644" s="12"/>
      <c r="E1644" s="13"/>
      <c r="H1644" s="15"/>
      <c r="I1644" s="11"/>
      <c r="J1644" s="32"/>
      <c r="K1644" s="32"/>
      <c r="V1644" s="9">
        <f t="shared" si="460"/>
        <v>0</v>
      </c>
      <c r="AE1644" s="187"/>
      <c r="AJ1644" s="20"/>
      <c r="AV1644" s="17"/>
      <c r="BE1644" s="17"/>
      <c r="BH1644" s="17"/>
      <c r="BO1644" s="179"/>
      <c r="BP1644" s="179"/>
      <c r="BQ1644" s="179"/>
      <c r="BR1644" s="179"/>
      <c r="BT1644" s="179"/>
      <c r="BU1644" s="179"/>
      <c r="BV1644" s="179"/>
      <c r="BX1644" s="179"/>
      <c r="BY1644" s="179"/>
      <c r="BZ1644" s="179"/>
      <c r="CA1644" s="179"/>
      <c r="CC1644" s="179"/>
      <c r="CD1644" s="179"/>
      <c r="CE1644" s="179"/>
      <c r="CF1644" s="179"/>
      <c r="CG1644" s="179"/>
      <c r="CH1644" s="179"/>
      <c r="CI1644" s="179"/>
      <c r="CJ1644" s="179"/>
      <c r="CK1644" s="179"/>
      <c r="CL1644" s="179"/>
      <c r="CM1644" s="17"/>
      <c r="CX1644" s="33" t="s">
        <v>85</v>
      </c>
    </row>
    <row r="1645" spans="1:102" x14ac:dyDescent="0.25">
      <c r="A1645">
        <v>1644</v>
      </c>
      <c r="D1645" s="12"/>
      <c r="E1645" s="13"/>
      <c r="H1645" s="15"/>
      <c r="I1645" s="11"/>
      <c r="J1645" s="32"/>
      <c r="K1645" s="32"/>
      <c r="V1645" s="9">
        <f t="shared" si="460"/>
        <v>0</v>
      </c>
      <c r="AE1645" s="187"/>
      <c r="AJ1645" s="20"/>
      <c r="AV1645" s="17"/>
      <c r="BE1645" s="17"/>
      <c r="BH1645" s="17"/>
      <c r="BO1645" s="179"/>
      <c r="BP1645" s="179"/>
      <c r="BQ1645" s="179"/>
      <c r="BR1645" s="179"/>
      <c r="BT1645" s="179"/>
      <c r="BU1645" s="179"/>
      <c r="BV1645" s="179"/>
      <c r="BX1645" s="179"/>
      <c r="BY1645" s="179"/>
      <c r="BZ1645" s="179"/>
      <c r="CA1645" s="179"/>
      <c r="CC1645" s="179"/>
      <c r="CD1645" s="179"/>
      <c r="CE1645" s="179"/>
      <c r="CF1645" s="179"/>
      <c r="CG1645" s="179"/>
      <c r="CH1645" s="179"/>
      <c r="CI1645" s="179"/>
      <c r="CJ1645" s="179"/>
      <c r="CK1645" s="179"/>
      <c r="CL1645" s="179"/>
      <c r="CM1645" s="17"/>
      <c r="CX1645" s="33" t="s">
        <v>85</v>
      </c>
    </row>
    <row r="1646" spans="1:102" x14ac:dyDescent="0.25">
      <c r="A1646">
        <v>1645</v>
      </c>
      <c r="D1646" s="12"/>
      <c r="E1646" s="13"/>
      <c r="H1646" s="15"/>
      <c r="I1646" s="11"/>
      <c r="J1646" s="32"/>
      <c r="K1646" s="32"/>
      <c r="V1646" s="9">
        <f t="shared" si="460"/>
        <v>0</v>
      </c>
      <c r="AE1646" s="187"/>
      <c r="AJ1646" s="20"/>
      <c r="AV1646" s="17"/>
      <c r="BE1646" s="17"/>
      <c r="BH1646" s="17"/>
      <c r="BO1646" s="179"/>
      <c r="BP1646" s="179"/>
      <c r="BQ1646" s="179"/>
      <c r="BR1646" s="179"/>
      <c r="BT1646" s="179"/>
      <c r="BU1646" s="179"/>
      <c r="BV1646" s="179"/>
      <c r="BX1646" s="179"/>
      <c r="BY1646" s="179"/>
      <c r="BZ1646" s="179"/>
      <c r="CA1646" s="179"/>
      <c r="CC1646" s="179"/>
      <c r="CD1646" s="179"/>
      <c r="CE1646" s="179"/>
      <c r="CF1646" s="179"/>
      <c r="CG1646" s="179"/>
      <c r="CH1646" s="179"/>
      <c r="CI1646" s="179"/>
      <c r="CJ1646" s="179"/>
      <c r="CK1646" s="179"/>
      <c r="CL1646" s="179"/>
      <c r="CM1646" s="17"/>
      <c r="CX1646" s="33" t="s">
        <v>85</v>
      </c>
    </row>
    <row r="1647" spans="1:102" x14ac:dyDescent="0.25">
      <c r="A1647">
        <v>1646</v>
      </c>
      <c r="D1647" s="12"/>
      <c r="E1647" s="13"/>
      <c r="H1647" s="15"/>
      <c r="I1647" s="11"/>
      <c r="J1647" s="32"/>
      <c r="K1647" s="32"/>
      <c r="V1647" s="9">
        <f t="shared" si="460"/>
        <v>0</v>
      </c>
      <c r="AE1647" s="187"/>
      <c r="AJ1647" s="20"/>
      <c r="AV1647" s="17"/>
      <c r="BE1647" s="17"/>
      <c r="BH1647" s="17"/>
      <c r="BO1647" s="179"/>
      <c r="BP1647" s="179"/>
      <c r="BQ1647" s="179"/>
      <c r="BR1647" s="179"/>
      <c r="BT1647" s="179"/>
      <c r="BU1647" s="179"/>
      <c r="BV1647" s="179"/>
      <c r="BX1647" s="179"/>
      <c r="BY1647" s="179"/>
      <c r="BZ1647" s="179"/>
      <c r="CA1647" s="179"/>
      <c r="CC1647" s="179"/>
      <c r="CD1647" s="179"/>
      <c r="CE1647" s="179"/>
      <c r="CF1647" s="179"/>
      <c r="CG1647" s="179"/>
      <c r="CH1647" s="179"/>
      <c r="CI1647" s="179"/>
      <c r="CJ1647" s="179"/>
      <c r="CK1647" s="179"/>
      <c r="CL1647" s="179"/>
      <c r="CM1647" s="17"/>
      <c r="CX1647" s="33" t="s">
        <v>85</v>
      </c>
    </row>
    <row r="1648" spans="1:102" x14ac:dyDescent="0.25">
      <c r="A1648">
        <v>1647</v>
      </c>
      <c r="D1648" s="12"/>
      <c r="E1648" s="13"/>
      <c r="H1648" s="15"/>
      <c r="I1648" s="11"/>
      <c r="J1648" s="32"/>
      <c r="K1648" s="32"/>
      <c r="V1648" s="9">
        <f t="shared" si="460"/>
        <v>0</v>
      </c>
      <c r="AE1648" s="187"/>
      <c r="AJ1648" s="20"/>
      <c r="AV1648" s="17"/>
      <c r="BE1648" s="17"/>
      <c r="BH1648" s="17"/>
      <c r="BO1648" s="179"/>
      <c r="BP1648" s="179"/>
      <c r="BQ1648" s="179"/>
      <c r="BR1648" s="179"/>
      <c r="BT1648" s="179"/>
      <c r="BU1648" s="179"/>
      <c r="BV1648" s="179"/>
      <c r="BX1648" s="179"/>
      <c r="BY1648" s="179"/>
      <c r="BZ1648" s="179"/>
      <c r="CA1648" s="179"/>
      <c r="CC1648" s="179"/>
      <c r="CD1648" s="179"/>
      <c r="CE1648" s="179"/>
      <c r="CF1648" s="179"/>
      <c r="CG1648" s="179"/>
      <c r="CH1648" s="179"/>
      <c r="CI1648" s="179"/>
      <c r="CJ1648" s="179"/>
      <c r="CK1648" s="179"/>
      <c r="CL1648" s="179"/>
      <c r="CM1648" s="17"/>
      <c r="CX1648" s="33" t="s">
        <v>85</v>
      </c>
    </row>
    <row r="1649" spans="1:102" x14ac:dyDescent="0.25">
      <c r="A1649">
        <v>1648</v>
      </c>
      <c r="D1649" s="12"/>
      <c r="E1649" s="13"/>
      <c r="H1649" s="15"/>
      <c r="I1649" s="11"/>
      <c r="J1649" s="32"/>
      <c r="K1649" s="32"/>
      <c r="V1649" s="9">
        <f t="shared" si="460"/>
        <v>0</v>
      </c>
      <c r="AE1649" s="187"/>
      <c r="AJ1649" s="20"/>
      <c r="AV1649" s="17"/>
      <c r="BE1649" s="17"/>
      <c r="BH1649" s="17"/>
      <c r="BO1649" s="179"/>
      <c r="BP1649" s="179"/>
      <c r="BQ1649" s="179"/>
      <c r="BR1649" s="179"/>
      <c r="BT1649" s="179"/>
      <c r="BU1649" s="179"/>
      <c r="BV1649" s="179"/>
      <c r="BX1649" s="179"/>
      <c r="BY1649" s="179"/>
      <c r="BZ1649" s="179"/>
      <c r="CA1649" s="179"/>
      <c r="CC1649" s="179"/>
      <c r="CD1649" s="179"/>
      <c r="CE1649" s="179"/>
      <c r="CF1649" s="179"/>
      <c r="CG1649" s="179"/>
      <c r="CH1649" s="179"/>
      <c r="CI1649" s="179"/>
      <c r="CJ1649" s="179"/>
      <c r="CK1649" s="179"/>
      <c r="CL1649" s="179"/>
      <c r="CM1649" s="17"/>
      <c r="CX1649" s="33" t="s">
        <v>85</v>
      </c>
    </row>
    <row r="1650" spans="1:102" x14ac:dyDescent="0.25">
      <c r="A1650">
        <v>1649</v>
      </c>
      <c r="D1650" s="12"/>
      <c r="E1650" s="13"/>
      <c r="H1650" s="15"/>
      <c r="I1650" s="11"/>
      <c r="J1650" s="32"/>
      <c r="K1650" s="32"/>
      <c r="V1650" s="9">
        <f t="shared" si="460"/>
        <v>0</v>
      </c>
      <c r="AE1650" s="187"/>
      <c r="AJ1650" s="20"/>
      <c r="AV1650" s="17"/>
      <c r="BE1650" s="17"/>
      <c r="BH1650" s="17"/>
      <c r="BO1650" s="179"/>
      <c r="BP1650" s="179"/>
      <c r="BQ1650" s="179"/>
      <c r="BR1650" s="179"/>
      <c r="BT1650" s="179"/>
      <c r="BU1650" s="179"/>
      <c r="BV1650" s="179"/>
      <c r="BX1650" s="179"/>
      <c r="BY1650" s="179"/>
      <c r="BZ1650" s="179"/>
      <c r="CA1650" s="179"/>
      <c r="CC1650" s="179"/>
      <c r="CD1650" s="179"/>
      <c r="CE1650" s="179"/>
      <c r="CF1650" s="179"/>
      <c r="CG1650" s="179"/>
      <c r="CH1650" s="179"/>
      <c r="CI1650" s="179"/>
      <c r="CJ1650" s="179"/>
      <c r="CK1650" s="179"/>
      <c r="CL1650" s="179"/>
      <c r="CM1650" s="17"/>
      <c r="CX1650" s="33" t="s">
        <v>85</v>
      </c>
    </row>
    <row r="1651" spans="1:102" x14ac:dyDescent="0.25">
      <c r="A1651">
        <v>1650</v>
      </c>
      <c r="D1651" s="12"/>
      <c r="E1651" s="13"/>
      <c r="H1651" s="15"/>
      <c r="I1651" s="11"/>
      <c r="J1651" s="32"/>
      <c r="K1651" s="32"/>
      <c r="V1651" s="9">
        <f t="shared" si="460"/>
        <v>0</v>
      </c>
      <c r="AE1651" s="187"/>
      <c r="AJ1651" s="20"/>
      <c r="AV1651" s="17"/>
      <c r="BE1651" s="17"/>
      <c r="BH1651" s="17"/>
      <c r="BO1651" s="179"/>
      <c r="BP1651" s="179"/>
      <c r="BQ1651" s="179"/>
      <c r="BR1651" s="179"/>
      <c r="BT1651" s="179"/>
      <c r="BU1651" s="179"/>
      <c r="BV1651" s="179"/>
      <c r="BX1651" s="179"/>
      <c r="BY1651" s="179"/>
      <c r="BZ1651" s="179"/>
      <c r="CA1651" s="179"/>
      <c r="CC1651" s="179"/>
      <c r="CD1651" s="179"/>
      <c r="CE1651" s="179"/>
      <c r="CF1651" s="179"/>
      <c r="CG1651" s="179"/>
      <c r="CH1651" s="179"/>
      <c r="CI1651" s="179"/>
      <c r="CJ1651" s="179"/>
      <c r="CK1651" s="179"/>
      <c r="CL1651" s="179"/>
      <c r="CM1651" s="17"/>
      <c r="CX1651" s="33" t="s">
        <v>85</v>
      </c>
    </row>
    <row r="1652" spans="1:102" x14ac:dyDescent="0.25">
      <c r="A1652">
        <v>1651</v>
      </c>
      <c r="D1652" s="12"/>
      <c r="E1652" s="13"/>
      <c r="H1652" s="15"/>
      <c r="I1652" s="11"/>
      <c r="J1652" s="32"/>
      <c r="K1652" s="32"/>
      <c r="V1652" s="9">
        <f t="shared" si="460"/>
        <v>0</v>
      </c>
      <c r="AE1652" s="187"/>
      <c r="AJ1652" s="20"/>
      <c r="AV1652" s="17"/>
      <c r="BE1652" s="17"/>
      <c r="BH1652" s="17"/>
      <c r="BO1652" s="179"/>
      <c r="BP1652" s="179"/>
      <c r="BQ1652" s="179"/>
      <c r="BR1652" s="179"/>
      <c r="BT1652" s="179"/>
      <c r="BU1652" s="179"/>
      <c r="BV1652" s="179"/>
      <c r="BX1652" s="179"/>
      <c r="BY1652" s="179"/>
      <c r="BZ1652" s="179"/>
      <c r="CA1652" s="179"/>
      <c r="CC1652" s="179"/>
      <c r="CD1652" s="179"/>
      <c r="CE1652" s="179"/>
      <c r="CF1652" s="179"/>
      <c r="CG1652" s="179"/>
      <c r="CH1652" s="179"/>
      <c r="CI1652" s="179"/>
      <c r="CJ1652" s="179"/>
      <c r="CK1652" s="179"/>
      <c r="CL1652" s="179"/>
      <c r="CM1652" s="17"/>
      <c r="CX1652" s="33" t="s">
        <v>85</v>
      </c>
    </row>
    <row r="1653" spans="1:102" x14ac:dyDescent="0.25">
      <c r="A1653">
        <v>1652</v>
      </c>
      <c r="D1653" s="12"/>
      <c r="E1653" s="13"/>
      <c r="H1653" s="15"/>
      <c r="I1653" s="11"/>
      <c r="J1653" s="32"/>
      <c r="K1653" s="32"/>
      <c r="V1653" s="9">
        <f t="shared" si="460"/>
        <v>0</v>
      </c>
      <c r="AE1653" s="187"/>
      <c r="AJ1653" s="20"/>
      <c r="AV1653" s="17"/>
      <c r="BE1653" s="17"/>
      <c r="BH1653" s="17"/>
      <c r="BO1653" s="179"/>
      <c r="BP1653" s="179"/>
      <c r="BQ1653" s="179"/>
      <c r="BR1653" s="179"/>
      <c r="BT1653" s="179"/>
      <c r="BU1653" s="179"/>
      <c r="BV1653" s="179"/>
      <c r="BX1653" s="179"/>
      <c r="BY1653" s="179"/>
      <c r="BZ1653" s="179"/>
      <c r="CA1653" s="179"/>
      <c r="CC1653" s="179"/>
      <c r="CD1653" s="179"/>
      <c r="CE1653" s="179"/>
      <c r="CF1653" s="179"/>
      <c r="CG1653" s="179"/>
      <c r="CH1653" s="179"/>
      <c r="CI1653" s="179"/>
      <c r="CJ1653" s="179"/>
      <c r="CK1653" s="179"/>
      <c r="CL1653" s="179"/>
      <c r="CM1653" s="17"/>
      <c r="CX1653" s="33" t="s">
        <v>85</v>
      </c>
    </row>
    <row r="1654" spans="1:102" x14ac:dyDescent="0.25">
      <c r="A1654">
        <v>1653</v>
      </c>
      <c r="D1654" s="12"/>
      <c r="E1654" s="13"/>
      <c r="H1654" s="15"/>
      <c r="I1654" s="11"/>
      <c r="J1654" s="32"/>
      <c r="K1654" s="32"/>
      <c r="V1654" s="9">
        <f t="shared" si="460"/>
        <v>0</v>
      </c>
      <c r="AE1654" s="187"/>
      <c r="AJ1654" s="20"/>
      <c r="AV1654" s="17"/>
      <c r="BE1654" s="17"/>
      <c r="BH1654" s="17"/>
      <c r="BO1654" s="179"/>
      <c r="BP1654" s="179"/>
      <c r="BQ1654" s="179"/>
      <c r="BR1654" s="179"/>
      <c r="BT1654" s="179"/>
      <c r="BU1654" s="179"/>
      <c r="BV1654" s="179"/>
      <c r="BX1654" s="179"/>
      <c r="BY1654" s="179"/>
      <c r="BZ1654" s="179"/>
      <c r="CA1654" s="179"/>
      <c r="CC1654" s="179"/>
      <c r="CD1654" s="179"/>
      <c r="CE1654" s="179"/>
      <c r="CF1654" s="179"/>
      <c r="CG1654" s="179"/>
      <c r="CH1654" s="179"/>
      <c r="CI1654" s="179"/>
      <c r="CJ1654" s="179"/>
      <c r="CK1654" s="179"/>
      <c r="CL1654" s="179"/>
      <c r="CM1654" s="17"/>
      <c r="CX1654" s="33" t="s">
        <v>85</v>
      </c>
    </row>
    <row r="1655" spans="1:102" x14ac:dyDescent="0.25">
      <c r="A1655">
        <v>1654</v>
      </c>
      <c r="D1655" s="12"/>
      <c r="E1655" s="13"/>
      <c r="H1655" s="15"/>
      <c r="I1655" s="11"/>
      <c r="J1655" s="32"/>
      <c r="K1655" s="32"/>
      <c r="V1655" s="9">
        <f t="shared" si="460"/>
        <v>0</v>
      </c>
      <c r="AE1655" s="187"/>
      <c r="AJ1655" s="20"/>
      <c r="AV1655" s="17"/>
      <c r="BE1655" s="17"/>
      <c r="BH1655" s="17"/>
      <c r="BO1655" s="179"/>
      <c r="BP1655" s="179"/>
      <c r="BQ1655" s="179"/>
      <c r="BR1655" s="179"/>
      <c r="BT1655" s="179"/>
      <c r="BU1655" s="179"/>
      <c r="BV1655" s="179"/>
      <c r="BX1655" s="179"/>
      <c r="BY1655" s="179"/>
      <c r="BZ1655" s="179"/>
      <c r="CA1655" s="179"/>
      <c r="CC1655" s="179"/>
      <c r="CD1655" s="179"/>
      <c r="CE1655" s="179"/>
      <c r="CF1655" s="179"/>
      <c r="CG1655" s="179"/>
      <c r="CH1655" s="179"/>
      <c r="CI1655" s="179"/>
      <c r="CJ1655" s="179"/>
      <c r="CK1655" s="179"/>
      <c r="CL1655" s="179"/>
      <c r="CM1655" s="17"/>
      <c r="CX1655" s="33" t="s">
        <v>85</v>
      </c>
    </row>
    <row r="1656" spans="1:102" x14ac:dyDescent="0.25">
      <c r="A1656">
        <v>1655</v>
      </c>
      <c r="D1656" s="12"/>
      <c r="E1656" s="13"/>
      <c r="H1656" s="15"/>
      <c r="I1656" s="11"/>
      <c r="J1656" s="32"/>
      <c r="K1656" s="32"/>
      <c r="V1656" s="9">
        <f t="shared" si="460"/>
        <v>0</v>
      </c>
      <c r="AE1656" s="187"/>
      <c r="AJ1656" s="20"/>
      <c r="AV1656" s="17"/>
      <c r="BE1656" s="17"/>
      <c r="BH1656" s="17"/>
      <c r="BO1656" s="179"/>
      <c r="BP1656" s="179"/>
      <c r="BQ1656" s="179"/>
      <c r="BR1656" s="179"/>
      <c r="BT1656" s="179"/>
      <c r="BU1656" s="179"/>
      <c r="BV1656" s="179"/>
      <c r="BX1656" s="179"/>
      <c r="BY1656" s="179"/>
      <c r="BZ1656" s="179"/>
      <c r="CA1656" s="179"/>
      <c r="CC1656" s="179"/>
      <c r="CD1656" s="179"/>
      <c r="CE1656" s="179"/>
      <c r="CF1656" s="179"/>
      <c r="CG1656" s="179"/>
      <c r="CH1656" s="179"/>
      <c r="CI1656" s="179"/>
      <c r="CJ1656" s="179"/>
      <c r="CK1656" s="179"/>
      <c r="CL1656" s="179"/>
      <c r="CM1656" s="17"/>
      <c r="CX1656" s="33" t="s">
        <v>85</v>
      </c>
    </row>
    <row r="1657" spans="1:102" x14ac:dyDescent="0.25">
      <c r="A1657">
        <v>1656</v>
      </c>
      <c r="D1657" s="12"/>
      <c r="E1657" s="13"/>
      <c r="H1657" s="15"/>
      <c r="I1657" s="11"/>
      <c r="J1657" s="32"/>
      <c r="K1657" s="32"/>
      <c r="V1657" s="9">
        <f t="shared" si="460"/>
        <v>0</v>
      </c>
      <c r="AE1657" s="187"/>
      <c r="AJ1657" s="20"/>
      <c r="AV1657" s="17"/>
      <c r="BE1657" s="17"/>
      <c r="BH1657" s="17"/>
      <c r="BO1657" s="179"/>
      <c r="BP1657" s="179"/>
      <c r="BQ1657" s="179"/>
      <c r="BR1657" s="179"/>
      <c r="BT1657" s="179"/>
      <c r="BU1657" s="179"/>
      <c r="BV1657" s="179"/>
      <c r="BX1657" s="179"/>
      <c r="BY1657" s="179"/>
      <c r="BZ1657" s="179"/>
      <c r="CA1657" s="179"/>
      <c r="CC1657" s="179"/>
      <c r="CD1657" s="179"/>
      <c r="CE1657" s="179"/>
      <c r="CF1657" s="179"/>
      <c r="CG1657" s="179"/>
      <c r="CH1657" s="179"/>
      <c r="CI1657" s="179"/>
      <c r="CJ1657" s="179"/>
      <c r="CK1657" s="179"/>
      <c r="CL1657" s="179"/>
      <c r="CM1657" s="17"/>
      <c r="CX1657" s="33" t="s">
        <v>85</v>
      </c>
    </row>
    <row r="1658" spans="1:102" x14ac:dyDescent="0.25">
      <c r="A1658">
        <v>1657</v>
      </c>
      <c r="D1658" s="12"/>
      <c r="E1658" s="13"/>
      <c r="H1658" s="15"/>
      <c r="I1658" s="11"/>
      <c r="J1658" s="32"/>
      <c r="K1658" s="32"/>
      <c r="V1658" s="9">
        <f t="shared" si="460"/>
        <v>0</v>
      </c>
      <c r="AE1658" s="187"/>
      <c r="AJ1658" s="20"/>
      <c r="AV1658" s="17"/>
      <c r="BE1658" s="17"/>
      <c r="BH1658" s="17"/>
      <c r="BO1658" s="179"/>
      <c r="BP1658" s="179"/>
      <c r="BQ1658" s="179"/>
      <c r="BR1658" s="179"/>
      <c r="BT1658" s="179"/>
      <c r="BU1658" s="179"/>
      <c r="BV1658" s="179"/>
      <c r="BX1658" s="179"/>
      <c r="BY1658" s="179"/>
      <c r="BZ1658" s="179"/>
      <c r="CA1658" s="179"/>
      <c r="CC1658" s="179"/>
      <c r="CD1658" s="179"/>
      <c r="CE1658" s="179"/>
      <c r="CF1658" s="179"/>
      <c r="CG1658" s="179"/>
      <c r="CH1658" s="179"/>
      <c r="CI1658" s="179"/>
      <c r="CJ1658" s="179"/>
      <c r="CK1658" s="179"/>
      <c r="CL1658" s="179"/>
      <c r="CM1658" s="17"/>
      <c r="CX1658" s="33" t="s">
        <v>85</v>
      </c>
    </row>
    <row r="1659" spans="1:102" x14ac:dyDescent="0.25">
      <c r="A1659">
        <v>1658</v>
      </c>
      <c r="D1659" s="12"/>
      <c r="E1659" s="13"/>
      <c r="H1659" s="15"/>
      <c r="I1659" s="11"/>
      <c r="J1659" s="32"/>
      <c r="K1659" s="32"/>
      <c r="V1659" s="9">
        <f t="shared" si="460"/>
        <v>0</v>
      </c>
      <c r="AE1659" s="187"/>
      <c r="AJ1659" s="20"/>
      <c r="AV1659" s="17"/>
      <c r="BE1659" s="17"/>
      <c r="BH1659" s="17"/>
      <c r="BO1659" s="179"/>
      <c r="BP1659" s="179"/>
      <c r="BQ1659" s="179"/>
      <c r="BR1659" s="179"/>
      <c r="BT1659" s="179"/>
      <c r="BU1659" s="179"/>
      <c r="BV1659" s="179"/>
      <c r="BX1659" s="179"/>
      <c r="BY1659" s="179"/>
      <c r="BZ1659" s="179"/>
      <c r="CA1659" s="179"/>
      <c r="CC1659" s="179"/>
      <c r="CD1659" s="179"/>
      <c r="CE1659" s="179"/>
      <c r="CF1659" s="179"/>
      <c r="CG1659" s="179"/>
      <c r="CH1659" s="179"/>
      <c r="CI1659" s="179"/>
      <c r="CJ1659" s="179"/>
      <c r="CK1659" s="179"/>
      <c r="CL1659" s="179"/>
      <c r="CM1659" s="17"/>
      <c r="CX1659" s="33" t="s">
        <v>85</v>
      </c>
    </row>
    <row r="1660" spans="1:102" x14ac:dyDescent="0.25">
      <c r="A1660">
        <v>1659</v>
      </c>
      <c r="D1660" s="12"/>
      <c r="E1660" s="13"/>
      <c r="H1660" s="15"/>
      <c r="I1660" s="11"/>
      <c r="J1660" s="32"/>
      <c r="K1660" s="32"/>
      <c r="V1660" s="9">
        <f t="shared" si="460"/>
        <v>0</v>
      </c>
      <c r="AE1660" s="187"/>
      <c r="AJ1660" s="20"/>
      <c r="AV1660" s="17"/>
      <c r="BE1660" s="17"/>
      <c r="BH1660" s="17"/>
      <c r="BO1660" s="179"/>
      <c r="BP1660" s="179"/>
      <c r="BQ1660" s="179"/>
      <c r="BR1660" s="179"/>
      <c r="BT1660" s="179"/>
      <c r="BU1660" s="179"/>
      <c r="BV1660" s="179"/>
      <c r="BX1660" s="179"/>
      <c r="BY1660" s="179"/>
      <c r="BZ1660" s="179"/>
      <c r="CA1660" s="179"/>
      <c r="CC1660" s="179"/>
      <c r="CD1660" s="179"/>
      <c r="CE1660" s="179"/>
      <c r="CF1660" s="179"/>
      <c r="CG1660" s="179"/>
      <c r="CH1660" s="179"/>
      <c r="CI1660" s="179"/>
      <c r="CJ1660" s="179"/>
      <c r="CK1660" s="179"/>
      <c r="CL1660" s="179"/>
      <c r="CM1660" s="17"/>
      <c r="CX1660" s="33" t="s">
        <v>85</v>
      </c>
    </row>
    <row r="1661" spans="1:102" x14ac:dyDescent="0.25">
      <c r="A1661">
        <v>1660</v>
      </c>
      <c r="D1661" s="12"/>
      <c r="E1661" s="13"/>
      <c r="H1661" s="15"/>
      <c r="I1661" s="11"/>
      <c r="J1661" s="32"/>
      <c r="K1661" s="32"/>
      <c r="V1661" s="9">
        <f t="shared" si="460"/>
        <v>0</v>
      </c>
      <c r="AE1661" s="187"/>
      <c r="AJ1661" s="20"/>
      <c r="AV1661" s="17"/>
      <c r="BE1661" s="17"/>
      <c r="BH1661" s="17"/>
      <c r="BO1661" s="179"/>
      <c r="BP1661" s="179"/>
      <c r="BQ1661" s="179"/>
      <c r="BR1661" s="179"/>
      <c r="BT1661" s="179"/>
      <c r="BU1661" s="179"/>
      <c r="BV1661" s="179"/>
      <c r="BX1661" s="179"/>
      <c r="BY1661" s="179"/>
      <c r="BZ1661" s="179"/>
      <c r="CA1661" s="179"/>
      <c r="CC1661" s="179"/>
      <c r="CD1661" s="179"/>
      <c r="CE1661" s="179"/>
      <c r="CF1661" s="179"/>
      <c r="CG1661" s="179"/>
      <c r="CH1661" s="179"/>
      <c r="CI1661" s="179"/>
      <c r="CJ1661" s="179"/>
      <c r="CK1661" s="179"/>
      <c r="CL1661" s="179"/>
      <c r="CM1661" s="17"/>
      <c r="CX1661" s="33" t="s">
        <v>85</v>
      </c>
    </row>
    <row r="1662" spans="1:102" x14ac:dyDescent="0.25">
      <c r="A1662">
        <v>1661</v>
      </c>
      <c r="D1662" s="12"/>
      <c r="E1662" s="13"/>
      <c r="H1662" s="15"/>
      <c r="I1662" s="11"/>
      <c r="J1662" s="32"/>
      <c r="K1662" s="32"/>
      <c r="V1662" s="9">
        <f t="shared" si="460"/>
        <v>0</v>
      </c>
      <c r="AE1662" s="187"/>
      <c r="AJ1662" s="20"/>
      <c r="AV1662" s="17"/>
      <c r="BE1662" s="17"/>
      <c r="BH1662" s="17"/>
      <c r="BO1662" s="179"/>
      <c r="BP1662" s="179"/>
      <c r="BQ1662" s="179"/>
      <c r="BR1662" s="179"/>
      <c r="BT1662" s="179"/>
      <c r="BU1662" s="179"/>
      <c r="BV1662" s="179"/>
      <c r="BX1662" s="179"/>
      <c r="BY1662" s="179"/>
      <c r="BZ1662" s="179"/>
      <c r="CA1662" s="179"/>
      <c r="CC1662" s="179"/>
      <c r="CD1662" s="179"/>
      <c r="CE1662" s="179"/>
      <c r="CF1662" s="179"/>
      <c r="CG1662" s="179"/>
      <c r="CH1662" s="179"/>
      <c r="CI1662" s="179"/>
      <c r="CJ1662" s="179"/>
      <c r="CK1662" s="179"/>
      <c r="CL1662" s="179"/>
      <c r="CM1662" s="17"/>
      <c r="CX1662" s="33" t="s">
        <v>85</v>
      </c>
    </row>
    <row r="1663" spans="1:102" x14ac:dyDescent="0.25">
      <c r="A1663">
        <v>1662</v>
      </c>
      <c r="D1663" s="12"/>
      <c r="E1663" s="13"/>
      <c r="H1663" s="15"/>
      <c r="I1663" s="11"/>
      <c r="J1663" s="32"/>
      <c r="K1663" s="32"/>
      <c r="V1663" s="9">
        <f t="shared" si="460"/>
        <v>0</v>
      </c>
      <c r="AE1663" s="187"/>
      <c r="AJ1663" s="20"/>
      <c r="AV1663" s="17"/>
      <c r="BE1663" s="17"/>
      <c r="BH1663" s="17"/>
      <c r="BO1663" s="179"/>
      <c r="BP1663" s="179"/>
      <c r="BQ1663" s="179"/>
      <c r="BR1663" s="179"/>
      <c r="BT1663" s="179"/>
      <c r="BU1663" s="179"/>
      <c r="BV1663" s="179"/>
      <c r="BX1663" s="179"/>
      <c r="BY1663" s="179"/>
      <c r="BZ1663" s="179"/>
      <c r="CA1663" s="179"/>
      <c r="CC1663" s="179"/>
      <c r="CD1663" s="179"/>
      <c r="CE1663" s="179"/>
      <c r="CF1663" s="179"/>
      <c r="CG1663" s="179"/>
      <c r="CH1663" s="179"/>
      <c r="CI1663" s="179"/>
      <c r="CJ1663" s="179"/>
      <c r="CK1663" s="179"/>
      <c r="CL1663" s="179"/>
      <c r="CM1663" s="17"/>
      <c r="CX1663" s="33" t="s">
        <v>85</v>
      </c>
    </row>
    <row r="1664" spans="1:102" x14ac:dyDescent="0.25">
      <c r="A1664">
        <v>1663</v>
      </c>
      <c r="D1664" s="12"/>
      <c r="E1664" s="13"/>
      <c r="H1664" s="15"/>
      <c r="I1664" s="11"/>
      <c r="J1664" s="32"/>
      <c r="K1664" s="32"/>
      <c r="V1664" s="9">
        <f t="shared" si="460"/>
        <v>0</v>
      </c>
      <c r="AE1664" s="187"/>
      <c r="AJ1664" s="20"/>
      <c r="AV1664" s="17"/>
      <c r="BE1664" s="17"/>
      <c r="BH1664" s="17"/>
      <c r="BO1664" s="179"/>
      <c r="BP1664" s="179"/>
      <c r="BQ1664" s="179"/>
      <c r="BR1664" s="179"/>
      <c r="BT1664" s="179"/>
      <c r="BU1664" s="179"/>
      <c r="BV1664" s="179"/>
      <c r="BX1664" s="179"/>
      <c r="BY1664" s="179"/>
      <c r="BZ1664" s="179"/>
      <c r="CA1664" s="179"/>
      <c r="CC1664" s="179"/>
      <c r="CD1664" s="179"/>
      <c r="CE1664" s="179"/>
      <c r="CF1664" s="179"/>
      <c r="CG1664" s="179"/>
      <c r="CH1664" s="179"/>
      <c r="CI1664" s="179"/>
      <c r="CJ1664" s="179"/>
      <c r="CK1664" s="179"/>
      <c r="CL1664" s="179"/>
      <c r="CM1664" s="17"/>
      <c r="CX1664" s="33" t="s">
        <v>85</v>
      </c>
    </row>
    <row r="1665" spans="1:102" x14ac:dyDescent="0.25">
      <c r="A1665">
        <v>1664</v>
      </c>
      <c r="D1665" s="12"/>
      <c r="E1665" s="13"/>
      <c r="H1665" s="15"/>
      <c r="I1665" s="11"/>
      <c r="J1665" s="32"/>
      <c r="K1665" s="32"/>
      <c r="V1665" s="9">
        <f t="shared" si="460"/>
        <v>0</v>
      </c>
      <c r="AE1665" s="187"/>
      <c r="AJ1665" s="20"/>
      <c r="AV1665" s="17"/>
      <c r="BE1665" s="17"/>
      <c r="BH1665" s="17"/>
      <c r="BO1665" s="179"/>
      <c r="BP1665" s="179"/>
      <c r="BQ1665" s="179"/>
      <c r="BR1665" s="179"/>
      <c r="BT1665" s="179"/>
      <c r="BU1665" s="179"/>
      <c r="BV1665" s="179"/>
      <c r="BX1665" s="179"/>
      <c r="BY1665" s="179"/>
      <c r="BZ1665" s="179"/>
      <c r="CA1665" s="179"/>
      <c r="CC1665" s="179"/>
      <c r="CD1665" s="179"/>
      <c r="CE1665" s="179"/>
      <c r="CF1665" s="179"/>
      <c r="CG1665" s="179"/>
      <c r="CH1665" s="179"/>
      <c r="CI1665" s="179"/>
      <c r="CJ1665" s="179"/>
      <c r="CK1665" s="179"/>
      <c r="CL1665" s="179"/>
      <c r="CM1665" s="17"/>
      <c r="CX1665" s="33" t="s">
        <v>85</v>
      </c>
    </row>
    <row r="1666" spans="1:102" x14ac:dyDescent="0.25">
      <c r="A1666">
        <v>1665</v>
      </c>
      <c r="D1666" s="12"/>
      <c r="E1666" s="13"/>
      <c r="H1666" s="15"/>
      <c r="I1666" s="11"/>
      <c r="J1666" s="32"/>
      <c r="K1666" s="32"/>
      <c r="V1666" s="9">
        <f t="shared" si="460"/>
        <v>0</v>
      </c>
      <c r="AE1666" s="187"/>
      <c r="AJ1666" s="20"/>
      <c r="AV1666" s="17"/>
      <c r="BE1666" s="17"/>
      <c r="BH1666" s="17"/>
      <c r="BO1666" s="179"/>
      <c r="BP1666" s="179"/>
      <c r="BQ1666" s="179"/>
      <c r="BR1666" s="179"/>
      <c r="BT1666" s="179"/>
      <c r="BU1666" s="179"/>
      <c r="BV1666" s="179"/>
      <c r="BX1666" s="179"/>
      <c r="BY1666" s="179"/>
      <c r="BZ1666" s="179"/>
      <c r="CA1666" s="179"/>
      <c r="CC1666" s="179"/>
      <c r="CD1666" s="179"/>
      <c r="CE1666" s="179"/>
      <c r="CF1666" s="179"/>
      <c r="CG1666" s="179"/>
      <c r="CH1666" s="179"/>
      <c r="CI1666" s="179"/>
      <c r="CJ1666" s="179"/>
      <c r="CK1666" s="179"/>
      <c r="CL1666" s="179"/>
      <c r="CM1666" s="17"/>
      <c r="CX1666" s="33" t="s">
        <v>85</v>
      </c>
    </row>
    <row r="1667" spans="1:102" x14ac:dyDescent="0.25">
      <c r="A1667">
        <v>1666</v>
      </c>
      <c r="D1667" s="12"/>
      <c r="E1667" s="13"/>
      <c r="H1667" s="15"/>
      <c r="I1667" s="11"/>
      <c r="J1667" s="32"/>
      <c r="K1667" s="32"/>
      <c r="V1667" s="9">
        <f t="shared" si="460"/>
        <v>0</v>
      </c>
      <c r="AE1667" s="187"/>
      <c r="AJ1667" s="20"/>
      <c r="AV1667" s="17"/>
      <c r="BE1667" s="17"/>
      <c r="BH1667" s="17"/>
      <c r="BO1667" s="179"/>
      <c r="BP1667" s="179"/>
      <c r="BQ1667" s="179"/>
      <c r="BR1667" s="179"/>
      <c r="BT1667" s="179"/>
      <c r="BU1667" s="179"/>
      <c r="BV1667" s="179"/>
      <c r="BX1667" s="179"/>
      <c r="BY1667" s="179"/>
      <c r="BZ1667" s="179"/>
      <c r="CA1667" s="179"/>
      <c r="CC1667" s="179"/>
      <c r="CD1667" s="179"/>
      <c r="CE1667" s="179"/>
      <c r="CF1667" s="179"/>
      <c r="CG1667" s="179"/>
      <c r="CH1667" s="179"/>
      <c r="CI1667" s="179"/>
      <c r="CJ1667" s="179"/>
      <c r="CK1667" s="179"/>
      <c r="CL1667" s="179"/>
      <c r="CM1667" s="17"/>
      <c r="CX1667" s="33" t="s">
        <v>85</v>
      </c>
    </row>
    <row r="1668" spans="1:102" x14ac:dyDescent="0.25">
      <c r="A1668">
        <v>1667</v>
      </c>
      <c r="D1668" s="12"/>
      <c r="E1668" s="13"/>
      <c r="H1668" s="15"/>
      <c r="I1668" s="11"/>
      <c r="J1668" s="32"/>
      <c r="K1668" s="32"/>
      <c r="V1668" s="9">
        <f t="shared" si="460"/>
        <v>0</v>
      </c>
      <c r="AE1668" s="187"/>
      <c r="AJ1668" s="20"/>
      <c r="AV1668" s="17"/>
      <c r="BE1668" s="17"/>
      <c r="BH1668" s="17"/>
      <c r="BO1668" s="179"/>
      <c r="BP1668" s="179"/>
      <c r="BQ1668" s="179"/>
      <c r="BR1668" s="179"/>
      <c r="BT1668" s="179"/>
      <c r="BU1668" s="179"/>
      <c r="BV1668" s="179"/>
      <c r="BX1668" s="179"/>
      <c r="BY1668" s="179"/>
      <c r="BZ1668" s="179"/>
      <c r="CA1668" s="179"/>
      <c r="CC1668" s="179"/>
      <c r="CD1668" s="179"/>
      <c r="CE1668" s="179"/>
      <c r="CF1668" s="179"/>
      <c r="CG1668" s="179"/>
      <c r="CH1668" s="179"/>
      <c r="CI1668" s="179"/>
      <c r="CJ1668" s="179"/>
      <c r="CK1668" s="179"/>
      <c r="CL1668" s="179"/>
      <c r="CM1668" s="17"/>
      <c r="CX1668" s="33" t="s">
        <v>85</v>
      </c>
    </row>
    <row r="1669" spans="1:102" x14ac:dyDescent="0.25">
      <c r="A1669">
        <v>1668</v>
      </c>
      <c r="D1669" s="12"/>
      <c r="E1669" s="13"/>
      <c r="H1669" s="15"/>
      <c r="I1669" s="11"/>
      <c r="J1669" s="32"/>
      <c r="K1669" s="32"/>
      <c r="V1669" s="9">
        <f t="shared" si="460"/>
        <v>0</v>
      </c>
      <c r="AE1669" s="187"/>
      <c r="AJ1669" s="20"/>
      <c r="AV1669" s="17"/>
      <c r="BE1669" s="17"/>
      <c r="BH1669" s="17"/>
      <c r="BO1669" s="179"/>
      <c r="BP1669" s="179"/>
      <c r="BQ1669" s="179"/>
      <c r="BR1669" s="179"/>
      <c r="BT1669" s="179"/>
      <c r="BU1669" s="179"/>
      <c r="BV1669" s="179"/>
      <c r="BX1669" s="179"/>
      <c r="BY1669" s="179"/>
      <c r="BZ1669" s="179"/>
      <c r="CA1669" s="179"/>
      <c r="CC1669" s="179"/>
      <c r="CD1669" s="179"/>
      <c r="CE1669" s="179"/>
      <c r="CF1669" s="179"/>
      <c r="CG1669" s="179"/>
      <c r="CH1669" s="179"/>
      <c r="CI1669" s="179"/>
      <c r="CJ1669" s="179"/>
      <c r="CK1669" s="179"/>
      <c r="CL1669" s="179"/>
      <c r="CM1669" s="17"/>
      <c r="CX1669" s="33" t="s">
        <v>85</v>
      </c>
    </row>
    <row r="1670" spans="1:102" x14ac:dyDescent="0.25">
      <c r="A1670">
        <v>1669</v>
      </c>
      <c r="D1670" s="12"/>
      <c r="E1670" s="13"/>
      <c r="H1670" s="15"/>
      <c r="I1670" s="11"/>
      <c r="J1670" s="32"/>
      <c r="K1670" s="32"/>
      <c r="V1670" s="9">
        <f t="shared" si="460"/>
        <v>0</v>
      </c>
      <c r="AE1670" s="187"/>
      <c r="AJ1670" s="20"/>
      <c r="AV1670" s="17"/>
      <c r="BE1670" s="17"/>
      <c r="BH1670" s="17"/>
      <c r="BO1670" s="179"/>
      <c r="BP1670" s="179"/>
      <c r="BQ1670" s="179"/>
      <c r="BR1670" s="179"/>
      <c r="BT1670" s="179"/>
      <c r="BU1670" s="179"/>
      <c r="BV1670" s="179"/>
      <c r="BX1670" s="179"/>
      <c r="BY1670" s="179"/>
      <c r="BZ1670" s="179"/>
      <c r="CA1670" s="179"/>
      <c r="CC1670" s="179"/>
      <c r="CD1670" s="179"/>
      <c r="CE1670" s="179"/>
      <c r="CF1670" s="179"/>
      <c r="CG1670" s="179"/>
      <c r="CH1670" s="179"/>
      <c r="CI1670" s="179"/>
      <c r="CJ1670" s="179"/>
      <c r="CK1670" s="179"/>
      <c r="CL1670" s="179"/>
      <c r="CM1670" s="17"/>
      <c r="CX1670" s="33" t="s">
        <v>85</v>
      </c>
    </row>
    <row r="1671" spans="1:102" x14ac:dyDescent="0.25">
      <c r="A1671">
        <v>1670</v>
      </c>
      <c r="D1671" s="12"/>
      <c r="E1671" s="13"/>
      <c r="H1671" s="15"/>
      <c r="I1671" s="11"/>
      <c r="J1671" s="32"/>
      <c r="K1671" s="32"/>
      <c r="V1671" s="9">
        <f t="shared" ref="V1671:V1734" si="461">COUNTIF(B:B,B1671)</f>
        <v>0</v>
      </c>
      <c r="AE1671" s="187"/>
      <c r="AJ1671" s="20"/>
      <c r="AV1671" s="17"/>
      <c r="BE1671" s="17"/>
      <c r="BH1671" s="17"/>
      <c r="BO1671" s="179"/>
      <c r="BP1671" s="179"/>
      <c r="BQ1671" s="179"/>
      <c r="BR1671" s="179"/>
      <c r="BT1671" s="179"/>
      <c r="BU1671" s="179"/>
      <c r="BV1671" s="179"/>
      <c r="BX1671" s="179"/>
      <c r="BY1671" s="179"/>
      <c r="BZ1671" s="179"/>
      <c r="CA1671" s="179"/>
      <c r="CC1671" s="179"/>
      <c r="CD1671" s="179"/>
      <c r="CE1671" s="179"/>
      <c r="CF1671" s="179"/>
      <c r="CG1671" s="179"/>
      <c r="CH1671" s="179"/>
      <c r="CI1671" s="179"/>
      <c r="CJ1671" s="179"/>
      <c r="CK1671" s="179"/>
      <c r="CL1671" s="179"/>
      <c r="CM1671" s="17"/>
      <c r="CX1671" s="33" t="s">
        <v>85</v>
      </c>
    </row>
    <row r="1672" spans="1:102" x14ac:dyDescent="0.25">
      <c r="A1672">
        <v>1671</v>
      </c>
      <c r="D1672" s="12"/>
      <c r="E1672" s="13"/>
      <c r="H1672" s="15"/>
      <c r="I1672" s="11"/>
      <c r="J1672" s="32"/>
      <c r="K1672" s="32"/>
      <c r="V1672" s="9">
        <f t="shared" si="461"/>
        <v>0</v>
      </c>
      <c r="AE1672" s="187"/>
      <c r="AJ1672" s="20"/>
      <c r="AV1672" s="17"/>
      <c r="BE1672" s="17"/>
      <c r="BH1672" s="17"/>
      <c r="BO1672" s="179"/>
      <c r="BP1672" s="179"/>
      <c r="BQ1672" s="179"/>
      <c r="BR1672" s="179"/>
      <c r="BT1672" s="179"/>
      <c r="BU1672" s="179"/>
      <c r="BV1672" s="179"/>
      <c r="BX1672" s="179"/>
      <c r="BY1672" s="179"/>
      <c r="BZ1672" s="179"/>
      <c r="CA1672" s="179"/>
      <c r="CC1672" s="179"/>
      <c r="CD1672" s="179"/>
      <c r="CE1672" s="179"/>
      <c r="CF1672" s="179"/>
      <c r="CG1672" s="179"/>
      <c r="CH1672" s="179"/>
      <c r="CI1672" s="179"/>
      <c r="CJ1672" s="179"/>
      <c r="CK1672" s="179"/>
      <c r="CL1672" s="179"/>
      <c r="CM1672" s="17"/>
      <c r="CX1672" s="33" t="s">
        <v>85</v>
      </c>
    </row>
    <row r="1673" spans="1:102" x14ac:dyDescent="0.25">
      <c r="A1673">
        <v>1672</v>
      </c>
      <c r="D1673" s="12"/>
      <c r="E1673" s="13"/>
      <c r="H1673" s="15"/>
      <c r="I1673" s="11"/>
      <c r="J1673" s="32"/>
      <c r="K1673" s="32"/>
      <c r="V1673" s="9">
        <f t="shared" si="461"/>
        <v>0</v>
      </c>
      <c r="AE1673" s="187"/>
      <c r="AJ1673" s="20"/>
      <c r="AV1673" s="17"/>
      <c r="BE1673" s="17"/>
      <c r="BH1673" s="17"/>
      <c r="BO1673" s="179"/>
      <c r="BP1673" s="179"/>
      <c r="BQ1673" s="179"/>
      <c r="BR1673" s="179"/>
      <c r="BT1673" s="179"/>
      <c r="BU1673" s="179"/>
      <c r="BV1673" s="179"/>
      <c r="BX1673" s="179"/>
      <c r="BY1673" s="179"/>
      <c r="BZ1673" s="179"/>
      <c r="CA1673" s="179"/>
      <c r="CC1673" s="179"/>
      <c r="CD1673" s="179"/>
      <c r="CE1673" s="179"/>
      <c r="CF1673" s="179"/>
      <c r="CG1673" s="179"/>
      <c r="CH1673" s="179"/>
      <c r="CI1673" s="179"/>
      <c r="CJ1673" s="179"/>
      <c r="CK1673" s="179"/>
      <c r="CL1673" s="179"/>
      <c r="CM1673" s="17"/>
      <c r="CX1673" s="33" t="s">
        <v>85</v>
      </c>
    </row>
    <row r="1674" spans="1:102" x14ac:dyDescent="0.25">
      <c r="A1674">
        <v>1673</v>
      </c>
      <c r="D1674" s="12"/>
      <c r="E1674" s="13"/>
      <c r="H1674" s="15"/>
      <c r="I1674" s="11"/>
      <c r="J1674" s="32"/>
      <c r="K1674" s="32"/>
      <c r="V1674" s="9">
        <f t="shared" si="461"/>
        <v>0</v>
      </c>
      <c r="AE1674" s="187"/>
      <c r="AJ1674" s="20"/>
      <c r="AV1674" s="17"/>
      <c r="BE1674" s="17"/>
      <c r="BH1674" s="17"/>
      <c r="BO1674" s="179"/>
      <c r="BP1674" s="179"/>
      <c r="BQ1674" s="179"/>
      <c r="BR1674" s="179"/>
      <c r="BT1674" s="179"/>
      <c r="BU1674" s="179"/>
      <c r="BV1674" s="179"/>
      <c r="BX1674" s="179"/>
      <c r="BY1674" s="179"/>
      <c r="BZ1674" s="179"/>
      <c r="CA1674" s="179"/>
      <c r="CC1674" s="179"/>
      <c r="CD1674" s="179"/>
      <c r="CE1674" s="179"/>
      <c r="CF1674" s="179"/>
      <c r="CG1674" s="179"/>
      <c r="CH1674" s="179"/>
      <c r="CI1674" s="179"/>
      <c r="CJ1674" s="179"/>
      <c r="CK1674" s="179"/>
      <c r="CL1674" s="179"/>
      <c r="CM1674" s="17"/>
      <c r="CX1674" s="33" t="s">
        <v>85</v>
      </c>
    </row>
    <row r="1675" spans="1:102" x14ac:dyDescent="0.25">
      <c r="A1675">
        <v>1674</v>
      </c>
      <c r="D1675" s="12"/>
      <c r="E1675" s="13"/>
      <c r="H1675" s="15"/>
      <c r="I1675" s="11"/>
      <c r="J1675" s="32"/>
      <c r="K1675" s="32"/>
      <c r="V1675" s="9">
        <f t="shared" si="461"/>
        <v>0</v>
      </c>
      <c r="AE1675" s="187"/>
      <c r="AJ1675" s="20"/>
      <c r="AV1675" s="17"/>
      <c r="BE1675" s="17"/>
      <c r="BH1675" s="17"/>
      <c r="BO1675" s="179"/>
      <c r="BP1675" s="179"/>
      <c r="BQ1675" s="179"/>
      <c r="BR1675" s="179"/>
      <c r="BT1675" s="179"/>
      <c r="BU1675" s="179"/>
      <c r="BV1675" s="179"/>
      <c r="BX1675" s="179"/>
      <c r="BY1675" s="179"/>
      <c r="BZ1675" s="179"/>
      <c r="CA1675" s="179"/>
      <c r="CC1675" s="179"/>
      <c r="CD1675" s="179"/>
      <c r="CE1675" s="179"/>
      <c r="CF1675" s="179"/>
      <c r="CG1675" s="179"/>
      <c r="CH1675" s="179"/>
      <c r="CI1675" s="179"/>
      <c r="CJ1675" s="179"/>
      <c r="CK1675" s="179"/>
      <c r="CL1675" s="179"/>
      <c r="CM1675" s="17"/>
      <c r="CX1675" s="33" t="s">
        <v>85</v>
      </c>
    </row>
    <row r="1676" spans="1:102" x14ac:dyDescent="0.25">
      <c r="A1676">
        <v>1675</v>
      </c>
      <c r="D1676" s="12"/>
      <c r="E1676" s="13"/>
      <c r="H1676" s="15"/>
      <c r="I1676" s="11"/>
      <c r="J1676" s="32"/>
      <c r="K1676" s="32"/>
      <c r="V1676" s="9">
        <f t="shared" si="461"/>
        <v>0</v>
      </c>
      <c r="AE1676" s="187"/>
      <c r="AJ1676" s="20"/>
      <c r="AV1676" s="17"/>
      <c r="BE1676" s="17"/>
      <c r="BH1676" s="17"/>
      <c r="BO1676" s="179"/>
      <c r="BP1676" s="179"/>
      <c r="BQ1676" s="179"/>
      <c r="BR1676" s="179"/>
      <c r="BT1676" s="179"/>
      <c r="BU1676" s="179"/>
      <c r="BV1676" s="179"/>
      <c r="BX1676" s="179"/>
      <c r="BY1676" s="179"/>
      <c r="BZ1676" s="179"/>
      <c r="CA1676" s="179"/>
      <c r="CC1676" s="179"/>
      <c r="CD1676" s="179"/>
      <c r="CE1676" s="179"/>
      <c r="CF1676" s="179"/>
      <c r="CG1676" s="179"/>
      <c r="CH1676" s="179"/>
      <c r="CI1676" s="179"/>
      <c r="CJ1676" s="179"/>
      <c r="CK1676" s="179"/>
      <c r="CL1676" s="179"/>
      <c r="CM1676" s="17"/>
      <c r="CX1676" s="33" t="s">
        <v>85</v>
      </c>
    </row>
    <row r="1677" spans="1:102" x14ac:dyDescent="0.25">
      <c r="A1677">
        <v>1676</v>
      </c>
      <c r="D1677" s="12"/>
      <c r="E1677" s="13"/>
      <c r="H1677" s="15"/>
      <c r="I1677" s="11"/>
      <c r="J1677" s="32"/>
      <c r="K1677" s="32"/>
      <c r="V1677" s="9">
        <f t="shared" si="461"/>
        <v>0</v>
      </c>
      <c r="AE1677" s="187"/>
      <c r="AJ1677" s="20"/>
      <c r="AV1677" s="17"/>
      <c r="BE1677" s="17"/>
      <c r="BH1677" s="17"/>
      <c r="BO1677" s="179"/>
      <c r="BP1677" s="179"/>
      <c r="BQ1677" s="179"/>
      <c r="BR1677" s="179"/>
      <c r="BT1677" s="179"/>
      <c r="BU1677" s="179"/>
      <c r="BV1677" s="179"/>
      <c r="BX1677" s="179"/>
      <c r="BY1677" s="179"/>
      <c r="BZ1677" s="179"/>
      <c r="CA1677" s="179"/>
      <c r="CC1677" s="179"/>
      <c r="CD1677" s="179"/>
      <c r="CE1677" s="179"/>
      <c r="CF1677" s="179"/>
      <c r="CG1677" s="179"/>
      <c r="CH1677" s="179"/>
      <c r="CI1677" s="179"/>
      <c r="CJ1677" s="179"/>
      <c r="CK1677" s="179"/>
      <c r="CL1677" s="179"/>
      <c r="CM1677" s="17"/>
      <c r="CX1677" s="33" t="s">
        <v>85</v>
      </c>
    </row>
    <row r="1678" spans="1:102" x14ac:dyDescent="0.25">
      <c r="A1678">
        <v>1677</v>
      </c>
      <c r="D1678" s="12"/>
      <c r="E1678" s="13"/>
      <c r="H1678" s="15"/>
      <c r="I1678" s="11"/>
      <c r="J1678" s="32"/>
      <c r="K1678" s="32"/>
      <c r="V1678" s="9">
        <f t="shared" si="461"/>
        <v>0</v>
      </c>
      <c r="AE1678" s="187"/>
      <c r="AJ1678" s="20"/>
      <c r="AV1678" s="17"/>
      <c r="BE1678" s="17"/>
      <c r="BH1678" s="17"/>
      <c r="BO1678" s="179"/>
      <c r="BP1678" s="179"/>
      <c r="BQ1678" s="179"/>
      <c r="BR1678" s="179"/>
      <c r="BT1678" s="179"/>
      <c r="BU1678" s="179"/>
      <c r="BV1678" s="179"/>
      <c r="BX1678" s="179"/>
      <c r="BY1678" s="179"/>
      <c r="BZ1678" s="179"/>
      <c r="CA1678" s="179"/>
      <c r="CC1678" s="179"/>
      <c r="CD1678" s="179"/>
      <c r="CE1678" s="179"/>
      <c r="CF1678" s="179"/>
      <c r="CG1678" s="179"/>
      <c r="CH1678" s="179"/>
      <c r="CI1678" s="179"/>
      <c r="CJ1678" s="179"/>
      <c r="CK1678" s="179"/>
      <c r="CL1678" s="179"/>
      <c r="CM1678" s="17"/>
      <c r="CX1678" s="33" t="s">
        <v>85</v>
      </c>
    </row>
    <row r="1679" spans="1:102" x14ac:dyDescent="0.25">
      <c r="A1679">
        <v>1678</v>
      </c>
      <c r="D1679" s="12"/>
      <c r="E1679" s="13"/>
      <c r="H1679" s="15"/>
      <c r="I1679" s="11"/>
      <c r="J1679" s="32"/>
      <c r="K1679" s="32"/>
      <c r="V1679" s="9">
        <f t="shared" si="461"/>
        <v>0</v>
      </c>
      <c r="AE1679" s="187"/>
      <c r="AJ1679" s="20"/>
      <c r="AV1679" s="17"/>
      <c r="BE1679" s="17"/>
      <c r="BH1679" s="17"/>
      <c r="BO1679" s="179"/>
      <c r="BP1679" s="179"/>
      <c r="BQ1679" s="179"/>
      <c r="BR1679" s="179"/>
      <c r="BT1679" s="179"/>
      <c r="BU1679" s="179"/>
      <c r="BV1679" s="179"/>
      <c r="BX1679" s="179"/>
      <c r="BY1679" s="179"/>
      <c r="BZ1679" s="179"/>
      <c r="CA1679" s="179"/>
      <c r="CC1679" s="179"/>
      <c r="CD1679" s="179"/>
      <c r="CE1679" s="179"/>
      <c r="CF1679" s="179"/>
      <c r="CG1679" s="179"/>
      <c r="CH1679" s="179"/>
      <c r="CI1679" s="179"/>
      <c r="CJ1679" s="179"/>
      <c r="CK1679" s="179"/>
      <c r="CL1679" s="179"/>
      <c r="CM1679" s="17"/>
      <c r="CX1679" s="33" t="s">
        <v>85</v>
      </c>
    </row>
    <row r="1680" spans="1:102" x14ac:dyDescent="0.25">
      <c r="A1680">
        <v>1679</v>
      </c>
      <c r="D1680" s="12"/>
      <c r="E1680" s="13"/>
      <c r="H1680" s="15"/>
      <c r="I1680" s="11"/>
      <c r="J1680" s="32"/>
      <c r="K1680" s="32"/>
      <c r="V1680" s="9">
        <f t="shared" si="461"/>
        <v>0</v>
      </c>
      <c r="AE1680" s="187"/>
      <c r="AJ1680" s="20"/>
      <c r="AV1680" s="17"/>
      <c r="BE1680" s="17"/>
      <c r="BH1680" s="17"/>
      <c r="BO1680" s="179"/>
      <c r="BP1680" s="179"/>
      <c r="BQ1680" s="179"/>
      <c r="BR1680" s="179"/>
      <c r="BT1680" s="179"/>
      <c r="BU1680" s="179"/>
      <c r="BV1680" s="179"/>
      <c r="BX1680" s="179"/>
      <c r="BY1680" s="179"/>
      <c r="BZ1680" s="179"/>
      <c r="CA1680" s="179"/>
      <c r="CC1680" s="179"/>
      <c r="CD1680" s="179"/>
      <c r="CE1680" s="179"/>
      <c r="CF1680" s="179"/>
      <c r="CG1680" s="179"/>
      <c r="CH1680" s="179"/>
      <c r="CI1680" s="179"/>
      <c r="CJ1680" s="179"/>
      <c r="CK1680" s="179"/>
      <c r="CL1680" s="179"/>
      <c r="CM1680" s="17"/>
      <c r="CX1680" s="33" t="s">
        <v>85</v>
      </c>
    </row>
    <row r="1681" spans="1:102" x14ac:dyDescent="0.25">
      <c r="A1681">
        <v>1680</v>
      </c>
      <c r="D1681" s="12"/>
      <c r="E1681" s="13"/>
      <c r="H1681" s="15"/>
      <c r="I1681" s="11"/>
      <c r="J1681" s="32"/>
      <c r="K1681" s="32"/>
      <c r="V1681" s="9">
        <f t="shared" si="461"/>
        <v>0</v>
      </c>
      <c r="AE1681" s="187"/>
      <c r="AJ1681" s="20"/>
      <c r="AV1681" s="17"/>
      <c r="BE1681" s="17"/>
      <c r="BH1681" s="17"/>
      <c r="BO1681" s="179"/>
      <c r="BP1681" s="179"/>
      <c r="BQ1681" s="179"/>
      <c r="BR1681" s="179"/>
      <c r="BT1681" s="179"/>
      <c r="BU1681" s="179"/>
      <c r="BV1681" s="179"/>
      <c r="BX1681" s="179"/>
      <c r="BY1681" s="179"/>
      <c r="BZ1681" s="179"/>
      <c r="CA1681" s="179"/>
      <c r="CC1681" s="179"/>
      <c r="CD1681" s="179"/>
      <c r="CE1681" s="179"/>
      <c r="CF1681" s="179"/>
      <c r="CG1681" s="179"/>
      <c r="CH1681" s="179"/>
      <c r="CI1681" s="179"/>
      <c r="CJ1681" s="179"/>
      <c r="CK1681" s="179"/>
      <c r="CL1681" s="179"/>
      <c r="CM1681" s="17"/>
      <c r="CX1681" s="33" t="s">
        <v>85</v>
      </c>
    </row>
    <row r="1682" spans="1:102" x14ac:dyDescent="0.25">
      <c r="A1682">
        <v>1681</v>
      </c>
      <c r="D1682" s="12"/>
      <c r="E1682" s="13"/>
      <c r="H1682" s="15"/>
      <c r="I1682" s="11"/>
      <c r="J1682" s="32"/>
      <c r="K1682" s="32"/>
      <c r="V1682" s="9">
        <f t="shared" si="461"/>
        <v>0</v>
      </c>
      <c r="AE1682" s="187"/>
      <c r="AJ1682" s="20"/>
      <c r="AV1682" s="17"/>
      <c r="BE1682" s="17"/>
      <c r="BH1682" s="17"/>
      <c r="BO1682" s="179"/>
      <c r="BP1682" s="179"/>
      <c r="BQ1682" s="179"/>
      <c r="BR1682" s="179"/>
      <c r="BT1682" s="179"/>
      <c r="BU1682" s="179"/>
      <c r="BV1682" s="179"/>
      <c r="BX1682" s="179"/>
      <c r="BY1682" s="179"/>
      <c r="BZ1682" s="179"/>
      <c r="CA1682" s="179"/>
      <c r="CC1682" s="179"/>
      <c r="CD1682" s="179"/>
      <c r="CE1682" s="179"/>
      <c r="CF1682" s="179"/>
      <c r="CG1682" s="179"/>
      <c r="CH1682" s="179"/>
      <c r="CI1682" s="179"/>
      <c r="CJ1682" s="179"/>
      <c r="CK1682" s="179"/>
      <c r="CL1682" s="179"/>
      <c r="CM1682" s="17"/>
      <c r="CX1682" s="33" t="s">
        <v>85</v>
      </c>
    </row>
    <row r="1683" spans="1:102" x14ac:dyDescent="0.25">
      <c r="A1683">
        <v>1682</v>
      </c>
      <c r="D1683" s="12"/>
      <c r="E1683" s="13"/>
      <c r="H1683" s="15"/>
      <c r="I1683" s="11"/>
      <c r="J1683" s="32"/>
      <c r="K1683" s="32"/>
      <c r="V1683" s="9">
        <f t="shared" si="461"/>
        <v>0</v>
      </c>
      <c r="AE1683" s="187"/>
      <c r="AJ1683" s="20"/>
      <c r="AV1683" s="17"/>
      <c r="BE1683" s="17"/>
      <c r="BH1683" s="17"/>
      <c r="BO1683" s="179"/>
      <c r="BP1683" s="179"/>
      <c r="BQ1683" s="179"/>
      <c r="BR1683" s="179"/>
      <c r="BT1683" s="179"/>
      <c r="BU1683" s="179"/>
      <c r="BV1683" s="179"/>
      <c r="BX1683" s="179"/>
      <c r="BY1683" s="179"/>
      <c r="BZ1683" s="179"/>
      <c r="CA1683" s="179"/>
      <c r="CC1683" s="179"/>
      <c r="CD1683" s="179"/>
      <c r="CE1683" s="179"/>
      <c r="CF1683" s="179"/>
      <c r="CG1683" s="179"/>
      <c r="CH1683" s="179"/>
      <c r="CI1683" s="179"/>
      <c r="CJ1683" s="179"/>
      <c r="CK1683" s="179"/>
      <c r="CL1683" s="179"/>
      <c r="CM1683" s="17"/>
      <c r="CX1683" s="33" t="s">
        <v>85</v>
      </c>
    </row>
    <row r="1684" spans="1:102" x14ac:dyDescent="0.25">
      <c r="A1684">
        <v>1683</v>
      </c>
      <c r="D1684" s="12"/>
      <c r="E1684" s="13"/>
      <c r="H1684" s="15"/>
      <c r="I1684" s="11"/>
      <c r="J1684" s="32"/>
      <c r="K1684" s="32"/>
      <c r="V1684" s="9">
        <f t="shared" si="461"/>
        <v>0</v>
      </c>
      <c r="AE1684" s="187"/>
      <c r="AJ1684" s="20"/>
      <c r="AV1684" s="17"/>
      <c r="BE1684" s="17"/>
      <c r="BH1684" s="17"/>
      <c r="BO1684" s="179"/>
      <c r="BP1684" s="179"/>
      <c r="BQ1684" s="179"/>
      <c r="BR1684" s="179"/>
      <c r="BT1684" s="179"/>
      <c r="BU1684" s="179"/>
      <c r="BV1684" s="179"/>
      <c r="BX1684" s="179"/>
      <c r="BY1684" s="179"/>
      <c r="BZ1684" s="179"/>
      <c r="CA1684" s="179"/>
      <c r="CC1684" s="179"/>
      <c r="CD1684" s="179"/>
      <c r="CE1684" s="179"/>
      <c r="CF1684" s="179"/>
      <c r="CG1684" s="179"/>
      <c r="CH1684" s="179"/>
      <c r="CI1684" s="179"/>
      <c r="CJ1684" s="179"/>
      <c r="CK1684" s="179"/>
      <c r="CL1684" s="179"/>
      <c r="CM1684" s="17"/>
      <c r="CX1684" s="33" t="s">
        <v>85</v>
      </c>
    </row>
    <row r="1685" spans="1:102" x14ac:dyDescent="0.25">
      <c r="A1685">
        <v>1684</v>
      </c>
      <c r="D1685" s="12"/>
      <c r="E1685" s="13"/>
      <c r="H1685" s="15"/>
      <c r="I1685" s="11"/>
      <c r="J1685" s="32"/>
      <c r="K1685" s="32"/>
      <c r="V1685" s="9">
        <f t="shared" si="461"/>
        <v>0</v>
      </c>
      <c r="AE1685" s="187"/>
      <c r="AJ1685" s="20"/>
      <c r="AV1685" s="17"/>
      <c r="BE1685" s="17"/>
      <c r="BH1685" s="17"/>
      <c r="BO1685" s="179"/>
      <c r="BP1685" s="179"/>
      <c r="BQ1685" s="179"/>
      <c r="BR1685" s="179"/>
      <c r="BT1685" s="179"/>
      <c r="BU1685" s="179"/>
      <c r="BV1685" s="179"/>
      <c r="BX1685" s="179"/>
      <c r="BY1685" s="179"/>
      <c r="BZ1685" s="179"/>
      <c r="CA1685" s="179"/>
      <c r="CC1685" s="179"/>
      <c r="CD1685" s="179"/>
      <c r="CE1685" s="179"/>
      <c r="CF1685" s="179"/>
      <c r="CG1685" s="179"/>
      <c r="CH1685" s="179"/>
      <c r="CI1685" s="179"/>
      <c r="CJ1685" s="179"/>
      <c r="CK1685" s="179"/>
      <c r="CL1685" s="179"/>
      <c r="CM1685" s="17"/>
      <c r="CX1685" s="33" t="s">
        <v>85</v>
      </c>
    </row>
    <row r="1686" spans="1:102" x14ac:dyDescent="0.25">
      <c r="A1686">
        <v>1685</v>
      </c>
      <c r="D1686" s="12"/>
      <c r="E1686" s="13"/>
      <c r="H1686" s="15"/>
      <c r="I1686" s="11"/>
      <c r="J1686" s="32"/>
      <c r="K1686" s="32"/>
      <c r="V1686" s="9">
        <f t="shared" si="461"/>
        <v>0</v>
      </c>
      <c r="AE1686" s="187"/>
      <c r="AJ1686" s="20"/>
      <c r="AV1686" s="17"/>
      <c r="BE1686" s="17"/>
      <c r="BH1686" s="17"/>
      <c r="BO1686" s="179"/>
      <c r="BP1686" s="179"/>
      <c r="BQ1686" s="179"/>
      <c r="BR1686" s="179"/>
      <c r="BT1686" s="179"/>
      <c r="BU1686" s="179"/>
      <c r="BV1686" s="179"/>
      <c r="BX1686" s="179"/>
      <c r="BY1686" s="179"/>
      <c r="BZ1686" s="179"/>
      <c r="CA1686" s="179"/>
      <c r="CC1686" s="179"/>
      <c r="CD1686" s="179"/>
      <c r="CE1686" s="179"/>
      <c r="CF1686" s="179"/>
      <c r="CG1686" s="179"/>
      <c r="CH1686" s="179"/>
      <c r="CI1686" s="179"/>
      <c r="CJ1686" s="179"/>
      <c r="CK1686" s="179"/>
      <c r="CL1686" s="179"/>
      <c r="CM1686" s="17"/>
      <c r="CX1686" s="33" t="s">
        <v>85</v>
      </c>
    </row>
    <row r="1687" spans="1:102" x14ac:dyDescent="0.25">
      <c r="A1687">
        <v>1686</v>
      </c>
      <c r="D1687" s="12"/>
      <c r="E1687" s="13"/>
      <c r="H1687" s="15"/>
      <c r="I1687" s="11"/>
      <c r="J1687" s="32"/>
      <c r="K1687" s="32"/>
      <c r="V1687" s="9">
        <f t="shared" si="461"/>
        <v>0</v>
      </c>
      <c r="AE1687" s="187"/>
      <c r="AJ1687" s="20"/>
      <c r="AV1687" s="17"/>
      <c r="BE1687" s="17"/>
      <c r="BH1687" s="17"/>
      <c r="BO1687" s="179"/>
      <c r="BP1687" s="179"/>
      <c r="BQ1687" s="179"/>
      <c r="BR1687" s="179"/>
      <c r="BT1687" s="179"/>
      <c r="BU1687" s="179"/>
      <c r="BV1687" s="179"/>
      <c r="BX1687" s="179"/>
      <c r="BY1687" s="179"/>
      <c r="BZ1687" s="179"/>
      <c r="CA1687" s="179"/>
      <c r="CC1687" s="179"/>
      <c r="CD1687" s="179"/>
      <c r="CE1687" s="179"/>
      <c r="CF1687" s="179"/>
      <c r="CG1687" s="179"/>
      <c r="CH1687" s="179"/>
      <c r="CI1687" s="179"/>
      <c r="CJ1687" s="179"/>
      <c r="CK1687" s="179"/>
      <c r="CL1687" s="179"/>
      <c r="CM1687" s="17"/>
      <c r="CX1687" s="33" t="s">
        <v>85</v>
      </c>
    </row>
    <row r="1688" spans="1:102" x14ac:dyDescent="0.25">
      <c r="A1688">
        <v>1687</v>
      </c>
      <c r="D1688" s="12"/>
      <c r="E1688" s="13"/>
      <c r="H1688" s="15"/>
      <c r="I1688" s="11"/>
      <c r="J1688" s="32"/>
      <c r="K1688" s="32"/>
      <c r="V1688" s="9">
        <f t="shared" si="461"/>
        <v>0</v>
      </c>
      <c r="AE1688" s="187"/>
      <c r="AJ1688" s="20"/>
      <c r="AV1688" s="17"/>
      <c r="BE1688" s="17"/>
      <c r="BH1688" s="17"/>
      <c r="BO1688" s="179"/>
      <c r="BP1688" s="179"/>
      <c r="BQ1688" s="179"/>
      <c r="BR1688" s="179"/>
      <c r="BT1688" s="179"/>
      <c r="BU1688" s="179"/>
      <c r="BV1688" s="179"/>
      <c r="BX1688" s="179"/>
      <c r="BY1688" s="179"/>
      <c r="BZ1688" s="179"/>
      <c r="CA1688" s="179"/>
      <c r="CC1688" s="179"/>
      <c r="CD1688" s="179"/>
      <c r="CE1688" s="179"/>
      <c r="CF1688" s="179"/>
      <c r="CG1688" s="179"/>
      <c r="CH1688" s="179"/>
      <c r="CI1688" s="179"/>
      <c r="CJ1688" s="179"/>
      <c r="CK1688" s="179"/>
      <c r="CL1688" s="179"/>
      <c r="CM1688" s="17"/>
      <c r="CX1688" s="33" t="s">
        <v>85</v>
      </c>
    </row>
    <row r="1689" spans="1:102" x14ac:dyDescent="0.25">
      <c r="A1689">
        <v>1688</v>
      </c>
      <c r="D1689" s="12"/>
      <c r="E1689" s="13"/>
      <c r="H1689" s="15"/>
      <c r="I1689" s="11"/>
      <c r="J1689" s="32"/>
      <c r="K1689" s="32"/>
      <c r="V1689" s="9">
        <f t="shared" si="461"/>
        <v>0</v>
      </c>
      <c r="AE1689" s="187"/>
      <c r="AJ1689" s="20"/>
      <c r="AV1689" s="17"/>
      <c r="BE1689" s="17"/>
      <c r="BH1689" s="17"/>
      <c r="BO1689" s="179"/>
      <c r="BP1689" s="179"/>
      <c r="BQ1689" s="179"/>
      <c r="BR1689" s="179"/>
      <c r="BT1689" s="179"/>
      <c r="BU1689" s="179"/>
      <c r="BV1689" s="179"/>
      <c r="BX1689" s="179"/>
      <c r="BY1689" s="179"/>
      <c r="BZ1689" s="179"/>
      <c r="CA1689" s="179"/>
      <c r="CC1689" s="179"/>
      <c r="CD1689" s="179"/>
      <c r="CE1689" s="179"/>
      <c r="CF1689" s="179"/>
      <c r="CG1689" s="179"/>
      <c r="CH1689" s="179"/>
      <c r="CI1689" s="179"/>
      <c r="CJ1689" s="179"/>
      <c r="CK1689" s="179"/>
      <c r="CL1689" s="179"/>
      <c r="CM1689" s="17"/>
      <c r="CX1689" s="33" t="s">
        <v>85</v>
      </c>
    </row>
    <row r="1690" spans="1:102" x14ac:dyDescent="0.25">
      <c r="A1690">
        <v>1689</v>
      </c>
      <c r="D1690" s="12"/>
      <c r="E1690" s="13"/>
      <c r="H1690" s="15"/>
      <c r="I1690" s="11"/>
      <c r="J1690" s="32"/>
      <c r="K1690" s="32"/>
      <c r="V1690" s="9">
        <f t="shared" si="461"/>
        <v>0</v>
      </c>
      <c r="AE1690" s="187"/>
      <c r="AJ1690" s="20"/>
      <c r="AV1690" s="17"/>
      <c r="BE1690" s="17"/>
      <c r="BH1690" s="17"/>
      <c r="BO1690" s="179"/>
      <c r="BP1690" s="179"/>
      <c r="BQ1690" s="179"/>
      <c r="BR1690" s="179"/>
      <c r="BT1690" s="179"/>
      <c r="BU1690" s="179"/>
      <c r="BV1690" s="179"/>
      <c r="BX1690" s="179"/>
      <c r="BY1690" s="179"/>
      <c r="BZ1690" s="179"/>
      <c r="CA1690" s="179"/>
      <c r="CC1690" s="179"/>
      <c r="CD1690" s="179"/>
      <c r="CE1690" s="179"/>
      <c r="CF1690" s="179"/>
      <c r="CG1690" s="179"/>
      <c r="CH1690" s="179"/>
      <c r="CI1690" s="179"/>
      <c r="CJ1690" s="179"/>
      <c r="CK1690" s="179"/>
      <c r="CL1690" s="179"/>
      <c r="CM1690" s="17"/>
      <c r="CX1690" s="33" t="s">
        <v>85</v>
      </c>
    </row>
    <row r="1691" spans="1:102" x14ac:dyDescent="0.25">
      <c r="A1691">
        <v>1690</v>
      </c>
      <c r="D1691" s="12"/>
      <c r="E1691" s="13"/>
      <c r="H1691" s="15"/>
      <c r="I1691" s="11"/>
      <c r="J1691" s="32"/>
      <c r="K1691" s="32"/>
      <c r="V1691" s="9">
        <f t="shared" si="461"/>
        <v>0</v>
      </c>
      <c r="AE1691" s="187"/>
      <c r="AJ1691" s="20"/>
      <c r="AV1691" s="17"/>
      <c r="BE1691" s="17"/>
      <c r="BH1691" s="17"/>
      <c r="BO1691" s="179"/>
      <c r="BP1691" s="179"/>
      <c r="BQ1691" s="179"/>
      <c r="BR1691" s="179"/>
      <c r="BT1691" s="179"/>
      <c r="BU1691" s="179"/>
      <c r="BV1691" s="179"/>
      <c r="BX1691" s="179"/>
      <c r="BY1691" s="179"/>
      <c r="BZ1691" s="179"/>
      <c r="CA1691" s="179"/>
      <c r="CC1691" s="179"/>
      <c r="CD1691" s="179"/>
      <c r="CE1691" s="179"/>
      <c r="CF1691" s="179"/>
      <c r="CG1691" s="179"/>
      <c r="CH1691" s="179"/>
      <c r="CI1691" s="179"/>
      <c r="CJ1691" s="179"/>
      <c r="CK1691" s="179"/>
      <c r="CL1691" s="179"/>
      <c r="CM1691" s="17"/>
      <c r="CX1691" s="33" t="s">
        <v>85</v>
      </c>
    </row>
    <row r="1692" spans="1:102" x14ac:dyDescent="0.25">
      <c r="A1692">
        <v>1691</v>
      </c>
      <c r="D1692" s="12"/>
      <c r="E1692" s="13"/>
      <c r="H1692" s="15"/>
      <c r="I1692" s="11"/>
      <c r="J1692" s="32"/>
      <c r="K1692" s="32"/>
      <c r="V1692" s="9">
        <f t="shared" si="461"/>
        <v>0</v>
      </c>
      <c r="AE1692" s="187"/>
      <c r="AJ1692" s="20"/>
      <c r="AV1692" s="17"/>
      <c r="BE1692" s="17"/>
      <c r="BH1692" s="17"/>
      <c r="BO1692" s="179"/>
      <c r="BP1692" s="179"/>
      <c r="BQ1692" s="179"/>
      <c r="BR1692" s="179"/>
      <c r="BT1692" s="179"/>
      <c r="BU1692" s="179"/>
      <c r="BV1692" s="179"/>
      <c r="BX1692" s="179"/>
      <c r="BY1692" s="179"/>
      <c r="BZ1692" s="179"/>
      <c r="CA1692" s="179"/>
      <c r="CC1692" s="179"/>
      <c r="CD1692" s="179"/>
      <c r="CE1692" s="179"/>
      <c r="CF1692" s="179"/>
      <c r="CG1692" s="179"/>
      <c r="CH1692" s="179"/>
      <c r="CI1692" s="179"/>
      <c r="CJ1692" s="179"/>
      <c r="CK1692" s="179"/>
      <c r="CL1692" s="179"/>
      <c r="CM1692" s="17"/>
      <c r="CX1692" s="33" t="s">
        <v>85</v>
      </c>
    </row>
    <row r="1693" spans="1:102" x14ac:dyDescent="0.25">
      <c r="A1693">
        <v>1692</v>
      </c>
      <c r="D1693" s="12"/>
      <c r="E1693" s="13"/>
      <c r="H1693" s="15"/>
      <c r="I1693" s="11"/>
      <c r="J1693" s="32"/>
      <c r="K1693" s="32"/>
      <c r="V1693" s="9">
        <f t="shared" si="461"/>
        <v>0</v>
      </c>
      <c r="AE1693" s="187"/>
      <c r="AJ1693" s="20"/>
      <c r="AV1693" s="17"/>
      <c r="BE1693" s="17"/>
      <c r="BH1693" s="17"/>
      <c r="BO1693" s="179"/>
      <c r="BP1693" s="179"/>
      <c r="BQ1693" s="179"/>
      <c r="BR1693" s="179"/>
      <c r="BT1693" s="179"/>
      <c r="BU1693" s="179"/>
      <c r="BV1693" s="179"/>
      <c r="BX1693" s="179"/>
      <c r="BY1693" s="179"/>
      <c r="BZ1693" s="179"/>
      <c r="CA1693" s="179"/>
      <c r="CC1693" s="179"/>
      <c r="CD1693" s="179"/>
      <c r="CE1693" s="179"/>
      <c r="CF1693" s="179"/>
      <c r="CG1693" s="179"/>
      <c r="CH1693" s="179"/>
      <c r="CI1693" s="179"/>
      <c r="CJ1693" s="179"/>
      <c r="CK1693" s="179"/>
      <c r="CL1693" s="179"/>
      <c r="CM1693" s="17"/>
      <c r="CX1693" s="33" t="s">
        <v>85</v>
      </c>
    </row>
    <row r="1694" spans="1:102" x14ac:dyDescent="0.25">
      <c r="A1694">
        <v>1693</v>
      </c>
      <c r="D1694" s="12"/>
      <c r="E1694" s="13"/>
      <c r="H1694" s="15"/>
      <c r="I1694" s="11"/>
      <c r="J1694" s="32"/>
      <c r="K1694" s="32"/>
      <c r="V1694" s="9">
        <f t="shared" si="461"/>
        <v>0</v>
      </c>
      <c r="AE1694" s="187"/>
      <c r="AJ1694" s="20"/>
      <c r="AV1694" s="17"/>
      <c r="BE1694" s="17"/>
      <c r="BH1694" s="17"/>
      <c r="BO1694" s="179"/>
      <c r="BP1694" s="179"/>
      <c r="BQ1694" s="179"/>
      <c r="BR1694" s="179"/>
      <c r="BT1694" s="179"/>
      <c r="BU1694" s="179"/>
      <c r="BV1694" s="179"/>
      <c r="BX1694" s="179"/>
      <c r="BY1694" s="179"/>
      <c r="BZ1694" s="179"/>
      <c r="CA1694" s="179"/>
      <c r="CC1694" s="179"/>
      <c r="CD1694" s="179"/>
      <c r="CE1694" s="179"/>
      <c r="CF1694" s="179"/>
      <c r="CG1694" s="179"/>
      <c r="CH1694" s="179"/>
      <c r="CI1694" s="179"/>
      <c r="CJ1694" s="179"/>
      <c r="CK1694" s="179"/>
      <c r="CL1694" s="179"/>
      <c r="CM1694" s="17"/>
      <c r="CX1694" s="33" t="s">
        <v>85</v>
      </c>
    </row>
    <row r="1695" spans="1:102" x14ac:dyDescent="0.25">
      <c r="A1695">
        <v>1694</v>
      </c>
      <c r="D1695" s="12"/>
      <c r="E1695" s="13"/>
      <c r="H1695" s="15"/>
      <c r="I1695" s="11"/>
      <c r="J1695" s="32"/>
      <c r="K1695" s="32"/>
      <c r="V1695" s="9">
        <f t="shared" si="461"/>
        <v>0</v>
      </c>
      <c r="AE1695" s="187"/>
      <c r="AJ1695" s="20"/>
      <c r="AV1695" s="17"/>
      <c r="BE1695" s="17"/>
      <c r="BH1695" s="17"/>
      <c r="BO1695" s="179"/>
      <c r="BP1695" s="179"/>
      <c r="BQ1695" s="179"/>
      <c r="BR1695" s="179"/>
      <c r="BT1695" s="179"/>
      <c r="BU1695" s="179"/>
      <c r="BV1695" s="179"/>
      <c r="BX1695" s="179"/>
      <c r="BY1695" s="179"/>
      <c r="BZ1695" s="179"/>
      <c r="CA1695" s="179"/>
      <c r="CC1695" s="179"/>
      <c r="CD1695" s="179"/>
      <c r="CE1695" s="179"/>
      <c r="CF1695" s="179"/>
      <c r="CG1695" s="179"/>
      <c r="CH1695" s="179"/>
      <c r="CI1695" s="179"/>
      <c r="CJ1695" s="179"/>
      <c r="CK1695" s="179"/>
      <c r="CL1695" s="179"/>
      <c r="CM1695" s="17"/>
      <c r="CX1695" s="33" t="s">
        <v>85</v>
      </c>
    </row>
    <row r="1696" spans="1:102" x14ac:dyDescent="0.25">
      <c r="A1696">
        <v>1695</v>
      </c>
      <c r="D1696" s="12"/>
      <c r="E1696" s="13"/>
      <c r="H1696" s="15"/>
      <c r="I1696" s="11"/>
      <c r="J1696" s="32"/>
      <c r="K1696" s="32"/>
      <c r="V1696" s="9">
        <f t="shared" si="461"/>
        <v>0</v>
      </c>
      <c r="AE1696" s="187"/>
      <c r="AJ1696" s="20"/>
      <c r="AV1696" s="17"/>
      <c r="BE1696" s="17"/>
      <c r="BH1696" s="17"/>
      <c r="BO1696" s="179"/>
      <c r="BP1696" s="179"/>
      <c r="BQ1696" s="179"/>
      <c r="BR1696" s="179"/>
      <c r="BT1696" s="179"/>
      <c r="BU1696" s="179"/>
      <c r="BV1696" s="179"/>
      <c r="BX1696" s="179"/>
      <c r="BY1696" s="179"/>
      <c r="BZ1696" s="179"/>
      <c r="CA1696" s="179"/>
      <c r="CC1696" s="179"/>
      <c r="CD1696" s="179"/>
      <c r="CE1696" s="179"/>
      <c r="CF1696" s="179"/>
      <c r="CG1696" s="179"/>
      <c r="CH1696" s="179"/>
      <c r="CI1696" s="179"/>
      <c r="CJ1696" s="179"/>
      <c r="CK1696" s="179"/>
      <c r="CL1696" s="179"/>
      <c r="CM1696" s="17"/>
      <c r="CX1696" s="33" t="s">
        <v>85</v>
      </c>
    </row>
    <row r="1697" spans="1:102" x14ac:dyDescent="0.25">
      <c r="A1697">
        <v>1696</v>
      </c>
      <c r="D1697" s="12"/>
      <c r="E1697" s="13"/>
      <c r="H1697" s="15"/>
      <c r="I1697" s="11"/>
      <c r="J1697" s="32"/>
      <c r="K1697" s="32"/>
      <c r="V1697" s="9">
        <f t="shared" si="461"/>
        <v>0</v>
      </c>
      <c r="AE1697" s="187"/>
      <c r="AJ1697" s="20"/>
      <c r="AV1697" s="17"/>
      <c r="BE1697" s="17"/>
      <c r="BH1697" s="17"/>
      <c r="BO1697" s="179"/>
      <c r="BP1697" s="179"/>
      <c r="BQ1697" s="179"/>
      <c r="BR1697" s="179"/>
      <c r="BT1697" s="179"/>
      <c r="BU1697" s="179"/>
      <c r="BV1697" s="179"/>
      <c r="BY1697" s="179"/>
      <c r="BZ1697" s="179"/>
      <c r="CA1697" s="179"/>
      <c r="CC1697" s="179"/>
      <c r="CD1697" s="179"/>
      <c r="CE1697" s="179"/>
      <c r="CF1697" s="179"/>
      <c r="CG1697" s="179"/>
      <c r="CH1697" s="179"/>
      <c r="CI1697" s="179"/>
      <c r="CJ1697" s="179"/>
      <c r="CK1697" s="179"/>
      <c r="CL1697" s="179"/>
      <c r="CM1697" s="17"/>
      <c r="CX1697" s="33" t="s">
        <v>85</v>
      </c>
    </row>
    <row r="1698" spans="1:102" x14ac:dyDescent="0.25">
      <c r="A1698">
        <v>1697</v>
      </c>
      <c r="D1698" s="12"/>
      <c r="E1698" s="13"/>
      <c r="H1698" s="15"/>
      <c r="I1698" s="11"/>
      <c r="J1698" s="32"/>
      <c r="K1698" s="32"/>
      <c r="V1698" s="9">
        <f t="shared" si="461"/>
        <v>0</v>
      </c>
      <c r="AE1698" s="187"/>
      <c r="AJ1698" s="20"/>
      <c r="AV1698" s="17"/>
      <c r="BE1698" s="17"/>
      <c r="BH1698" s="17"/>
      <c r="BT1698" s="179"/>
      <c r="BU1698" s="179"/>
      <c r="BV1698" s="179"/>
      <c r="BX1698" s="179"/>
      <c r="BY1698" s="179"/>
      <c r="BZ1698" s="179"/>
      <c r="CA1698" s="179"/>
      <c r="CC1698" s="179"/>
      <c r="CD1698" s="179"/>
      <c r="CE1698" s="179"/>
      <c r="CF1698" s="179"/>
      <c r="CG1698" s="179"/>
      <c r="CH1698" s="179"/>
      <c r="CI1698" s="179"/>
      <c r="CJ1698" s="179"/>
      <c r="CK1698" s="179"/>
      <c r="CL1698" s="179"/>
      <c r="CM1698" s="17"/>
      <c r="CX1698" s="33" t="s">
        <v>85</v>
      </c>
    </row>
    <row r="1699" spans="1:102" x14ac:dyDescent="0.25">
      <c r="A1699">
        <v>1698</v>
      </c>
      <c r="D1699" s="12"/>
      <c r="E1699" s="13"/>
      <c r="H1699" s="15"/>
      <c r="I1699" s="11"/>
      <c r="J1699" s="32"/>
      <c r="K1699" s="32"/>
      <c r="V1699" s="9">
        <f t="shared" si="461"/>
        <v>0</v>
      </c>
      <c r="AE1699" s="187"/>
      <c r="AJ1699" s="20"/>
      <c r="AV1699" s="17"/>
      <c r="BE1699" s="17"/>
      <c r="BH1699" s="17"/>
      <c r="BO1699" s="179"/>
      <c r="BP1699" s="179"/>
      <c r="BQ1699" s="179"/>
      <c r="BR1699" s="179"/>
      <c r="BT1699" s="179"/>
      <c r="BU1699" s="179"/>
      <c r="BV1699" s="179"/>
      <c r="BX1699" s="179"/>
      <c r="BY1699" s="179"/>
      <c r="BZ1699" s="179"/>
      <c r="CA1699" s="179"/>
      <c r="CC1699" s="179"/>
      <c r="CD1699" s="179"/>
      <c r="CE1699" s="179"/>
      <c r="CF1699" s="179"/>
      <c r="CG1699" s="179"/>
      <c r="CH1699" s="179"/>
      <c r="CI1699" s="179"/>
      <c r="CJ1699" s="179"/>
      <c r="CK1699" s="179"/>
      <c r="CL1699" s="179"/>
      <c r="CM1699" s="17"/>
      <c r="CX1699" s="33" t="s">
        <v>85</v>
      </c>
    </row>
    <row r="1700" spans="1:102" x14ac:dyDescent="0.25">
      <c r="A1700">
        <v>1699</v>
      </c>
      <c r="D1700" s="12"/>
      <c r="E1700" s="13"/>
      <c r="H1700" s="15"/>
      <c r="I1700" s="11"/>
      <c r="J1700" s="32"/>
      <c r="K1700" s="32"/>
      <c r="V1700" s="9">
        <f t="shared" si="461"/>
        <v>0</v>
      </c>
      <c r="AE1700" s="187"/>
      <c r="AJ1700" s="20"/>
      <c r="AV1700" s="17"/>
      <c r="BE1700" s="17"/>
      <c r="BH1700" s="17"/>
      <c r="BO1700" s="179"/>
      <c r="BP1700" s="179"/>
      <c r="BQ1700" s="179"/>
      <c r="BR1700" s="179"/>
      <c r="BT1700" s="179"/>
      <c r="BU1700" s="179"/>
      <c r="BV1700" s="179"/>
      <c r="BX1700" s="179"/>
      <c r="BY1700" s="179"/>
      <c r="BZ1700" s="179"/>
      <c r="CA1700" s="179"/>
      <c r="CC1700" s="179"/>
      <c r="CD1700" s="179"/>
      <c r="CE1700" s="179"/>
      <c r="CF1700" s="179"/>
      <c r="CG1700" s="179"/>
      <c r="CH1700" s="179"/>
      <c r="CI1700" s="179"/>
      <c r="CJ1700" s="179"/>
      <c r="CK1700" s="179"/>
      <c r="CL1700" s="179"/>
      <c r="CM1700" s="17"/>
      <c r="CX1700" s="33" t="s">
        <v>85</v>
      </c>
    </row>
    <row r="1701" spans="1:102" x14ac:dyDescent="0.25">
      <c r="A1701">
        <v>1700</v>
      </c>
      <c r="D1701" s="12"/>
      <c r="E1701" s="13"/>
      <c r="H1701" s="15"/>
      <c r="I1701" s="11"/>
      <c r="J1701" s="32"/>
      <c r="K1701" s="32"/>
      <c r="V1701" s="9">
        <f t="shared" si="461"/>
        <v>0</v>
      </c>
      <c r="AE1701" s="187"/>
      <c r="AJ1701" s="20"/>
      <c r="AV1701" s="17"/>
      <c r="BE1701" s="17"/>
      <c r="BH1701" s="17"/>
      <c r="BO1701" s="179"/>
      <c r="BP1701" s="179"/>
      <c r="BQ1701" s="179"/>
      <c r="BR1701" s="179"/>
      <c r="BT1701" s="179"/>
      <c r="BU1701" s="179"/>
      <c r="BV1701" s="179"/>
      <c r="BX1701" s="179"/>
      <c r="BY1701" s="179"/>
      <c r="BZ1701" s="179"/>
      <c r="CA1701" s="179"/>
      <c r="CC1701" s="179"/>
      <c r="CD1701" s="179"/>
      <c r="CE1701" s="179"/>
      <c r="CF1701" s="179"/>
      <c r="CG1701" s="179"/>
      <c r="CH1701" s="179"/>
      <c r="CI1701" s="179"/>
      <c r="CJ1701" s="179"/>
      <c r="CK1701" s="179"/>
      <c r="CL1701" s="179"/>
      <c r="CM1701" s="17"/>
      <c r="CX1701" s="33" t="s">
        <v>85</v>
      </c>
    </row>
    <row r="1702" spans="1:102" x14ac:dyDescent="0.25">
      <c r="A1702">
        <v>1701</v>
      </c>
      <c r="D1702" s="12"/>
      <c r="E1702" s="13"/>
      <c r="H1702" s="15"/>
      <c r="I1702" s="11"/>
      <c r="J1702" s="32"/>
      <c r="K1702" s="32"/>
      <c r="V1702" s="9">
        <f t="shared" si="461"/>
        <v>0</v>
      </c>
      <c r="AE1702" s="187"/>
      <c r="AJ1702" s="20"/>
      <c r="AV1702" s="17"/>
      <c r="BE1702" s="17"/>
      <c r="BH1702" s="17"/>
      <c r="BO1702" s="179"/>
      <c r="BP1702" s="179"/>
      <c r="BQ1702" s="179"/>
      <c r="BR1702" s="179"/>
      <c r="BT1702" s="179"/>
      <c r="BU1702" s="179"/>
      <c r="BV1702" s="179"/>
      <c r="BX1702" s="179"/>
      <c r="BY1702" s="179"/>
      <c r="BZ1702" s="179"/>
      <c r="CA1702" s="179"/>
      <c r="CC1702" s="179"/>
      <c r="CD1702" s="179"/>
      <c r="CE1702" s="179"/>
      <c r="CF1702" s="179"/>
      <c r="CG1702" s="179"/>
      <c r="CH1702" s="179"/>
      <c r="CI1702" s="179"/>
      <c r="CJ1702" s="179"/>
      <c r="CK1702" s="179"/>
      <c r="CL1702" s="179"/>
      <c r="CM1702" s="17"/>
      <c r="CX1702" s="33" t="s">
        <v>85</v>
      </c>
    </row>
    <row r="1703" spans="1:102" x14ac:dyDescent="0.25">
      <c r="A1703">
        <v>1702</v>
      </c>
      <c r="D1703" s="12"/>
      <c r="E1703" s="13"/>
      <c r="H1703" s="15"/>
      <c r="I1703" s="11"/>
      <c r="J1703" s="32"/>
      <c r="K1703" s="32"/>
      <c r="V1703" s="9">
        <f t="shared" si="461"/>
        <v>0</v>
      </c>
      <c r="AE1703" s="187"/>
      <c r="AJ1703" s="20"/>
      <c r="AV1703" s="17"/>
      <c r="BE1703" s="17"/>
      <c r="BH1703" s="17"/>
      <c r="BO1703" s="179"/>
      <c r="BQ1703" s="179"/>
      <c r="BR1703" s="179"/>
      <c r="BT1703" s="179"/>
      <c r="BU1703" s="179"/>
      <c r="BV1703" s="179"/>
      <c r="BX1703" s="179"/>
      <c r="BY1703" s="179"/>
      <c r="BZ1703" s="179"/>
      <c r="CA1703" s="179"/>
      <c r="CC1703" s="179"/>
      <c r="CD1703" s="179"/>
      <c r="CE1703" s="179"/>
      <c r="CF1703" s="179"/>
      <c r="CG1703" s="179"/>
      <c r="CH1703" s="179"/>
      <c r="CI1703" s="179"/>
      <c r="CJ1703" s="179"/>
      <c r="CK1703" s="179"/>
      <c r="CL1703" s="179"/>
      <c r="CM1703" s="17"/>
      <c r="CX1703" s="33" t="s">
        <v>85</v>
      </c>
    </row>
    <row r="1704" spans="1:102" x14ac:dyDescent="0.25">
      <c r="A1704">
        <v>1703</v>
      </c>
      <c r="D1704" s="12"/>
      <c r="E1704" s="13"/>
      <c r="H1704" s="15"/>
      <c r="I1704" s="11"/>
      <c r="J1704" s="32"/>
      <c r="K1704" s="32"/>
      <c r="V1704" s="9">
        <f t="shared" si="461"/>
        <v>0</v>
      </c>
      <c r="AE1704" s="187"/>
      <c r="AJ1704" s="20"/>
      <c r="AV1704" s="17"/>
      <c r="BE1704" s="17"/>
      <c r="BH1704" s="17"/>
      <c r="BO1704" s="179"/>
      <c r="BQ1704" s="179"/>
      <c r="BR1704" s="179"/>
      <c r="BT1704" s="179"/>
      <c r="BU1704" s="179"/>
      <c r="BV1704" s="179"/>
      <c r="BX1704" s="179"/>
      <c r="BY1704" s="179"/>
      <c r="BZ1704" s="179"/>
      <c r="CA1704" s="179"/>
      <c r="CC1704" s="179"/>
      <c r="CD1704" s="179"/>
      <c r="CE1704" s="179"/>
      <c r="CF1704" s="179"/>
      <c r="CG1704" s="179"/>
      <c r="CH1704" s="179"/>
      <c r="CI1704" s="179"/>
      <c r="CJ1704" s="179"/>
      <c r="CK1704" s="179"/>
      <c r="CL1704" s="179"/>
      <c r="CM1704" s="17"/>
      <c r="CX1704" s="33" t="s">
        <v>85</v>
      </c>
    </row>
    <row r="1705" spans="1:102" x14ac:dyDescent="0.25">
      <c r="A1705">
        <v>1704</v>
      </c>
      <c r="D1705" s="12"/>
      <c r="E1705" s="13"/>
      <c r="H1705" s="15"/>
      <c r="I1705" s="11"/>
      <c r="J1705" s="32"/>
      <c r="K1705" s="32"/>
      <c r="V1705" s="9">
        <f t="shared" si="461"/>
        <v>0</v>
      </c>
      <c r="AE1705" s="187"/>
      <c r="AJ1705" s="20"/>
      <c r="AV1705" s="17"/>
      <c r="BE1705" s="17"/>
      <c r="BH1705" s="17"/>
      <c r="BK1705" s="92"/>
      <c r="BO1705" s="179"/>
      <c r="BP1705" s="179"/>
      <c r="BQ1705" s="179"/>
      <c r="BR1705" s="179"/>
      <c r="BT1705" s="179"/>
      <c r="BU1705" s="179"/>
      <c r="BV1705" s="179"/>
      <c r="BX1705" s="179"/>
      <c r="BY1705" s="179"/>
      <c r="BZ1705" s="179"/>
      <c r="CA1705" s="179"/>
      <c r="CC1705" s="179"/>
      <c r="CD1705" s="179"/>
      <c r="CE1705" s="179"/>
      <c r="CF1705" s="179"/>
      <c r="CG1705" s="179"/>
      <c r="CH1705" s="179"/>
      <c r="CI1705" s="179"/>
      <c r="CJ1705" s="179"/>
      <c r="CK1705" s="179"/>
      <c r="CL1705" s="179"/>
      <c r="CM1705" s="17"/>
      <c r="CX1705" s="33" t="s">
        <v>85</v>
      </c>
    </row>
    <row r="1706" spans="1:102" x14ac:dyDescent="0.25">
      <c r="A1706">
        <v>1705</v>
      </c>
      <c r="D1706" s="12"/>
      <c r="E1706" s="13"/>
      <c r="H1706" s="15"/>
      <c r="I1706" s="11"/>
      <c r="J1706" s="32"/>
      <c r="K1706" s="32"/>
      <c r="V1706" s="9">
        <f t="shared" si="461"/>
        <v>0</v>
      </c>
      <c r="AE1706" s="187"/>
      <c r="AJ1706" s="20"/>
      <c r="AV1706" s="17"/>
      <c r="BE1706" s="17"/>
      <c r="BH1706" s="17"/>
      <c r="BK1706" s="92"/>
      <c r="BO1706" s="179"/>
      <c r="BP1706" s="179"/>
      <c r="BQ1706" s="179"/>
      <c r="BR1706" s="179"/>
      <c r="BT1706" s="179"/>
      <c r="BU1706" s="179"/>
      <c r="BV1706" s="179"/>
      <c r="BX1706" s="179"/>
      <c r="BY1706" s="179"/>
      <c r="BZ1706" s="179"/>
      <c r="CA1706" s="179"/>
      <c r="CC1706" s="179"/>
      <c r="CD1706" s="179"/>
      <c r="CE1706" s="179"/>
      <c r="CF1706" s="179"/>
      <c r="CG1706" s="179"/>
      <c r="CH1706" s="179"/>
      <c r="CI1706" s="179"/>
      <c r="CJ1706" s="179"/>
      <c r="CK1706" s="179"/>
      <c r="CL1706" s="179"/>
      <c r="CM1706" s="17"/>
      <c r="CX1706" s="33" t="s">
        <v>85</v>
      </c>
    </row>
    <row r="1707" spans="1:102" x14ac:dyDescent="0.25">
      <c r="A1707">
        <v>1706</v>
      </c>
      <c r="D1707" s="12"/>
      <c r="E1707" s="13"/>
      <c r="H1707" s="15"/>
      <c r="I1707" s="11"/>
      <c r="J1707" s="32"/>
      <c r="K1707" s="32"/>
      <c r="V1707" s="9">
        <f t="shared" si="461"/>
        <v>0</v>
      </c>
      <c r="AE1707" s="187"/>
      <c r="AJ1707" s="20"/>
      <c r="AV1707" s="17"/>
      <c r="BE1707" s="17"/>
      <c r="BH1707" s="17"/>
      <c r="BK1707" s="92"/>
      <c r="BO1707" s="179"/>
      <c r="BP1707" s="179"/>
      <c r="BQ1707" s="179"/>
      <c r="BR1707" s="179"/>
      <c r="BT1707" s="179"/>
      <c r="BU1707" s="179"/>
      <c r="BV1707" s="179"/>
      <c r="BX1707" s="179"/>
      <c r="BY1707" s="179"/>
      <c r="BZ1707" s="179"/>
      <c r="CA1707" s="179"/>
      <c r="CC1707" s="179"/>
      <c r="CD1707" s="179"/>
      <c r="CE1707" s="179"/>
      <c r="CF1707" s="179"/>
      <c r="CG1707" s="179"/>
      <c r="CH1707" s="179"/>
      <c r="CI1707" s="179"/>
      <c r="CJ1707" s="179"/>
      <c r="CK1707" s="179"/>
      <c r="CL1707" s="179"/>
      <c r="CM1707" s="17"/>
      <c r="CX1707" s="33" t="s">
        <v>85</v>
      </c>
    </row>
    <row r="1708" spans="1:102" x14ac:dyDescent="0.25">
      <c r="A1708">
        <v>1707</v>
      </c>
      <c r="D1708" s="12"/>
      <c r="E1708" s="13"/>
      <c r="H1708" s="15"/>
      <c r="I1708" s="11"/>
      <c r="J1708" s="32"/>
      <c r="K1708" s="32"/>
      <c r="V1708" s="9">
        <f t="shared" si="461"/>
        <v>0</v>
      </c>
      <c r="AE1708" s="187"/>
      <c r="AJ1708" s="20"/>
      <c r="AV1708" s="17"/>
      <c r="BE1708" s="17"/>
      <c r="BH1708" s="17"/>
      <c r="BK1708" s="92"/>
      <c r="BO1708" s="179"/>
      <c r="BP1708" s="179"/>
      <c r="BQ1708" s="179"/>
      <c r="BR1708" s="179"/>
      <c r="BT1708" s="179"/>
      <c r="BU1708" s="179"/>
      <c r="BV1708" s="179"/>
      <c r="BX1708" s="179"/>
      <c r="BY1708" s="179"/>
      <c r="BZ1708" s="179"/>
      <c r="CA1708" s="179"/>
      <c r="CC1708" s="179"/>
      <c r="CD1708" s="179"/>
      <c r="CE1708" s="179"/>
      <c r="CF1708" s="179"/>
      <c r="CG1708" s="179"/>
      <c r="CH1708" s="179"/>
      <c r="CI1708" s="179"/>
      <c r="CJ1708" s="179"/>
      <c r="CK1708" s="179"/>
      <c r="CL1708" s="179"/>
      <c r="CM1708" s="17"/>
      <c r="CX1708" s="33" t="s">
        <v>85</v>
      </c>
    </row>
    <row r="1709" spans="1:102" x14ac:dyDescent="0.25">
      <c r="A1709">
        <v>1708</v>
      </c>
      <c r="D1709" s="12"/>
      <c r="E1709" s="13"/>
      <c r="H1709" s="15"/>
      <c r="I1709" s="11"/>
      <c r="J1709" s="32"/>
      <c r="K1709" s="32"/>
      <c r="V1709" s="9">
        <f t="shared" si="461"/>
        <v>0</v>
      </c>
      <c r="AE1709" s="187"/>
      <c r="AJ1709" s="20"/>
      <c r="AV1709" s="17"/>
      <c r="BE1709" s="17"/>
      <c r="BH1709" s="17"/>
      <c r="BK1709" s="92"/>
      <c r="BO1709" s="179"/>
      <c r="BP1709" s="179"/>
      <c r="BQ1709" s="179"/>
      <c r="BR1709" s="179"/>
      <c r="BT1709" s="179"/>
      <c r="BU1709" s="179"/>
      <c r="BV1709" s="179"/>
      <c r="BX1709" s="179"/>
      <c r="BY1709" s="179"/>
      <c r="BZ1709" s="179"/>
      <c r="CA1709" s="179"/>
      <c r="CC1709" s="179"/>
      <c r="CD1709" s="179"/>
      <c r="CE1709" s="179"/>
      <c r="CF1709" s="179"/>
      <c r="CG1709" s="179"/>
      <c r="CH1709" s="179"/>
      <c r="CI1709" s="179"/>
      <c r="CJ1709" s="179"/>
      <c r="CK1709" s="179"/>
      <c r="CL1709" s="179"/>
      <c r="CM1709" s="17"/>
      <c r="CX1709" s="33" t="s">
        <v>85</v>
      </c>
    </row>
    <row r="1710" spans="1:102" x14ac:dyDescent="0.25">
      <c r="A1710">
        <v>1709</v>
      </c>
      <c r="D1710" s="12"/>
      <c r="E1710" s="13"/>
      <c r="H1710" s="15"/>
      <c r="I1710" s="11"/>
      <c r="J1710" s="32"/>
      <c r="K1710" s="32"/>
      <c r="V1710" s="9">
        <f t="shared" si="461"/>
        <v>0</v>
      </c>
      <c r="AE1710" s="187"/>
      <c r="AJ1710" s="20"/>
      <c r="AV1710" s="17"/>
      <c r="BE1710" s="17"/>
      <c r="BH1710" s="17"/>
      <c r="BK1710" s="92"/>
      <c r="BO1710" s="179"/>
      <c r="BP1710" s="179"/>
      <c r="BQ1710" s="179"/>
      <c r="BR1710" s="179"/>
      <c r="BT1710" s="179"/>
      <c r="BU1710" s="179"/>
      <c r="BV1710" s="179"/>
      <c r="BX1710" s="179"/>
      <c r="BY1710" s="179"/>
      <c r="BZ1710" s="179"/>
      <c r="CA1710" s="179"/>
      <c r="CC1710" s="179"/>
      <c r="CD1710" s="179"/>
      <c r="CE1710" s="179"/>
      <c r="CF1710" s="179"/>
      <c r="CG1710" s="179"/>
      <c r="CH1710" s="179"/>
      <c r="CI1710" s="179"/>
      <c r="CJ1710" s="179"/>
      <c r="CK1710" s="179"/>
      <c r="CL1710" s="179"/>
      <c r="CM1710" s="17"/>
      <c r="CX1710" s="33" t="s">
        <v>85</v>
      </c>
    </row>
    <row r="1711" spans="1:102" x14ac:dyDescent="0.25">
      <c r="A1711">
        <v>1710</v>
      </c>
      <c r="D1711" s="12"/>
      <c r="E1711" s="13"/>
      <c r="H1711" s="15"/>
      <c r="I1711" s="11"/>
      <c r="J1711" s="32"/>
      <c r="K1711" s="32"/>
      <c r="V1711" s="9">
        <f t="shared" si="461"/>
        <v>0</v>
      </c>
      <c r="AE1711" s="187"/>
      <c r="AJ1711" s="20"/>
      <c r="AV1711" s="17"/>
      <c r="BE1711" s="17"/>
      <c r="BH1711" s="17"/>
      <c r="BK1711" s="92"/>
      <c r="BO1711" s="179"/>
      <c r="BP1711" s="179"/>
      <c r="BQ1711" s="179"/>
      <c r="BR1711" s="179"/>
      <c r="BT1711" s="179"/>
      <c r="BU1711" s="179"/>
      <c r="BV1711" s="179"/>
      <c r="BX1711" s="179"/>
      <c r="BY1711" s="179"/>
      <c r="BZ1711" s="179"/>
      <c r="CA1711" s="179"/>
      <c r="CC1711" s="179"/>
      <c r="CD1711" s="179"/>
      <c r="CE1711" s="179"/>
      <c r="CF1711" s="179"/>
      <c r="CG1711" s="179"/>
      <c r="CH1711" s="179"/>
      <c r="CI1711" s="179"/>
      <c r="CJ1711" s="179"/>
      <c r="CK1711" s="179"/>
      <c r="CL1711" s="179"/>
      <c r="CM1711" s="17"/>
      <c r="CX1711" s="33" t="s">
        <v>85</v>
      </c>
    </row>
    <row r="1712" spans="1:102" x14ac:dyDescent="0.25">
      <c r="A1712">
        <v>1711</v>
      </c>
      <c r="D1712" s="12"/>
      <c r="E1712" s="13"/>
      <c r="H1712" s="15"/>
      <c r="I1712" s="11"/>
      <c r="J1712" s="32"/>
      <c r="K1712" s="32"/>
      <c r="V1712" s="9">
        <f t="shared" si="461"/>
        <v>0</v>
      </c>
      <c r="AE1712" s="187"/>
      <c r="AJ1712" s="20"/>
      <c r="AV1712" s="17"/>
      <c r="BE1712" s="17"/>
      <c r="BH1712" s="17"/>
      <c r="BK1712" s="92"/>
      <c r="BO1712" s="179"/>
      <c r="BP1712" s="179"/>
      <c r="BQ1712" s="179"/>
      <c r="BR1712" s="179"/>
      <c r="BT1712" s="179"/>
      <c r="BU1712" s="179"/>
      <c r="BV1712" s="179"/>
      <c r="BX1712" s="179"/>
      <c r="BY1712" s="179"/>
      <c r="BZ1712" s="179"/>
      <c r="CA1712" s="179"/>
      <c r="CC1712" s="179"/>
      <c r="CD1712" s="179"/>
      <c r="CE1712" s="179"/>
      <c r="CF1712" s="179"/>
      <c r="CG1712" s="179"/>
      <c r="CH1712" s="179"/>
      <c r="CI1712" s="179"/>
      <c r="CJ1712" s="179"/>
      <c r="CK1712" s="179"/>
      <c r="CL1712" s="179"/>
      <c r="CM1712" s="17"/>
      <c r="CX1712" s="33" t="s">
        <v>85</v>
      </c>
    </row>
    <row r="1713" spans="1:102" x14ac:dyDescent="0.25">
      <c r="A1713">
        <v>1712</v>
      </c>
      <c r="D1713" s="12"/>
      <c r="E1713" s="13"/>
      <c r="H1713" s="15"/>
      <c r="I1713" s="11"/>
      <c r="J1713" s="32"/>
      <c r="K1713" s="32"/>
      <c r="V1713" s="9">
        <f t="shared" si="461"/>
        <v>0</v>
      </c>
      <c r="AE1713" s="187"/>
      <c r="AJ1713" s="20"/>
      <c r="AV1713" s="17"/>
      <c r="BE1713" s="17"/>
      <c r="BH1713" s="17"/>
      <c r="BK1713" s="92"/>
      <c r="BO1713" s="179"/>
      <c r="BP1713" s="179"/>
      <c r="BQ1713" s="179"/>
      <c r="BR1713" s="179"/>
      <c r="BT1713" s="179"/>
      <c r="BU1713" s="179"/>
      <c r="BV1713" s="179"/>
      <c r="BX1713" s="179"/>
      <c r="BY1713" s="179"/>
      <c r="BZ1713" s="179"/>
      <c r="CA1713" s="179"/>
      <c r="CC1713" s="179"/>
      <c r="CD1713" s="179"/>
      <c r="CE1713" s="179"/>
      <c r="CF1713" s="179"/>
      <c r="CG1713" s="179"/>
      <c r="CH1713" s="179"/>
      <c r="CI1713" s="179"/>
      <c r="CJ1713" s="179"/>
      <c r="CK1713" s="179"/>
      <c r="CL1713" s="179"/>
      <c r="CM1713" s="17"/>
      <c r="CX1713" s="33" t="s">
        <v>85</v>
      </c>
    </row>
    <row r="1714" spans="1:102" x14ac:dyDescent="0.25">
      <c r="A1714">
        <v>1713</v>
      </c>
      <c r="D1714" s="12"/>
      <c r="E1714" s="13"/>
      <c r="H1714" s="15"/>
      <c r="I1714" s="11"/>
      <c r="J1714" s="32"/>
      <c r="K1714" s="32"/>
      <c r="V1714" s="9">
        <f t="shared" si="461"/>
        <v>0</v>
      </c>
      <c r="AE1714" s="187"/>
      <c r="AJ1714" s="20"/>
      <c r="AV1714" s="17"/>
      <c r="BE1714" s="17"/>
      <c r="BH1714" s="17"/>
      <c r="BK1714" s="92"/>
      <c r="BO1714" s="179"/>
      <c r="BP1714" s="179"/>
      <c r="BQ1714" s="179"/>
      <c r="BR1714" s="179"/>
      <c r="BT1714" s="179"/>
      <c r="BU1714" s="179"/>
      <c r="BV1714" s="179"/>
      <c r="BX1714" s="179"/>
      <c r="BY1714" s="179"/>
      <c r="BZ1714" s="179"/>
      <c r="CA1714" s="179"/>
      <c r="CC1714" s="179"/>
      <c r="CD1714" s="179"/>
      <c r="CE1714" s="179"/>
      <c r="CF1714" s="179"/>
      <c r="CG1714" s="179"/>
      <c r="CH1714" s="179"/>
      <c r="CI1714" s="179"/>
      <c r="CJ1714" s="179"/>
      <c r="CK1714" s="179"/>
      <c r="CL1714" s="179"/>
      <c r="CM1714" s="17"/>
      <c r="CX1714" s="33" t="s">
        <v>85</v>
      </c>
    </row>
    <row r="1715" spans="1:102" x14ac:dyDescent="0.25">
      <c r="A1715">
        <v>1714</v>
      </c>
      <c r="D1715" s="12"/>
      <c r="E1715" s="13"/>
      <c r="H1715" s="15"/>
      <c r="I1715" s="11"/>
      <c r="J1715" s="32"/>
      <c r="K1715" s="32"/>
      <c r="V1715" s="9">
        <f t="shared" si="461"/>
        <v>0</v>
      </c>
      <c r="AE1715" s="187"/>
      <c r="AJ1715" s="20"/>
      <c r="AV1715" s="17"/>
      <c r="BE1715" s="17"/>
      <c r="BH1715" s="17"/>
      <c r="BK1715" s="92"/>
      <c r="BO1715" s="179"/>
      <c r="BP1715" s="179"/>
      <c r="BQ1715" s="179"/>
      <c r="BR1715" s="179"/>
      <c r="BT1715" s="179"/>
      <c r="BU1715" s="179"/>
      <c r="BV1715" s="179"/>
      <c r="BX1715" s="179"/>
      <c r="BY1715" s="179"/>
      <c r="BZ1715" s="179"/>
      <c r="CA1715" s="179"/>
      <c r="CC1715" s="179"/>
      <c r="CD1715" s="179"/>
      <c r="CE1715" s="179"/>
      <c r="CF1715" s="179"/>
      <c r="CG1715" s="179"/>
      <c r="CH1715" s="179"/>
      <c r="CI1715" s="179"/>
      <c r="CJ1715" s="179"/>
      <c r="CK1715" s="179"/>
      <c r="CL1715" s="179"/>
      <c r="CM1715" s="17"/>
      <c r="CX1715" s="33" t="s">
        <v>85</v>
      </c>
    </row>
    <row r="1716" spans="1:102" x14ac:dyDescent="0.25">
      <c r="A1716">
        <v>1715</v>
      </c>
      <c r="D1716" s="12"/>
      <c r="E1716" s="13"/>
      <c r="H1716" s="15"/>
      <c r="I1716" s="11"/>
      <c r="J1716" s="32"/>
      <c r="K1716" s="32"/>
      <c r="V1716" s="9">
        <f t="shared" si="461"/>
        <v>0</v>
      </c>
      <c r="AE1716" s="187"/>
      <c r="AJ1716" s="20"/>
      <c r="AV1716" s="17"/>
      <c r="BE1716" s="17"/>
      <c r="BH1716" s="17"/>
      <c r="BK1716" s="92"/>
      <c r="BO1716" s="179"/>
      <c r="BP1716" s="179"/>
      <c r="BQ1716" s="179"/>
      <c r="BR1716" s="179"/>
      <c r="BT1716" s="179"/>
      <c r="BU1716" s="179"/>
      <c r="BV1716" s="179"/>
      <c r="BX1716" s="179"/>
      <c r="BY1716" s="179"/>
      <c r="BZ1716" s="179"/>
      <c r="CA1716" s="179"/>
      <c r="CC1716" s="179"/>
      <c r="CD1716" s="179"/>
      <c r="CE1716" s="179"/>
      <c r="CF1716" s="179"/>
      <c r="CG1716" s="179"/>
      <c r="CH1716" s="179"/>
      <c r="CI1716" s="179"/>
      <c r="CJ1716" s="179"/>
      <c r="CK1716" s="179"/>
      <c r="CL1716" s="179"/>
      <c r="CM1716" s="17"/>
      <c r="CX1716" s="33" t="s">
        <v>85</v>
      </c>
    </row>
    <row r="1717" spans="1:102" x14ac:dyDescent="0.25">
      <c r="A1717">
        <v>1716</v>
      </c>
      <c r="D1717" s="12"/>
      <c r="E1717" s="13"/>
      <c r="H1717" s="15"/>
      <c r="I1717" s="11"/>
      <c r="J1717" s="32"/>
      <c r="K1717" s="32"/>
      <c r="V1717" s="9">
        <f t="shared" si="461"/>
        <v>0</v>
      </c>
      <c r="AE1717" s="187"/>
      <c r="AJ1717" s="20"/>
      <c r="AV1717" s="17"/>
      <c r="BE1717" s="17"/>
      <c r="BH1717" s="17"/>
      <c r="BK1717" s="92"/>
      <c r="BO1717" s="179"/>
      <c r="BP1717" s="179"/>
      <c r="BQ1717" s="179"/>
      <c r="BR1717" s="179"/>
      <c r="BT1717" s="179"/>
      <c r="BU1717" s="179"/>
      <c r="BV1717" s="179"/>
      <c r="BX1717" s="179"/>
      <c r="BY1717" s="179"/>
      <c r="BZ1717" s="179"/>
      <c r="CA1717" s="179"/>
      <c r="CC1717" s="179"/>
      <c r="CD1717" s="179"/>
      <c r="CE1717" s="179"/>
      <c r="CF1717" s="179"/>
      <c r="CG1717" s="179"/>
      <c r="CH1717" s="179"/>
      <c r="CI1717" s="179"/>
      <c r="CJ1717" s="179"/>
      <c r="CK1717" s="179"/>
      <c r="CL1717" s="179"/>
      <c r="CM1717" s="17"/>
      <c r="CX1717" s="33" t="s">
        <v>85</v>
      </c>
    </row>
    <row r="1718" spans="1:102" x14ac:dyDescent="0.25">
      <c r="A1718">
        <v>1717</v>
      </c>
      <c r="D1718" s="12"/>
      <c r="E1718" s="13"/>
      <c r="H1718" s="15"/>
      <c r="I1718" s="11"/>
      <c r="J1718" s="32"/>
      <c r="K1718" s="32"/>
      <c r="V1718" s="9">
        <f t="shared" si="461"/>
        <v>0</v>
      </c>
      <c r="AE1718" s="187"/>
      <c r="AJ1718" s="20"/>
      <c r="AV1718" s="17"/>
      <c r="BE1718" s="17"/>
      <c r="BH1718" s="17"/>
      <c r="BK1718" s="92"/>
      <c r="BO1718" s="179"/>
      <c r="BP1718" s="179"/>
      <c r="BQ1718" s="179"/>
      <c r="BR1718" s="179"/>
      <c r="BT1718" s="179"/>
      <c r="BU1718" s="179"/>
      <c r="BV1718" s="179"/>
      <c r="BX1718" s="179"/>
      <c r="BY1718" s="179"/>
      <c r="BZ1718" s="179"/>
      <c r="CA1718" s="179"/>
      <c r="CC1718" s="179"/>
      <c r="CD1718" s="179"/>
      <c r="CE1718" s="179"/>
      <c r="CF1718" s="179"/>
      <c r="CG1718" s="179"/>
      <c r="CH1718" s="179"/>
      <c r="CI1718" s="179"/>
      <c r="CJ1718" s="179"/>
      <c r="CK1718" s="179"/>
      <c r="CL1718" s="179"/>
      <c r="CM1718" s="17"/>
      <c r="CX1718" s="33" t="s">
        <v>85</v>
      </c>
    </row>
    <row r="1719" spans="1:102" x14ac:dyDescent="0.25">
      <c r="A1719">
        <v>1718</v>
      </c>
      <c r="D1719" s="12"/>
      <c r="E1719" s="13"/>
      <c r="H1719" s="15"/>
      <c r="I1719" s="11"/>
      <c r="J1719" s="32"/>
      <c r="K1719" s="32"/>
      <c r="V1719" s="9">
        <f t="shared" si="461"/>
        <v>0</v>
      </c>
      <c r="AE1719" s="187"/>
      <c r="AJ1719" s="20"/>
      <c r="AV1719" s="17"/>
      <c r="BE1719" s="17"/>
      <c r="BH1719" s="17"/>
      <c r="BK1719" s="92"/>
      <c r="BO1719" s="179"/>
      <c r="BP1719" s="179"/>
      <c r="BQ1719" s="179"/>
      <c r="BR1719" s="179"/>
      <c r="BT1719" s="179"/>
      <c r="BU1719" s="179"/>
      <c r="BV1719" s="179"/>
      <c r="BX1719" s="179"/>
      <c r="BY1719" s="179"/>
      <c r="BZ1719" s="179"/>
      <c r="CA1719" s="179"/>
      <c r="CC1719" s="179"/>
      <c r="CD1719" s="179"/>
      <c r="CE1719" s="179"/>
      <c r="CF1719" s="179"/>
      <c r="CG1719" s="179"/>
      <c r="CH1719" s="179"/>
      <c r="CI1719" s="179"/>
      <c r="CJ1719" s="179"/>
      <c r="CK1719" s="179"/>
      <c r="CL1719" s="179"/>
      <c r="CM1719" s="17"/>
      <c r="CX1719" s="33" t="s">
        <v>85</v>
      </c>
    </row>
    <row r="1720" spans="1:102" x14ac:dyDescent="0.25">
      <c r="A1720">
        <v>1719</v>
      </c>
      <c r="D1720" s="12"/>
      <c r="E1720" s="13"/>
      <c r="H1720" s="15"/>
      <c r="I1720" s="11"/>
      <c r="J1720" s="32"/>
      <c r="K1720" s="32"/>
      <c r="V1720" s="9">
        <f t="shared" si="461"/>
        <v>0</v>
      </c>
      <c r="AE1720" s="187"/>
      <c r="AJ1720" s="20"/>
      <c r="AV1720" s="17"/>
      <c r="BE1720" s="17"/>
      <c r="BH1720" s="17"/>
      <c r="BK1720" s="92"/>
      <c r="BO1720" s="179"/>
      <c r="BP1720" s="179"/>
      <c r="BQ1720" s="179"/>
      <c r="BR1720" s="179"/>
      <c r="BT1720" s="179"/>
      <c r="BU1720" s="179"/>
      <c r="BV1720" s="179"/>
      <c r="BX1720" s="179"/>
      <c r="BY1720" s="179"/>
      <c r="BZ1720" s="179"/>
      <c r="CA1720" s="179"/>
      <c r="CC1720" s="179"/>
      <c r="CD1720" s="179"/>
      <c r="CE1720" s="179"/>
      <c r="CF1720" s="179"/>
      <c r="CG1720" s="179"/>
      <c r="CH1720" s="179"/>
      <c r="CI1720" s="179"/>
      <c r="CJ1720" s="179"/>
      <c r="CK1720" s="179"/>
      <c r="CL1720" s="179"/>
      <c r="CM1720" s="17"/>
      <c r="CX1720" s="33" t="s">
        <v>85</v>
      </c>
    </row>
    <row r="1721" spans="1:102" x14ac:dyDescent="0.25">
      <c r="A1721">
        <v>1720</v>
      </c>
      <c r="D1721" s="12"/>
      <c r="E1721" s="13"/>
      <c r="H1721" s="15"/>
      <c r="I1721" s="11"/>
      <c r="J1721" s="32"/>
      <c r="K1721" s="32"/>
      <c r="V1721" s="9">
        <f t="shared" si="461"/>
        <v>0</v>
      </c>
      <c r="AE1721" s="187"/>
      <c r="AJ1721" s="20"/>
      <c r="AV1721" s="17"/>
      <c r="BE1721" s="17"/>
      <c r="BH1721" s="17"/>
      <c r="BK1721" s="92"/>
      <c r="BO1721" s="179"/>
      <c r="BP1721" s="179"/>
      <c r="BQ1721" s="179"/>
      <c r="BR1721" s="179"/>
      <c r="BT1721" s="179"/>
      <c r="BU1721" s="179"/>
      <c r="BV1721" s="179"/>
      <c r="BX1721" s="179"/>
      <c r="BY1721" s="179"/>
      <c r="BZ1721" s="179"/>
      <c r="CA1721" s="179"/>
      <c r="CC1721" s="179"/>
      <c r="CD1721" s="179"/>
      <c r="CE1721" s="179"/>
      <c r="CF1721" s="179"/>
      <c r="CG1721" s="179"/>
      <c r="CH1721" s="179"/>
      <c r="CI1721" s="179"/>
      <c r="CJ1721" s="179"/>
      <c r="CK1721" s="179"/>
      <c r="CL1721" s="179"/>
      <c r="CM1721" s="17"/>
      <c r="CX1721" s="33" t="s">
        <v>85</v>
      </c>
    </row>
    <row r="1722" spans="1:102" x14ac:dyDescent="0.25">
      <c r="A1722">
        <v>1721</v>
      </c>
      <c r="D1722" s="12"/>
      <c r="E1722" s="13"/>
      <c r="H1722" s="15"/>
      <c r="I1722" s="11"/>
      <c r="J1722" s="32"/>
      <c r="K1722" s="32"/>
      <c r="V1722" s="9">
        <f t="shared" si="461"/>
        <v>0</v>
      </c>
      <c r="AE1722" s="187"/>
      <c r="AJ1722" s="20"/>
      <c r="AV1722" s="17"/>
      <c r="BE1722" s="17"/>
      <c r="BH1722" s="17"/>
      <c r="BK1722" s="92"/>
      <c r="BO1722" s="179"/>
      <c r="BP1722" s="179"/>
      <c r="BQ1722" s="179"/>
      <c r="BR1722" s="179"/>
      <c r="BT1722" s="179"/>
      <c r="BU1722" s="179"/>
      <c r="BV1722" s="179"/>
      <c r="BX1722" s="179"/>
      <c r="BY1722" s="179"/>
      <c r="BZ1722" s="179"/>
      <c r="CA1722" s="179"/>
      <c r="CC1722" s="179"/>
      <c r="CD1722" s="179"/>
      <c r="CE1722" s="179"/>
      <c r="CF1722" s="179"/>
      <c r="CG1722" s="179"/>
      <c r="CH1722" s="179"/>
      <c r="CI1722" s="179"/>
      <c r="CJ1722" s="179"/>
      <c r="CK1722" s="179"/>
      <c r="CL1722" s="179"/>
      <c r="CM1722" s="17"/>
      <c r="CX1722" s="33" t="s">
        <v>85</v>
      </c>
    </row>
    <row r="1723" spans="1:102" x14ac:dyDescent="0.25">
      <c r="A1723">
        <v>1722</v>
      </c>
      <c r="D1723" s="12"/>
      <c r="E1723" s="13"/>
      <c r="H1723" s="15"/>
      <c r="I1723" s="11"/>
      <c r="J1723" s="32"/>
      <c r="K1723" s="32"/>
      <c r="V1723" s="9">
        <f t="shared" si="461"/>
        <v>0</v>
      </c>
      <c r="AE1723" s="187"/>
      <c r="AJ1723" s="20"/>
      <c r="AV1723" s="17"/>
      <c r="BE1723" s="17"/>
      <c r="BH1723" s="17"/>
      <c r="BK1723" s="92"/>
      <c r="BO1723" s="179"/>
      <c r="BP1723" s="179"/>
      <c r="BQ1723" s="179"/>
      <c r="BR1723" s="179"/>
      <c r="BT1723" s="179"/>
      <c r="BU1723" s="179"/>
      <c r="BV1723" s="179"/>
      <c r="BX1723" s="179"/>
      <c r="BY1723" s="179"/>
      <c r="BZ1723" s="179"/>
      <c r="CA1723" s="179"/>
      <c r="CC1723" s="179"/>
      <c r="CD1723" s="179"/>
      <c r="CE1723" s="179"/>
      <c r="CF1723" s="179"/>
      <c r="CG1723" s="179"/>
      <c r="CH1723" s="179"/>
      <c r="CI1723" s="179"/>
      <c r="CJ1723" s="179"/>
      <c r="CK1723" s="179"/>
      <c r="CL1723" s="179"/>
      <c r="CM1723" s="17"/>
      <c r="CX1723" s="33" t="s">
        <v>85</v>
      </c>
    </row>
    <row r="1724" spans="1:102" x14ac:dyDescent="0.25">
      <c r="A1724">
        <v>1723</v>
      </c>
      <c r="D1724" s="12"/>
      <c r="E1724" s="13"/>
      <c r="H1724" s="15"/>
      <c r="I1724" s="11"/>
      <c r="J1724" s="32"/>
      <c r="K1724" s="32"/>
      <c r="V1724" s="9">
        <f t="shared" si="461"/>
        <v>0</v>
      </c>
      <c r="AE1724" s="187"/>
      <c r="AJ1724" s="20"/>
      <c r="AV1724" s="17"/>
      <c r="BE1724" s="17"/>
      <c r="BH1724" s="17"/>
      <c r="BK1724" s="92"/>
      <c r="BO1724" s="179"/>
      <c r="BP1724" s="179"/>
      <c r="BQ1724" s="179"/>
      <c r="BR1724" s="179"/>
      <c r="BT1724" s="179"/>
      <c r="BU1724" s="179"/>
      <c r="BV1724" s="179"/>
      <c r="BX1724" s="179"/>
      <c r="BY1724" s="179"/>
      <c r="BZ1724" s="179"/>
      <c r="CA1724" s="179"/>
      <c r="CC1724" s="179"/>
      <c r="CD1724" s="179"/>
      <c r="CE1724" s="179"/>
      <c r="CF1724" s="179"/>
      <c r="CG1724" s="179"/>
      <c r="CH1724" s="179"/>
      <c r="CI1724" s="179"/>
      <c r="CJ1724" s="179"/>
      <c r="CK1724" s="179"/>
      <c r="CL1724" s="179"/>
      <c r="CM1724" s="17"/>
      <c r="CX1724" s="33" t="s">
        <v>85</v>
      </c>
    </row>
    <row r="1725" spans="1:102" x14ac:dyDescent="0.25">
      <c r="A1725">
        <v>1724</v>
      </c>
      <c r="D1725" s="12"/>
      <c r="E1725" s="13"/>
      <c r="H1725" s="15"/>
      <c r="I1725" s="11"/>
      <c r="J1725" s="32"/>
      <c r="K1725" s="32"/>
      <c r="V1725" s="9">
        <f t="shared" si="461"/>
        <v>0</v>
      </c>
      <c r="AE1725" s="187"/>
      <c r="AJ1725" s="20"/>
      <c r="AV1725" s="17"/>
      <c r="BE1725" s="17"/>
      <c r="BH1725" s="17"/>
      <c r="BK1725" s="92"/>
      <c r="BO1725" s="179"/>
      <c r="BP1725" s="179"/>
      <c r="BQ1725" s="179"/>
      <c r="BR1725" s="179"/>
      <c r="BT1725" s="179"/>
      <c r="BU1725" s="179"/>
      <c r="BV1725" s="179"/>
      <c r="BX1725" s="179"/>
      <c r="BY1725" s="179"/>
      <c r="BZ1725" s="179"/>
      <c r="CA1725" s="179"/>
      <c r="CC1725" s="179"/>
      <c r="CD1725" s="179"/>
      <c r="CE1725" s="179"/>
      <c r="CF1725" s="179"/>
      <c r="CG1725" s="179"/>
      <c r="CH1725" s="179"/>
      <c r="CI1725" s="179"/>
      <c r="CJ1725" s="179"/>
      <c r="CK1725" s="179"/>
      <c r="CL1725" s="179"/>
      <c r="CM1725" s="17"/>
      <c r="CX1725" s="33" t="s">
        <v>85</v>
      </c>
    </row>
    <row r="1726" spans="1:102" x14ac:dyDescent="0.25">
      <c r="A1726">
        <v>1725</v>
      </c>
      <c r="D1726" s="12"/>
      <c r="E1726" s="13"/>
      <c r="H1726" s="15"/>
      <c r="I1726" s="11"/>
      <c r="J1726" s="32"/>
      <c r="K1726" s="32"/>
      <c r="V1726" s="9">
        <f t="shared" si="461"/>
        <v>0</v>
      </c>
      <c r="AE1726" s="187"/>
      <c r="AJ1726" s="20"/>
      <c r="AV1726" s="17"/>
      <c r="BE1726" s="17"/>
      <c r="BH1726" s="17"/>
      <c r="BK1726" s="92"/>
      <c r="BO1726" s="179"/>
      <c r="BP1726" s="179"/>
      <c r="BQ1726" s="179"/>
      <c r="BR1726" s="179"/>
      <c r="BT1726" s="179"/>
      <c r="BU1726" s="179"/>
      <c r="BV1726" s="179"/>
      <c r="BX1726" s="179"/>
      <c r="BY1726" s="179"/>
      <c r="BZ1726" s="179"/>
      <c r="CA1726" s="179"/>
      <c r="CC1726" s="179"/>
      <c r="CD1726" s="179"/>
      <c r="CE1726" s="179"/>
      <c r="CF1726" s="179"/>
      <c r="CG1726" s="179"/>
      <c r="CH1726" s="179"/>
      <c r="CI1726" s="179"/>
      <c r="CJ1726" s="179"/>
      <c r="CK1726" s="179"/>
      <c r="CL1726" s="179"/>
      <c r="CM1726" s="17"/>
      <c r="CX1726" s="33" t="s">
        <v>85</v>
      </c>
    </row>
    <row r="1727" spans="1:102" x14ac:dyDescent="0.25">
      <c r="A1727">
        <v>1726</v>
      </c>
      <c r="D1727" s="12"/>
      <c r="E1727" s="13"/>
      <c r="H1727" s="15"/>
      <c r="I1727" s="11"/>
      <c r="J1727" s="32"/>
      <c r="K1727" s="32"/>
      <c r="V1727" s="9">
        <f t="shared" si="461"/>
        <v>0</v>
      </c>
      <c r="AE1727" s="187"/>
      <c r="AJ1727" s="20"/>
      <c r="AV1727" s="17"/>
      <c r="BE1727" s="17"/>
      <c r="BH1727" s="17"/>
      <c r="BK1727" s="92"/>
      <c r="BO1727" s="179"/>
      <c r="BP1727" s="179"/>
      <c r="BQ1727" s="179"/>
      <c r="BR1727" s="179"/>
      <c r="BT1727" s="179"/>
      <c r="BU1727" s="179"/>
      <c r="BV1727" s="179"/>
      <c r="BX1727" s="179"/>
      <c r="BY1727" s="179"/>
      <c r="BZ1727" s="179"/>
      <c r="CA1727" s="179"/>
      <c r="CC1727" s="179"/>
      <c r="CD1727" s="179"/>
      <c r="CE1727" s="179"/>
      <c r="CF1727" s="179"/>
      <c r="CG1727" s="179"/>
      <c r="CH1727" s="179"/>
      <c r="CI1727" s="179"/>
      <c r="CJ1727" s="179"/>
      <c r="CK1727" s="179"/>
      <c r="CL1727" s="179"/>
      <c r="CM1727" s="17"/>
      <c r="CX1727" s="33" t="s">
        <v>85</v>
      </c>
    </row>
    <row r="1728" spans="1:102" x14ac:dyDescent="0.25">
      <c r="A1728">
        <v>1727</v>
      </c>
      <c r="D1728" s="12"/>
      <c r="E1728" s="13"/>
      <c r="H1728" s="15"/>
      <c r="I1728" s="11"/>
      <c r="J1728" s="32"/>
      <c r="K1728" s="32"/>
      <c r="V1728" s="9">
        <f t="shared" si="461"/>
        <v>0</v>
      </c>
      <c r="AE1728" s="187"/>
      <c r="AJ1728" s="20"/>
      <c r="AV1728" s="17"/>
      <c r="BE1728" s="17"/>
      <c r="BH1728" s="17"/>
      <c r="BK1728" s="92"/>
      <c r="BO1728" s="179"/>
      <c r="BP1728" s="179"/>
      <c r="BQ1728" s="179"/>
      <c r="BR1728" s="179"/>
      <c r="BT1728" s="179"/>
      <c r="BU1728" s="179"/>
      <c r="BV1728" s="179"/>
      <c r="BX1728" s="179"/>
      <c r="BY1728" s="179"/>
      <c r="BZ1728" s="179"/>
      <c r="CA1728" s="179"/>
      <c r="CC1728" s="179"/>
      <c r="CD1728" s="179"/>
      <c r="CE1728" s="179"/>
      <c r="CF1728" s="179"/>
      <c r="CG1728" s="179"/>
      <c r="CH1728" s="179"/>
      <c r="CI1728" s="179"/>
      <c r="CJ1728" s="179"/>
      <c r="CK1728" s="179"/>
      <c r="CL1728" s="179"/>
      <c r="CM1728" s="17"/>
      <c r="CX1728" s="33" t="s">
        <v>85</v>
      </c>
    </row>
    <row r="1729" spans="1:102" x14ac:dyDescent="0.25">
      <c r="A1729">
        <v>1728</v>
      </c>
      <c r="D1729" s="12"/>
      <c r="E1729" s="13"/>
      <c r="H1729" s="15"/>
      <c r="I1729" s="11"/>
      <c r="J1729" s="32"/>
      <c r="K1729" s="32"/>
      <c r="V1729" s="9">
        <f t="shared" si="461"/>
        <v>0</v>
      </c>
      <c r="AE1729" s="187"/>
      <c r="AJ1729" s="20"/>
      <c r="AN1729" s="32"/>
      <c r="AV1729" s="17"/>
      <c r="BE1729" s="17"/>
      <c r="BH1729" s="17"/>
      <c r="BO1729" s="179"/>
      <c r="BP1729" s="179"/>
      <c r="BQ1729" s="179"/>
      <c r="BR1729" s="179"/>
      <c r="BT1729" s="179"/>
      <c r="BU1729" s="179"/>
      <c r="BV1729" s="179"/>
      <c r="BX1729" s="179"/>
      <c r="BY1729" s="179"/>
      <c r="BZ1729" s="179"/>
      <c r="CA1729" s="179"/>
      <c r="CC1729" s="179"/>
      <c r="CD1729" s="179"/>
      <c r="CE1729" s="179"/>
      <c r="CF1729" s="179"/>
      <c r="CG1729" s="179"/>
      <c r="CH1729" s="179"/>
      <c r="CI1729" s="179"/>
      <c r="CJ1729" s="179"/>
      <c r="CK1729" s="179"/>
      <c r="CL1729" s="179"/>
      <c r="CM1729" s="17"/>
      <c r="CX1729" s="33" t="s">
        <v>85</v>
      </c>
    </row>
    <row r="1730" spans="1:102" x14ac:dyDescent="0.25">
      <c r="A1730">
        <v>1729</v>
      </c>
      <c r="D1730" s="12"/>
      <c r="E1730" s="13"/>
      <c r="H1730" s="15"/>
      <c r="I1730" s="11"/>
      <c r="J1730" s="32"/>
      <c r="K1730" s="32"/>
      <c r="V1730" s="9">
        <f t="shared" si="461"/>
        <v>0</v>
      </c>
      <c r="AE1730" s="187"/>
      <c r="AJ1730" s="20"/>
      <c r="AN1730" s="32"/>
      <c r="AV1730" s="17"/>
      <c r="BE1730" s="17"/>
      <c r="BH1730" s="17"/>
      <c r="BO1730" s="179"/>
      <c r="BP1730" s="179"/>
      <c r="BQ1730" s="179"/>
      <c r="BR1730" s="179"/>
      <c r="BT1730" s="179"/>
      <c r="BU1730" s="179"/>
      <c r="BV1730" s="179"/>
      <c r="BX1730" s="179"/>
      <c r="BY1730" s="179"/>
      <c r="BZ1730" s="179"/>
      <c r="CA1730" s="179"/>
      <c r="CC1730" s="179"/>
      <c r="CD1730" s="179"/>
      <c r="CE1730" s="179"/>
      <c r="CF1730" s="179"/>
      <c r="CG1730" s="179"/>
      <c r="CH1730" s="179"/>
      <c r="CI1730" s="179"/>
      <c r="CJ1730" s="179"/>
      <c r="CK1730" s="179"/>
      <c r="CL1730" s="179"/>
      <c r="CM1730" s="17"/>
      <c r="CX1730" s="33" t="s">
        <v>85</v>
      </c>
    </row>
    <row r="1731" spans="1:102" x14ac:dyDescent="0.25">
      <c r="A1731">
        <v>1730</v>
      </c>
      <c r="D1731" s="12"/>
      <c r="E1731" s="13"/>
      <c r="H1731" s="15"/>
      <c r="I1731" s="11"/>
      <c r="J1731" s="32"/>
      <c r="K1731" s="32"/>
      <c r="V1731" s="9">
        <f t="shared" si="461"/>
        <v>0</v>
      </c>
      <c r="AE1731" s="187"/>
      <c r="AJ1731" s="20"/>
      <c r="AN1731" s="32"/>
      <c r="AV1731" s="17"/>
      <c r="BE1731" s="17"/>
      <c r="BH1731" s="17"/>
      <c r="BO1731" s="179"/>
      <c r="BP1731" s="179"/>
      <c r="BQ1731" s="179"/>
      <c r="BR1731" s="179"/>
      <c r="BT1731" s="179"/>
      <c r="BU1731" s="179"/>
      <c r="BV1731" s="179"/>
      <c r="BX1731" s="179"/>
      <c r="BY1731" s="179"/>
      <c r="BZ1731" s="179"/>
      <c r="CA1731" s="179"/>
      <c r="CC1731" s="179"/>
      <c r="CD1731" s="179"/>
      <c r="CE1731" s="179"/>
      <c r="CF1731" s="179"/>
      <c r="CG1731" s="179"/>
      <c r="CH1731" s="179"/>
      <c r="CI1731" s="179"/>
      <c r="CJ1731" s="179"/>
      <c r="CK1731" s="179"/>
      <c r="CL1731" s="179"/>
      <c r="CM1731" s="17"/>
      <c r="CX1731" s="33" t="s">
        <v>85</v>
      </c>
    </row>
    <row r="1732" spans="1:102" x14ac:dyDescent="0.25">
      <c r="A1732">
        <v>1731</v>
      </c>
      <c r="D1732" s="12"/>
      <c r="E1732" s="13"/>
      <c r="H1732" s="15"/>
      <c r="I1732" s="11"/>
      <c r="J1732" s="32"/>
      <c r="K1732" s="32"/>
      <c r="V1732" s="9">
        <f t="shared" si="461"/>
        <v>0</v>
      </c>
      <c r="AE1732" s="187"/>
      <c r="AJ1732" s="20"/>
      <c r="AN1732" s="32"/>
      <c r="AV1732" s="17"/>
      <c r="BE1732" s="17"/>
      <c r="BH1732" s="17"/>
      <c r="BO1732" s="179"/>
      <c r="BP1732" s="179"/>
      <c r="BQ1732" s="179"/>
      <c r="BR1732" s="179"/>
      <c r="BT1732" s="179"/>
      <c r="BU1732" s="179"/>
      <c r="BV1732" s="179"/>
      <c r="BX1732" s="179"/>
      <c r="BY1732" s="179"/>
      <c r="BZ1732" s="179"/>
      <c r="CA1732" s="179"/>
      <c r="CC1732" s="179"/>
      <c r="CD1732" s="179"/>
      <c r="CE1732" s="179"/>
      <c r="CF1732" s="179"/>
      <c r="CG1732" s="179"/>
      <c r="CH1732" s="179"/>
      <c r="CI1732" s="179"/>
      <c r="CJ1732" s="179"/>
      <c r="CK1732" s="179"/>
      <c r="CL1732" s="179"/>
      <c r="CM1732" s="17"/>
      <c r="CX1732" s="33" t="s">
        <v>85</v>
      </c>
    </row>
    <row r="1733" spans="1:102" x14ac:dyDescent="0.25">
      <c r="A1733">
        <v>1732</v>
      </c>
      <c r="D1733" s="12"/>
      <c r="E1733" s="13"/>
      <c r="H1733" s="15"/>
      <c r="I1733" s="11"/>
      <c r="J1733" s="32"/>
      <c r="K1733" s="32"/>
      <c r="V1733" s="9">
        <f t="shared" si="461"/>
        <v>0</v>
      </c>
      <c r="AE1733" s="187"/>
      <c r="AJ1733" s="20"/>
      <c r="AN1733" s="32"/>
      <c r="AV1733" s="17"/>
      <c r="BE1733" s="17"/>
      <c r="BH1733" s="17"/>
      <c r="BO1733" s="179"/>
      <c r="BP1733" s="179"/>
      <c r="BQ1733" s="179"/>
      <c r="BR1733" s="179"/>
      <c r="BT1733" s="179"/>
      <c r="BU1733" s="179"/>
      <c r="BV1733" s="179"/>
      <c r="BX1733" s="179"/>
      <c r="BY1733" s="179"/>
      <c r="BZ1733" s="179"/>
      <c r="CA1733" s="179"/>
      <c r="CC1733" s="179"/>
      <c r="CD1733" s="179"/>
      <c r="CE1733" s="179"/>
      <c r="CF1733" s="179"/>
      <c r="CG1733" s="179"/>
      <c r="CH1733" s="179"/>
      <c r="CI1733" s="179"/>
      <c r="CJ1733" s="179"/>
      <c r="CK1733" s="179"/>
      <c r="CL1733" s="179"/>
      <c r="CM1733" s="17"/>
      <c r="CX1733" s="33" t="s">
        <v>85</v>
      </c>
    </row>
    <row r="1734" spans="1:102" x14ac:dyDescent="0.25">
      <c r="A1734">
        <v>1733</v>
      </c>
      <c r="D1734" s="12"/>
      <c r="E1734" s="13"/>
      <c r="H1734" s="15"/>
      <c r="I1734" s="11"/>
      <c r="J1734" s="32"/>
      <c r="K1734" s="32"/>
      <c r="V1734" s="9">
        <f t="shared" si="461"/>
        <v>0</v>
      </c>
      <c r="AE1734" s="187"/>
      <c r="AJ1734" s="20"/>
      <c r="AN1734" s="32"/>
      <c r="AV1734" s="17"/>
      <c r="BE1734" s="17"/>
      <c r="BH1734" s="17"/>
      <c r="BO1734" s="179"/>
      <c r="BP1734" s="179"/>
      <c r="BQ1734" s="179"/>
      <c r="BR1734" s="179"/>
      <c r="BT1734" s="179"/>
      <c r="BU1734" s="179"/>
      <c r="BV1734" s="179"/>
      <c r="BX1734" s="179"/>
      <c r="BY1734" s="179"/>
      <c r="BZ1734" s="179"/>
      <c r="CA1734" s="179"/>
      <c r="CC1734" s="179"/>
      <c r="CD1734" s="179"/>
      <c r="CE1734" s="179"/>
      <c r="CF1734" s="179"/>
      <c r="CG1734" s="179"/>
      <c r="CH1734" s="179"/>
      <c r="CI1734" s="179"/>
      <c r="CJ1734" s="179"/>
      <c r="CK1734" s="179"/>
      <c r="CL1734" s="179"/>
      <c r="CM1734" s="17"/>
      <c r="CX1734" s="33" t="s">
        <v>85</v>
      </c>
    </row>
    <row r="1735" spans="1:102" x14ac:dyDescent="0.25">
      <c r="A1735">
        <v>1734</v>
      </c>
      <c r="D1735" s="12"/>
      <c r="E1735" s="13"/>
      <c r="H1735" s="15"/>
      <c r="I1735" s="11"/>
      <c r="J1735" s="32"/>
      <c r="K1735" s="32"/>
      <c r="V1735" s="9">
        <f t="shared" ref="V1735:V1798" si="462">COUNTIF(B:B,B1735)</f>
        <v>0</v>
      </c>
      <c r="AE1735" s="187"/>
      <c r="AJ1735" s="20"/>
      <c r="AN1735" s="32"/>
      <c r="AV1735" s="17"/>
      <c r="BE1735" s="17"/>
      <c r="BH1735" s="17"/>
      <c r="BO1735" s="179"/>
      <c r="BP1735" s="179"/>
      <c r="BQ1735" s="179"/>
      <c r="BR1735" s="179"/>
      <c r="BT1735" s="179"/>
      <c r="BU1735" s="179"/>
      <c r="BV1735" s="179"/>
      <c r="BX1735" s="179"/>
      <c r="BY1735" s="179"/>
      <c r="BZ1735" s="179"/>
      <c r="CA1735" s="179"/>
      <c r="CC1735" s="179"/>
      <c r="CD1735" s="179"/>
      <c r="CE1735" s="179"/>
      <c r="CF1735" s="179"/>
      <c r="CG1735" s="179"/>
      <c r="CH1735" s="179"/>
      <c r="CI1735" s="179"/>
      <c r="CJ1735" s="179"/>
      <c r="CK1735" s="179"/>
      <c r="CL1735" s="179"/>
      <c r="CM1735" s="17"/>
      <c r="CX1735" s="33" t="s">
        <v>85</v>
      </c>
    </row>
    <row r="1736" spans="1:102" x14ac:dyDescent="0.25">
      <c r="A1736">
        <v>1735</v>
      </c>
      <c r="D1736" s="12"/>
      <c r="E1736" s="13"/>
      <c r="H1736" s="15"/>
      <c r="I1736" s="11"/>
      <c r="J1736" s="32"/>
      <c r="K1736" s="32"/>
      <c r="V1736" s="9">
        <f t="shared" si="462"/>
        <v>0</v>
      </c>
      <c r="AE1736" s="187"/>
      <c r="AJ1736" s="20"/>
      <c r="AN1736" s="32"/>
      <c r="AV1736" s="17"/>
      <c r="BE1736" s="17"/>
      <c r="BH1736" s="17"/>
      <c r="BO1736" s="179"/>
      <c r="BP1736" s="179"/>
      <c r="BQ1736" s="179"/>
      <c r="BR1736" s="179"/>
      <c r="BT1736" s="179"/>
      <c r="BU1736" s="179"/>
      <c r="BV1736" s="179"/>
      <c r="BX1736" s="179"/>
      <c r="BY1736" s="179"/>
      <c r="BZ1736" s="179"/>
      <c r="CA1736" s="179"/>
      <c r="CC1736" s="179"/>
      <c r="CD1736" s="179"/>
      <c r="CE1736" s="179"/>
      <c r="CF1736" s="179"/>
      <c r="CG1736" s="179"/>
      <c r="CH1736" s="179"/>
      <c r="CI1736" s="179"/>
      <c r="CJ1736" s="179"/>
      <c r="CK1736" s="179"/>
      <c r="CL1736" s="179"/>
      <c r="CM1736" s="17"/>
      <c r="CX1736" s="33" t="s">
        <v>85</v>
      </c>
    </row>
    <row r="1737" spans="1:102" x14ac:dyDescent="0.25">
      <c r="A1737">
        <v>1736</v>
      </c>
      <c r="D1737" s="12"/>
      <c r="E1737" s="13"/>
      <c r="H1737" s="15"/>
      <c r="I1737" s="11"/>
      <c r="J1737" s="32"/>
      <c r="K1737" s="32"/>
      <c r="V1737" s="9">
        <f t="shared" si="462"/>
        <v>0</v>
      </c>
      <c r="AE1737" s="187"/>
      <c r="AJ1737" s="20"/>
      <c r="AN1737" s="32"/>
      <c r="AV1737" s="17"/>
      <c r="BE1737" s="17"/>
      <c r="BH1737" s="17"/>
      <c r="BO1737" s="179"/>
      <c r="BP1737" s="179"/>
      <c r="BQ1737" s="179"/>
      <c r="BR1737" s="179"/>
      <c r="BT1737" s="179"/>
      <c r="BU1737" s="179"/>
      <c r="BV1737" s="179"/>
      <c r="BX1737" s="179"/>
      <c r="BY1737" s="179"/>
      <c r="BZ1737" s="179"/>
      <c r="CA1737" s="179"/>
      <c r="CC1737" s="179"/>
      <c r="CD1737" s="179"/>
      <c r="CE1737" s="179"/>
      <c r="CF1737" s="179"/>
      <c r="CG1737" s="179"/>
      <c r="CH1737" s="179"/>
      <c r="CI1737" s="179"/>
      <c r="CJ1737" s="179"/>
      <c r="CK1737" s="179"/>
      <c r="CL1737" s="179"/>
      <c r="CM1737" s="17"/>
      <c r="CX1737" s="33" t="s">
        <v>85</v>
      </c>
    </row>
    <row r="1738" spans="1:102" x14ac:dyDescent="0.25">
      <c r="A1738">
        <v>1737</v>
      </c>
      <c r="D1738" s="12"/>
      <c r="E1738" s="13"/>
      <c r="H1738" s="15"/>
      <c r="I1738" s="11"/>
      <c r="J1738" s="32"/>
      <c r="K1738" s="32"/>
      <c r="V1738" s="9">
        <f t="shared" si="462"/>
        <v>0</v>
      </c>
      <c r="AE1738" s="187"/>
      <c r="AJ1738" s="20"/>
      <c r="AN1738" s="32"/>
      <c r="AV1738" s="17"/>
      <c r="BE1738" s="17"/>
      <c r="BH1738" s="17"/>
      <c r="BO1738" s="179"/>
      <c r="BP1738" s="179"/>
      <c r="BQ1738" s="179"/>
      <c r="BR1738" s="179"/>
      <c r="BT1738" s="179"/>
      <c r="BU1738" s="179"/>
      <c r="BV1738" s="179"/>
      <c r="BX1738" s="179"/>
      <c r="BY1738" s="179"/>
      <c r="BZ1738" s="179"/>
      <c r="CA1738" s="179"/>
      <c r="CC1738" s="179"/>
      <c r="CD1738" s="179"/>
      <c r="CE1738" s="179"/>
      <c r="CF1738" s="179"/>
      <c r="CG1738" s="179"/>
      <c r="CH1738" s="179"/>
      <c r="CI1738" s="179"/>
      <c r="CJ1738" s="179"/>
      <c r="CK1738" s="179"/>
      <c r="CL1738" s="179"/>
      <c r="CM1738" s="17"/>
      <c r="CX1738" s="33" t="s">
        <v>85</v>
      </c>
    </row>
    <row r="1739" spans="1:102" x14ac:dyDescent="0.25">
      <c r="A1739">
        <v>1738</v>
      </c>
      <c r="D1739" s="12"/>
      <c r="E1739" s="13"/>
      <c r="H1739" s="15"/>
      <c r="I1739" s="11"/>
      <c r="J1739" s="32"/>
      <c r="K1739" s="32"/>
      <c r="V1739" s="9">
        <f t="shared" si="462"/>
        <v>0</v>
      </c>
      <c r="AE1739" s="187"/>
      <c r="AJ1739" s="20"/>
      <c r="AN1739" s="32"/>
      <c r="AV1739" s="17"/>
      <c r="BE1739" s="17"/>
      <c r="BH1739" s="17"/>
      <c r="BO1739" s="179"/>
      <c r="BP1739" s="179"/>
      <c r="BQ1739" s="179"/>
      <c r="BR1739" s="179"/>
      <c r="BT1739" s="179"/>
      <c r="BU1739" s="179"/>
      <c r="BV1739" s="179"/>
      <c r="BX1739" s="179"/>
      <c r="BY1739" s="179"/>
      <c r="BZ1739" s="179"/>
      <c r="CA1739" s="179"/>
      <c r="CC1739" s="179"/>
      <c r="CD1739" s="179"/>
      <c r="CE1739" s="179"/>
      <c r="CF1739" s="179"/>
      <c r="CG1739" s="179"/>
      <c r="CH1739" s="179"/>
      <c r="CI1739" s="179"/>
      <c r="CJ1739" s="179"/>
      <c r="CK1739" s="179"/>
      <c r="CL1739" s="179"/>
      <c r="CM1739" s="17"/>
      <c r="CX1739" s="33" t="s">
        <v>85</v>
      </c>
    </row>
    <row r="1740" spans="1:102" x14ac:dyDescent="0.25">
      <c r="A1740">
        <v>1739</v>
      </c>
      <c r="D1740" s="12"/>
      <c r="E1740" s="13"/>
      <c r="H1740" s="15"/>
      <c r="I1740" s="11"/>
      <c r="J1740" s="32"/>
      <c r="K1740" s="32"/>
      <c r="V1740" s="9">
        <f t="shared" si="462"/>
        <v>0</v>
      </c>
      <c r="AE1740" s="187"/>
      <c r="AJ1740" s="20"/>
      <c r="AN1740" s="32"/>
      <c r="AV1740" s="17"/>
      <c r="BE1740" s="17"/>
      <c r="BH1740" s="17"/>
      <c r="BO1740" s="179"/>
      <c r="BP1740" s="179"/>
      <c r="BQ1740" s="179"/>
      <c r="BR1740" s="179"/>
      <c r="BT1740" s="179"/>
      <c r="BU1740" s="179"/>
      <c r="BV1740" s="179"/>
      <c r="BX1740" s="179"/>
      <c r="BY1740" s="179"/>
      <c r="BZ1740" s="179"/>
      <c r="CA1740" s="179"/>
      <c r="CC1740" s="179"/>
      <c r="CD1740" s="179"/>
      <c r="CE1740" s="179"/>
      <c r="CF1740" s="179"/>
      <c r="CG1740" s="179"/>
      <c r="CH1740" s="179"/>
      <c r="CI1740" s="179"/>
      <c r="CJ1740" s="179"/>
      <c r="CK1740" s="179"/>
      <c r="CL1740" s="179"/>
      <c r="CM1740" s="17"/>
      <c r="CX1740" s="33" t="s">
        <v>85</v>
      </c>
    </row>
    <row r="1741" spans="1:102" x14ac:dyDescent="0.25">
      <c r="A1741">
        <v>1740</v>
      </c>
      <c r="D1741" s="12"/>
      <c r="E1741" s="13"/>
      <c r="H1741" s="15"/>
      <c r="I1741" s="11"/>
      <c r="J1741" s="32"/>
      <c r="K1741" s="32"/>
      <c r="V1741" s="9">
        <f t="shared" si="462"/>
        <v>0</v>
      </c>
      <c r="AE1741" s="187"/>
      <c r="AJ1741" s="20"/>
      <c r="AN1741" s="32"/>
      <c r="AV1741" s="17"/>
      <c r="BE1741" s="17"/>
      <c r="BH1741" s="17"/>
      <c r="BO1741" s="179"/>
      <c r="BP1741" s="179"/>
      <c r="BQ1741" s="179"/>
      <c r="BR1741" s="179"/>
      <c r="BT1741" s="179"/>
      <c r="BU1741" s="179"/>
      <c r="BV1741" s="179"/>
      <c r="BX1741" s="179"/>
      <c r="BY1741" s="179"/>
      <c r="BZ1741" s="179"/>
      <c r="CA1741" s="179"/>
      <c r="CC1741" s="179"/>
      <c r="CD1741" s="179"/>
      <c r="CE1741" s="179"/>
      <c r="CF1741" s="179"/>
      <c r="CG1741" s="179"/>
      <c r="CH1741" s="179"/>
      <c r="CI1741" s="179"/>
      <c r="CJ1741" s="179"/>
      <c r="CK1741" s="179"/>
      <c r="CL1741" s="179"/>
      <c r="CM1741" s="17"/>
      <c r="CX1741" s="33" t="s">
        <v>85</v>
      </c>
    </row>
    <row r="1742" spans="1:102" x14ac:dyDescent="0.25">
      <c r="A1742">
        <v>1741</v>
      </c>
      <c r="D1742" s="12"/>
      <c r="E1742" s="13"/>
      <c r="H1742" s="15"/>
      <c r="I1742" s="11"/>
      <c r="J1742" s="32"/>
      <c r="K1742" s="32"/>
      <c r="V1742" s="9">
        <f t="shared" si="462"/>
        <v>0</v>
      </c>
      <c r="AE1742" s="187"/>
      <c r="AJ1742" s="20"/>
      <c r="AN1742" s="32"/>
      <c r="AV1742" s="17"/>
      <c r="BE1742" s="17"/>
      <c r="BH1742" s="17"/>
      <c r="BO1742" s="179"/>
      <c r="BP1742" s="179"/>
      <c r="BQ1742" s="179"/>
      <c r="BR1742" s="179"/>
      <c r="BT1742" s="179"/>
      <c r="BU1742" s="179"/>
      <c r="BV1742" s="179"/>
      <c r="BX1742" s="179"/>
      <c r="BY1742" s="179"/>
      <c r="BZ1742" s="179"/>
      <c r="CA1742" s="179"/>
      <c r="CC1742" s="179"/>
      <c r="CD1742" s="179"/>
      <c r="CE1742" s="179"/>
      <c r="CF1742" s="179"/>
      <c r="CG1742" s="179"/>
      <c r="CH1742" s="179"/>
      <c r="CI1742" s="179"/>
      <c r="CJ1742" s="179"/>
      <c r="CK1742" s="179"/>
      <c r="CL1742" s="179"/>
      <c r="CM1742" s="17"/>
      <c r="CX1742" s="33" t="s">
        <v>85</v>
      </c>
    </row>
    <row r="1743" spans="1:102" x14ac:dyDescent="0.25">
      <c r="A1743">
        <v>1742</v>
      </c>
      <c r="D1743" s="12"/>
      <c r="E1743" s="13"/>
      <c r="H1743" s="15"/>
      <c r="I1743" s="11"/>
      <c r="J1743" s="32"/>
      <c r="K1743" s="32"/>
      <c r="V1743" s="9">
        <f t="shared" si="462"/>
        <v>0</v>
      </c>
      <c r="AE1743" s="187"/>
      <c r="AJ1743" s="20"/>
      <c r="AN1743" s="32"/>
      <c r="AV1743" s="17"/>
      <c r="BE1743" s="17"/>
      <c r="BH1743" s="17"/>
      <c r="BO1743" s="179"/>
      <c r="BP1743" s="179"/>
      <c r="BQ1743" s="179"/>
      <c r="BR1743" s="179"/>
      <c r="BT1743" s="179"/>
      <c r="BU1743" s="179"/>
      <c r="BV1743" s="179"/>
      <c r="BX1743" s="179"/>
      <c r="BY1743" s="179"/>
      <c r="BZ1743" s="179"/>
      <c r="CA1743" s="179"/>
      <c r="CC1743" s="179"/>
      <c r="CD1743" s="179"/>
      <c r="CE1743" s="179"/>
      <c r="CF1743" s="179"/>
      <c r="CG1743" s="179"/>
      <c r="CH1743" s="179"/>
      <c r="CI1743" s="179"/>
      <c r="CJ1743" s="179"/>
      <c r="CK1743" s="179"/>
      <c r="CL1743" s="179"/>
      <c r="CM1743" s="17"/>
      <c r="CX1743" s="33" t="s">
        <v>85</v>
      </c>
    </row>
    <row r="1744" spans="1:102" x14ac:dyDescent="0.25">
      <c r="A1744">
        <v>1743</v>
      </c>
      <c r="D1744" s="12"/>
      <c r="E1744" s="13"/>
      <c r="H1744" s="15"/>
      <c r="I1744" s="11"/>
      <c r="J1744" s="32"/>
      <c r="K1744" s="32"/>
      <c r="V1744" s="9">
        <f t="shared" si="462"/>
        <v>0</v>
      </c>
      <c r="AE1744" s="187"/>
      <c r="AJ1744" s="20"/>
      <c r="AV1744" s="17"/>
      <c r="AW1744" s="179"/>
      <c r="BE1744" s="17"/>
      <c r="BH1744" s="17"/>
      <c r="BK1744" s="92"/>
      <c r="BO1744" s="179"/>
      <c r="BP1744" s="179"/>
      <c r="BQ1744" s="179"/>
      <c r="BR1744" s="179"/>
      <c r="BT1744" s="179"/>
      <c r="BU1744" s="179"/>
      <c r="BV1744" s="179"/>
      <c r="BX1744" s="179"/>
      <c r="BY1744" s="179"/>
      <c r="BZ1744" s="179"/>
      <c r="CA1744" s="179"/>
      <c r="CC1744" s="179"/>
      <c r="CD1744" s="179"/>
      <c r="CE1744" s="179"/>
      <c r="CF1744" s="179"/>
      <c r="CG1744" s="179"/>
      <c r="CH1744" s="179"/>
      <c r="CI1744" s="179"/>
      <c r="CJ1744" s="179"/>
      <c r="CK1744" s="179"/>
      <c r="CL1744" s="179"/>
      <c r="CM1744" s="17"/>
      <c r="CX1744" s="33" t="s">
        <v>85</v>
      </c>
    </row>
    <row r="1745" spans="1:102" x14ac:dyDescent="0.25">
      <c r="A1745">
        <v>1744</v>
      </c>
      <c r="D1745" s="12"/>
      <c r="E1745" s="13"/>
      <c r="H1745" s="15"/>
      <c r="I1745" s="11"/>
      <c r="J1745" s="32"/>
      <c r="K1745" s="32"/>
      <c r="V1745" s="9">
        <f t="shared" si="462"/>
        <v>0</v>
      </c>
      <c r="AE1745" s="187"/>
      <c r="AJ1745" s="20"/>
      <c r="AV1745" s="17"/>
      <c r="AW1745" s="179"/>
      <c r="BE1745" s="17"/>
      <c r="BH1745" s="17"/>
      <c r="BK1745" s="92"/>
      <c r="BO1745" s="179"/>
      <c r="BP1745" s="179"/>
      <c r="BQ1745" s="179"/>
      <c r="BR1745" s="179"/>
      <c r="BT1745" s="179"/>
      <c r="BU1745" s="179"/>
      <c r="BV1745" s="179"/>
      <c r="BX1745" s="179"/>
      <c r="BY1745" s="179"/>
      <c r="BZ1745" s="179"/>
      <c r="CA1745" s="179"/>
      <c r="CC1745" s="179"/>
      <c r="CD1745" s="179"/>
      <c r="CE1745" s="179"/>
      <c r="CF1745" s="179"/>
      <c r="CG1745" s="179"/>
      <c r="CH1745" s="179"/>
      <c r="CI1745" s="179"/>
      <c r="CJ1745" s="179"/>
      <c r="CK1745" s="179"/>
      <c r="CL1745" s="179"/>
      <c r="CM1745" s="17"/>
      <c r="CX1745" s="33" t="s">
        <v>85</v>
      </c>
    </row>
    <row r="1746" spans="1:102" x14ac:dyDescent="0.25">
      <c r="A1746">
        <v>1745</v>
      </c>
      <c r="D1746" s="12"/>
      <c r="E1746" s="13"/>
      <c r="H1746" s="15"/>
      <c r="I1746" s="11"/>
      <c r="J1746" s="32"/>
      <c r="K1746" s="32"/>
      <c r="V1746" s="9">
        <f t="shared" si="462"/>
        <v>0</v>
      </c>
      <c r="AE1746" s="187"/>
      <c r="AJ1746" s="20"/>
      <c r="AV1746" s="17"/>
      <c r="AW1746" s="179"/>
      <c r="BE1746" s="17"/>
      <c r="BH1746" s="17"/>
      <c r="BK1746" s="92"/>
      <c r="BO1746" s="179"/>
      <c r="BP1746" s="179"/>
      <c r="BQ1746" s="179"/>
      <c r="BR1746" s="179"/>
      <c r="BT1746" s="179"/>
      <c r="BU1746" s="179"/>
      <c r="BV1746" s="179"/>
      <c r="BX1746" s="179"/>
      <c r="BY1746" s="179"/>
      <c r="BZ1746" s="179"/>
      <c r="CA1746" s="179"/>
      <c r="CC1746" s="179"/>
      <c r="CD1746" s="179"/>
      <c r="CE1746" s="179"/>
      <c r="CF1746" s="179"/>
      <c r="CG1746" s="179"/>
      <c r="CH1746" s="179"/>
      <c r="CI1746" s="179"/>
      <c r="CJ1746" s="179"/>
      <c r="CK1746" s="179"/>
      <c r="CL1746" s="179"/>
      <c r="CM1746" s="17"/>
      <c r="CX1746" s="33" t="s">
        <v>85</v>
      </c>
    </row>
    <row r="1747" spans="1:102" x14ac:dyDescent="0.25">
      <c r="A1747">
        <v>1746</v>
      </c>
      <c r="D1747" s="12"/>
      <c r="E1747" s="13"/>
      <c r="H1747" s="15"/>
      <c r="I1747" s="11"/>
      <c r="J1747" s="32"/>
      <c r="K1747" s="32"/>
      <c r="V1747" s="9">
        <f t="shared" si="462"/>
        <v>0</v>
      </c>
      <c r="AE1747" s="187"/>
      <c r="AJ1747" s="20"/>
      <c r="AV1747" s="17"/>
      <c r="AW1747" s="179"/>
      <c r="BE1747" s="17"/>
      <c r="BH1747" s="17"/>
      <c r="BK1747" s="92"/>
      <c r="BO1747" s="179"/>
      <c r="BP1747" s="179"/>
      <c r="BQ1747" s="179"/>
      <c r="BR1747" s="179"/>
      <c r="BT1747" s="179"/>
      <c r="BU1747" s="179"/>
      <c r="BV1747" s="179"/>
      <c r="BX1747" s="179"/>
      <c r="BY1747" s="179"/>
      <c r="BZ1747" s="179"/>
      <c r="CA1747" s="179"/>
      <c r="CC1747" s="179"/>
      <c r="CD1747" s="179"/>
      <c r="CE1747" s="179"/>
      <c r="CF1747" s="179"/>
      <c r="CG1747" s="179"/>
      <c r="CH1747" s="179"/>
      <c r="CI1747" s="179"/>
      <c r="CJ1747" s="179"/>
      <c r="CK1747" s="179"/>
      <c r="CL1747" s="179"/>
      <c r="CM1747" s="17"/>
      <c r="CX1747" s="33" t="s">
        <v>85</v>
      </c>
    </row>
    <row r="1748" spans="1:102" x14ac:dyDescent="0.25">
      <c r="A1748">
        <v>1747</v>
      </c>
      <c r="D1748" s="12"/>
      <c r="E1748" s="13"/>
      <c r="H1748" s="15"/>
      <c r="I1748" s="11"/>
      <c r="J1748" s="32"/>
      <c r="K1748" s="32"/>
      <c r="V1748" s="9">
        <f t="shared" si="462"/>
        <v>0</v>
      </c>
      <c r="AE1748" s="187"/>
      <c r="AJ1748" s="20"/>
      <c r="AV1748" s="17"/>
      <c r="AW1748" s="179"/>
      <c r="BE1748" s="17"/>
      <c r="BH1748" s="17"/>
      <c r="BK1748" s="92"/>
      <c r="BO1748" s="179"/>
      <c r="BP1748" s="179"/>
      <c r="BQ1748" s="179"/>
      <c r="BR1748" s="179"/>
      <c r="BT1748" s="179"/>
      <c r="BU1748" s="179"/>
      <c r="BV1748" s="179"/>
      <c r="BX1748" s="179"/>
      <c r="BY1748" s="179"/>
      <c r="BZ1748" s="179"/>
      <c r="CA1748" s="179"/>
      <c r="CC1748" s="179"/>
      <c r="CD1748" s="179"/>
      <c r="CE1748" s="179"/>
      <c r="CF1748" s="179"/>
      <c r="CG1748" s="179"/>
      <c r="CH1748" s="179"/>
      <c r="CI1748" s="179"/>
      <c r="CJ1748" s="179"/>
      <c r="CK1748" s="179"/>
      <c r="CL1748" s="179"/>
      <c r="CM1748" s="17"/>
      <c r="CX1748" s="33" t="s">
        <v>85</v>
      </c>
    </row>
    <row r="1749" spans="1:102" x14ac:dyDescent="0.25">
      <c r="A1749">
        <v>1748</v>
      </c>
      <c r="D1749" s="12"/>
      <c r="E1749" s="13"/>
      <c r="H1749" s="15"/>
      <c r="I1749" s="11"/>
      <c r="J1749" s="32"/>
      <c r="K1749" s="32"/>
      <c r="V1749" s="9">
        <f t="shared" si="462"/>
        <v>0</v>
      </c>
      <c r="AE1749" s="187"/>
      <c r="AJ1749" s="20"/>
      <c r="AV1749" s="17"/>
      <c r="AW1749" s="179"/>
      <c r="BE1749" s="17"/>
      <c r="BH1749" s="17"/>
      <c r="BK1749" s="92"/>
      <c r="BO1749" s="179"/>
      <c r="BP1749" s="179"/>
      <c r="BQ1749" s="179"/>
      <c r="BR1749" s="179"/>
      <c r="BT1749" s="179"/>
      <c r="BU1749" s="179"/>
      <c r="BV1749" s="179"/>
      <c r="BX1749" s="179"/>
      <c r="BY1749" s="179"/>
      <c r="BZ1749" s="179"/>
      <c r="CA1749" s="179"/>
      <c r="CC1749" s="179"/>
      <c r="CD1749" s="179"/>
      <c r="CE1749" s="179"/>
      <c r="CF1749" s="179"/>
      <c r="CG1749" s="179"/>
      <c r="CH1749" s="179"/>
      <c r="CI1749" s="179"/>
      <c r="CJ1749" s="179"/>
      <c r="CK1749" s="179"/>
      <c r="CL1749" s="179"/>
      <c r="CM1749" s="17"/>
      <c r="CX1749" s="33" t="s">
        <v>85</v>
      </c>
    </row>
    <row r="1750" spans="1:102" x14ac:dyDescent="0.25">
      <c r="A1750">
        <v>1749</v>
      </c>
      <c r="D1750" s="12"/>
      <c r="E1750" s="13"/>
      <c r="H1750" s="15"/>
      <c r="I1750" s="11"/>
      <c r="J1750" s="32"/>
      <c r="K1750" s="32"/>
      <c r="V1750" s="9">
        <f t="shared" si="462"/>
        <v>0</v>
      </c>
      <c r="AE1750" s="187"/>
      <c r="AJ1750" s="20"/>
      <c r="AV1750" s="17"/>
      <c r="AW1750" s="179"/>
      <c r="BE1750" s="17"/>
      <c r="BH1750" s="17"/>
      <c r="BK1750" s="92"/>
      <c r="BO1750" s="179"/>
      <c r="BP1750" s="179"/>
      <c r="BQ1750" s="179"/>
      <c r="BR1750" s="179"/>
      <c r="BT1750" s="179"/>
      <c r="BU1750" s="179"/>
      <c r="BV1750" s="179"/>
      <c r="BX1750" s="179"/>
      <c r="BY1750" s="179"/>
      <c r="BZ1750" s="179"/>
      <c r="CA1750" s="179"/>
      <c r="CC1750" s="179"/>
      <c r="CD1750" s="179"/>
      <c r="CE1750" s="179"/>
      <c r="CF1750" s="179"/>
      <c r="CG1750" s="179"/>
      <c r="CH1750" s="179"/>
      <c r="CI1750" s="179"/>
      <c r="CJ1750" s="179"/>
      <c r="CK1750" s="179"/>
      <c r="CL1750" s="179"/>
      <c r="CM1750" s="17"/>
      <c r="CX1750" s="33" t="s">
        <v>85</v>
      </c>
    </row>
    <row r="1751" spans="1:102" x14ac:dyDescent="0.25">
      <c r="A1751">
        <v>1750</v>
      </c>
      <c r="D1751" s="12"/>
      <c r="E1751" s="13"/>
      <c r="H1751" s="15"/>
      <c r="I1751" s="11"/>
      <c r="J1751" s="32"/>
      <c r="K1751" s="32"/>
      <c r="V1751" s="9">
        <f t="shared" si="462"/>
        <v>0</v>
      </c>
      <c r="AE1751" s="187"/>
      <c r="AJ1751" s="20"/>
      <c r="AN1751" s="32"/>
      <c r="AV1751" s="17"/>
      <c r="AW1751" s="179"/>
      <c r="BE1751" s="17"/>
      <c r="BH1751" s="17"/>
      <c r="BO1751" s="179"/>
      <c r="BP1751" s="179"/>
      <c r="BQ1751" s="179"/>
      <c r="BR1751" s="179"/>
      <c r="BT1751" s="179"/>
      <c r="BU1751" s="179"/>
      <c r="BV1751" s="179"/>
      <c r="BX1751" s="179"/>
      <c r="BY1751" s="179"/>
      <c r="BZ1751" s="179"/>
      <c r="CA1751" s="179"/>
      <c r="CC1751" s="179"/>
      <c r="CD1751" s="179"/>
      <c r="CE1751" s="179"/>
      <c r="CF1751" s="179"/>
      <c r="CG1751" s="179"/>
      <c r="CH1751" s="179"/>
      <c r="CI1751" s="179"/>
      <c r="CJ1751" s="179"/>
      <c r="CK1751" s="179"/>
      <c r="CL1751" s="179"/>
      <c r="CM1751" s="17"/>
      <c r="CX1751" s="33" t="s">
        <v>85</v>
      </c>
    </row>
    <row r="1752" spans="1:102" x14ac:dyDescent="0.25">
      <c r="A1752">
        <v>1751</v>
      </c>
      <c r="D1752" s="12"/>
      <c r="E1752" s="13"/>
      <c r="H1752" s="15"/>
      <c r="I1752" s="11"/>
      <c r="J1752" s="32"/>
      <c r="K1752" s="32"/>
      <c r="V1752" s="9">
        <f t="shared" si="462"/>
        <v>0</v>
      </c>
      <c r="AE1752" s="187"/>
      <c r="AJ1752" s="20"/>
      <c r="AN1752" s="32"/>
      <c r="AV1752" s="17"/>
      <c r="AW1752" s="179"/>
      <c r="BE1752" s="17"/>
      <c r="BH1752" s="17"/>
      <c r="BO1752" s="179"/>
      <c r="BP1752" s="179"/>
      <c r="BQ1752" s="179"/>
      <c r="BR1752" s="179"/>
      <c r="BT1752" s="179"/>
      <c r="BU1752" s="179"/>
      <c r="BV1752" s="179"/>
      <c r="BX1752" s="179"/>
      <c r="BY1752" s="179"/>
      <c r="BZ1752" s="179"/>
      <c r="CA1752" s="179"/>
      <c r="CC1752" s="179"/>
      <c r="CD1752" s="179"/>
      <c r="CE1752" s="179"/>
      <c r="CF1752" s="179"/>
      <c r="CG1752" s="179"/>
      <c r="CH1752" s="179"/>
      <c r="CI1752" s="179"/>
      <c r="CJ1752" s="179"/>
      <c r="CK1752" s="179"/>
      <c r="CL1752" s="179"/>
      <c r="CM1752" s="17"/>
      <c r="CX1752" s="33" t="s">
        <v>85</v>
      </c>
    </row>
    <row r="1753" spans="1:102" x14ac:dyDescent="0.25">
      <c r="A1753">
        <v>1752</v>
      </c>
      <c r="D1753" s="12"/>
      <c r="E1753" s="13"/>
      <c r="H1753" s="15"/>
      <c r="I1753" s="11"/>
      <c r="J1753" s="32"/>
      <c r="K1753" s="32"/>
      <c r="V1753" s="9">
        <f t="shared" si="462"/>
        <v>0</v>
      </c>
      <c r="AE1753" s="187"/>
      <c r="AJ1753" s="20"/>
      <c r="AN1753" s="32"/>
      <c r="AV1753" s="17"/>
      <c r="AW1753" s="179"/>
      <c r="BE1753" s="17"/>
      <c r="BH1753" s="17"/>
      <c r="BO1753" s="179"/>
      <c r="BP1753" s="179"/>
      <c r="BQ1753" s="179"/>
      <c r="BR1753" s="179"/>
      <c r="BT1753" s="179"/>
      <c r="BU1753" s="179"/>
      <c r="BV1753" s="179"/>
      <c r="BX1753" s="179"/>
      <c r="BY1753" s="179"/>
      <c r="BZ1753" s="179"/>
      <c r="CA1753" s="179"/>
      <c r="CC1753" s="179"/>
      <c r="CD1753" s="179"/>
      <c r="CE1753" s="179"/>
      <c r="CF1753" s="179"/>
      <c r="CG1753" s="179"/>
      <c r="CH1753" s="179"/>
      <c r="CI1753" s="179"/>
      <c r="CJ1753" s="179"/>
      <c r="CK1753" s="179"/>
      <c r="CL1753" s="179"/>
      <c r="CM1753" s="17"/>
      <c r="CX1753" s="33" t="s">
        <v>85</v>
      </c>
    </row>
    <row r="1754" spans="1:102" x14ac:dyDescent="0.25">
      <c r="A1754">
        <v>1753</v>
      </c>
      <c r="D1754" s="12"/>
      <c r="E1754" s="13"/>
      <c r="H1754" s="15"/>
      <c r="I1754" s="11"/>
      <c r="J1754" s="32"/>
      <c r="K1754" s="32"/>
      <c r="V1754" s="9">
        <f t="shared" si="462"/>
        <v>0</v>
      </c>
      <c r="AE1754" s="187"/>
      <c r="AJ1754" s="20"/>
      <c r="AN1754" s="32"/>
      <c r="AV1754" s="17"/>
      <c r="AW1754" s="179"/>
      <c r="BE1754" s="17"/>
      <c r="BH1754" s="17"/>
      <c r="BO1754" s="179"/>
      <c r="BQ1754" s="179"/>
      <c r="BR1754" s="179"/>
      <c r="BT1754" s="179"/>
      <c r="BU1754" s="179"/>
      <c r="BV1754" s="179"/>
      <c r="BX1754" s="179"/>
      <c r="BY1754" s="179"/>
      <c r="BZ1754" s="179"/>
      <c r="CA1754" s="179"/>
      <c r="CC1754" s="179"/>
      <c r="CD1754" s="179"/>
      <c r="CE1754" s="179"/>
      <c r="CF1754" s="179"/>
      <c r="CG1754" s="179"/>
      <c r="CH1754" s="179"/>
      <c r="CI1754" s="179"/>
      <c r="CJ1754" s="179"/>
      <c r="CK1754" s="179"/>
      <c r="CL1754" s="179"/>
      <c r="CM1754" s="17"/>
      <c r="CX1754" s="33" t="s">
        <v>85</v>
      </c>
    </row>
    <row r="1755" spans="1:102" x14ac:dyDescent="0.25">
      <c r="A1755">
        <v>1754</v>
      </c>
      <c r="D1755" s="12"/>
      <c r="E1755" s="13"/>
      <c r="H1755" s="15"/>
      <c r="I1755" s="11"/>
      <c r="J1755" s="32"/>
      <c r="K1755" s="32"/>
      <c r="V1755" s="9">
        <f t="shared" si="462"/>
        <v>0</v>
      </c>
      <c r="AE1755" s="187"/>
      <c r="AJ1755" s="20"/>
      <c r="AN1755" s="32"/>
      <c r="AV1755" s="17"/>
      <c r="AW1755" s="179"/>
      <c r="BE1755" s="17"/>
      <c r="BH1755" s="17"/>
      <c r="BO1755" s="179"/>
      <c r="BQ1755" s="179"/>
      <c r="BR1755" s="179"/>
      <c r="BT1755" s="179"/>
      <c r="BU1755" s="179"/>
      <c r="BV1755" s="179"/>
      <c r="BX1755" s="179"/>
      <c r="BY1755" s="179"/>
      <c r="BZ1755" s="179"/>
      <c r="CA1755" s="179"/>
      <c r="CC1755" s="179"/>
      <c r="CD1755" s="179"/>
      <c r="CE1755" s="179"/>
      <c r="CF1755" s="179"/>
      <c r="CG1755" s="179"/>
      <c r="CH1755" s="179"/>
      <c r="CI1755" s="179"/>
      <c r="CJ1755" s="179"/>
      <c r="CK1755" s="179"/>
      <c r="CL1755" s="179"/>
      <c r="CM1755" s="17"/>
      <c r="CX1755" s="33" t="s">
        <v>85</v>
      </c>
    </row>
    <row r="1756" spans="1:102" x14ac:dyDescent="0.25">
      <c r="A1756">
        <v>1755</v>
      </c>
      <c r="D1756" s="12"/>
      <c r="E1756" s="13"/>
      <c r="H1756" s="15"/>
      <c r="I1756" s="11"/>
      <c r="J1756" s="32"/>
      <c r="K1756" s="32"/>
      <c r="V1756" s="9">
        <f t="shared" si="462"/>
        <v>0</v>
      </c>
      <c r="AE1756" s="187"/>
      <c r="AJ1756" s="20"/>
      <c r="AN1756" s="32"/>
      <c r="AV1756" s="17"/>
      <c r="AW1756" s="179"/>
      <c r="BE1756" s="17"/>
      <c r="BH1756" s="17"/>
      <c r="BO1756" s="179"/>
      <c r="BQ1756" s="179"/>
      <c r="BR1756" s="179"/>
      <c r="BT1756" s="179"/>
      <c r="BU1756" s="179"/>
      <c r="BV1756" s="179"/>
      <c r="BX1756" s="179"/>
      <c r="BY1756" s="179"/>
      <c r="BZ1756" s="179"/>
      <c r="CA1756" s="179"/>
      <c r="CC1756" s="179"/>
      <c r="CD1756" s="179"/>
      <c r="CE1756" s="179"/>
      <c r="CF1756" s="179"/>
      <c r="CG1756" s="179"/>
      <c r="CH1756" s="179"/>
      <c r="CI1756" s="179"/>
      <c r="CJ1756" s="179"/>
      <c r="CK1756" s="179"/>
      <c r="CL1756" s="179"/>
      <c r="CM1756" s="17"/>
      <c r="CX1756" s="33" t="s">
        <v>85</v>
      </c>
    </row>
    <row r="1757" spans="1:102" x14ac:dyDescent="0.25">
      <c r="A1757">
        <v>1756</v>
      </c>
      <c r="D1757" s="12"/>
      <c r="E1757" s="13"/>
      <c r="H1757" s="15"/>
      <c r="I1757" s="11"/>
      <c r="J1757" s="32"/>
      <c r="K1757" s="32"/>
      <c r="V1757" s="9">
        <f t="shared" si="462"/>
        <v>0</v>
      </c>
      <c r="AE1757" s="187"/>
      <c r="AJ1757" s="20"/>
      <c r="AN1757" s="32"/>
      <c r="AV1757" s="17"/>
      <c r="AW1757" s="179"/>
      <c r="BE1757" s="17"/>
      <c r="BH1757" s="17"/>
      <c r="BO1757" s="179"/>
      <c r="BQ1757" s="179"/>
      <c r="BR1757" s="179"/>
      <c r="BT1757" s="179"/>
      <c r="BU1757" s="179"/>
      <c r="BV1757" s="179"/>
      <c r="BX1757" s="179"/>
      <c r="BY1757" s="179"/>
      <c r="BZ1757" s="179"/>
      <c r="CA1757" s="179"/>
      <c r="CC1757" s="179"/>
      <c r="CD1757" s="179"/>
      <c r="CE1757" s="179"/>
      <c r="CF1757" s="179"/>
      <c r="CG1757" s="179"/>
      <c r="CH1757" s="179"/>
      <c r="CI1757" s="179"/>
      <c r="CJ1757" s="179"/>
      <c r="CK1757" s="179"/>
      <c r="CL1757" s="179"/>
      <c r="CM1757" s="17"/>
      <c r="CX1757" s="33" t="s">
        <v>85</v>
      </c>
    </row>
    <row r="1758" spans="1:102" x14ac:dyDescent="0.25">
      <c r="A1758">
        <v>1757</v>
      </c>
      <c r="D1758" s="12"/>
      <c r="E1758" s="13"/>
      <c r="H1758" s="15"/>
      <c r="I1758" s="11"/>
      <c r="J1758" s="32"/>
      <c r="K1758" s="32"/>
      <c r="V1758" s="9">
        <f t="shared" si="462"/>
        <v>0</v>
      </c>
      <c r="AE1758" s="187"/>
      <c r="AJ1758" s="20"/>
      <c r="AN1758" s="32"/>
      <c r="AV1758" s="17"/>
      <c r="AW1758" s="179"/>
      <c r="BE1758" s="17"/>
      <c r="BH1758" s="17"/>
      <c r="BO1758" s="179"/>
      <c r="BQ1758" s="179"/>
      <c r="BR1758" s="179"/>
      <c r="BT1758" s="179"/>
      <c r="BU1758" s="179"/>
      <c r="BV1758" s="179"/>
      <c r="BX1758" s="179"/>
      <c r="BY1758" s="179"/>
      <c r="BZ1758" s="179"/>
      <c r="CA1758" s="179"/>
      <c r="CC1758" s="179"/>
      <c r="CD1758" s="179"/>
      <c r="CE1758" s="179"/>
      <c r="CF1758" s="179"/>
      <c r="CG1758" s="179"/>
      <c r="CH1758" s="179"/>
      <c r="CI1758" s="179"/>
      <c r="CJ1758" s="179"/>
      <c r="CK1758" s="179"/>
      <c r="CL1758" s="179"/>
      <c r="CM1758" s="17"/>
      <c r="CX1758" s="33" t="s">
        <v>85</v>
      </c>
    </row>
    <row r="1759" spans="1:102" x14ac:dyDescent="0.25">
      <c r="A1759">
        <v>1758</v>
      </c>
      <c r="D1759" s="12"/>
      <c r="E1759" s="13"/>
      <c r="H1759" s="15"/>
      <c r="I1759" s="11"/>
      <c r="J1759" s="32"/>
      <c r="K1759" s="32"/>
      <c r="V1759" s="9">
        <f t="shared" si="462"/>
        <v>0</v>
      </c>
      <c r="AE1759" s="187"/>
      <c r="AJ1759" s="20"/>
      <c r="AN1759" s="32"/>
      <c r="AV1759" s="17"/>
      <c r="AW1759" s="179"/>
      <c r="BE1759" s="17"/>
      <c r="BH1759" s="17"/>
      <c r="BO1759" s="179"/>
      <c r="BQ1759" s="179"/>
      <c r="BR1759" s="179"/>
      <c r="BT1759" s="179"/>
      <c r="BU1759" s="179"/>
      <c r="BV1759" s="179"/>
      <c r="BX1759" s="179"/>
      <c r="BY1759" s="179"/>
      <c r="BZ1759" s="179"/>
      <c r="CA1759" s="179"/>
      <c r="CC1759" s="179"/>
      <c r="CD1759" s="179"/>
      <c r="CE1759" s="179"/>
      <c r="CF1759" s="179"/>
      <c r="CG1759" s="179"/>
      <c r="CH1759" s="179"/>
      <c r="CI1759" s="179"/>
      <c r="CJ1759" s="179"/>
      <c r="CK1759" s="179"/>
      <c r="CL1759" s="179"/>
      <c r="CM1759" s="17"/>
      <c r="CX1759" s="33" t="s">
        <v>85</v>
      </c>
    </row>
    <row r="1760" spans="1:102" x14ac:dyDescent="0.25">
      <c r="A1760">
        <v>1759</v>
      </c>
      <c r="D1760" s="12"/>
      <c r="E1760" s="13"/>
      <c r="H1760" s="15"/>
      <c r="I1760" s="11"/>
      <c r="J1760" s="32"/>
      <c r="K1760" s="32"/>
      <c r="V1760" s="9">
        <f t="shared" si="462"/>
        <v>0</v>
      </c>
      <c r="AE1760" s="187"/>
      <c r="AJ1760" s="20"/>
      <c r="AN1760" s="32"/>
      <c r="AV1760" s="17"/>
      <c r="AW1760" s="179"/>
      <c r="BE1760" s="17"/>
      <c r="BH1760" s="17"/>
      <c r="BO1760" s="179"/>
      <c r="BQ1760" s="179"/>
      <c r="BR1760" s="179"/>
      <c r="BT1760" s="179"/>
      <c r="BU1760" s="179"/>
      <c r="BV1760" s="179"/>
      <c r="BX1760" s="179"/>
      <c r="BY1760" s="179"/>
      <c r="BZ1760" s="179"/>
      <c r="CA1760" s="179"/>
      <c r="CC1760" s="179"/>
      <c r="CD1760" s="179"/>
      <c r="CE1760" s="179"/>
      <c r="CF1760" s="179"/>
      <c r="CG1760" s="179"/>
      <c r="CH1760" s="179"/>
      <c r="CI1760" s="179"/>
      <c r="CJ1760" s="179"/>
      <c r="CK1760" s="179"/>
      <c r="CL1760" s="179"/>
      <c r="CM1760" s="17"/>
      <c r="CX1760" s="33" t="s">
        <v>85</v>
      </c>
    </row>
    <row r="1761" spans="1:102" x14ac:dyDescent="0.25">
      <c r="A1761">
        <v>1760</v>
      </c>
      <c r="D1761" s="12"/>
      <c r="E1761" s="13"/>
      <c r="H1761" s="15"/>
      <c r="I1761" s="11"/>
      <c r="J1761" s="32"/>
      <c r="K1761" s="32"/>
      <c r="V1761" s="9">
        <f t="shared" si="462"/>
        <v>0</v>
      </c>
      <c r="AE1761" s="187"/>
      <c r="AJ1761" s="20"/>
      <c r="AN1761" s="32"/>
      <c r="AV1761" s="17"/>
      <c r="AW1761" s="179"/>
      <c r="BE1761" s="17"/>
      <c r="BH1761" s="17"/>
      <c r="BO1761" s="179"/>
      <c r="BQ1761" s="179"/>
      <c r="BR1761" s="179"/>
      <c r="BT1761" s="179"/>
      <c r="BU1761" s="179"/>
      <c r="BV1761" s="179"/>
      <c r="BX1761" s="179"/>
      <c r="BY1761" s="179"/>
      <c r="BZ1761" s="179"/>
      <c r="CA1761" s="179"/>
      <c r="CC1761" s="179"/>
      <c r="CD1761" s="179"/>
      <c r="CE1761" s="179"/>
      <c r="CF1761" s="179"/>
      <c r="CG1761" s="179"/>
      <c r="CH1761" s="179"/>
      <c r="CI1761" s="179"/>
      <c r="CJ1761" s="179"/>
      <c r="CK1761" s="179"/>
      <c r="CL1761" s="179"/>
      <c r="CM1761" s="17"/>
      <c r="CX1761" s="33" t="s">
        <v>85</v>
      </c>
    </row>
    <row r="1762" spans="1:102" x14ac:dyDescent="0.25">
      <c r="A1762">
        <v>1761</v>
      </c>
      <c r="D1762" s="12"/>
      <c r="E1762" s="13"/>
      <c r="H1762" s="15"/>
      <c r="I1762" s="11"/>
      <c r="J1762" s="32"/>
      <c r="K1762" s="32"/>
      <c r="V1762" s="9">
        <f t="shared" si="462"/>
        <v>0</v>
      </c>
      <c r="AE1762" s="187"/>
      <c r="AJ1762" s="20"/>
      <c r="AN1762" s="32"/>
      <c r="AV1762" s="17"/>
      <c r="AW1762" s="179"/>
      <c r="BE1762" s="17"/>
      <c r="BH1762" s="17"/>
      <c r="BO1762" s="179"/>
      <c r="BQ1762" s="179"/>
      <c r="BR1762" s="179"/>
      <c r="BT1762" s="179"/>
      <c r="BU1762" s="179"/>
      <c r="BV1762" s="179"/>
      <c r="BX1762" s="179"/>
      <c r="BY1762" s="179"/>
      <c r="BZ1762" s="179"/>
      <c r="CA1762" s="179"/>
      <c r="CC1762" s="179"/>
      <c r="CD1762" s="179"/>
      <c r="CE1762" s="179"/>
      <c r="CF1762" s="179"/>
      <c r="CG1762" s="179"/>
      <c r="CH1762" s="179"/>
      <c r="CI1762" s="179"/>
      <c r="CJ1762" s="179"/>
      <c r="CK1762" s="179"/>
      <c r="CL1762" s="179"/>
      <c r="CM1762" s="17"/>
      <c r="CX1762" s="33" t="s">
        <v>85</v>
      </c>
    </row>
    <row r="1763" spans="1:102" x14ac:dyDescent="0.25">
      <c r="A1763">
        <v>1762</v>
      </c>
      <c r="D1763" s="12"/>
      <c r="E1763" s="13"/>
      <c r="H1763" s="15"/>
      <c r="I1763" s="11"/>
      <c r="J1763" s="32"/>
      <c r="K1763" s="32"/>
      <c r="V1763" s="9">
        <f t="shared" si="462"/>
        <v>0</v>
      </c>
      <c r="AE1763" s="187"/>
      <c r="AJ1763" s="20"/>
      <c r="AN1763" s="32"/>
      <c r="AV1763" s="17"/>
      <c r="AW1763" s="179"/>
      <c r="BE1763" s="17"/>
      <c r="BH1763" s="17"/>
      <c r="BO1763" s="179"/>
      <c r="BQ1763" s="179"/>
      <c r="BR1763" s="179"/>
      <c r="BT1763" s="179"/>
      <c r="BU1763" s="179"/>
      <c r="BV1763" s="179"/>
      <c r="BX1763" s="179"/>
      <c r="BY1763" s="179"/>
      <c r="BZ1763" s="179"/>
      <c r="CA1763" s="179"/>
      <c r="CC1763" s="179"/>
      <c r="CD1763" s="179"/>
      <c r="CE1763" s="179"/>
      <c r="CF1763" s="179"/>
      <c r="CG1763" s="179"/>
      <c r="CH1763" s="179"/>
      <c r="CI1763" s="179"/>
      <c r="CJ1763" s="179"/>
      <c r="CK1763" s="179"/>
      <c r="CL1763" s="179"/>
      <c r="CM1763" s="17"/>
      <c r="CX1763" s="33" t="s">
        <v>85</v>
      </c>
    </row>
    <row r="1764" spans="1:102" x14ac:dyDescent="0.25">
      <c r="A1764">
        <v>1763</v>
      </c>
      <c r="D1764" s="12"/>
      <c r="E1764" s="13"/>
      <c r="H1764" s="15"/>
      <c r="I1764" s="11"/>
      <c r="J1764" s="32"/>
      <c r="K1764" s="32"/>
      <c r="V1764" s="9">
        <f t="shared" si="462"/>
        <v>0</v>
      </c>
      <c r="AE1764" s="187"/>
      <c r="AJ1764" s="20"/>
      <c r="AN1764" s="32"/>
      <c r="AV1764" s="17"/>
      <c r="AW1764" s="179"/>
      <c r="BE1764" s="17"/>
      <c r="BH1764" s="17"/>
      <c r="BO1764" s="179"/>
      <c r="BQ1764" s="179"/>
      <c r="BR1764" s="179"/>
      <c r="BT1764" s="179"/>
      <c r="BU1764" s="179"/>
      <c r="BV1764" s="179"/>
      <c r="BX1764" s="179"/>
      <c r="BY1764" s="179"/>
      <c r="BZ1764" s="179"/>
      <c r="CA1764" s="179"/>
      <c r="CC1764" s="179"/>
      <c r="CD1764" s="179"/>
      <c r="CE1764" s="179"/>
      <c r="CF1764" s="179"/>
      <c r="CG1764" s="179"/>
      <c r="CH1764" s="179"/>
      <c r="CI1764" s="179"/>
      <c r="CJ1764" s="179"/>
      <c r="CK1764" s="179"/>
      <c r="CL1764" s="179"/>
      <c r="CM1764" s="17"/>
      <c r="CX1764" s="33" t="s">
        <v>85</v>
      </c>
    </row>
    <row r="1765" spans="1:102" x14ac:dyDescent="0.25">
      <c r="A1765">
        <v>1764</v>
      </c>
      <c r="D1765" s="12"/>
      <c r="E1765" s="13"/>
      <c r="H1765" s="15"/>
      <c r="I1765" s="11"/>
      <c r="J1765" s="32"/>
      <c r="K1765" s="32"/>
      <c r="V1765" s="9">
        <f t="shared" si="462"/>
        <v>0</v>
      </c>
      <c r="AE1765" s="187"/>
      <c r="AJ1765" s="20"/>
      <c r="AN1765" s="32"/>
      <c r="AV1765" s="17"/>
      <c r="AW1765" s="179"/>
      <c r="BE1765" s="17"/>
      <c r="BH1765" s="17"/>
      <c r="BO1765" s="179"/>
      <c r="BQ1765" s="179"/>
      <c r="BR1765" s="179"/>
      <c r="BT1765" s="179"/>
      <c r="BU1765" s="179"/>
      <c r="BV1765" s="179"/>
      <c r="BX1765" s="179"/>
      <c r="BY1765" s="179"/>
      <c r="BZ1765" s="179"/>
      <c r="CA1765" s="179"/>
      <c r="CC1765" s="179"/>
      <c r="CD1765" s="179"/>
      <c r="CE1765" s="179"/>
      <c r="CF1765" s="179"/>
      <c r="CG1765" s="179"/>
      <c r="CH1765" s="179"/>
      <c r="CI1765" s="179"/>
      <c r="CJ1765" s="179"/>
      <c r="CK1765" s="179"/>
      <c r="CL1765" s="179"/>
      <c r="CM1765" s="17"/>
      <c r="CX1765" s="33" t="s">
        <v>85</v>
      </c>
    </row>
    <row r="1766" spans="1:102" x14ac:dyDescent="0.25">
      <c r="A1766">
        <v>1765</v>
      </c>
      <c r="D1766" s="12"/>
      <c r="E1766" s="13"/>
      <c r="H1766" s="15"/>
      <c r="I1766" s="11"/>
      <c r="J1766" s="32"/>
      <c r="K1766" s="32"/>
      <c r="V1766" s="9">
        <f t="shared" si="462"/>
        <v>0</v>
      </c>
      <c r="AE1766" s="187"/>
      <c r="AJ1766" s="20"/>
      <c r="AN1766" s="32"/>
      <c r="AV1766" s="17"/>
      <c r="AW1766" s="179"/>
      <c r="BE1766" s="17"/>
      <c r="BH1766" s="17"/>
      <c r="BO1766" s="179"/>
      <c r="BQ1766" s="179"/>
      <c r="BR1766" s="179"/>
      <c r="BT1766" s="179"/>
      <c r="BU1766" s="179"/>
      <c r="BV1766" s="179"/>
      <c r="BX1766" s="179"/>
      <c r="BY1766" s="179"/>
      <c r="BZ1766" s="179"/>
      <c r="CA1766" s="179"/>
      <c r="CC1766" s="179"/>
      <c r="CD1766" s="179"/>
      <c r="CE1766" s="179"/>
      <c r="CF1766" s="179"/>
      <c r="CG1766" s="179"/>
      <c r="CH1766" s="179"/>
      <c r="CI1766" s="179"/>
      <c r="CJ1766" s="179"/>
      <c r="CK1766" s="179"/>
      <c r="CL1766" s="179"/>
      <c r="CM1766" s="17"/>
      <c r="CX1766" s="33" t="s">
        <v>85</v>
      </c>
    </row>
    <row r="1767" spans="1:102" x14ac:dyDescent="0.25">
      <c r="A1767">
        <v>1766</v>
      </c>
      <c r="D1767" s="12"/>
      <c r="E1767" s="13"/>
      <c r="H1767" s="15"/>
      <c r="I1767" s="11"/>
      <c r="J1767" s="32"/>
      <c r="K1767" s="32"/>
      <c r="V1767" s="9">
        <f t="shared" si="462"/>
        <v>0</v>
      </c>
      <c r="AE1767" s="187"/>
      <c r="AJ1767" s="20"/>
      <c r="AN1767" s="32"/>
      <c r="AV1767" s="17"/>
      <c r="AW1767" s="179"/>
      <c r="BE1767" s="17"/>
      <c r="BH1767" s="17"/>
      <c r="BO1767" s="179"/>
      <c r="BQ1767" s="179"/>
      <c r="BR1767" s="179"/>
      <c r="BT1767" s="179"/>
      <c r="BU1767" s="179"/>
      <c r="BV1767" s="179"/>
      <c r="BX1767" s="179"/>
      <c r="BY1767" s="179"/>
      <c r="BZ1767" s="179"/>
      <c r="CA1767" s="179"/>
      <c r="CC1767" s="179"/>
      <c r="CD1767" s="179"/>
      <c r="CE1767" s="179"/>
      <c r="CF1767" s="179"/>
      <c r="CG1767" s="179"/>
      <c r="CH1767" s="179"/>
      <c r="CI1767" s="179"/>
      <c r="CJ1767" s="179"/>
      <c r="CK1767" s="179"/>
      <c r="CL1767" s="179"/>
      <c r="CM1767" s="17"/>
      <c r="CX1767" s="33" t="s">
        <v>85</v>
      </c>
    </row>
    <row r="1768" spans="1:102" x14ac:dyDescent="0.25">
      <c r="A1768">
        <v>1767</v>
      </c>
      <c r="D1768" s="12"/>
      <c r="E1768" s="13"/>
      <c r="H1768" s="15"/>
      <c r="I1768" s="11"/>
      <c r="J1768" s="32"/>
      <c r="K1768" s="32"/>
      <c r="V1768" s="9">
        <f t="shared" si="462"/>
        <v>0</v>
      </c>
      <c r="AE1768" s="187"/>
      <c r="AJ1768" s="20"/>
      <c r="AN1768" s="32"/>
      <c r="AV1768" s="17"/>
      <c r="AW1768" s="179"/>
      <c r="BE1768" s="17"/>
      <c r="BH1768" s="17"/>
      <c r="BO1768" s="179"/>
      <c r="BQ1768" s="179"/>
      <c r="BR1768" s="179"/>
      <c r="BT1768" s="179"/>
      <c r="BU1768" s="179"/>
      <c r="BV1768" s="179"/>
      <c r="BX1768" s="179"/>
      <c r="BY1768" s="179"/>
      <c r="BZ1768" s="179"/>
      <c r="CA1768" s="179"/>
      <c r="CC1768" s="179"/>
      <c r="CD1768" s="179"/>
      <c r="CE1768" s="179"/>
      <c r="CF1768" s="179"/>
      <c r="CG1768" s="179"/>
      <c r="CH1768" s="179"/>
      <c r="CI1768" s="179"/>
      <c r="CJ1768" s="179"/>
      <c r="CK1768" s="179"/>
      <c r="CL1768" s="179"/>
      <c r="CM1768" s="17"/>
      <c r="CX1768" s="33" t="s">
        <v>85</v>
      </c>
    </row>
    <row r="1769" spans="1:102" x14ac:dyDescent="0.25">
      <c r="A1769">
        <v>1768</v>
      </c>
      <c r="D1769" s="12"/>
      <c r="E1769" s="13"/>
      <c r="H1769" s="15"/>
      <c r="I1769" s="11"/>
      <c r="J1769" s="32"/>
      <c r="K1769" s="32"/>
      <c r="V1769" s="9">
        <f t="shared" si="462"/>
        <v>0</v>
      </c>
      <c r="AE1769" s="187"/>
      <c r="AJ1769" s="20"/>
      <c r="AN1769" s="32"/>
      <c r="AV1769" s="17"/>
      <c r="AW1769" s="179"/>
      <c r="BE1769" s="17"/>
      <c r="BH1769" s="17"/>
      <c r="BO1769" s="179"/>
      <c r="BQ1769" s="179"/>
      <c r="BR1769" s="179"/>
      <c r="BT1769" s="179"/>
      <c r="BU1769" s="179"/>
      <c r="BV1769" s="179"/>
      <c r="BX1769" s="179"/>
      <c r="BY1769" s="179"/>
      <c r="BZ1769" s="179"/>
      <c r="CA1769" s="179"/>
      <c r="CC1769" s="179"/>
      <c r="CD1769" s="179"/>
      <c r="CE1769" s="179"/>
      <c r="CF1769" s="179"/>
      <c r="CG1769" s="179"/>
      <c r="CH1769" s="179"/>
      <c r="CI1769" s="179"/>
      <c r="CJ1769" s="179"/>
      <c r="CK1769" s="179"/>
      <c r="CL1769" s="179"/>
      <c r="CM1769" s="17"/>
      <c r="CX1769" s="33" t="s">
        <v>85</v>
      </c>
    </row>
    <row r="1770" spans="1:102" x14ac:dyDescent="0.25">
      <c r="A1770">
        <v>1769</v>
      </c>
      <c r="D1770" s="12"/>
      <c r="E1770" s="13"/>
      <c r="H1770" s="15"/>
      <c r="I1770" s="11"/>
      <c r="J1770" s="32"/>
      <c r="K1770" s="32"/>
      <c r="V1770" s="9">
        <f t="shared" si="462"/>
        <v>0</v>
      </c>
      <c r="AE1770" s="187"/>
      <c r="AJ1770" s="20"/>
      <c r="AN1770" s="32"/>
      <c r="AV1770" s="17"/>
      <c r="AW1770" s="179"/>
      <c r="BE1770" s="17"/>
      <c r="BH1770" s="17"/>
      <c r="BO1770" s="179"/>
      <c r="BQ1770" s="179"/>
      <c r="BR1770" s="179"/>
      <c r="BT1770" s="179"/>
      <c r="BU1770" s="179"/>
      <c r="BV1770" s="179"/>
      <c r="BX1770" s="179"/>
      <c r="BY1770" s="179"/>
      <c r="BZ1770" s="179"/>
      <c r="CA1770" s="179"/>
      <c r="CC1770" s="179"/>
      <c r="CD1770" s="179"/>
      <c r="CE1770" s="179"/>
      <c r="CF1770" s="179"/>
      <c r="CG1770" s="179"/>
      <c r="CH1770" s="179"/>
      <c r="CI1770" s="179"/>
      <c r="CJ1770" s="179"/>
      <c r="CK1770" s="179"/>
      <c r="CL1770" s="179"/>
      <c r="CM1770" s="17"/>
      <c r="CX1770" s="33" t="s">
        <v>85</v>
      </c>
    </row>
    <row r="1771" spans="1:102" x14ac:dyDescent="0.25">
      <c r="A1771">
        <v>1770</v>
      </c>
      <c r="D1771" s="12"/>
      <c r="E1771" s="13"/>
      <c r="H1771" s="15"/>
      <c r="I1771" s="11"/>
      <c r="J1771" s="32"/>
      <c r="K1771" s="32"/>
      <c r="V1771" s="9">
        <f t="shared" si="462"/>
        <v>0</v>
      </c>
      <c r="AE1771" s="187"/>
      <c r="AJ1771" s="20"/>
      <c r="AN1771" s="32"/>
      <c r="AV1771" s="17"/>
      <c r="AW1771" s="179"/>
      <c r="BE1771" s="17"/>
      <c r="BH1771" s="17"/>
      <c r="BO1771" s="179"/>
      <c r="BQ1771" s="179"/>
      <c r="BR1771" s="179"/>
      <c r="BT1771" s="179"/>
      <c r="BU1771" s="179"/>
      <c r="BV1771" s="179"/>
      <c r="BX1771" s="179"/>
      <c r="BY1771" s="179"/>
      <c r="BZ1771" s="179"/>
      <c r="CA1771" s="179"/>
      <c r="CC1771" s="179"/>
      <c r="CD1771" s="179"/>
      <c r="CE1771" s="179"/>
      <c r="CF1771" s="179"/>
      <c r="CG1771" s="179"/>
      <c r="CH1771" s="179"/>
      <c r="CI1771" s="179"/>
      <c r="CJ1771" s="179"/>
      <c r="CK1771" s="179"/>
      <c r="CL1771" s="179"/>
      <c r="CM1771" s="17"/>
      <c r="CX1771" s="33" t="s">
        <v>85</v>
      </c>
    </row>
    <row r="1772" spans="1:102" x14ac:dyDescent="0.25">
      <c r="A1772">
        <v>1771</v>
      </c>
      <c r="D1772" s="12"/>
      <c r="E1772" s="13"/>
      <c r="H1772" s="15"/>
      <c r="I1772" s="11"/>
      <c r="J1772" s="32"/>
      <c r="K1772" s="32"/>
      <c r="V1772" s="9">
        <f t="shared" si="462"/>
        <v>0</v>
      </c>
      <c r="AE1772" s="187"/>
      <c r="AJ1772" s="20"/>
      <c r="AN1772" s="32"/>
      <c r="AV1772" s="17"/>
      <c r="AW1772" s="179"/>
      <c r="BE1772" s="17"/>
      <c r="BH1772" s="17"/>
      <c r="BO1772" s="179"/>
      <c r="BQ1772" s="179"/>
      <c r="BR1772" s="179"/>
      <c r="BT1772" s="179"/>
      <c r="BU1772" s="179"/>
      <c r="BV1772" s="179"/>
      <c r="BX1772" s="179"/>
      <c r="BY1772" s="179"/>
      <c r="BZ1772" s="179"/>
      <c r="CA1772" s="179"/>
      <c r="CC1772" s="179"/>
      <c r="CD1772" s="179"/>
      <c r="CE1772" s="179"/>
      <c r="CF1772" s="179"/>
      <c r="CG1772" s="179"/>
      <c r="CH1772" s="179"/>
      <c r="CI1772" s="179"/>
      <c r="CJ1772" s="179"/>
      <c r="CK1772" s="179"/>
      <c r="CL1772" s="179"/>
      <c r="CM1772" s="17"/>
      <c r="CX1772" s="33" t="s">
        <v>85</v>
      </c>
    </row>
    <row r="1773" spans="1:102" x14ac:dyDescent="0.25">
      <c r="A1773">
        <v>1772</v>
      </c>
      <c r="D1773" s="12"/>
      <c r="E1773" s="13"/>
      <c r="H1773" s="15"/>
      <c r="I1773" s="11"/>
      <c r="J1773" s="32"/>
      <c r="K1773" s="32"/>
      <c r="V1773" s="9">
        <f t="shared" si="462"/>
        <v>0</v>
      </c>
      <c r="AE1773" s="187"/>
      <c r="AJ1773" s="20"/>
      <c r="AN1773" s="32"/>
      <c r="AV1773" s="17"/>
      <c r="AW1773" s="179"/>
      <c r="BE1773" s="17"/>
      <c r="BH1773" s="17"/>
      <c r="BO1773" s="179"/>
      <c r="BQ1773" s="179"/>
      <c r="BR1773" s="179"/>
      <c r="BT1773" s="179"/>
      <c r="BU1773" s="179"/>
      <c r="BV1773" s="179"/>
      <c r="BX1773" s="179"/>
      <c r="BY1773" s="179"/>
      <c r="BZ1773" s="179"/>
      <c r="CA1773" s="179"/>
      <c r="CC1773" s="179"/>
      <c r="CD1773" s="179"/>
      <c r="CE1773" s="179"/>
      <c r="CF1773" s="179"/>
      <c r="CG1773" s="179"/>
      <c r="CH1773" s="179"/>
      <c r="CI1773" s="179"/>
      <c r="CJ1773" s="179"/>
      <c r="CK1773" s="179"/>
      <c r="CL1773" s="179"/>
      <c r="CM1773" s="17"/>
      <c r="CX1773" s="33" t="s">
        <v>85</v>
      </c>
    </row>
    <row r="1774" spans="1:102" x14ac:dyDescent="0.25">
      <c r="A1774">
        <v>1773</v>
      </c>
      <c r="D1774" s="12"/>
      <c r="E1774" s="13"/>
      <c r="H1774" s="15"/>
      <c r="I1774" s="11"/>
      <c r="J1774" s="32"/>
      <c r="K1774" s="32"/>
      <c r="V1774" s="9">
        <f t="shared" si="462"/>
        <v>0</v>
      </c>
      <c r="AE1774" s="187"/>
      <c r="AJ1774" s="20"/>
      <c r="AN1774" s="32"/>
      <c r="AO1774" s="185"/>
      <c r="AP1774" s="32"/>
      <c r="AV1774" s="17"/>
      <c r="AW1774" s="38"/>
      <c r="AX1774" s="39"/>
      <c r="BE1774" s="17"/>
      <c r="BH1774" s="17"/>
      <c r="BK1774" s="92"/>
      <c r="BO1774" s="179"/>
      <c r="BP1774" s="179"/>
      <c r="BQ1774" s="179"/>
      <c r="BR1774" s="179"/>
      <c r="BT1774" s="179"/>
      <c r="BU1774" s="179"/>
      <c r="BV1774" s="179"/>
      <c r="BX1774" s="179"/>
      <c r="BY1774" s="179"/>
      <c r="BZ1774" s="179"/>
      <c r="CA1774" s="179"/>
      <c r="CC1774" s="179"/>
      <c r="CD1774" s="179"/>
      <c r="CE1774" s="179"/>
      <c r="CF1774" s="179"/>
      <c r="CG1774" s="179"/>
      <c r="CH1774" s="179"/>
      <c r="CI1774" s="179"/>
      <c r="CJ1774" s="179"/>
      <c r="CK1774" s="179"/>
      <c r="CL1774" s="179"/>
      <c r="CM1774" s="17"/>
      <c r="CX1774" s="33" t="s">
        <v>85</v>
      </c>
    </row>
    <row r="1775" spans="1:102" x14ac:dyDescent="0.25">
      <c r="A1775">
        <v>1774</v>
      </c>
      <c r="D1775" s="12"/>
      <c r="E1775" s="13"/>
      <c r="H1775" s="15"/>
      <c r="I1775" s="11"/>
      <c r="J1775" s="32"/>
      <c r="K1775" s="32"/>
      <c r="V1775" s="9">
        <f t="shared" si="462"/>
        <v>0</v>
      </c>
      <c r="AE1775" s="187"/>
      <c r="AJ1775" s="20"/>
      <c r="AN1775" s="32"/>
      <c r="AO1775" s="185"/>
      <c r="AP1775" s="32"/>
      <c r="AV1775" s="17"/>
      <c r="AW1775" s="38"/>
      <c r="AX1775" s="39"/>
      <c r="BE1775" s="17"/>
      <c r="BH1775" s="17"/>
      <c r="BK1775" s="92"/>
      <c r="BO1775" s="179"/>
      <c r="BP1775" s="179"/>
      <c r="BQ1775" s="179"/>
      <c r="BR1775" s="179"/>
      <c r="BT1775" s="179"/>
      <c r="BU1775" s="179"/>
      <c r="BV1775" s="179"/>
      <c r="BX1775" s="179"/>
      <c r="BY1775" s="179"/>
      <c r="BZ1775" s="179"/>
      <c r="CA1775" s="179"/>
      <c r="CC1775" s="179"/>
      <c r="CD1775" s="179"/>
      <c r="CE1775" s="179"/>
      <c r="CF1775" s="179"/>
      <c r="CG1775" s="179"/>
      <c r="CH1775" s="179"/>
      <c r="CI1775" s="179"/>
      <c r="CJ1775" s="179"/>
      <c r="CK1775" s="179"/>
      <c r="CL1775" s="179"/>
      <c r="CM1775" s="17"/>
      <c r="CX1775" s="33" t="s">
        <v>85</v>
      </c>
    </row>
    <row r="1776" spans="1:102" x14ac:dyDescent="0.25">
      <c r="A1776">
        <v>1775</v>
      </c>
      <c r="D1776" s="12"/>
      <c r="E1776" s="13"/>
      <c r="H1776" s="15"/>
      <c r="I1776" s="11"/>
      <c r="J1776" s="32"/>
      <c r="K1776" s="32"/>
      <c r="V1776" s="9">
        <f t="shared" si="462"/>
        <v>0</v>
      </c>
      <c r="AE1776" s="187"/>
      <c r="AJ1776" s="20"/>
      <c r="AN1776" s="32"/>
      <c r="AO1776" s="185"/>
      <c r="AP1776" s="32"/>
      <c r="AV1776" s="17"/>
      <c r="AW1776" s="38"/>
      <c r="AX1776" s="39"/>
      <c r="BE1776" s="17"/>
      <c r="BH1776" s="17"/>
      <c r="BK1776" s="92"/>
      <c r="BO1776" s="179"/>
      <c r="BP1776" s="179"/>
      <c r="BQ1776" s="179"/>
      <c r="BR1776" s="179"/>
      <c r="BT1776" s="179"/>
      <c r="BU1776" s="179"/>
      <c r="BV1776" s="179"/>
      <c r="BX1776" s="179"/>
      <c r="BY1776" s="179"/>
      <c r="BZ1776" s="179"/>
      <c r="CA1776" s="179"/>
      <c r="CC1776" s="179"/>
      <c r="CD1776" s="179"/>
      <c r="CE1776" s="179"/>
      <c r="CF1776" s="179"/>
      <c r="CG1776" s="179"/>
      <c r="CH1776" s="179"/>
      <c r="CI1776" s="179"/>
      <c r="CJ1776" s="179"/>
      <c r="CK1776" s="179"/>
      <c r="CL1776" s="179"/>
      <c r="CM1776" s="17"/>
      <c r="CX1776" s="33" t="s">
        <v>85</v>
      </c>
    </row>
    <row r="1777" spans="1:102" x14ac:dyDescent="0.25">
      <c r="A1777">
        <v>1776</v>
      </c>
      <c r="D1777" s="12"/>
      <c r="E1777" s="13"/>
      <c r="H1777" s="15"/>
      <c r="I1777" s="11"/>
      <c r="J1777" s="32"/>
      <c r="K1777" s="32"/>
      <c r="V1777" s="9">
        <f t="shared" si="462"/>
        <v>0</v>
      </c>
      <c r="AE1777" s="187"/>
      <c r="AJ1777" s="20"/>
      <c r="AN1777" s="32"/>
      <c r="AO1777" s="185"/>
      <c r="AP1777" s="32"/>
      <c r="AV1777" s="17"/>
      <c r="AW1777" s="38"/>
      <c r="AX1777" s="39"/>
      <c r="BE1777" s="17"/>
      <c r="BH1777" s="17"/>
      <c r="BK1777" s="92"/>
      <c r="BO1777" s="179"/>
      <c r="BP1777" s="179"/>
      <c r="BQ1777" s="179"/>
      <c r="BR1777" s="179"/>
      <c r="BT1777" s="179"/>
      <c r="BU1777" s="179"/>
      <c r="BV1777" s="179"/>
      <c r="BX1777" s="179"/>
      <c r="BY1777" s="179"/>
      <c r="BZ1777" s="179"/>
      <c r="CA1777" s="179"/>
      <c r="CC1777" s="179"/>
      <c r="CD1777" s="179"/>
      <c r="CE1777" s="179"/>
      <c r="CF1777" s="179"/>
      <c r="CG1777" s="179"/>
      <c r="CH1777" s="179"/>
      <c r="CI1777" s="179"/>
      <c r="CJ1777" s="179"/>
      <c r="CK1777" s="179"/>
      <c r="CL1777" s="179"/>
      <c r="CM1777" s="17"/>
      <c r="CX1777" s="33" t="s">
        <v>85</v>
      </c>
    </row>
    <row r="1778" spans="1:102" x14ac:dyDescent="0.25">
      <c r="A1778">
        <v>1777</v>
      </c>
      <c r="D1778" s="12"/>
      <c r="E1778" s="13"/>
      <c r="H1778" s="15"/>
      <c r="I1778" s="11"/>
      <c r="J1778" s="32"/>
      <c r="K1778" s="32"/>
      <c r="V1778" s="9">
        <f t="shared" si="462"/>
        <v>0</v>
      </c>
      <c r="AE1778" s="187"/>
      <c r="AJ1778" s="20"/>
      <c r="AN1778" s="32"/>
      <c r="AO1778" s="185"/>
      <c r="AP1778" s="32"/>
      <c r="AV1778" s="17"/>
      <c r="AW1778" s="38"/>
      <c r="AX1778" s="39"/>
      <c r="BE1778" s="17"/>
      <c r="BH1778" s="17"/>
      <c r="BK1778" s="92"/>
      <c r="BO1778" s="179"/>
      <c r="BP1778" s="179"/>
      <c r="BQ1778" s="179"/>
      <c r="BR1778" s="179"/>
      <c r="BT1778" s="179"/>
      <c r="BU1778" s="179"/>
      <c r="BV1778" s="179"/>
      <c r="BX1778" s="179"/>
      <c r="BY1778" s="179"/>
      <c r="BZ1778" s="179"/>
      <c r="CA1778" s="179"/>
      <c r="CC1778" s="179"/>
      <c r="CD1778" s="179"/>
      <c r="CE1778" s="179"/>
      <c r="CF1778" s="179"/>
      <c r="CG1778" s="179"/>
      <c r="CH1778" s="179"/>
      <c r="CI1778" s="179"/>
      <c r="CJ1778" s="179"/>
      <c r="CK1778" s="179"/>
      <c r="CL1778" s="179"/>
      <c r="CM1778" s="17"/>
      <c r="CX1778" s="33" t="s">
        <v>85</v>
      </c>
    </row>
    <row r="1779" spans="1:102" x14ac:dyDescent="0.25">
      <c r="A1779">
        <v>1778</v>
      </c>
      <c r="D1779" s="12"/>
      <c r="E1779" s="13"/>
      <c r="H1779" s="15"/>
      <c r="I1779" s="11"/>
      <c r="J1779" s="32"/>
      <c r="K1779" s="32"/>
      <c r="V1779" s="9">
        <f t="shared" si="462"/>
        <v>0</v>
      </c>
      <c r="AE1779" s="187"/>
      <c r="AJ1779" s="20"/>
      <c r="AN1779" s="32"/>
      <c r="AO1779" s="185"/>
      <c r="AP1779" s="32"/>
      <c r="AV1779" s="17"/>
      <c r="AW1779" s="38"/>
      <c r="AX1779" s="39"/>
      <c r="BE1779" s="17"/>
      <c r="BH1779" s="17"/>
      <c r="BK1779" s="92"/>
      <c r="BP1779" s="179"/>
      <c r="BQ1779" s="179"/>
      <c r="BR1779" s="179"/>
      <c r="BT1779" s="179"/>
      <c r="BU1779" s="179"/>
      <c r="BV1779" s="179"/>
      <c r="BX1779" s="179"/>
      <c r="BY1779" s="179"/>
      <c r="BZ1779" s="179"/>
      <c r="CA1779" s="179"/>
      <c r="CC1779" s="179"/>
      <c r="CD1779" s="179"/>
      <c r="CE1779" s="179"/>
      <c r="CF1779" s="179"/>
      <c r="CG1779" s="179"/>
      <c r="CH1779" s="179"/>
      <c r="CI1779" s="179"/>
      <c r="CJ1779" s="179"/>
      <c r="CK1779" s="179"/>
      <c r="CL1779" s="179"/>
      <c r="CM1779" s="17"/>
      <c r="CX1779" s="33" t="s">
        <v>85</v>
      </c>
    </row>
    <row r="1780" spans="1:102" x14ac:dyDescent="0.25">
      <c r="A1780">
        <v>1779</v>
      </c>
      <c r="D1780" s="12"/>
      <c r="E1780" s="13"/>
      <c r="H1780" s="15"/>
      <c r="I1780" s="11"/>
      <c r="J1780" s="32"/>
      <c r="K1780" s="32"/>
      <c r="V1780" s="9">
        <f t="shared" si="462"/>
        <v>0</v>
      </c>
      <c r="AE1780" s="187"/>
      <c r="AJ1780" s="20"/>
      <c r="AN1780" s="32"/>
      <c r="AO1780" s="185"/>
      <c r="AP1780" s="32"/>
      <c r="AV1780" s="17"/>
      <c r="AW1780" s="38"/>
      <c r="AX1780" s="39"/>
      <c r="BE1780" s="17"/>
      <c r="BH1780" s="17"/>
      <c r="BK1780" s="92"/>
      <c r="BP1780" s="179"/>
      <c r="BQ1780" s="179"/>
      <c r="BR1780" s="179"/>
      <c r="BT1780" s="179"/>
      <c r="BU1780" s="179"/>
      <c r="BV1780" s="179"/>
      <c r="BX1780" s="179"/>
      <c r="BY1780" s="179"/>
      <c r="BZ1780" s="179"/>
      <c r="CA1780" s="179"/>
      <c r="CC1780" s="179"/>
      <c r="CD1780" s="179"/>
      <c r="CE1780" s="179"/>
      <c r="CF1780" s="179"/>
      <c r="CG1780" s="179"/>
      <c r="CH1780" s="179"/>
      <c r="CI1780" s="179"/>
      <c r="CJ1780" s="179"/>
      <c r="CK1780" s="179"/>
      <c r="CL1780" s="179"/>
      <c r="CM1780" s="17"/>
      <c r="CX1780" s="33" t="s">
        <v>85</v>
      </c>
    </row>
    <row r="1781" spans="1:102" x14ac:dyDescent="0.25">
      <c r="A1781">
        <v>1780</v>
      </c>
      <c r="D1781" s="12"/>
      <c r="E1781" s="13"/>
      <c r="H1781" s="15"/>
      <c r="I1781" s="11"/>
      <c r="J1781" s="32"/>
      <c r="K1781" s="32"/>
      <c r="V1781" s="9">
        <f t="shared" si="462"/>
        <v>0</v>
      </c>
      <c r="AE1781" s="187"/>
      <c r="AJ1781" s="20"/>
      <c r="AN1781" s="32"/>
      <c r="AO1781" s="185"/>
      <c r="AP1781" s="32"/>
      <c r="AV1781" s="17"/>
      <c r="AW1781" s="38"/>
      <c r="AX1781" s="39"/>
      <c r="BE1781" s="17"/>
      <c r="BH1781" s="17"/>
      <c r="BK1781" s="92"/>
      <c r="BP1781" s="179"/>
      <c r="BQ1781" s="179"/>
      <c r="BR1781" s="179"/>
      <c r="BT1781" s="179"/>
      <c r="BU1781" s="179"/>
      <c r="BV1781" s="179"/>
      <c r="BX1781" s="179"/>
      <c r="BY1781" s="179"/>
      <c r="BZ1781" s="179"/>
      <c r="CA1781" s="179"/>
      <c r="CC1781" s="179"/>
      <c r="CD1781" s="179"/>
      <c r="CE1781" s="179"/>
      <c r="CF1781" s="179"/>
      <c r="CG1781" s="179"/>
      <c r="CH1781" s="179"/>
      <c r="CI1781" s="179"/>
      <c r="CJ1781" s="179"/>
      <c r="CK1781" s="179"/>
      <c r="CL1781" s="179"/>
      <c r="CM1781" s="17"/>
      <c r="CX1781" s="33" t="s">
        <v>85</v>
      </c>
    </row>
    <row r="1782" spans="1:102" x14ac:dyDescent="0.25">
      <c r="A1782">
        <v>1781</v>
      </c>
      <c r="D1782" s="12"/>
      <c r="E1782" s="13"/>
      <c r="H1782" s="15"/>
      <c r="I1782" s="11"/>
      <c r="J1782" s="32"/>
      <c r="K1782" s="32"/>
      <c r="V1782" s="9">
        <f t="shared" si="462"/>
        <v>0</v>
      </c>
      <c r="AE1782" s="187"/>
      <c r="AJ1782" s="20"/>
      <c r="AN1782" s="32"/>
      <c r="AO1782" s="185"/>
      <c r="AP1782" s="32"/>
      <c r="AV1782" s="17"/>
      <c r="AW1782" s="38"/>
      <c r="AX1782" s="39"/>
      <c r="BE1782" s="17"/>
      <c r="BH1782" s="17"/>
      <c r="BK1782" s="92"/>
      <c r="BP1782" s="179"/>
      <c r="BQ1782" s="179"/>
      <c r="BR1782" s="179"/>
      <c r="BT1782" s="179"/>
      <c r="BU1782" s="179"/>
      <c r="BV1782" s="179"/>
      <c r="BX1782" s="179"/>
      <c r="BY1782" s="179"/>
      <c r="BZ1782" s="179"/>
      <c r="CA1782" s="179"/>
      <c r="CC1782" s="179"/>
      <c r="CD1782" s="179"/>
      <c r="CE1782" s="179"/>
      <c r="CF1782" s="179"/>
      <c r="CG1782" s="179"/>
      <c r="CH1782" s="179"/>
      <c r="CI1782" s="179"/>
      <c r="CJ1782" s="179"/>
      <c r="CK1782" s="179"/>
      <c r="CL1782" s="179"/>
      <c r="CM1782" s="17"/>
      <c r="CX1782" s="33" t="s">
        <v>85</v>
      </c>
    </row>
    <row r="1783" spans="1:102" x14ac:dyDescent="0.25">
      <c r="A1783">
        <v>1782</v>
      </c>
      <c r="D1783" s="12"/>
      <c r="E1783" s="13"/>
      <c r="H1783" s="15"/>
      <c r="I1783" s="11"/>
      <c r="J1783" s="32"/>
      <c r="K1783" s="32"/>
      <c r="V1783" s="9">
        <f t="shared" si="462"/>
        <v>0</v>
      </c>
      <c r="AE1783" s="187"/>
      <c r="AJ1783" s="20"/>
      <c r="AN1783" s="32"/>
      <c r="AO1783" s="185"/>
      <c r="AP1783" s="32"/>
      <c r="AV1783" s="17"/>
      <c r="AW1783" s="38"/>
      <c r="AX1783" s="39"/>
      <c r="BE1783" s="17"/>
      <c r="BH1783" s="17"/>
      <c r="BK1783" s="92"/>
      <c r="BP1783" s="179"/>
      <c r="BQ1783" s="179"/>
      <c r="BR1783" s="179"/>
      <c r="BT1783" s="179"/>
      <c r="BU1783" s="179"/>
      <c r="BV1783" s="179"/>
      <c r="BX1783" s="179"/>
      <c r="BY1783" s="179"/>
      <c r="BZ1783" s="179"/>
      <c r="CA1783" s="179"/>
      <c r="CC1783" s="179"/>
      <c r="CD1783" s="179"/>
      <c r="CE1783" s="179"/>
      <c r="CF1783" s="179"/>
      <c r="CG1783" s="179"/>
      <c r="CH1783" s="179"/>
      <c r="CI1783" s="179"/>
      <c r="CJ1783" s="179"/>
      <c r="CK1783" s="179"/>
      <c r="CL1783" s="179"/>
      <c r="CM1783" s="17"/>
      <c r="CX1783" s="33" t="s">
        <v>85</v>
      </c>
    </row>
    <row r="1784" spans="1:102" x14ac:dyDescent="0.25">
      <c r="A1784">
        <v>1783</v>
      </c>
      <c r="D1784" s="12"/>
      <c r="E1784" s="13"/>
      <c r="H1784" s="15"/>
      <c r="I1784" s="11"/>
      <c r="J1784" s="32"/>
      <c r="K1784" s="32"/>
      <c r="V1784" s="9">
        <f t="shared" si="462"/>
        <v>0</v>
      </c>
      <c r="AE1784" s="187"/>
      <c r="AJ1784" s="20"/>
      <c r="AO1784" s="185"/>
      <c r="AV1784" s="17"/>
      <c r="AW1784" s="38"/>
      <c r="BE1784" s="17"/>
      <c r="BH1784" s="17"/>
      <c r="BK1784" s="92"/>
      <c r="BO1784" s="179"/>
      <c r="BP1784" s="179"/>
      <c r="BQ1784" s="179"/>
      <c r="BR1784" s="179"/>
      <c r="BT1784" s="179"/>
      <c r="BU1784" s="179"/>
      <c r="BV1784" s="179"/>
      <c r="BX1784" s="179"/>
      <c r="BY1784" s="179"/>
      <c r="BZ1784" s="179"/>
      <c r="CA1784" s="179"/>
      <c r="CC1784" s="179"/>
      <c r="CD1784" s="179"/>
      <c r="CE1784" s="179"/>
      <c r="CF1784" s="179"/>
      <c r="CG1784" s="179"/>
      <c r="CH1784" s="179"/>
      <c r="CI1784" s="179"/>
      <c r="CJ1784" s="179"/>
      <c r="CK1784" s="179"/>
      <c r="CL1784" s="179"/>
      <c r="CM1784" s="17"/>
      <c r="CX1784" s="33" t="s">
        <v>85</v>
      </c>
    </row>
    <row r="1785" spans="1:102" x14ac:dyDescent="0.25">
      <c r="A1785">
        <v>1784</v>
      </c>
      <c r="D1785" s="12"/>
      <c r="E1785" s="13"/>
      <c r="H1785" s="15"/>
      <c r="I1785" s="11"/>
      <c r="J1785" s="32"/>
      <c r="K1785" s="32"/>
      <c r="V1785" s="9">
        <f t="shared" si="462"/>
        <v>0</v>
      </c>
      <c r="AE1785" s="187"/>
      <c r="AJ1785" s="20"/>
      <c r="AO1785" s="185"/>
      <c r="AV1785" s="17"/>
      <c r="AW1785" s="38"/>
      <c r="BE1785" s="17"/>
      <c r="BH1785" s="17"/>
      <c r="BK1785" s="92"/>
      <c r="BO1785" s="179"/>
      <c r="BP1785" s="179"/>
      <c r="BQ1785" s="179"/>
      <c r="BR1785" s="179"/>
      <c r="BT1785" s="179"/>
      <c r="BU1785" s="179"/>
      <c r="BV1785" s="179"/>
      <c r="BX1785" s="179"/>
      <c r="BY1785" s="179"/>
      <c r="BZ1785" s="179"/>
      <c r="CA1785" s="179"/>
      <c r="CC1785" s="179"/>
      <c r="CD1785" s="179"/>
      <c r="CE1785" s="179"/>
      <c r="CF1785" s="179"/>
      <c r="CG1785" s="179"/>
      <c r="CH1785" s="179"/>
      <c r="CI1785" s="179"/>
      <c r="CJ1785" s="179"/>
      <c r="CK1785" s="179"/>
      <c r="CL1785" s="179"/>
      <c r="CM1785" s="17"/>
      <c r="CX1785" s="33" t="s">
        <v>85</v>
      </c>
    </row>
    <row r="1786" spans="1:102" x14ac:dyDescent="0.25">
      <c r="A1786">
        <v>1785</v>
      </c>
      <c r="D1786" s="12"/>
      <c r="E1786" s="13"/>
      <c r="H1786" s="15"/>
      <c r="I1786" s="11"/>
      <c r="J1786" s="32"/>
      <c r="K1786" s="32"/>
      <c r="V1786" s="9">
        <f t="shared" si="462"/>
        <v>0</v>
      </c>
      <c r="AE1786" s="187"/>
      <c r="AJ1786" s="20"/>
      <c r="AO1786" s="185"/>
      <c r="AV1786" s="17"/>
      <c r="AW1786" s="38"/>
      <c r="BE1786" s="17"/>
      <c r="BH1786" s="17"/>
      <c r="BK1786" s="92"/>
      <c r="BO1786" s="179"/>
      <c r="BP1786" s="179"/>
      <c r="BQ1786" s="179"/>
      <c r="BR1786" s="179"/>
      <c r="BT1786" s="179"/>
      <c r="BU1786" s="179"/>
      <c r="BV1786" s="179"/>
      <c r="BX1786" s="179"/>
      <c r="BY1786" s="179"/>
      <c r="BZ1786" s="179"/>
      <c r="CA1786" s="179"/>
      <c r="CC1786" s="179"/>
      <c r="CD1786" s="179"/>
      <c r="CE1786" s="179"/>
      <c r="CF1786" s="179"/>
      <c r="CG1786" s="179"/>
      <c r="CH1786" s="179"/>
      <c r="CI1786" s="179"/>
      <c r="CJ1786" s="179"/>
      <c r="CK1786" s="179"/>
      <c r="CL1786" s="179"/>
      <c r="CM1786" s="17"/>
      <c r="CX1786" s="33" t="s">
        <v>85</v>
      </c>
    </row>
    <row r="1787" spans="1:102" x14ac:dyDescent="0.25">
      <c r="A1787">
        <v>1786</v>
      </c>
      <c r="D1787" s="12"/>
      <c r="E1787" s="13"/>
      <c r="H1787" s="15"/>
      <c r="I1787" s="11"/>
      <c r="J1787" s="32"/>
      <c r="K1787" s="32"/>
      <c r="V1787" s="9">
        <f t="shared" si="462"/>
        <v>0</v>
      </c>
      <c r="AE1787" s="187"/>
      <c r="AJ1787" s="20"/>
      <c r="AO1787" s="185"/>
      <c r="AV1787" s="17"/>
      <c r="AW1787" s="38"/>
      <c r="BE1787" s="17"/>
      <c r="BH1787" s="17"/>
      <c r="BK1787" s="92"/>
      <c r="BO1787" s="179"/>
      <c r="BP1787" s="179"/>
      <c r="BQ1787" s="179"/>
      <c r="BR1787" s="179"/>
      <c r="BT1787" s="179"/>
      <c r="BU1787" s="179"/>
      <c r="BV1787" s="179"/>
      <c r="BX1787" s="179"/>
      <c r="BY1787" s="179"/>
      <c r="BZ1787" s="179"/>
      <c r="CA1787" s="179"/>
      <c r="CC1787" s="179"/>
      <c r="CD1787" s="179"/>
      <c r="CE1787" s="179"/>
      <c r="CF1787" s="179"/>
      <c r="CG1787" s="179"/>
      <c r="CH1787" s="179"/>
      <c r="CI1787" s="179"/>
      <c r="CJ1787" s="179"/>
      <c r="CK1787" s="179"/>
      <c r="CL1787" s="179"/>
      <c r="CM1787" s="17"/>
      <c r="CX1787" s="33" t="s">
        <v>85</v>
      </c>
    </row>
    <row r="1788" spans="1:102" x14ac:dyDescent="0.25">
      <c r="A1788">
        <v>1787</v>
      </c>
      <c r="D1788" s="12"/>
      <c r="E1788" s="13"/>
      <c r="H1788" s="15"/>
      <c r="I1788" s="11"/>
      <c r="J1788" s="32"/>
      <c r="K1788" s="32"/>
      <c r="V1788" s="9">
        <f t="shared" si="462"/>
        <v>0</v>
      </c>
      <c r="AE1788" s="187"/>
      <c r="AJ1788" s="20"/>
      <c r="AO1788" s="185"/>
      <c r="AV1788" s="17"/>
      <c r="AW1788" s="38"/>
      <c r="BE1788" s="17"/>
      <c r="BH1788" s="17"/>
      <c r="BK1788" s="92"/>
      <c r="BO1788" s="179"/>
      <c r="BP1788" s="179"/>
      <c r="BQ1788" s="179"/>
      <c r="BR1788" s="179"/>
      <c r="BT1788" s="179"/>
      <c r="BU1788" s="179"/>
      <c r="BV1788" s="179"/>
      <c r="BX1788" s="179"/>
      <c r="BY1788" s="179"/>
      <c r="BZ1788" s="179"/>
      <c r="CA1788" s="179"/>
      <c r="CC1788" s="179"/>
      <c r="CD1788" s="179"/>
      <c r="CE1788" s="179"/>
      <c r="CF1788" s="179"/>
      <c r="CG1788" s="179"/>
      <c r="CH1788" s="179"/>
      <c r="CI1788" s="179"/>
      <c r="CJ1788" s="179"/>
      <c r="CK1788" s="179"/>
      <c r="CL1788" s="179"/>
      <c r="CM1788" s="17"/>
      <c r="CX1788" s="33" t="s">
        <v>85</v>
      </c>
    </row>
    <row r="1789" spans="1:102" x14ac:dyDescent="0.25">
      <c r="A1789">
        <v>1788</v>
      </c>
      <c r="D1789" s="12"/>
      <c r="E1789" s="13"/>
      <c r="H1789" s="15"/>
      <c r="I1789" s="11"/>
      <c r="J1789" s="32"/>
      <c r="K1789" s="32"/>
      <c r="V1789" s="9">
        <f t="shared" si="462"/>
        <v>0</v>
      </c>
      <c r="AE1789" s="187"/>
      <c r="AJ1789" s="20"/>
      <c r="AO1789" s="185"/>
      <c r="AV1789" s="17"/>
      <c r="AW1789" s="38"/>
      <c r="BE1789" s="17"/>
      <c r="BH1789" s="17"/>
      <c r="BK1789" s="92"/>
      <c r="BP1789" s="179"/>
      <c r="BQ1789" s="179"/>
      <c r="BR1789" s="179"/>
      <c r="BT1789" s="179"/>
      <c r="BU1789" s="179"/>
      <c r="BV1789" s="179"/>
      <c r="BX1789" s="179"/>
      <c r="BY1789" s="179"/>
      <c r="BZ1789" s="179"/>
      <c r="CA1789" s="179"/>
      <c r="CC1789" s="179"/>
      <c r="CD1789" s="179"/>
      <c r="CE1789" s="179"/>
      <c r="CF1789" s="179"/>
      <c r="CG1789" s="179"/>
      <c r="CH1789" s="179"/>
      <c r="CI1789" s="179"/>
      <c r="CJ1789" s="179"/>
      <c r="CK1789" s="179"/>
      <c r="CL1789" s="179"/>
      <c r="CM1789" s="17"/>
      <c r="CX1789" s="33" t="s">
        <v>85</v>
      </c>
    </row>
    <row r="1790" spans="1:102" x14ac:dyDescent="0.25">
      <c r="A1790">
        <v>1789</v>
      </c>
      <c r="D1790" s="12"/>
      <c r="E1790" s="13"/>
      <c r="H1790" s="15"/>
      <c r="I1790" s="11"/>
      <c r="J1790" s="32"/>
      <c r="K1790" s="32"/>
      <c r="V1790" s="9">
        <f t="shared" si="462"/>
        <v>0</v>
      </c>
      <c r="AE1790" s="187"/>
      <c r="AJ1790" s="20"/>
      <c r="AO1790" s="185"/>
      <c r="AV1790" s="17"/>
      <c r="AW1790" s="38"/>
      <c r="BE1790" s="17"/>
      <c r="BH1790" s="17"/>
      <c r="BK1790" s="92"/>
      <c r="BP1790" s="179"/>
      <c r="BQ1790" s="179"/>
      <c r="BR1790" s="179"/>
      <c r="BT1790" s="179"/>
      <c r="BU1790" s="179"/>
      <c r="BV1790" s="179"/>
      <c r="BX1790" s="179"/>
      <c r="BY1790" s="179"/>
      <c r="BZ1790" s="179"/>
      <c r="CA1790" s="179"/>
      <c r="CC1790" s="179"/>
      <c r="CD1790" s="179"/>
      <c r="CE1790" s="179"/>
      <c r="CF1790" s="179"/>
      <c r="CG1790" s="179"/>
      <c r="CH1790" s="179"/>
      <c r="CI1790" s="179"/>
      <c r="CJ1790" s="179"/>
      <c r="CK1790" s="179"/>
      <c r="CL1790" s="179"/>
      <c r="CM1790" s="17"/>
      <c r="CX1790" s="33" t="s">
        <v>85</v>
      </c>
    </row>
    <row r="1791" spans="1:102" x14ac:dyDescent="0.25">
      <c r="A1791">
        <v>1790</v>
      </c>
      <c r="D1791" s="12"/>
      <c r="E1791" s="13"/>
      <c r="H1791" s="15"/>
      <c r="I1791" s="11"/>
      <c r="J1791" s="32"/>
      <c r="K1791" s="32"/>
      <c r="V1791" s="9">
        <f t="shared" si="462"/>
        <v>0</v>
      </c>
      <c r="AE1791" s="187"/>
      <c r="AJ1791" s="20"/>
      <c r="AO1791" s="185"/>
      <c r="AV1791" s="17"/>
      <c r="AW1791" s="38"/>
      <c r="BE1791" s="17"/>
      <c r="BH1791" s="17"/>
      <c r="BK1791" s="92"/>
      <c r="BP1791" s="179"/>
      <c r="BQ1791" s="179"/>
      <c r="BR1791" s="179"/>
      <c r="BT1791" s="179"/>
      <c r="BU1791" s="179"/>
      <c r="BV1791" s="179"/>
      <c r="BX1791" s="179"/>
      <c r="BY1791" s="179"/>
      <c r="BZ1791" s="179"/>
      <c r="CA1791" s="179"/>
      <c r="CC1791" s="179"/>
      <c r="CD1791" s="179"/>
      <c r="CE1791" s="179"/>
      <c r="CF1791" s="179"/>
      <c r="CG1791" s="179"/>
      <c r="CH1791" s="179"/>
      <c r="CI1791" s="179"/>
      <c r="CJ1791" s="179"/>
      <c r="CK1791" s="179"/>
      <c r="CL1791" s="179"/>
      <c r="CM1791" s="17"/>
      <c r="CX1791" s="33" t="s">
        <v>85</v>
      </c>
    </row>
    <row r="1792" spans="1:102" x14ac:dyDescent="0.25">
      <c r="A1792">
        <v>1791</v>
      </c>
      <c r="D1792" s="12"/>
      <c r="E1792" s="13"/>
      <c r="H1792" s="15"/>
      <c r="I1792" s="11"/>
      <c r="J1792" s="32"/>
      <c r="K1792" s="32"/>
      <c r="V1792" s="9">
        <f t="shared" si="462"/>
        <v>0</v>
      </c>
      <c r="AE1792" s="187"/>
      <c r="AJ1792" s="20"/>
      <c r="AO1792" s="185"/>
      <c r="AV1792" s="17"/>
      <c r="AW1792" s="38"/>
      <c r="BE1792" s="17"/>
      <c r="BH1792" s="17"/>
      <c r="BK1792" s="92"/>
      <c r="BP1792" s="179"/>
      <c r="BQ1792" s="179"/>
      <c r="BR1792" s="179"/>
      <c r="BT1792" s="179"/>
      <c r="BU1792" s="179"/>
      <c r="BV1792" s="179"/>
      <c r="BX1792" s="179"/>
      <c r="BY1792" s="179"/>
      <c r="BZ1792" s="179"/>
      <c r="CA1792" s="179"/>
      <c r="CC1792" s="179"/>
      <c r="CD1792" s="179"/>
      <c r="CE1792" s="179"/>
      <c r="CF1792" s="179"/>
      <c r="CG1792" s="179"/>
      <c r="CH1792" s="179"/>
      <c r="CI1792" s="179"/>
      <c r="CJ1792" s="179"/>
      <c r="CK1792" s="179"/>
      <c r="CL1792" s="179"/>
      <c r="CM1792" s="17"/>
      <c r="CX1792" s="33" t="s">
        <v>85</v>
      </c>
    </row>
    <row r="1793" spans="1:102" x14ac:dyDescent="0.25">
      <c r="A1793">
        <v>1792</v>
      </c>
      <c r="D1793" s="12"/>
      <c r="E1793" s="13"/>
      <c r="H1793" s="15"/>
      <c r="I1793" s="11"/>
      <c r="J1793" s="32"/>
      <c r="K1793" s="32"/>
      <c r="V1793" s="9">
        <f t="shared" si="462"/>
        <v>0</v>
      </c>
      <c r="AE1793" s="187"/>
      <c r="AJ1793" s="20"/>
      <c r="AO1793" s="185"/>
      <c r="AV1793" s="17"/>
      <c r="AW1793" s="38"/>
      <c r="BE1793" s="17"/>
      <c r="BH1793" s="17"/>
      <c r="BK1793" s="92"/>
      <c r="BP1793" s="179"/>
      <c r="BQ1793" s="179"/>
      <c r="BR1793" s="179"/>
      <c r="BT1793" s="179"/>
      <c r="BU1793" s="179"/>
      <c r="BV1793" s="179"/>
      <c r="BX1793" s="179"/>
      <c r="BY1793" s="179"/>
      <c r="BZ1793" s="179"/>
      <c r="CA1793" s="179"/>
      <c r="CC1793" s="179"/>
      <c r="CD1793" s="179"/>
      <c r="CE1793" s="179"/>
      <c r="CF1793" s="179"/>
      <c r="CG1793" s="179"/>
      <c r="CH1793" s="179"/>
      <c r="CI1793" s="179"/>
      <c r="CJ1793" s="179"/>
      <c r="CK1793" s="179"/>
      <c r="CL1793" s="179"/>
      <c r="CM1793" s="17"/>
      <c r="CX1793" s="33" t="s">
        <v>85</v>
      </c>
    </row>
    <row r="1794" spans="1:102" x14ac:dyDescent="0.25">
      <c r="A1794">
        <v>1793</v>
      </c>
      <c r="D1794" s="12"/>
      <c r="E1794" s="13"/>
      <c r="H1794" s="15"/>
      <c r="I1794" s="11"/>
      <c r="J1794" s="32"/>
      <c r="K1794" s="32"/>
      <c r="V1794" s="9">
        <f t="shared" si="462"/>
        <v>0</v>
      </c>
      <c r="AE1794" s="187"/>
      <c r="AJ1794" s="20"/>
      <c r="AO1794" s="185"/>
      <c r="AV1794" s="17"/>
      <c r="AW1794" s="38"/>
      <c r="BE1794" s="17"/>
      <c r="BH1794" s="17"/>
      <c r="BK1794" s="92"/>
      <c r="BO1794" s="179"/>
      <c r="BP1794" s="179"/>
      <c r="BQ1794" s="179"/>
      <c r="BR1794" s="179"/>
      <c r="BT1794" s="179"/>
      <c r="BU1794" s="179"/>
      <c r="BV1794" s="179"/>
      <c r="BX1794" s="179"/>
      <c r="BY1794" s="179"/>
      <c r="BZ1794" s="179"/>
      <c r="CA1794" s="179"/>
      <c r="CC1794" s="179"/>
      <c r="CD1794" s="179"/>
      <c r="CE1794" s="179"/>
      <c r="CF1794" s="179"/>
      <c r="CG1794" s="179"/>
      <c r="CH1794" s="179"/>
      <c r="CI1794" s="179"/>
      <c r="CJ1794" s="179"/>
      <c r="CK1794" s="179"/>
      <c r="CL1794" s="179"/>
      <c r="CM1794" s="17"/>
      <c r="CX1794" s="33" t="s">
        <v>85</v>
      </c>
    </row>
    <row r="1795" spans="1:102" x14ac:dyDescent="0.25">
      <c r="A1795">
        <v>1794</v>
      </c>
      <c r="D1795" s="12"/>
      <c r="E1795" s="13"/>
      <c r="H1795" s="15"/>
      <c r="I1795" s="11"/>
      <c r="J1795" s="32"/>
      <c r="K1795" s="32"/>
      <c r="V1795" s="9">
        <f t="shared" si="462"/>
        <v>0</v>
      </c>
      <c r="AE1795" s="187"/>
      <c r="AJ1795" s="20"/>
      <c r="AO1795" s="185"/>
      <c r="AV1795" s="17"/>
      <c r="AW1795" s="38"/>
      <c r="BE1795" s="17"/>
      <c r="BH1795" s="17"/>
      <c r="BK1795" s="92"/>
      <c r="BO1795" s="179"/>
      <c r="BP1795" s="179"/>
      <c r="BQ1795" s="179"/>
      <c r="BR1795" s="179"/>
      <c r="BT1795" s="179"/>
      <c r="BU1795" s="179"/>
      <c r="BV1795" s="179"/>
      <c r="BX1795" s="179"/>
      <c r="BY1795" s="179"/>
      <c r="BZ1795" s="179"/>
      <c r="CA1795" s="179"/>
      <c r="CC1795" s="179"/>
      <c r="CD1795" s="179"/>
      <c r="CE1795" s="179"/>
      <c r="CF1795" s="179"/>
      <c r="CG1795" s="179"/>
      <c r="CH1795" s="179"/>
      <c r="CI1795" s="179"/>
      <c r="CJ1795" s="179"/>
      <c r="CK1795" s="179"/>
      <c r="CL1795" s="179"/>
      <c r="CM1795" s="17"/>
      <c r="CX1795" s="33" t="s">
        <v>85</v>
      </c>
    </row>
    <row r="1796" spans="1:102" x14ac:dyDescent="0.25">
      <c r="A1796">
        <v>1795</v>
      </c>
      <c r="D1796" s="12"/>
      <c r="E1796" s="13"/>
      <c r="H1796" s="15"/>
      <c r="I1796" s="11"/>
      <c r="J1796" s="32"/>
      <c r="K1796" s="32"/>
      <c r="V1796" s="9">
        <f t="shared" si="462"/>
        <v>0</v>
      </c>
      <c r="AE1796" s="187"/>
      <c r="AJ1796" s="20"/>
      <c r="AO1796" s="185"/>
      <c r="AV1796" s="17"/>
      <c r="AW1796" s="38"/>
      <c r="BE1796" s="17"/>
      <c r="BH1796" s="17"/>
      <c r="BK1796" s="92"/>
      <c r="BO1796" s="179"/>
      <c r="BP1796" s="179"/>
      <c r="BQ1796" s="179"/>
      <c r="BR1796" s="179"/>
      <c r="BT1796" s="179"/>
      <c r="BU1796" s="179"/>
      <c r="BV1796" s="179"/>
      <c r="BX1796" s="179"/>
      <c r="BY1796" s="179"/>
      <c r="BZ1796" s="179"/>
      <c r="CA1796" s="179"/>
      <c r="CC1796" s="179"/>
      <c r="CD1796" s="179"/>
      <c r="CE1796" s="179"/>
      <c r="CF1796" s="179"/>
      <c r="CG1796" s="179"/>
      <c r="CH1796" s="179"/>
      <c r="CI1796" s="179"/>
      <c r="CJ1796" s="179"/>
      <c r="CK1796" s="179"/>
      <c r="CL1796" s="179"/>
      <c r="CM1796" s="17"/>
      <c r="CX1796" s="33" t="s">
        <v>85</v>
      </c>
    </row>
    <row r="1797" spans="1:102" x14ac:dyDescent="0.25">
      <c r="A1797">
        <v>1796</v>
      </c>
      <c r="D1797" s="12"/>
      <c r="E1797" s="13"/>
      <c r="H1797" s="15"/>
      <c r="I1797" s="11"/>
      <c r="J1797" s="32"/>
      <c r="K1797" s="32"/>
      <c r="V1797" s="9">
        <f t="shared" si="462"/>
        <v>0</v>
      </c>
      <c r="AE1797" s="187"/>
      <c r="AJ1797" s="20"/>
      <c r="AO1797" s="185"/>
      <c r="AV1797" s="17"/>
      <c r="AW1797" s="38"/>
      <c r="BE1797" s="17"/>
      <c r="BH1797" s="17"/>
      <c r="BK1797" s="92"/>
      <c r="BO1797" s="179"/>
      <c r="BP1797" s="179"/>
      <c r="BQ1797" s="179"/>
      <c r="BR1797" s="179"/>
      <c r="BT1797" s="179"/>
      <c r="BU1797" s="179"/>
      <c r="BV1797" s="179"/>
      <c r="BX1797" s="179"/>
      <c r="BY1797" s="179"/>
      <c r="BZ1797" s="179"/>
      <c r="CA1797" s="179"/>
      <c r="CC1797" s="179"/>
      <c r="CD1797" s="179"/>
      <c r="CE1797" s="179"/>
      <c r="CF1797" s="179"/>
      <c r="CG1797" s="179"/>
      <c r="CH1797" s="179"/>
      <c r="CI1797" s="179"/>
      <c r="CJ1797" s="179"/>
      <c r="CK1797" s="179"/>
      <c r="CL1797" s="179"/>
      <c r="CM1797" s="17"/>
      <c r="CX1797" s="33" t="s">
        <v>85</v>
      </c>
    </row>
    <row r="1798" spans="1:102" x14ac:dyDescent="0.25">
      <c r="A1798">
        <v>1797</v>
      </c>
      <c r="D1798" s="12"/>
      <c r="E1798" s="13"/>
      <c r="H1798" s="15"/>
      <c r="I1798" s="11"/>
      <c r="J1798" s="32"/>
      <c r="K1798" s="32"/>
      <c r="V1798" s="9">
        <f t="shared" si="462"/>
        <v>0</v>
      </c>
      <c r="AE1798" s="187"/>
      <c r="AJ1798" s="20"/>
      <c r="AO1798" s="185"/>
      <c r="AV1798" s="17"/>
      <c r="AW1798" s="38"/>
      <c r="BE1798" s="17"/>
      <c r="BH1798" s="17"/>
      <c r="BK1798" s="92"/>
      <c r="BO1798" s="179"/>
      <c r="BP1798" s="179"/>
      <c r="BQ1798" s="179"/>
      <c r="BR1798" s="179"/>
      <c r="BT1798" s="179"/>
      <c r="BU1798" s="179"/>
      <c r="BV1798" s="179"/>
      <c r="BX1798" s="179"/>
      <c r="BY1798" s="179"/>
      <c r="BZ1798" s="179"/>
      <c r="CA1798" s="179"/>
      <c r="CC1798" s="179"/>
      <c r="CD1798" s="179"/>
      <c r="CE1798" s="179"/>
      <c r="CF1798" s="179"/>
      <c r="CG1798" s="179"/>
      <c r="CH1798" s="179"/>
      <c r="CI1798" s="179"/>
      <c r="CJ1798" s="179"/>
      <c r="CK1798" s="179"/>
      <c r="CL1798" s="179"/>
      <c r="CM1798" s="17"/>
      <c r="CX1798" s="33" t="s">
        <v>85</v>
      </c>
    </row>
    <row r="1799" spans="1:102" x14ac:dyDescent="0.25">
      <c r="A1799">
        <v>1798</v>
      </c>
      <c r="D1799" s="12"/>
      <c r="E1799" s="13"/>
      <c r="H1799" s="15"/>
      <c r="I1799" s="11"/>
      <c r="J1799" s="32"/>
      <c r="K1799" s="32"/>
      <c r="V1799" s="9">
        <f t="shared" ref="V1799:V1851" si="463">COUNTIF(B:B,B1799)</f>
        <v>0</v>
      </c>
      <c r="AE1799" s="187"/>
      <c r="AJ1799" s="20"/>
      <c r="AO1799" s="185"/>
      <c r="AV1799" s="17"/>
      <c r="AW1799" s="38"/>
      <c r="BE1799" s="17"/>
      <c r="BH1799" s="17"/>
      <c r="BK1799" s="92"/>
      <c r="BP1799" s="179"/>
      <c r="BQ1799" s="179"/>
      <c r="BR1799" s="179"/>
      <c r="BT1799" s="179"/>
      <c r="BU1799" s="179"/>
      <c r="BV1799" s="179"/>
      <c r="BX1799" s="179"/>
      <c r="BY1799" s="179"/>
      <c r="BZ1799" s="179"/>
      <c r="CA1799" s="179"/>
      <c r="CC1799" s="179"/>
      <c r="CD1799" s="179"/>
      <c r="CE1799" s="179"/>
      <c r="CF1799" s="179"/>
      <c r="CG1799" s="179"/>
      <c r="CH1799" s="179"/>
      <c r="CI1799" s="179"/>
      <c r="CJ1799" s="179"/>
      <c r="CK1799" s="179"/>
      <c r="CL1799" s="179"/>
      <c r="CM1799" s="17"/>
      <c r="CX1799" s="33" t="s">
        <v>85</v>
      </c>
    </row>
    <row r="1800" spans="1:102" x14ac:dyDescent="0.25">
      <c r="A1800">
        <v>1799</v>
      </c>
      <c r="D1800" s="12"/>
      <c r="E1800" s="13"/>
      <c r="H1800" s="15"/>
      <c r="I1800" s="11"/>
      <c r="J1800" s="32"/>
      <c r="K1800" s="32"/>
      <c r="V1800" s="9">
        <f t="shared" si="463"/>
        <v>0</v>
      </c>
      <c r="AE1800" s="187"/>
      <c r="AJ1800" s="20"/>
      <c r="AO1800" s="185"/>
      <c r="AV1800" s="17"/>
      <c r="AW1800" s="38"/>
      <c r="BE1800" s="17"/>
      <c r="BH1800" s="17"/>
      <c r="BK1800" s="92"/>
      <c r="BP1800" s="179"/>
      <c r="BQ1800" s="179"/>
      <c r="BR1800" s="179"/>
      <c r="BT1800" s="179"/>
      <c r="BU1800" s="179"/>
      <c r="BV1800" s="179"/>
      <c r="BX1800" s="179"/>
      <c r="BY1800" s="179"/>
      <c r="BZ1800" s="179"/>
      <c r="CA1800" s="179"/>
      <c r="CC1800" s="179"/>
      <c r="CD1800" s="179"/>
      <c r="CE1800" s="179"/>
      <c r="CF1800" s="179"/>
      <c r="CG1800" s="179"/>
      <c r="CH1800" s="179"/>
      <c r="CI1800" s="179"/>
      <c r="CJ1800" s="179"/>
      <c r="CK1800" s="179"/>
      <c r="CL1800" s="179"/>
      <c r="CM1800" s="17"/>
      <c r="CX1800" s="33" t="s">
        <v>85</v>
      </c>
    </row>
    <row r="1801" spans="1:102" x14ac:dyDescent="0.25">
      <c r="A1801">
        <v>1800</v>
      </c>
      <c r="D1801" s="12"/>
      <c r="E1801" s="13"/>
      <c r="H1801" s="15"/>
      <c r="I1801" s="11"/>
      <c r="J1801" s="32"/>
      <c r="K1801" s="32"/>
      <c r="V1801" s="9">
        <f t="shared" si="463"/>
        <v>0</v>
      </c>
      <c r="AE1801" s="187"/>
      <c r="AJ1801" s="20"/>
      <c r="AO1801" s="185"/>
      <c r="AV1801" s="17"/>
      <c r="AW1801" s="38"/>
      <c r="BE1801" s="17"/>
      <c r="BH1801" s="17"/>
      <c r="BK1801" s="92"/>
      <c r="BP1801" s="179"/>
      <c r="BQ1801" s="179"/>
      <c r="BR1801" s="179"/>
      <c r="BT1801" s="179"/>
      <c r="BU1801" s="179"/>
      <c r="BV1801" s="179"/>
      <c r="BX1801" s="179"/>
      <c r="BY1801" s="179"/>
      <c r="BZ1801" s="179"/>
      <c r="CA1801" s="179"/>
      <c r="CC1801" s="179"/>
      <c r="CD1801" s="179"/>
      <c r="CE1801" s="179"/>
      <c r="CF1801" s="179"/>
      <c r="CG1801" s="179"/>
      <c r="CH1801" s="179"/>
      <c r="CI1801" s="179"/>
      <c r="CJ1801" s="179"/>
      <c r="CK1801" s="179"/>
      <c r="CL1801" s="179"/>
      <c r="CM1801" s="17"/>
      <c r="CX1801" s="33" t="s">
        <v>85</v>
      </c>
    </row>
    <row r="1802" spans="1:102" x14ac:dyDescent="0.25">
      <c r="A1802">
        <v>1801</v>
      </c>
      <c r="V1802" s="9">
        <f t="shared" si="463"/>
        <v>0</v>
      </c>
      <c r="CX1802" s="33" t="s">
        <v>85</v>
      </c>
    </row>
    <row r="1803" spans="1:102" x14ac:dyDescent="0.25">
      <c r="A1803">
        <v>1802</v>
      </c>
      <c r="V1803" s="9">
        <f t="shared" si="463"/>
        <v>0</v>
      </c>
      <c r="CX1803" s="33" t="s">
        <v>85</v>
      </c>
    </row>
    <row r="1804" spans="1:102" x14ac:dyDescent="0.25">
      <c r="A1804">
        <v>1803</v>
      </c>
      <c r="V1804" s="9">
        <f t="shared" si="463"/>
        <v>0</v>
      </c>
      <c r="CX1804" s="33" t="s">
        <v>85</v>
      </c>
    </row>
    <row r="1805" spans="1:102" x14ac:dyDescent="0.25">
      <c r="A1805">
        <v>1804</v>
      </c>
      <c r="V1805" s="9">
        <f t="shared" si="463"/>
        <v>0</v>
      </c>
      <c r="CX1805" s="33" t="s">
        <v>85</v>
      </c>
    </row>
    <row r="1806" spans="1:102" x14ac:dyDescent="0.25">
      <c r="A1806">
        <v>1805</v>
      </c>
      <c r="V1806" s="9">
        <f t="shared" si="463"/>
        <v>0</v>
      </c>
      <c r="CX1806" s="33" t="s">
        <v>85</v>
      </c>
    </row>
    <row r="1807" spans="1:102" x14ac:dyDescent="0.25">
      <c r="A1807">
        <v>1806</v>
      </c>
      <c r="V1807" s="9">
        <f t="shared" si="463"/>
        <v>0</v>
      </c>
      <c r="CX1807" s="33" t="s">
        <v>85</v>
      </c>
    </row>
    <row r="1808" spans="1:102" x14ac:dyDescent="0.25">
      <c r="A1808">
        <v>1807</v>
      </c>
      <c r="V1808" s="9">
        <f t="shared" si="463"/>
        <v>0</v>
      </c>
      <c r="CX1808" s="33" t="s">
        <v>85</v>
      </c>
    </row>
    <row r="1809" spans="1:102" x14ac:dyDescent="0.25">
      <c r="A1809">
        <v>1808</v>
      </c>
      <c r="V1809" s="9">
        <f t="shared" si="463"/>
        <v>0</v>
      </c>
      <c r="CX1809" s="33" t="s">
        <v>85</v>
      </c>
    </row>
    <row r="1810" spans="1:102" x14ac:dyDescent="0.25">
      <c r="A1810">
        <v>1809</v>
      </c>
      <c r="V1810" s="9">
        <f t="shared" si="463"/>
        <v>0</v>
      </c>
      <c r="CX1810" s="33" t="s">
        <v>85</v>
      </c>
    </row>
    <row r="1811" spans="1:102" x14ac:dyDescent="0.25">
      <c r="A1811">
        <v>1810</v>
      </c>
      <c r="V1811" s="9">
        <f t="shared" si="463"/>
        <v>0</v>
      </c>
      <c r="CX1811" s="33" t="s">
        <v>85</v>
      </c>
    </row>
    <row r="1812" spans="1:102" x14ac:dyDescent="0.25">
      <c r="A1812">
        <v>1811</v>
      </c>
      <c r="V1812" s="9">
        <f t="shared" si="463"/>
        <v>0</v>
      </c>
      <c r="CX1812" s="33" t="s">
        <v>85</v>
      </c>
    </row>
    <row r="1813" spans="1:102" x14ac:dyDescent="0.25">
      <c r="A1813">
        <v>1812</v>
      </c>
      <c r="V1813" s="9">
        <f t="shared" si="463"/>
        <v>0</v>
      </c>
      <c r="CX1813" s="33" t="s">
        <v>85</v>
      </c>
    </row>
    <row r="1814" spans="1:102" x14ac:dyDescent="0.25">
      <c r="A1814">
        <v>1813</v>
      </c>
      <c r="V1814" s="9">
        <f t="shared" si="463"/>
        <v>0</v>
      </c>
      <c r="CX1814" s="33" t="s">
        <v>85</v>
      </c>
    </row>
    <row r="1815" spans="1:102" x14ac:dyDescent="0.25">
      <c r="A1815">
        <v>1814</v>
      </c>
      <c r="V1815" s="9">
        <f t="shared" si="463"/>
        <v>0</v>
      </c>
      <c r="CX1815" s="33" t="s">
        <v>85</v>
      </c>
    </row>
    <row r="1816" spans="1:102" x14ac:dyDescent="0.25">
      <c r="A1816">
        <v>1815</v>
      </c>
      <c r="V1816" s="9">
        <f t="shared" si="463"/>
        <v>0</v>
      </c>
      <c r="CX1816" s="33" t="s">
        <v>85</v>
      </c>
    </row>
    <row r="1817" spans="1:102" x14ac:dyDescent="0.25">
      <c r="A1817">
        <v>1816</v>
      </c>
      <c r="V1817" s="9">
        <f t="shared" si="463"/>
        <v>0</v>
      </c>
      <c r="CX1817" s="33" t="s">
        <v>85</v>
      </c>
    </row>
    <row r="1818" spans="1:102" x14ac:dyDescent="0.25">
      <c r="A1818">
        <v>1817</v>
      </c>
      <c r="V1818" s="9">
        <f t="shared" si="463"/>
        <v>0</v>
      </c>
      <c r="CX1818" s="33" t="s">
        <v>85</v>
      </c>
    </row>
    <row r="1819" spans="1:102" x14ac:dyDescent="0.25">
      <c r="A1819">
        <v>1818</v>
      </c>
      <c r="V1819" s="9">
        <f t="shared" si="463"/>
        <v>0</v>
      </c>
      <c r="CX1819" s="33" t="s">
        <v>85</v>
      </c>
    </row>
    <row r="1820" spans="1:102" x14ac:dyDescent="0.25">
      <c r="A1820">
        <v>1819</v>
      </c>
      <c r="V1820" s="9">
        <f t="shared" si="463"/>
        <v>0</v>
      </c>
      <c r="CX1820" s="33" t="s">
        <v>85</v>
      </c>
    </row>
    <row r="1821" spans="1:102" x14ac:dyDescent="0.25">
      <c r="A1821">
        <v>1820</v>
      </c>
      <c r="V1821" s="9">
        <f t="shared" si="463"/>
        <v>0</v>
      </c>
      <c r="CX1821" s="33" t="s">
        <v>85</v>
      </c>
    </row>
    <row r="1822" spans="1:102" x14ac:dyDescent="0.25">
      <c r="A1822">
        <v>1821</v>
      </c>
      <c r="V1822" s="9">
        <f t="shared" si="463"/>
        <v>0</v>
      </c>
      <c r="CX1822" s="33" t="s">
        <v>85</v>
      </c>
    </row>
    <row r="1823" spans="1:102" x14ac:dyDescent="0.25">
      <c r="A1823">
        <v>1822</v>
      </c>
      <c r="V1823" s="9">
        <f t="shared" si="463"/>
        <v>0</v>
      </c>
      <c r="CX1823" s="33" t="s">
        <v>85</v>
      </c>
    </row>
    <row r="1824" spans="1:102" x14ac:dyDescent="0.25">
      <c r="A1824">
        <v>1823</v>
      </c>
      <c r="V1824" s="9">
        <f t="shared" si="463"/>
        <v>0</v>
      </c>
      <c r="CX1824" s="33" t="s">
        <v>85</v>
      </c>
    </row>
    <row r="1825" spans="1:102" x14ac:dyDescent="0.25">
      <c r="A1825">
        <v>1824</v>
      </c>
      <c r="V1825" s="9">
        <f t="shared" si="463"/>
        <v>0</v>
      </c>
      <c r="CX1825" s="33" t="s">
        <v>85</v>
      </c>
    </row>
    <row r="1826" spans="1:102" x14ac:dyDescent="0.25">
      <c r="A1826">
        <v>1825</v>
      </c>
      <c r="V1826" s="9">
        <f t="shared" si="463"/>
        <v>0</v>
      </c>
      <c r="CX1826" s="33" t="s">
        <v>85</v>
      </c>
    </row>
    <row r="1827" spans="1:102" x14ac:dyDescent="0.25">
      <c r="A1827">
        <v>1826</v>
      </c>
      <c r="V1827" s="9">
        <f t="shared" si="463"/>
        <v>0</v>
      </c>
      <c r="CX1827" s="33" t="s">
        <v>85</v>
      </c>
    </row>
    <row r="1828" spans="1:102" x14ac:dyDescent="0.25">
      <c r="A1828">
        <v>1827</v>
      </c>
      <c r="V1828" s="9">
        <f t="shared" si="463"/>
        <v>0</v>
      </c>
      <c r="CX1828" s="33" t="s">
        <v>85</v>
      </c>
    </row>
    <row r="1829" spans="1:102" x14ac:dyDescent="0.25">
      <c r="A1829">
        <v>1828</v>
      </c>
      <c r="V1829" s="9">
        <f t="shared" si="463"/>
        <v>0</v>
      </c>
      <c r="CX1829" s="33" t="s">
        <v>85</v>
      </c>
    </row>
    <row r="1830" spans="1:102" x14ac:dyDescent="0.25">
      <c r="A1830">
        <v>1829</v>
      </c>
      <c r="V1830" s="9">
        <f t="shared" si="463"/>
        <v>0</v>
      </c>
      <c r="CX1830" s="33" t="s">
        <v>85</v>
      </c>
    </row>
    <row r="1831" spans="1:102" x14ac:dyDescent="0.25">
      <c r="A1831">
        <v>1830</v>
      </c>
      <c r="V1831" s="9">
        <f t="shared" si="463"/>
        <v>0</v>
      </c>
      <c r="CX1831" s="33" t="s">
        <v>85</v>
      </c>
    </row>
    <row r="1832" spans="1:102" x14ac:dyDescent="0.25">
      <c r="A1832">
        <v>1831</v>
      </c>
      <c r="V1832" s="9">
        <f t="shared" si="463"/>
        <v>0</v>
      </c>
      <c r="CX1832" s="33" t="s">
        <v>85</v>
      </c>
    </row>
    <row r="1833" spans="1:102" x14ac:dyDescent="0.25">
      <c r="A1833">
        <v>1832</v>
      </c>
      <c r="V1833" s="9">
        <f t="shared" si="463"/>
        <v>0</v>
      </c>
      <c r="CX1833" s="33" t="s">
        <v>85</v>
      </c>
    </row>
    <row r="1834" spans="1:102" x14ac:dyDescent="0.25">
      <c r="A1834">
        <v>1833</v>
      </c>
      <c r="V1834" s="9">
        <f t="shared" si="463"/>
        <v>0</v>
      </c>
      <c r="CX1834" s="33" t="s">
        <v>85</v>
      </c>
    </row>
    <row r="1835" spans="1:102" x14ac:dyDescent="0.25">
      <c r="A1835">
        <v>1834</v>
      </c>
      <c r="V1835" s="9">
        <f t="shared" si="463"/>
        <v>0</v>
      </c>
      <c r="CX1835" s="33" t="s">
        <v>85</v>
      </c>
    </row>
    <row r="1836" spans="1:102" x14ac:dyDescent="0.25">
      <c r="A1836">
        <v>1835</v>
      </c>
      <c r="V1836" s="9">
        <f t="shared" si="463"/>
        <v>0</v>
      </c>
      <c r="CX1836" s="33" t="s">
        <v>85</v>
      </c>
    </row>
    <row r="1837" spans="1:102" x14ac:dyDescent="0.25">
      <c r="A1837">
        <v>1836</v>
      </c>
      <c r="V1837" s="9">
        <f t="shared" si="463"/>
        <v>0</v>
      </c>
      <c r="CX1837" s="33" t="s">
        <v>85</v>
      </c>
    </row>
    <row r="1838" spans="1:102" x14ac:dyDescent="0.25">
      <c r="A1838">
        <v>1837</v>
      </c>
      <c r="V1838" s="9">
        <f t="shared" si="463"/>
        <v>0</v>
      </c>
      <c r="CX1838" s="33" t="s">
        <v>85</v>
      </c>
    </row>
    <row r="1839" spans="1:102" x14ac:dyDescent="0.25">
      <c r="A1839">
        <v>1838</v>
      </c>
      <c r="V1839" s="9">
        <f t="shared" si="463"/>
        <v>0</v>
      </c>
      <c r="CX1839" s="33" t="s">
        <v>85</v>
      </c>
    </row>
    <row r="1840" spans="1:102" x14ac:dyDescent="0.25">
      <c r="A1840">
        <v>1839</v>
      </c>
      <c r="V1840" s="9">
        <f t="shared" si="463"/>
        <v>0</v>
      </c>
      <c r="CX1840" s="33" t="s">
        <v>85</v>
      </c>
    </row>
    <row r="1841" spans="1:102" x14ac:dyDescent="0.25">
      <c r="A1841">
        <v>1840</v>
      </c>
      <c r="V1841" s="9">
        <f t="shared" si="463"/>
        <v>0</v>
      </c>
      <c r="CX1841" s="33" t="s">
        <v>85</v>
      </c>
    </row>
    <row r="1842" spans="1:102" x14ac:dyDescent="0.25">
      <c r="A1842">
        <v>1841</v>
      </c>
      <c r="V1842" s="9">
        <f t="shared" si="463"/>
        <v>0</v>
      </c>
      <c r="CX1842" s="33" t="s">
        <v>85</v>
      </c>
    </row>
    <row r="1843" spans="1:102" x14ac:dyDescent="0.25">
      <c r="A1843">
        <v>1842</v>
      </c>
      <c r="V1843" s="9">
        <f t="shared" si="463"/>
        <v>0</v>
      </c>
      <c r="CX1843" s="33" t="s">
        <v>85</v>
      </c>
    </row>
    <row r="1844" spans="1:102" x14ac:dyDescent="0.25">
      <c r="A1844">
        <v>1843</v>
      </c>
      <c r="V1844" s="9">
        <f t="shared" si="463"/>
        <v>0</v>
      </c>
      <c r="CX1844" s="33" t="s">
        <v>85</v>
      </c>
    </row>
    <row r="1845" spans="1:102" x14ac:dyDescent="0.25">
      <c r="A1845">
        <v>1844</v>
      </c>
      <c r="V1845" s="9">
        <f t="shared" si="463"/>
        <v>0</v>
      </c>
      <c r="CX1845" s="33" t="s">
        <v>85</v>
      </c>
    </row>
    <row r="1846" spans="1:102" x14ac:dyDescent="0.25">
      <c r="A1846">
        <v>1845</v>
      </c>
      <c r="V1846" s="9">
        <f t="shared" si="463"/>
        <v>0</v>
      </c>
      <c r="CX1846" s="33" t="s">
        <v>85</v>
      </c>
    </row>
    <row r="1847" spans="1:102" x14ac:dyDescent="0.25">
      <c r="A1847">
        <v>1846</v>
      </c>
      <c r="V1847" s="9">
        <f t="shared" si="463"/>
        <v>0</v>
      </c>
      <c r="CX1847" s="33" t="s">
        <v>85</v>
      </c>
    </row>
    <row r="1848" spans="1:102" x14ac:dyDescent="0.25">
      <c r="A1848">
        <v>1847</v>
      </c>
      <c r="V1848" s="9">
        <f t="shared" si="463"/>
        <v>0</v>
      </c>
      <c r="CX1848" s="33" t="s">
        <v>85</v>
      </c>
    </row>
    <row r="1849" spans="1:102" x14ac:dyDescent="0.25">
      <c r="A1849">
        <v>1848</v>
      </c>
      <c r="V1849" s="9">
        <f t="shared" si="463"/>
        <v>0</v>
      </c>
      <c r="CX1849" s="33" t="s">
        <v>85</v>
      </c>
    </row>
    <row r="1850" spans="1:102" x14ac:dyDescent="0.25">
      <c r="A1850">
        <v>1849</v>
      </c>
      <c r="V1850" s="9">
        <f t="shared" si="463"/>
        <v>0</v>
      </c>
      <c r="CX1850" s="33" t="s">
        <v>85</v>
      </c>
    </row>
    <row r="1851" spans="1:102" x14ac:dyDescent="0.25">
      <c r="A1851">
        <v>1850</v>
      </c>
      <c r="V1851" s="9">
        <f t="shared" si="463"/>
        <v>0</v>
      </c>
      <c r="CX1851" s="33" t="s">
        <v>85</v>
      </c>
    </row>
  </sheetData>
  <autoFilter ref="A1:CW1116"/>
  <conditionalFormatting sqref="A1:XFD1048576">
    <cfRule type="expression" dxfId="522" priority="4">
      <formula>AND(NOT(ISBLANK($C1)),ISBLANK($C2))</formula>
    </cfRule>
    <cfRule type="containsBlanks" dxfId="521" priority="33">
      <formula>LEN(TRIM(A1))=0</formula>
    </cfRule>
    <cfRule type="expression" dxfId="520" priority="273">
      <formula>$C1&lt;&gt;$C2</formula>
    </cfRule>
  </conditionalFormatting>
  <pageMargins left="0.7" right="0.7" top="0.75" bottom="0.75" header="0.3" footer="0.3"/>
  <pageSetup paperSize="9" orientation="portrait" verticalDpi="300" r:id="rId1"/>
  <ignoredErrors>
    <ignoredError sqref="AM1350 AM1351:AM1372 AO1373:AO1382" 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102"/>
  <sheetViews>
    <sheetView workbookViewId="0">
      <pane ySplit="1" topLeftCell="A68" activePane="bottomLeft" state="frozen"/>
      <selection pane="bottomLeft" activeCell="B77" sqref="B77"/>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91" t="s">
        <v>322</v>
      </c>
      <c r="B1" s="112" t="s">
        <v>358</v>
      </c>
      <c r="C1" s="91" t="s">
        <v>331</v>
      </c>
      <c r="D1" s="91" t="s">
        <v>351</v>
      </c>
      <c r="E1" s="91" t="s">
        <v>4019</v>
      </c>
      <c r="F1" s="119" t="s">
        <v>354</v>
      </c>
      <c r="G1" s="175" t="s">
        <v>4012</v>
      </c>
      <c r="H1" s="176" t="s">
        <v>355</v>
      </c>
      <c r="I1" s="177" t="s">
        <v>356</v>
      </c>
      <c r="J1" s="90" t="s">
        <v>4184</v>
      </c>
      <c r="K1" s="90" t="s">
        <v>323</v>
      </c>
      <c r="L1" s="90" t="s">
        <v>1095</v>
      </c>
      <c r="M1" s="178" t="s">
        <v>324</v>
      </c>
    </row>
    <row r="2" spans="1:13" x14ac:dyDescent="0.25">
      <c r="A2" s="27" t="s">
        <v>0</v>
      </c>
      <c r="B2" s="121" t="s">
        <v>361</v>
      </c>
      <c r="C2" t="s">
        <v>349</v>
      </c>
      <c r="D2">
        <v>1</v>
      </c>
      <c r="E2" t="s">
        <v>4020</v>
      </c>
      <c r="F2" s="41" t="b">
        <v>0</v>
      </c>
      <c r="G2" s="41" t="b">
        <v>0</v>
      </c>
      <c r="J2" t="b">
        <v>0</v>
      </c>
      <c r="K2" t="b">
        <v>0</v>
      </c>
      <c r="L2" t="b">
        <v>0</v>
      </c>
    </row>
    <row r="3" spans="1:13" x14ac:dyDescent="0.25">
      <c r="A3" s="27" t="s">
        <v>1</v>
      </c>
      <c r="B3" s="121" t="s">
        <v>359</v>
      </c>
      <c r="C3" t="s">
        <v>349</v>
      </c>
      <c r="D3">
        <v>2</v>
      </c>
      <c r="E3" t="s">
        <v>4020</v>
      </c>
      <c r="F3" s="41" t="b">
        <v>0</v>
      </c>
      <c r="G3" s="41" t="b">
        <v>0</v>
      </c>
      <c r="J3" t="b">
        <v>0</v>
      </c>
      <c r="K3" t="b">
        <v>0</v>
      </c>
      <c r="L3" t="b">
        <v>0</v>
      </c>
    </row>
    <row r="4" spans="1:13" x14ac:dyDescent="0.25">
      <c r="A4" s="27" t="s">
        <v>327</v>
      </c>
      <c r="B4" s="121" t="s">
        <v>360</v>
      </c>
      <c r="C4" t="s">
        <v>357</v>
      </c>
      <c r="D4">
        <v>3</v>
      </c>
      <c r="E4" t="s">
        <v>4020</v>
      </c>
      <c r="F4" s="41" t="b">
        <v>0</v>
      </c>
      <c r="G4" s="41" t="b">
        <v>0</v>
      </c>
      <c r="J4" t="b">
        <v>0</v>
      </c>
      <c r="K4" t="b">
        <v>0</v>
      </c>
      <c r="L4" t="b">
        <v>0</v>
      </c>
    </row>
    <row r="5" spans="1:13" x14ac:dyDescent="0.25">
      <c r="A5" s="120" t="s">
        <v>4007</v>
      </c>
      <c r="B5" s="114" t="s">
        <v>4190</v>
      </c>
      <c r="C5" t="s">
        <v>350</v>
      </c>
      <c r="D5">
        <v>4</v>
      </c>
      <c r="E5" t="s">
        <v>4020</v>
      </c>
      <c r="F5" s="41" t="b">
        <v>1</v>
      </c>
      <c r="G5" s="41" t="b">
        <v>0</v>
      </c>
      <c r="J5" t="b">
        <v>0</v>
      </c>
      <c r="K5" t="b">
        <v>0</v>
      </c>
      <c r="L5" t="b">
        <v>0</v>
      </c>
    </row>
    <row r="6" spans="1:13" x14ac:dyDescent="0.25">
      <c r="A6" s="27" t="s">
        <v>147</v>
      </c>
      <c r="B6" s="121" t="s">
        <v>362</v>
      </c>
      <c r="C6" t="s">
        <v>350</v>
      </c>
      <c r="D6">
        <v>5</v>
      </c>
      <c r="E6" t="s">
        <v>4020</v>
      </c>
      <c r="F6" s="41" t="b">
        <v>1</v>
      </c>
      <c r="G6" s="41" t="b">
        <v>0</v>
      </c>
      <c r="J6" t="b">
        <v>0</v>
      </c>
      <c r="K6" t="b">
        <v>0</v>
      </c>
      <c r="L6" t="b">
        <v>0</v>
      </c>
    </row>
    <row r="7" spans="1:13" x14ac:dyDescent="0.25">
      <c r="A7" s="27" t="s">
        <v>86</v>
      </c>
      <c r="B7" s="121" t="s">
        <v>445</v>
      </c>
      <c r="C7" t="s">
        <v>350</v>
      </c>
      <c r="D7">
        <v>6</v>
      </c>
      <c r="E7" t="s">
        <v>4020</v>
      </c>
      <c r="F7" s="41" t="b">
        <v>1</v>
      </c>
      <c r="G7" s="41" t="b">
        <v>1</v>
      </c>
      <c r="I7" s="17" t="s">
        <v>4022</v>
      </c>
      <c r="J7" t="b">
        <v>0</v>
      </c>
      <c r="K7" t="b">
        <v>0</v>
      </c>
      <c r="L7" t="b">
        <v>0</v>
      </c>
    </row>
    <row r="8" spans="1:13" x14ac:dyDescent="0.25">
      <c r="A8" s="27" t="s">
        <v>87</v>
      </c>
      <c r="B8" s="121" t="s">
        <v>4191</v>
      </c>
      <c r="C8" t="s">
        <v>350</v>
      </c>
      <c r="D8">
        <v>7</v>
      </c>
      <c r="E8" t="s">
        <v>4020</v>
      </c>
      <c r="F8" s="41" t="b">
        <v>0</v>
      </c>
      <c r="G8" s="41" t="b">
        <v>0</v>
      </c>
      <c r="J8" t="b">
        <v>0</v>
      </c>
      <c r="K8" t="b">
        <v>0</v>
      </c>
      <c r="L8" t="b">
        <v>0</v>
      </c>
    </row>
    <row r="9" spans="1:13" x14ac:dyDescent="0.25">
      <c r="A9" s="27" t="s">
        <v>88</v>
      </c>
      <c r="B9" s="121" t="s">
        <v>4192</v>
      </c>
      <c r="C9" t="s">
        <v>350</v>
      </c>
      <c r="D9">
        <v>7</v>
      </c>
      <c r="E9" t="s">
        <v>4020</v>
      </c>
      <c r="F9" s="41" t="b">
        <v>0</v>
      </c>
      <c r="G9" s="41" t="b">
        <v>0</v>
      </c>
      <c r="J9" t="b">
        <v>0</v>
      </c>
      <c r="K9" t="b">
        <v>0</v>
      </c>
      <c r="L9" t="b">
        <v>0</v>
      </c>
    </row>
    <row r="10" spans="1:13" x14ac:dyDescent="0.25">
      <c r="A10" s="120" t="s">
        <v>4187</v>
      </c>
      <c r="B10" s="114" t="s">
        <v>4193</v>
      </c>
      <c r="C10" t="s">
        <v>350</v>
      </c>
      <c r="D10">
        <v>8</v>
      </c>
      <c r="E10" t="s">
        <v>4020</v>
      </c>
      <c r="F10" s="41" t="b">
        <v>1</v>
      </c>
      <c r="G10" s="41" t="b">
        <v>0</v>
      </c>
      <c r="J10" t="b">
        <v>0</v>
      </c>
      <c r="K10" t="b">
        <v>0</v>
      </c>
      <c r="L10" t="b">
        <v>0</v>
      </c>
    </row>
    <row r="11" spans="1:13" x14ac:dyDescent="0.25">
      <c r="A11" s="27" t="s">
        <v>4188</v>
      </c>
      <c r="B11" s="121" t="s">
        <v>4194</v>
      </c>
      <c r="C11" t="s">
        <v>350</v>
      </c>
      <c r="D11">
        <v>9</v>
      </c>
      <c r="E11" t="s">
        <v>4020</v>
      </c>
      <c r="F11" s="41" t="b">
        <v>0</v>
      </c>
      <c r="G11" s="41" t="b">
        <v>0</v>
      </c>
      <c r="J11" t="b">
        <v>0</v>
      </c>
      <c r="K11" t="b">
        <v>0</v>
      </c>
      <c r="L11" t="b">
        <v>0</v>
      </c>
    </row>
    <row r="12" spans="1:13" x14ac:dyDescent="0.25">
      <c r="A12" s="27" t="s">
        <v>4189</v>
      </c>
      <c r="B12" s="121" t="s">
        <v>4031</v>
      </c>
      <c r="C12" t="s">
        <v>350</v>
      </c>
      <c r="D12">
        <v>9</v>
      </c>
      <c r="E12" t="s">
        <v>4020</v>
      </c>
      <c r="F12" s="41" t="b">
        <v>1</v>
      </c>
      <c r="G12" s="41" t="b">
        <v>0</v>
      </c>
      <c r="J12" t="b">
        <v>0</v>
      </c>
      <c r="K12" t="b">
        <v>0</v>
      </c>
      <c r="L12" t="b">
        <v>0</v>
      </c>
    </row>
    <row r="13" spans="1:13" x14ac:dyDescent="0.25">
      <c r="A13" s="6" t="s">
        <v>43</v>
      </c>
      <c r="B13" s="115" t="s">
        <v>363</v>
      </c>
      <c r="C13" t="s">
        <v>332</v>
      </c>
      <c r="D13">
        <v>11</v>
      </c>
      <c r="E13" t="s">
        <v>4020</v>
      </c>
      <c r="F13" s="41" t="b">
        <v>1</v>
      </c>
      <c r="G13" s="41" t="b">
        <v>1</v>
      </c>
      <c r="H13">
        <v>1</v>
      </c>
      <c r="J13" t="b">
        <v>1</v>
      </c>
      <c r="K13" t="b">
        <v>1</v>
      </c>
      <c r="L13" t="b">
        <v>0</v>
      </c>
    </row>
    <row r="14" spans="1:13" x14ac:dyDescent="0.25">
      <c r="A14" s="6" t="s">
        <v>44</v>
      </c>
      <c r="B14" s="115" t="s">
        <v>364</v>
      </c>
      <c r="C14" t="s">
        <v>332</v>
      </c>
      <c r="D14">
        <v>11</v>
      </c>
      <c r="E14" t="s">
        <v>4020</v>
      </c>
      <c r="F14" s="41" t="b">
        <v>1</v>
      </c>
      <c r="G14" s="41" t="b">
        <v>1</v>
      </c>
      <c r="H14">
        <v>1</v>
      </c>
      <c r="J14" t="b">
        <v>0</v>
      </c>
      <c r="K14" t="b">
        <v>0</v>
      </c>
      <c r="L14" t="b">
        <v>0</v>
      </c>
    </row>
    <row r="15" spans="1:13" x14ac:dyDescent="0.25">
      <c r="A15" s="6" t="s">
        <v>41</v>
      </c>
      <c r="B15" s="115" t="s">
        <v>365</v>
      </c>
      <c r="C15" t="s">
        <v>332</v>
      </c>
      <c r="D15">
        <v>12</v>
      </c>
      <c r="E15" t="s">
        <v>4020</v>
      </c>
      <c r="F15" s="41" t="b">
        <v>1</v>
      </c>
      <c r="G15" s="41" t="b">
        <v>1</v>
      </c>
      <c r="H15">
        <v>1</v>
      </c>
      <c r="J15" t="b">
        <v>1</v>
      </c>
      <c r="K15" t="b">
        <v>1</v>
      </c>
      <c r="L15" t="b">
        <v>0</v>
      </c>
    </row>
    <row r="16" spans="1:13" x14ac:dyDescent="0.25">
      <c r="A16" s="6" t="s">
        <v>45</v>
      </c>
      <c r="B16" s="115" t="s">
        <v>366</v>
      </c>
      <c r="C16" t="s">
        <v>332</v>
      </c>
      <c r="D16">
        <v>12</v>
      </c>
      <c r="E16" t="s">
        <v>4020</v>
      </c>
      <c r="F16" s="41" t="b">
        <v>1</v>
      </c>
      <c r="G16" s="41" t="b">
        <v>1</v>
      </c>
      <c r="H16">
        <v>1</v>
      </c>
      <c r="J16" t="b">
        <v>1</v>
      </c>
      <c r="K16" t="b">
        <v>1</v>
      </c>
      <c r="L16" t="b">
        <v>0</v>
      </c>
    </row>
    <row r="17" spans="1:12" x14ac:dyDescent="0.25">
      <c r="A17" s="6" t="s">
        <v>40</v>
      </c>
      <c r="B17" s="115" t="s">
        <v>367</v>
      </c>
      <c r="C17" t="s">
        <v>332</v>
      </c>
      <c r="D17">
        <v>12</v>
      </c>
      <c r="E17" t="s">
        <v>4020</v>
      </c>
      <c r="F17" s="41" t="b">
        <v>1</v>
      </c>
      <c r="G17" s="41" t="b">
        <v>1</v>
      </c>
      <c r="H17">
        <v>1</v>
      </c>
      <c r="J17" t="b">
        <v>1</v>
      </c>
      <c r="K17" t="b">
        <v>1</v>
      </c>
      <c r="L17" t="b">
        <v>0</v>
      </c>
    </row>
    <row r="18" spans="1:12" x14ac:dyDescent="0.25">
      <c r="A18" s="6" t="s">
        <v>42</v>
      </c>
      <c r="B18" s="115" t="s">
        <v>368</v>
      </c>
      <c r="C18" t="s">
        <v>332</v>
      </c>
      <c r="D18">
        <v>12</v>
      </c>
      <c r="E18" t="s">
        <v>4020</v>
      </c>
      <c r="F18" s="41" t="b">
        <v>1</v>
      </c>
      <c r="G18" s="41" t="b">
        <v>1</v>
      </c>
      <c r="H18">
        <v>1</v>
      </c>
      <c r="J18" t="b">
        <v>1</v>
      </c>
      <c r="K18" t="b">
        <v>1</v>
      </c>
      <c r="L18" t="b">
        <v>0</v>
      </c>
    </row>
    <row r="19" spans="1:12" x14ac:dyDescent="0.25">
      <c r="A19" s="6" t="s">
        <v>276</v>
      </c>
      <c r="B19" s="115" t="s">
        <v>369</v>
      </c>
      <c r="C19" t="s">
        <v>332</v>
      </c>
      <c r="D19">
        <v>12</v>
      </c>
      <c r="E19" t="s">
        <v>4020</v>
      </c>
      <c r="F19" s="41" t="b">
        <v>1</v>
      </c>
      <c r="G19" s="41" t="b">
        <v>1</v>
      </c>
      <c r="H19">
        <v>1</v>
      </c>
      <c r="J19" t="b">
        <v>0</v>
      </c>
      <c r="K19" t="b">
        <v>0</v>
      </c>
      <c r="L19" t="b">
        <v>0</v>
      </c>
    </row>
    <row r="20" spans="1:12" x14ac:dyDescent="0.25">
      <c r="A20" s="6" t="s">
        <v>90</v>
      </c>
      <c r="B20" s="115" t="s">
        <v>370</v>
      </c>
      <c r="C20" t="s">
        <v>349</v>
      </c>
      <c r="D20">
        <v>13</v>
      </c>
      <c r="E20" t="s">
        <v>4020</v>
      </c>
      <c r="F20" s="41" t="b">
        <v>1</v>
      </c>
      <c r="G20" s="41" t="b">
        <v>1</v>
      </c>
      <c r="I20" s="17" t="s">
        <v>4022</v>
      </c>
      <c r="J20" t="b">
        <v>0</v>
      </c>
      <c r="K20" t="b">
        <v>0</v>
      </c>
      <c r="L20" t="b">
        <v>0</v>
      </c>
    </row>
    <row r="21" spans="1:12" x14ac:dyDescent="0.25">
      <c r="A21" s="6" t="s">
        <v>91</v>
      </c>
      <c r="B21" s="115" t="s">
        <v>371</v>
      </c>
      <c r="C21" t="s">
        <v>349</v>
      </c>
      <c r="D21">
        <v>13</v>
      </c>
      <c r="E21" t="s">
        <v>4020</v>
      </c>
      <c r="F21" s="41" t="b">
        <v>0</v>
      </c>
      <c r="G21" s="41" t="b">
        <v>0</v>
      </c>
      <c r="J21" t="b">
        <v>0</v>
      </c>
      <c r="K21" t="b">
        <v>0</v>
      </c>
      <c r="L21" t="b">
        <v>0</v>
      </c>
    </row>
    <row r="22" spans="1:12" x14ac:dyDescent="0.25">
      <c r="A22" s="6" t="s">
        <v>89</v>
      </c>
      <c r="B22" s="115" t="s">
        <v>372</v>
      </c>
      <c r="C22" t="s">
        <v>349</v>
      </c>
      <c r="D22">
        <v>13</v>
      </c>
      <c r="E22" t="s">
        <v>4020</v>
      </c>
      <c r="F22" s="41" t="b">
        <v>0</v>
      </c>
      <c r="G22" s="41" t="b">
        <v>0</v>
      </c>
      <c r="J22" t="b">
        <v>0</v>
      </c>
      <c r="K22" t="b">
        <v>0</v>
      </c>
      <c r="L22" t="b">
        <v>0</v>
      </c>
    </row>
    <row r="23" spans="1:12" x14ac:dyDescent="0.25">
      <c r="A23" s="2" t="s">
        <v>137</v>
      </c>
      <c r="B23" s="116" t="s">
        <v>373</v>
      </c>
      <c r="C23" t="s">
        <v>349</v>
      </c>
      <c r="D23">
        <v>14</v>
      </c>
      <c r="E23" t="s">
        <v>4020</v>
      </c>
      <c r="F23" s="41" t="b">
        <v>1</v>
      </c>
      <c r="G23" s="41" t="b">
        <v>1</v>
      </c>
      <c r="I23" s="17" t="s">
        <v>4022</v>
      </c>
      <c r="J23" t="b">
        <v>1</v>
      </c>
      <c r="K23" t="b">
        <v>1</v>
      </c>
      <c r="L23" t="b">
        <v>1</v>
      </c>
    </row>
    <row r="24" spans="1:12" x14ac:dyDescent="0.25">
      <c r="A24" s="2" t="s">
        <v>31</v>
      </c>
      <c r="B24" s="116" t="s">
        <v>374</v>
      </c>
      <c r="C24" t="s">
        <v>350</v>
      </c>
      <c r="D24">
        <v>15</v>
      </c>
      <c r="E24" t="s">
        <v>4022</v>
      </c>
      <c r="F24" s="41" t="b">
        <v>1</v>
      </c>
      <c r="G24" s="41" t="b">
        <v>1</v>
      </c>
      <c r="I24" s="17" t="s">
        <v>4022</v>
      </c>
      <c r="J24" t="b">
        <v>1</v>
      </c>
      <c r="K24" t="b">
        <v>1</v>
      </c>
      <c r="L24" t="b">
        <v>0</v>
      </c>
    </row>
    <row r="25" spans="1:12" x14ac:dyDescent="0.25">
      <c r="A25" s="2" t="s">
        <v>46</v>
      </c>
      <c r="B25" s="116" t="s">
        <v>375</v>
      </c>
      <c r="C25" t="s">
        <v>350</v>
      </c>
      <c r="D25">
        <v>16</v>
      </c>
      <c r="E25" t="s">
        <v>4022</v>
      </c>
      <c r="F25" s="41" t="b">
        <v>1</v>
      </c>
      <c r="G25" s="41" t="b">
        <v>1</v>
      </c>
      <c r="I25" s="17" t="s">
        <v>4022</v>
      </c>
      <c r="J25" t="b">
        <v>1</v>
      </c>
      <c r="K25" t="b">
        <v>1</v>
      </c>
      <c r="L25" t="b">
        <v>0</v>
      </c>
    </row>
    <row r="26" spans="1:12" x14ac:dyDescent="0.25">
      <c r="A26" s="2" t="s">
        <v>193</v>
      </c>
      <c r="B26" s="116" t="s">
        <v>376</v>
      </c>
      <c r="C26" t="s">
        <v>332</v>
      </c>
      <c r="D26">
        <v>17</v>
      </c>
      <c r="E26" t="s">
        <v>4020</v>
      </c>
      <c r="F26" s="41" t="b">
        <v>1</v>
      </c>
      <c r="G26" s="41" t="b">
        <v>1</v>
      </c>
      <c r="H26">
        <v>1</v>
      </c>
      <c r="J26" t="b">
        <v>1</v>
      </c>
      <c r="K26" t="b">
        <v>1</v>
      </c>
      <c r="L26" t="b">
        <v>0</v>
      </c>
    </row>
    <row r="27" spans="1:12" x14ac:dyDescent="0.25">
      <c r="A27" s="2" t="s">
        <v>194</v>
      </c>
      <c r="B27" s="116" t="s">
        <v>377</v>
      </c>
      <c r="C27" t="s">
        <v>332</v>
      </c>
      <c r="D27">
        <v>17</v>
      </c>
      <c r="E27" t="s">
        <v>4020</v>
      </c>
      <c r="F27" s="41" t="b">
        <v>1</v>
      </c>
      <c r="G27" s="41" t="b">
        <v>1</v>
      </c>
      <c r="H27">
        <v>1</v>
      </c>
      <c r="J27" t="b">
        <v>0</v>
      </c>
      <c r="K27" t="b">
        <v>0</v>
      </c>
      <c r="L27" t="b">
        <v>0</v>
      </c>
    </row>
    <row r="28" spans="1:12" x14ac:dyDescent="0.25">
      <c r="A28" s="2" t="s">
        <v>120</v>
      </c>
      <c r="B28" s="116" t="s">
        <v>379</v>
      </c>
      <c r="C28" t="s">
        <v>332</v>
      </c>
      <c r="D28">
        <v>18</v>
      </c>
      <c r="E28" t="s">
        <v>4020</v>
      </c>
      <c r="F28" s="41" t="b">
        <v>1</v>
      </c>
      <c r="G28" s="41" t="b">
        <v>1</v>
      </c>
      <c r="H28">
        <v>1</v>
      </c>
      <c r="J28" t="b">
        <v>1</v>
      </c>
      <c r="K28" t="b">
        <v>1</v>
      </c>
      <c r="L28" t="b">
        <v>0</v>
      </c>
    </row>
    <row r="29" spans="1:12" x14ac:dyDescent="0.25">
      <c r="A29" s="2" t="s">
        <v>135</v>
      </c>
      <c r="B29" s="116" t="s">
        <v>380</v>
      </c>
      <c r="C29" t="s">
        <v>332</v>
      </c>
      <c r="D29">
        <v>18</v>
      </c>
      <c r="E29" t="s">
        <v>4020</v>
      </c>
      <c r="F29" s="41" t="b">
        <v>1</v>
      </c>
      <c r="G29" s="41" t="b">
        <v>1</v>
      </c>
      <c r="H29">
        <v>1</v>
      </c>
      <c r="J29" t="b">
        <v>1</v>
      </c>
      <c r="K29" t="b">
        <v>1</v>
      </c>
      <c r="L29" t="b">
        <v>0</v>
      </c>
    </row>
    <row r="30" spans="1:12" x14ac:dyDescent="0.25">
      <c r="A30" s="2" t="s">
        <v>130</v>
      </c>
      <c r="B30" s="116" t="s">
        <v>381</v>
      </c>
      <c r="C30" t="s">
        <v>332</v>
      </c>
      <c r="D30">
        <v>18</v>
      </c>
      <c r="E30" t="s">
        <v>4020</v>
      </c>
      <c r="F30" s="41" t="b">
        <v>1</v>
      </c>
      <c r="G30" s="41" t="b">
        <v>1</v>
      </c>
      <c r="H30">
        <v>1</v>
      </c>
      <c r="J30" t="b">
        <v>1</v>
      </c>
      <c r="K30" t="b">
        <v>1</v>
      </c>
      <c r="L30" t="b">
        <v>0</v>
      </c>
    </row>
    <row r="31" spans="1:12" x14ac:dyDescent="0.25">
      <c r="A31" s="2" t="s">
        <v>121</v>
      </c>
      <c r="B31" s="116" t="s">
        <v>378</v>
      </c>
      <c r="C31" t="s">
        <v>332</v>
      </c>
      <c r="D31">
        <v>18</v>
      </c>
      <c r="E31" t="s">
        <v>4020</v>
      </c>
      <c r="F31" s="41" t="b">
        <v>1</v>
      </c>
      <c r="G31" s="41" t="b">
        <v>1</v>
      </c>
      <c r="H31">
        <v>1</v>
      </c>
      <c r="J31" t="b">
        <v>0</v>
      </c>
      <c r="K31" t="b">
        <v>0</v>
      </c>
      <c r="L31" t="b">
        <v>0</v>
      </c>
    </row>
    <row r="32" spans="1:12" x14ac:dyDescent="0.25">
      <c r="A32" s="2" t="s">
        <v>47</v>
      </c>
      <c r="B32" s="116" t="s">
        <v>382</v>
      </c>
      <c r="C32" t="s">
        <v>332</v>
      </c>
      <c r="D32">
        <v>19</v>
      </c>
      <c r="E32" t="s">
        <v>4020</v>
      </c>
      <c r="F32" s="41" t="b">
        <v>1</v>
      </c>
      <c r="G32" s="41" t="b">
        <v>1</v>
      </c>
      <c r="H32">
        <v>1</v>
      </c>
      <c r="J32" t="b">
        <v>1</v>
      </c>
      <c r="K32" t="b">
        <v>1</v>
      </c>
      <c r="L32" t="b">
        <v>0</v>
      </c>
    </row>
    <row r="33" spans="1:12" x14ac:dyDescent="0.25">
      <c r="A33" s="2" t="s">
        <v>48</v>
      </c>
      <c r="B33" s="116" t="s">
        <v>383</v>
      </c>
      <c r="C33" t="s">
        <v>332</v>
      </c>
      <c r="D33">
        <v>19</v>
      </c>
      <c r="E33" t="s">
        <v>4020</v>
      </c>
      <c r="F33" s="41" t="b">
        <v>1</v>
      </c>
      <c r="G33" s="41" t="b">
        <v>1</v>
      </c>
      <c r="H33">
        <v>1</v>
      </c>
      <c r="J33" t="b">
        <v>1</v>
      </c>
      <c r="K33" t="b">
        <v>1</v>
      </c>
      <c r="L33" t="b">
        <v>0</v>
      </c>
    </row>
    <row r="34" spans="1:12" x14ac:dyDescent="0.25">
      <c r="A34" s="2" t="s">
        <v>49</v>
      </c>
      <c r="B34" s="116" t="s">
        <v>384</v>
      </c>
      <c r="C34" t="s">
        <v>332</v>
      </c>
      <c r="D34">
        <v>19</v>
      </c>
      <c r="E34" t="s">
        <v>4020</v>
      </c>
      <c r="F34" s="41" t="b">
        <v>1</v>
      </c>
      <c r="G34" s="41" t="b">
        <v>1</v>
      </c>
      <c r="H34">
        <v>1</v>
      </c>
      <c r="J34" t="b">
        <v>0</v>
      </c>
      <c r="K34" t="b">
        <v>0</v>
      </c>
      <c r="L34" t="b">
        <v>0</v>
      </c>
    </row>
    <row r="35" spans="1:12" x14ac:dyDescent="0.25">
      <c r="A35" s="2" t="s">
        <v>50</v>
      </c>
      <c r="B35" s="116" t="s">
        <v>385</v>
      </c>
      <c r="C35" t="s">
        <v>332</v>
      </c>
      <c r="D35">
        <v>20</v>
      </c>
      <c r="E35" t="s">
        <v>4020</v>
      </c>
      <c r="F35" s="41" t="b">
        <v>1</v>
      </c>
      <c r="G35" s="41" t="b">
        <v>1</v>
      </c>
      <c r="H35">
        <v>1</v>
      </c>
      <c r="J35" t="b">
        <v>1</v>
      </c>
      <c r="K35" t="b">
        <v>1</v>
      </c>
      <c r="L35" t="b">
        <v>0</v>
      </c>
    </row>
    <row r="36" spans="1:12" x14ac:dyDescent="0.25">
      <c r="A36" s="2" t="s">
        <v>51</v>
      </c>
      <c r="B36" s="116" t="s">
        <v>386</v>
      </c>
      <c r="C36" t="s">
        <v>332</v>
      </c>
      <c r="D36">
        <v>20</v>
      </c>
      <c r="E36" t="s">
        <v>4020</v>
      </c>
      <c r="F36" s="41" t="b">
        <v>1</v>
      </c>
      <c r="G36" s="41" t="b">
        <v>1</v>
      </c>
      <c r="H36">
        <v>1</v>
      </c>
      <c r="J36" t="b">
        <v>0</v>
      </c>
      <c r="K36" t="b">
        <v>0</v>
      </c>
      <c r="L36" t="b">
        <v>0</v>
      </c>
    </row>
    <row r="37" spans="1:12" x14ac:dyDescent="0.25">
      <c r="A37" s="2" t="s">
        <v>64</v>
      </c>
      <c r="B37" s="116" t="s">
        <v>4195</v>
      </c>
      <c r="C37" t="s">
        <v>349</v>
      </c>
      <c r="D37">
        <v>21</v>
      </c>
      <c r="E37" t="s">
        <v>4022</v>
      </c>
      <c r="F37" s="41" t="b">
        <v>1</v>
      </c>
      <c r="G37" s="41" t="b">
        <v>1</v>
      </c>
      <c r="I37" s="17" t="s">
        <v>4022</v>
      </c>
      <c r="J37" t="b">
        <v>1</v>
      </c>
      <c r="K37" t="b">
        <v>1</v>
      </c>
      <c r="L37" t="b">
        <v>1</v>
      </c>
    </row>
    <row r="38" spans="1:12" x14ac:dyDescent="0.25">
      <c r="A38" s="37" t="s">
        <v>103</v>
      </c>
      <c r="B38" s="122" t="s">
        <v>387</v>
      </c>
      <c r="C38" t="s">
        <v>352</v>
      </c>
      <c r="D38">
        <v>22</v>
      </c>
      <c r="E38" t="s">
        <v>4021</v>
      </c>
      <c r="F38" s="41" t="b">
        <v>1</v>
      </c>
      <c r="G38" s="41" t="b">
        <v>0</v>
      </c>
      <c r="J38" t="b">
        <v>0</v>
      </c>
      <c r="K38" t="b">
        <v>0</v>
      </c>
      <c r="L38" t="b">
        <v>0</v>
      </c>
    </row>
    <row r="39" spans="1:12" x14ac:dyDescent="0.25">
      <c r="A39" s="37" t="s">
        <v>99</v>
      </c>
      <c r="B39" s="122" t="s">
        <v>388</v>
      </c>
      <c r="C39" t="s">
        <v>352</v>
      </c>
      <c r="D39">
        <v>22</v>
      </c>
      <c r="E39" t="s">
        <v>4021</v>
      </c>
      <c r="F39" s="41" t="b">
        <v>1</v>
      </c>
      <c r="G39" s="41" t="b">
        <v>0</v>
      </c>
      <c r="J39" t="b">
        <v>1</v>
      </c>
      <c r="K39" t="b">
        <v>1</v>
      </c>
      <c r="L39" t="b">
        <v>0</v>
      </c>
    </row>
    <row r="40" spans="1:12" x14ac:dyDescent="0.25">
      <c r="A40" s="37" t="s">
        <v>100</v>
      </c>
      <c r="B40" s="122" t="s">
        <v>389</v>
      </c>
      <c r="C40" t="s">
        <v>352</v>
      </c>
      <c r="D40">
        <v>22</v>
      </c>
      <c r="E40" t="s">
        <v>4021</v>
      </c>
      <c r="F40" s="41" t="b">
        <v>1</v>
      </c>
      <c r="G40" s="41" t="b">
        <v>0</v>
      </c>
      <c r="J40" t="b">
        <v>1</v>
      </c>
      <c r="K40" t="b">
        <v>1</v>
      </c>
      <c r="L40" t="b">
        <v>0</v>
      </c>
    </row>
    <row r="41" spans="1:12" x14ac:dyDescent="0.25">
      <c r="A41" s="37" t="s">
        <v>101</v>
      </c>
      <c r="B41" s="122" t="s">
        <v>390</v>
      </c>
      <c r="C41" t="s">
        <v>352</v>
      </c>
      <c r="D41">
        <v>22</v>
      </c>
      <c r="E41" t="s">
        <v>4021</v>
      </c>
      <c r="F41" s="41" t="b">
        <v>1</v>
      </c>
      <c r="G41" s="41" t="b">
        <v>1</v>
      </c>
      <c r="I41" s="17">
        <v>0.5</v>
      </c>
      <c r="J41" t="b">
        <v>1</v>
      </c>
      <c r="K41" t="b">
        <v>1</v>
      </c>
      <c r="L41" t="b">
        <v>0</v>
      </c>
    </row>
    <row r="42" spans="1:12" x14ac:dyDescent="0.25">
      <c r="A42" s="37" t="s">
        <v>93</v>
      </c>
      <c r="B42" s="122" t="s">
        <v>391</v>
      </c>
      <c r="C42" t="s">
        <v>352</v>
      </c>
      <c r="D42">
        <v>24</v>
      </c>
      <c r="E42" t="s">
        <v>4021</v>
      </c>
      <c r="F42" s="41" t="b">
        <v>1</v>
      </c>
      <c r="G42" s="41" t="b">
        <v>1</v>
      </c>
      <c r="I42" s="17">
        <v>0.5</v>
      </c>
      <c r="J42" t="b">
        <v>1</v>
      </c>
      <c r="K42" t="b">
        <v>1</v>
      </c>
      <c r="L42" t="b">
        <v>0</v>
      </c>
    </row>
    <row r="43" spans="1:12" x14ac:dyDescent="0.25">
      <c r="A43" s="37" t="s">
        <v>92</v>
      </c>
      <c r="B43" s="122" t="s">
        <v>392</v>
      </c>
      <c r="C43" t="s">
        <v>352</v>
      </c>
      <c r="D43">
        <v>24</v>
      </c>
      <c r="E43" t="s">
        <v>4021</v>
      </c>
      <c r="F43" s="41" t="b">
        <v>1</v>
      </c>
      <c r="G43" s="41" t="b">
        <v>0</v>
      </c>
      <c r="J43" t="b">
        <v>0</v>
      </c>
      <c r="K43" t="b">
        <v>0</v>
      </c>
      <c r="L43" t="b">
        <v>0</v>
      </c>
    </row>
    <row r="44" spans="1:12" x14ac:dyDescent="0.25">
      <c r="A44" s="37" t="s">
        <v>32</v>
      </c>
      <c r="B44" s="122" t="s">
        <v>393</v>
      </c>
      <c r="C44" t="s">
        <v>352</v>
      </c>
      <c r="D44">
        <v>25</v>
      </c>
      <c r="E44" t="s">
        <v>4021</v>
      </c>
      <c r="F44" s="41" t="b">
        <v>1</v>
      </c>
      <c r="G44" s="41" t="b">
        <v>1</v>
      </c>
      <c r="I44" s="17">
        <v>0.5</v>
      </c>
      <c r="J44" t="b">
        <v>1</v>
      </c>
      <c r="K44" t="b">
        <v>1</v>
      </c>
      <c r="L44" t="b">
        <v>0</v>
      </c>
    </row>
    <row r="45" spans="1:12" x14ac:dyDescent="0.25">
      <c r="A45" s="37" t="s">
        <v>33</v>
      </c>
      <c r="B45" s="122" t="s">
        <v>394</v>
      </c>
      <c r="C45" t="s">
        <v>352</v>
      </c>
      <c r="D45">
        <v>25</v>
      </c>
      <c r="E45" t="s">
        <v>4021</v>
      </c>
      <c r="F45" s="41" t="b">
        <v>1</v>
      </c>
      <c r="G45" s="41" t="b">
        <v>0</v>
      </c>
      <c r="J45" t="b">
        <v>0</v>
      </c>
      <c r="K45" t="b">
        <v>0</v>
      </c>
      <c r="L45" t="b">
        <v>0</v>
      </c>
    </row>
    <row r="46" spans="1:12" x14ac:dyDescent="0.25">
      <c r="A46" s="37" t="s">
        <v>34</v>
      </c>
      <c r="B46" s="122" t="s">
        <v>395</v>
      </c>
      <c r="C46" t="s">
        <v>352</v>
      </c>
      <c r="D46">
        <v>26</v>
      </c>
      <c r="E46" t="s">
        <v>4021</v>
      </c>
      <c r="F46" s="41" t="b">
        <v>1</v>
      </c>
      <c r="G46" s="41" t="b">
        <v>1</v>
      </c>
      <c r="I46" s="17">
        <v>0.5</v>
      </c>
      <c r="J46" t="b">
        <v>1</v>
      </c>
      <c r="K46" t="b">
        <v>1</v>
      </c>
      <c r="L46" t="b">
        <v>0</v>
      </c>
    </row>
    <row r="47" spans="1:12" x14ac:dyDescent="0.25">
      <c r="A47" s="37" t="s">
        <v>35</v>
      </c>
      <c r="B47" s="122" t="s">
        <v>396</v>
      </c>
      <c r="C47" t="s">
        <v>352</v>
      </c>
      <c r="D47">
        <v>26</v>
      </c>
      <c r="E47" t="s">
        <v>4021</v>
      </c>
      <c r="F47" s="41" t="b">
        <v>1</v>
      </c>
      <c r="G47" s="41" t="b">
        <v>0</v>
      </c>
      <c r="J47" t="b">
        <v>0</v>
      </c>
      <c r="K47" t="b">
        <v>0</v>
      </c>
      <c r="L47" t="b">
        <v>0</v>
      </c>
    </row>
    <row r="48" spans="1:12" x14ac:dyDescent="0.25">
      <c r="A48" s="37" t="s">
        <v>52</v>
      </c>
      <c r="B48" s="122" t="s">
        <v>397</v>
      </c>
      <c r="C48" t="s">
        <v>352</v>
      </c>
      <c r="D48">
        <v>27</v>
      </c>
      <c r="E48" t="s">
        <v>4021</v>
      </c>
      <c r="F48" s="41" t="b">
        <v>1</v>
      </c>
      <c r="G48" s="41" t="b">
        <v>1</v>
      </c>
      <c r="I48" s="17">
        <v>0.5</v>
      </c>
      <c r="J48" t="b">
        <v>1</v>
      </c>
      <c r="K48" t="b">
        <v>1</v>
      </c>
      <c r="L48" t="b">
        <v>0</v>
      </c>
    </row>
    <row r="49" spans="1:12" x14ac:dyDescent="0.25">
      <c r="A49" s="37" t="s">
        <v>53</v>
      </c>
      <c r="B49" s="122" t="s">
        <v>398</v>
      </c>
      <c r="C49" t="s">
        <v>352</v>
      </c>
      <c r="D49">
        <v>27</v>
      </c>
      <c r="E49" t="s">
        <v>4021</v>
      </c>
      <c r="F49" s="41" t="b">
        <v>1</v>
      </c>
      <c r="G49" s="41" t="b">
        <v>0</v>
      </c>
      <c r="J49" t="b">
        <v>0</v>
      </c>
      <c r="K49" t="b">
        <v>0</v>
      </c>
      <c r="L49" t="b">
        <v>0</v>
      </c>
    </row>
    <row r="50" spans="1:12" x14ac:dyDescent="0.25">
      <c r="A50" s="37" t="s">
        <v>224</v>
      </c>
      <c r="B50" s="122" t="s">
        <v>399</v>
      </c>
      <c r="C50" t="s">
        <v>352</v>
      </c>
      <c r="D50">
        <v>28</v>
      </c>
      <c r="E50" t="s">
        <v>4021</v>
      </c>
      <c r="F50" s="41" t="b">
        <v>1</v>
      </c>
      <c r="G50" s="41" t="b">
        <v>1</v>
      </c>
      <c r="I50" s="17">
        <v>0.5</v>
      </c>
      <c r="J50" t="b">
        <v>1</v>
      </c>
      <c r="K50" t="b">
        <v>1</v>
      </c>
      <c r="L50" t="b">
        <v>0</v>
      </c>
    </row>
    <row r="51" spans="1:12" x14ac:dyDescent="0.25">
      <c r="A51" s="37" t="s">
        <v>223</v>
      </c>
      <c r="B51" s="122" t="s">
        <v>400</v>
      </c>
      <c r="C51" t="s">
        <v>352</v>
      </c>
      <c r="D51">
        <v>28</v>
      </c>
      <c r="E51" t="s">
        <v>4021</v>
      </c>
      <c r="F51" s="41" t="b">
        <v>1</v>
      </c>
      <c r="G51" s="41" t="b">
        <v>0</v>
      </c>
      <c r="J51" t="b">
        <v>0</v>
      </c>
      <c r="K51" t="b">
        <v>0</v>
      </c>
      <c r="L51" t="b">
        <v>0</v>
      </c>
    </row>
    <row r="52" spans="1:12" x14ac:dyDescent="0.25">
      <c r="A52" s="37" t="s">
        <v>36</v>
      </c>
      <c r="B52" s="122" t="s">
        <v>291</v>
      </c>
      <c r="C52" t="s">
        <v>357</v>
      </c>
      <c r="D52">
        <v>29</v>
      </c>
      <c r="E52" t="s">
        <v>4020</v>
      </c>
      <c r="F52" s="41" t="b">
        <v>0</v>
      </c>
      <c r="G52" s="41" t="b">
        <v>0</v>
      </c>
      <c r="J52" t="b">
        <v>0</v>
      </c>
      <c r="K52" t="b">
        <v>0</v>
      </c>
      <c r="L52" t="b">
        <v>0</v>
      </c>
    </row>
    <row r="53" spans="1:12" x14ac:dyDescent="0.25">
      <c r="A53" s="37" t="s">
        <v>57</v>
      </c>
      <c r="B53" s="122" t="s">
        <v>401</v>
      </c>
      <c r="C53" t="s">
        <v>332</v>
      </c>
      <c r="D53">
        <v>30</v>
      </c>
      <c r="E53" t="s">
        <v>4020</v>
      </c>
      <c r="F53" s="41" t="b">
        <v>1</v>
      </c>
      <c r="G53" s="41" t="b">
        <v>1</v>
      </c>
      <c r="H53">
        <v>1</v>
      </c>
      <c r="J53" t="b">
        <v>0</v>
      </c>
      <c r="K53" t="b">
        <v>0</v>
      </c>
      <c r="L53" t="b">
        <v>0</v>
      </c>
    </row>
    <row r="54" spans="1:12" x14ac:dyDescent="0.25">
      <c r="A54" s="37" t="s">
        <v>58</v>
      </c>
      <c r="B54" s="122" t="s">
        <v>402</v>
      </c>
      <c r="C54" t="s">
        <v>332</v>
      </c>
      <c r="D54">
        <v>30</v>
      </c>
      <c r="E54" t="s">
        <v>4020</v>
      </c>
      <c r="F54" s="41" t="b">
        <v>1</v>
      </c>
      <c r="G54" s="41" t="b">
        <v>1</v>
      </c>
      <c r="H54">
        <v>1</v>
      </c>
      <c r="J54" t="b">
        <v>1</v>
      </c>
      <c r="K54" t="b">
        <v>1</v>
      </c>
      <c r="L54" t="b">
        <v>0</v>
      </c>
    </row>
    <row r="55" spans="1:12" x14ac:dyDescent="0.25">
      <c r="A55" s="37" t="s">
        <v>59</v>
      </c>
      <c r="B55" s="122" t="s">
        <v>403</v>
      </c>
      <c r="C55" t="s">
        <v>332</v>
      </c>
      <c r="D55">
        <v>30</v>
      </c>
      <c r="E55" t="s">
        <v>4020</v>
      </c>
      <c r="F55" s="41" t="b">
        <v>1</v>
      </c>
      <c r="G55" s="41" t="b">
        <v>1</v>
      </c>
      <c r="H55">
        <v>1</v>
      </c>
      <c r="J55" t="b">
        <v>1</v>
      </c>
      <c r="K55" t="b">
        <v>1</v>
      </c>
      <c r="L55" t="b">
        <v>0</v>
      </c>
    </row>
    <row r="56" spans="1:12" x14ac:dyDescent="0.25">
      <c r="A56" s="37" t="s">
        <v>61</v>
      </c>
      <c r="B56" s="122" t="s">
        <v>404</v>
      </c>
      <c r="C56" t="s">
        <v>332</v>
      </c>
      <c r="D56">
        <v>30</v>
      </c>
      <c r="E56" t="s">
        <v>4020</v>
      </c>
      <c r="F56" s="41" t="b">
        <v>1</v>
      </c>
      <c r="G56" s="41" t="b">
        <v>1</v>
      </c>
      <c r="H56">
        <v>1</v>
      </c>
      <c r="J56" t="b">
        <v>1</v>
      </c>
      <c r="K56" t="b">
        <v>1</v>
      </c>
      <c r="L56" t="b">
        <v>0</v>
      </c>
    </row>
    <row r="57" spans="1:12" x14ac:dyDescent="0.25">
      <c r="A57" s="37" t="s">
        <v>62</v>
      </c>
      <c r="B57" s="122" t="s">
        <v>405</v>
      </c>
      <c r="C57" t="s">
        <v>332</v>
      </c>
      <c r="D57">
        <v>30</v>
      </c>
      <c r="E57" t="s">
        <v>4020</v>
      </c>
      <c r="F57" s="41" t="b">
        <v>1</v>
      </c>
      <c r="G57" s="41" t="b">
        <v>1</v>
      </c>
      <c r="H57">
        <v>1</v>
      </c>
      <c r="J57" t="b">
        <v>1</v>
      </c>
      <c r="K57" t="b">
        <v>1</v>
      </c>
      <c r="L57" t="b">
        <v>0</v>
      </c>
    </row>
    <row r="58" spans="1:12" x14ac:dyDescent="0.25">
      <c r="A58" s="37" t="s">
        <v>63</v>
      </c>
      <c r="B58" s="122" t="s">
        <v>406</v>
      </c>
      <c r="C58" t="s">
        <v>332</v>
      </c>
      <c r="D58">
        <v>30</v>
      </c>
      <c r="E58" t="s">
        <v>4020</v>
      </c>
      <c r="F58" s="41" t="b">
        <v>1</v>
      </c>
      <c r="G58" s="41" t="b">
        <v>1</v>
      </c>
      <c r="H58">
        <v>1</v>
      </c>
      <c r="J58" t="b">
        <v>1</v>
      </c>
      <c r="K58" t="b">
        <v>1</v>
      </c>
      <c r="L58" t="b">
        <v>0</v>
      </c>
    </row>
    <row r="59" spans="1:12" x14ac:dyDescent="0.25">
      <c r="A59" s="37" t="s">
        <v>56</v>
      </c>
      <c r="B59" s="122" t="s">
        <v>407</v>
      </c>
      <c r="C59" t="s">
        <v>332</v>
      </c>
      <c r="D59">
        <v>31</v>
      </c>
      <c r="E59" t="s">
        <v>4020</v>
      </c>
      <c r="F59" s="41" t="b">
        <v>1</v>
      </c>
      <c r="G59" s="41" t="b">
        <v>1</v>
      </c>
      <c r="H59">
        <v>1</v>
      </c>
      <c r="J59" t="b">
        <v>0</v>
      </c>
      <c r="K59" t="b">
        <v>0</v>
      </c>
      <c r="L59" t="b">
        <v>0</v>
      </c>
    </row>
    <row r="60" spans="1:12" x14ac:dyDescent="0.25">
      <c r="A60" s="37" t="s">
        <v>55</v>
      </c>
      <c r="B60" s="122" t="s">
        <v>408</v>
      </c>
      <c r="C60" t="s">
        <v>332</v>
      </c>
      <c r="D60">
        <v>31</v>
      </c>
      <c r="E60" t="s">
        <v>4020</v>
      </c>
      <c r="F60" s="41" t="b">
        <v>1</v>
      </c>
      <c r="G60" s="41" t="b">
        <v>1</v>
      </c>
      <c r="H60">
        <v>1</v>
      </c>
      <c r="J60" t="b">
        <v>1</v>
      </c>
      <c r="K60" t="b">
        <v>1</v>
      </c>
      <c r="L60" t="b">
        <v>0</v>
      </c>
    </row>
    <row r="61" spans="1:12" x14ac:dyDescent="0.25">
      <c r="A61" s="37" t="s">
        <v>54</v>
      </c>
      <c r="B61" s="122" t="s">
        <v>409</v>
      </c>
      <c r="C61" t="s">
        <v>332</v>
      </c>
      <c r="D61">
        <v>31</v>
      </c>
      <c r="E61" t="s">
        <v>4020</v>
      </c>
      <c r="F61" s="41" t="b">
        <v>1</v>
      </c>
      <c r="G61" s="41" t="b">
        <v>1</v>
      </c>
      <c r="H61">
        <v>1</v>
      </c>
      <c r="J61" t="b">
        <v>1</v>
      </c>
      <c r="K61" t="b">
        <v>1</v>
      </c>
      <c r="L61" t="b">
        <v>0</v>
      </c>
    </row>
    <row r="62" spans="1:12" x14ac:dyDescent="0.25">
      <c r="A62" s="37" t="s">
        <v>65</v>
      </c>
      <c r="B62" s="122" t="s">
        <v>410</v>
      </c>
      <c r="C62" t="s">
        <v>350</v>
      </c>
      <c r="D62">
        <v>32</v>
      </c>
      <c r="E62" t="s">
        <v>4020</v>
      </c>
      <c r="F62" s="41" t="b">
        <v>1</v>
      </c>
      <c r="G62" s="41" t="b">
        <v>1</v>
      </c>
      <c r="I62" s="17" t="s">
        <v>4022</v>
      </c>
      <c r="J62" t="b">
        <v>1</v>
      </c>
      <c r="K62" t="b">
        <v>1</v>
      </c>
      <c r="L62" t="b">
        <v>1</v>
      </c>
    </row>
    <row r="63" spans="1:12" x14ac:dyDescent="0.25">
      <c r="A63" s="37" t="s">
        <v>66</v>
      </c>
      <c r="B63" s="122" t="s">
        <v>411</v>
      </c>
      <c r="C63" t="s">
        <v>350</v>
      </c>
      <c r="D63">
        <v>33</v>
      </c>
      <c r="E63" t="s">
        <v>4020</v>
      </c>
      <c r="F63" s="41" t="b">
        <v>1</v>
      </c>
      <c r="G63" s="41" t="b">
        <v>1</v>
      </c>
      <c r="I63" s="17" t="s">
        <v>4022</v>
      </c>
      <c r="J63" t="b">
        <v>1</v>
      </c>
      <c r="K63" t="b">
        <v>1</v>
      </c>
      <c r="L63" t="b">
        <v>1</v>
      </c>
    </row>
    <row r="64" spans="1:12" x14ac:dyDescent="0.25">
      <c r="A64" s="37" t="s">
        <v>67</v>
      </c>
      <c r="B64" s="122" t="s">
        <v>412</v>
      </c>
      <c r="C64" t="s">
        <v>350</v>
      </c>
      <c r="D64">
        <v>34</v>
      </c>
      <c r="E64" t="s">
        <v>4022</v>
      </c>
      <c r="F64" s="41" t="b">
        <v>1</v>
      </c>
      <c r="G64" s="41" t="b">
        <v>1</v>
      </c>
      <c r="I64" s="17" t="s">
        <v>4022</v>
      </c>
      <c r="J64" t="b">
        <v>1</v>
      </c>
      <c r="K64" t="b">
        <v>1</v>
      </c>
      <c r="L64" t="b">
        <v>1</v>
      </c>
    </row>
    <row r="65" spans="1:12" x14ac:dyDescent="0.25">
      <c r="A65" s="4" t="s">
        <v>68</v>
      </c>
      <c r="B65" s="117" t="s">
        <v>413</v>
      </c>
      <c r="C65" t="s">
        <v>332</v>
      </c>
      <c r="D65">
        <v>35</v>
      </c>
      <c r="E65" t="s">
        <v>4020</v>
      </c>
      <c r="F65" s="41" t="b">
        <v>1</v>
      </c>
      <c r="G65" s="41" t="b">
        <v>1</v>
      </c>
      <c r="H65">
        <v>1</v>
      </c>
      <c r="J65" t="b">
        <v>1</v>
      </c>
      <c r="K65" t="b">
        <v>1</v>
      </c>
      <c r="L65" t="b">
        <v>0</v>
      </c>
    </row>
    <row r="66" spans="1:12" x14ac:dyDescent="0.25">
      <c r="A66" s="4" t="s">
        <v>231</v>
      </c>
      <c r="B66" s="117" t="s">
        <v>414</v>
      </c>
      <c r="C66" t="s">
        <v>332</v>
      </c>
      <c r="D66">
        <v>35</v>
      </c>
      <c r="E66" t="s">
        <v>4020</v>
      </c>
      <c r="F66" s="41" t="b">
        <v>1</v>
      </c>
      <c r="G66" s="41" t="b">
        <v>1</v>
      </c>
      <c r="H66">
        <v>1</v>
      </c>
      <c r="J66" t="b">
        <v>1</v>
      </c>
      <c r="K66" t="b">
        <v>1</v>
      </c>
      <c r="L66" t="b">
        <v>0</v>
      </c>
    </row>
    <row r="67" spans="1:12" x14ac:dyDescent="0.25">
      <c r="A67" s="4" t="s">
        <v>262</v>
      </c>
      <c r="B67" s="117" t="s">
        <v>415</v>
      </c>
      <c r="C67" t="s">
        <v>332</v>
      </c>
      <c r="D67">
        <v>35</v>
      </c>
      <c r="E67" t="s">
        <v>4020</v>
      </c>
      <c r="F67" s="41" t="b">
        <v>1</v>
      </c>
      <c r="G67" s="41" t="b">
        <v>1</v>
      </c>
      <c r="H67">
        <v>1</v>
      </c>
      <c r="J67" t="b">
        <v>1</v>
      </c>
      <c r="K67" t="b">
        <v>1</v>
      </c>
      <c r="L67" t="b">
        <v>0</v>
      </c>
    </row>
    <row r="68" spans="1:12" x14ac:dyDescent="0.25">
      <c r="A68" s="4" t="s">
        <v>151</v>
      </c>
      <c r="B68" s="117" t="s">
        <v>416</v>
      </c>
      <c r="C68" t="s">
        <v>332</v>
      </c>
      <c r="D68">
        <v>35</v>
      </c>
      <c r="E68" t="s">
        <v>4020</v>
      </c>
      <c r="F68" s="41" t="b">
        <v>1</v>
      </c>
      <c r="G68" s="41" t="b">
        <v>1</v>
      </c>
      <c r="H68">
        <v>1</v>
      </c>
      <c r="J68" t="b">
        <v>1</v>
      </c>
      <c r="K68" t="b">
        <v>1</v>
      </c>
      <c r="L68" t="b">
        <v>0</v>
      </c>
    </row>
    <row r="69" spans="1:12" x14ac:dyDescent="0.25">
      <c r="A69" s="4" t="s">
        <v>123</v>
      </c>
      <c r="B69" s="117" t="s">
        <v>417</v>
      </c>
      <c r="C69" t="s">
        <v>332</v>
      </c>
      <c r="D69">
        <v>35</v>
      </c>
      <c r="E69" t="s">
        <v>4020</v>
      </c>
      <c r="F69" s="41" t="b">
        <v>1</v>
      </c>
      <c r="G69" s="41" t="b">
        <v>1</v>
      </c>
      <c r="H69">
        <v>1</v>
      </c>
      <c r="J69" t="b">
        <v>1</v>
      </c>
      <c r="K69" t="b">
        <v>1</v>
      </c>
      <c r="L69" t="b">
        <v>0</v>
      </c>
    </row>
    <row r="70" spans="1:12" x14ac:dyDescent="0.25">
      <c r="A70" s="4" t="s">
        <v>133</v>
      </c>
      <c r="B70" s="117" t="s">
        <v>418</v>
      </c>
      <c r="C70" t="s">
        <v>332</v>
      </c>
      <c r="D70">
        <v>35</v>
      </c>
      <c r="E70" t="s">
        <v>4020</v>
      </c>
      <c r="F70" s="41" t="b">
        <v>1</v>
      </c>
      <c r="G70" s="41" t="b">
        <v>1</v>
      </c>
      <c r="H70">
        <v>1</v>
      </c>
      <c r="J70" t="b">
        <v>1</v>
      </c>
      <c r="K70" t="b">
        <v>1</v>
      </c>
      <c r="L70" t="b">
        <v>0</v>
      </c>
    </row>
    <row r="71" spans="1:12" x14ac:dyDescent="0.25">
      <c r="A71" s="4" t="s">
        <v>132</v>
      </c>
      <c r="B71" s="117" t="s">
        <v>419</v>
      </c>
      <c r="C71" t="s">
        <v>332</v>
      </c>
      <c r="D71">
        <v>35</v>
      </c>
      <c r="E71" t="s">
        <v>4020</v>
      </c>
      <c r="F71" s="41" t="b">
        <v>1</v>
      </c>
      <c r="G71" s="41" t="b">
        <v>1</v>
      </c>
      <c r="H71">
        <v>1</v>
      </c>
      <c r="J71" t="b">
        <v>1</v>
      </c>
      <c r="K71" t="b">
        <v>1</v>
      </c>
      <c r="L71" t="b">
        <v>0</v>
      </c>
    </row>
    <row r="72" spans="1:12" x14ac:dyDescent="0.25">
      <c r="A72" s="4" t="s">
        <v>69</v>
      </c>
      <c r="B72" s="117" t="s">
        <v>420</v>
      </c>
      <c r="C72" t="s">
        <v>332</v>
      </c>
      <c r="D72">
        <v>35</v>
      </c>
      <c r="E72" t="s">
        <v>4020</v>
      </c>
      <c r="F72" s="41" t="b">
        <v>1</v>
      </c>
      <c r="G72" s="41" t="b">
        <v>1</v>
      </c>
      <c r="H72">
        <v>1</v>
      </c>
      <c r="J72" t="b">
        <v>0</v>
      </c>
      <c r="K72" t="b">
        <v>0</v>
      </c>
      <c r="L72" t="b">
        <v>0</v>
      </c>
    </row>
    <row r="73" spans="1:12" x14ac:dyDescent="0.25">
      <c r="A73" s="4" t="s">
        <v>70</v>
      </c>
      <c r="B73" s="117" t="s">
        <v>421</v>
      </c>
      <c r="C73" t="s">
        <v>332</v>
      </c>
      <c r="D73">
        <v>36</v>
      </c>
      <c r="E73" t="s">
        <v>4020</v>
      </c>
      <c r="F73" s="41" t="b">
        <v>1</v>
      </c>
      <c r="G73" s="41" t="b">
        <v>1</v>
      </c>
      <c r="H73">
        <v>1</v>
      </c>
      <c r="J73" t="b">
        <v>1</v>
      </c>
      <c r="K73" t="b">
        <v>1</v>
      </c>
      <c r="L73" t="b">
        <v>0</v>
      </c>
    </row>
    <row r="74" spans="1:12" x14ac:dyDescent="0.25">
      <c r="A74" s="4" t="s">
        <v>71</v>
      </c>
      <c r="B74" s="117" t="s">
        <v>422</v>
      </c>
      <c r="C74" t="s">
        <v>332</v>
      </c>
      <c r="D74">
        <v>36</v>
      </c>
      <c r="E74" t="s">
        <v>4020</v>
      </c>
      <c r="F74" s="41" t="b">
        <v>1</v>
      </c>
      <c r="G74" s="41" t="b">
        <v>1</v>
      </c>
      <c r="H74">
        <v>1</v>
      </c>
      <c r="J74" t="b">
        <v>1</v>
      </c>
      <c r="K74" t="b">
        <v>1</v>
      </c>
      <c r="L74" t="b">
        <v>0</v>
      </c>
    </row>
    <row r="75" spans="1:12" x14ac:dyDescent="0.25">
      <c r="A75" s="4" t="s">
        <v>117</v>
      </c>
      <c r="B75" s="117" t="s">
        <v>423</v>
      </c>
      <c r="C75" t="s">
        <v>332</v>
      </c>
      <c r="D75">
        <v>36</v>
      </c>
      <c r="E75" t="s">
        <v>4020</v>
      </c>
      <c r="F75" s="41" t="b">
        <v>1</v>
      </c>
      <c r="G75" s="41" t="b">
        <v>1</v>
      </c>
      <c r="H75">
        <v>1</v>
      </c>
      <c r="J75" t="b">
        <v>1</v>
      </c>
      <c r="K75" t="b">
        <v>1</v>
      </c>
      <c r="L75" t="b">
        <v>0</v>
      </c>
    </row>
    <row r="76" spans="1:12" x14ac:dyDescent="0.25">
      <c r="A76" s="4" t="s">
        <v>118</v>
      </c>
      <c r="B76" s="117" t="s">
        <v>424</v>
      </c>
      <c r="C76" t="s">
        <v>332</v>
      </c>
      <c r="D76">
        <v>36</v>
      </c>
      <c r="E76" t="s">
        <v>4020</v>
      </c>
      <c r="F76" s="41" t="b">
        <v>1</v>
      </c>
      <c r="G76" s="41" t="b">
        <v>1</v>
      </c>
      <c r="H76">
        <v>1</v>
      </c>
      <c r="J76" t="b">
        <v>0</v>
      </c>
      <c r="K76" t="b">
        <v>0</v>
      </c>
      <c r="L76" t="b">
        <v>0</v>
      </c>
    </row>
    <row r="77" spans="1:12" x14ac:dyDescent="0.25">
      <c r="A77" s="4" t="s">
        <v>126</v>
      </c>
      <c r="B77" s="117" t="s">
        <v>425</v>
      </c>
      <c r="C77" t="s">
        <v>349</v>
      </c>
      <c r="D77">
        <v>37</v>
      </c>
      <c r="E77" t="s">
        <v>4020</v>
      </c>
      <c r="F77" s="41" t="b">
        <v>1</v>
      </c>
      <c r="G77" s="41" t="b">
        <v>1</v>
      </c>
      <c r="H77">
        <v>1</v>
      </c>
      <c r="J77" t="b">
        <v>0</v>
      </c>
      <c r="K77" t="b">
        <v>0</v>
      </c>
      <c r="L77" t="b">
        <v>0</v>
      </c>
    </row>
    <row r="78" spans="1:12" x14ac:dyDescent="0.25">
      <c r="A78" s="4" t="s">
        <v>136</v>
      </c>
      <c r="B78" s="117" t="s">
        <v>426</v>
      </c>
      <c r="C78" t="s">
        <v>349</v>
      </c>
      <c r="D78">
        <v>37</v>
      </c>
      <c r="E78" t="s">
        <v>4020</v>
      </c>
      <c r="F78" s="41" t="b">
        <v>1</v>
      </c>
      <c r="G78" s="41" t="b">
        <v>1</v>
      </c>
      <c r="H78">
        <v>1</v>
      </c>
      <c r="J78" t="b">
        <v>0</v>
      </c>
      <c r="K78" t="b">
        <v>0</v>
      </c>
      <c r="L78" t="b">
        <v>0</v>
      </c>
    </row>
    <row r="79" spans="1:12" x14ac:dyDescent="0.25">
      <c r="A79" s="4" t="s">
        <v>152</v>
      </c>
      <c r="B79" s="117" t="s">
        <v>427</v>
      </c>
      <c r="C79" t="s">
        <v>349</v>
      </c>
      <c r="D79">
        <v>37</v>
      </c>
      <c r="E79" t="s">
        <v>4020</v>
      </c>
      <c r="F79" s="41" t="b">
        <v>1</v>
      </c>
      <c r="G79" s="41" t="b">
        <v>1</v>
      </c>
      <c r="H79">
        <v>1</v>
      </c>
      <c r="J79" t="b">
        <v>0</v>
      </c>
      <c r="K79" t="b">
        <v>0</v>
      </c>
      <c r="L79" t="b">
        <v>0</v>
      </c>
    </row>
    <row r="80" spans="1:12" x14ac:dyDescent="0.25">
      <c r="A80" s="4" t="s">
        <v>479</v>
      </c>
      <c r="B80" s="117" t="s">
        <v>428</v>
      </c>
      <c r="C80" t="s">
        <v>349</v>
      </c>
      <c r="D80">
        <v>37</v>
      </c>
      <c r="E80" t="s">
        <v>4020</v>
      </c>
      <c r="F80" s="41" t="b">
        <v>1</v>
      </c>
      <c r="G80" s="41" t="b">
        <v>1</v>
      </c>
      <c r="H80">
        <v>1</v>
      </c>
      <c r="J80" t="b">
        <v>0</v>
      </c>
      <c r="K80" t="b">
        <v>0</v>
      </c>
      <c r="L80" t="b">
        <v>0</v>
      </c>
    </row>
    <row r="81" spans="1:12" x14ac:dyDescent="0.25">
      <c r="A81" s="4" t="s">
        <v>127</v>
      </c>
      <c r="B81" s="117" t="s">
        <v>482</v>
      </c>
      <c r="C81" t="s">
        <v>349</v>
      </c>
      <c r="D81">
        <v>37</v>
      </c>
      <c r="E81" t="s">
        <v>4020</v>
      </c>
      <c r="F81" s="41" t="b">
        <v>1</v>
      </c>
      <c r="G81" s="41" t="b">
        <v>1</v>
      </c>
      <c r="H81">
        <v>1</v>
      </c>
      <c r="J81" t="b">
        <v>0</v>
      </c>
      <c r="K81" t="b">
        <v>0</v>
      </c>
      <c r="L81" t="b">
        <v>0</v>
      </c>
    </row>
    <row r="82" spans="1:12" x14ac:dyDescent="0.25">
      <c r="A82" s="4" t="s">
        <v>72</v>
      </c>
      <c r="B82" s="117" t="s">
        <v>429</v>
      </c>
      <c r="C82" t="s">
        <v>349</v>
      </c>
      <c r="D82">
        <v>38</v>
      </c>
      <c r="E82" t="s">
        <v>4020</v>
      </c>
      <c r="F82" s="41" t="b">
        <v>1</v>
      </c>
      <c r="G82" s="41" t="b">
        <v>1</v>
      </c>
      <c r="H82">
        <v>1</v>
      </c>
      <c r="J82" t="b">
        <v>1</v>
      </c>
      <c r="K82" t="b">
        <v>1</v>
      </c>
      <c r="L82" t="b">
        <v>0</v>
      </c>
    </row>
    <row r="83" spans="1:12" x14ac:dyDescent="0.25">
      <c r="A83" s="4" t="s">
        <v>73</v>
      </c>
      <c r="B83" s="117" t="s">
        <v>430</v>
      </c>
      <c r="C83" t="s">
        <v>349</v>
      </c>
      <c r="D83">
        <v>38</v>
      </c>
      <c r="E83" t="s">
        <v>4020</v>
      </c>
      <c r="F83" s="41" t="b">
        <v>1</v>
      </c>
      <c r="G83" s="41" t="b">
        <v>1</v>
      </c>
      <c r="H83">
        <v>1</v>
      </c>
      <c r="J83" t="b">
        <v>1</v>
      </c>
      <c r="K83" t="b">
        <v>1</v>
      </c>
      <c r="L83" t="b">
        <v>0</v>
      </c>
    </row>
    <row r="84" spans="1:12" x14ac:dyDescent="0.25">
      <c r="A84" s="4" t="s">
        <v>74</v>
      </c>
      <c r="B84" s="117" t="s">
        <v>431</v>
      </c>
      <c r="C84" t="s">
        <v>349</v>
      </c>
      <c r="D84">
        <v>38</v>
      </c>
      <c r="E84" t="s">
        <v>4020</v>
      </c>
      <c r="F84" s="41" t="b">
        <v>1</v>
      </c>
      <c r="G84" s="41" t="b">
        <v>1</v>
      </c>
      <c r="H84">
        <v>1</v>
      </c>
      <c r="J84" t="b">
        <v>1</v>
      </c>
      <c r="K84" t="b">
        <v>1</v>
      </c>
      <c r="L84" t="b">
        <v>0</v>
      </c>
    </row>
    <row r="85" spans="1:12" x14ac:dyDescent="0.25">
      <c r="A85" s="4" t="s">
        <v>102</v>
      </c>
      <c r="B85" s="117" t="s">
        <v>432</v>
      </c>
      <c r="C85" t="s">
        <v>349</v>
      </c>
      <c r="D85">
        <v>38</v>
      </c>
      <c r="E85" t="s">
        <v>4020</v>
      </c>
      <c r="F85" s="41" t="b">
        <v>1</v>
      </c>
      <c r="G85" s="41" t="b">
        <v>1</v>
      </c>
      <c r="H85">
        <v>1</v>
      </c>
      <c r="J85" t="b">
        <v>1</v>
      </c>
      <c r="K85" t="b">
        <v>1</v>
      </c>
      <c r="L85" t="b">
        <v>0</v>
      </c>
    </row>
    <row r="86" spans="1:12" x14ac:dyDescent="0.25">
      <c r="A86" s="4" t="s">
        <v>75</v>
      </c>
      <c r="B86" s="117" t="s">
        <v>433</v>
      </c>
      <c r="C86" t="s">
        <v>349</v>
      </c>
      <c r="D86">
        <v>38</v>
      </c>
      <c r="E86" t="s">
        <v>4020</v>
      </c>
      <c r="F86" s="41" t="b">
        <v>1</v>
      </c>
      <c r="G86" s="41" t="b">
        <v>1</v>
      </c>
      <c r="H86">
        <v>1</v>
      </c>
      <c r="J86" t="b">
        <v>1</v>
      </c>
      <c r="K86" t="b">
        <v>1</v>
      </c>
      <c r="L86" t="b">
        <v>0</v>
      </c>
    </row>
    <row r="87" spans="1:12" x14ac:dyDescent="0.25">
      <c r="A87" s="4" t="s">
        <v>76</v>
      </c>
      <c r="B87" s="117" t="s">
        <v>434</v>
      </c>
      <c r="C87" t="s">
        <v>349</v>
      </c>
      <c r="D87">
        <v>38</v>
      </c>
      <c r="E87" t="s">
        <v>4020</v>
      </c>
      <c r="F87" s="41" t="b">
        <v>1</v>
      </c>
      <c r="G87" s="41" t="b">
        <v>1</v>
      </c>
      <c r="H87">
        <v>1</v>
      </c>
      <c r="J87" t="b">
        <v>1</v>
      </c>
      <c r="K87" t="b">
        <v>1</v>
      </c>
      <c r="L87" t="b">
        <v>0</v>
      </c>
    </row>
    <row r="88" spans="1:12" x14ac:dyDescent="0.25">
      <c r="A88" s="4" t="s">
        <v>77</v>
      </c>
      <c r="B88" s="117" t="s">
        <v>435</v>
      </c>
      <c r="C88" t="s">
        <v>349</v>
      </c>
      <c r="D88">
        <v>38</v>
      </c>
      <c r="E88" t="s">
        <v>4020</v>
      </c>
      <c r="F88" s="41" t="b">
        <v>1</v>
      </c>
      <c r="G88" s="41" t="b">
        <v>1</v>
      </c>
      <c r="H88">
        <v>1</v>
      </c>
      <c r="J88" t="b">
        <v>1</v>
      </c>
      <c r="K88" t="b">
        <v>1</v>
      </c>
      <c r="L88" t="b">
        <v>0</v>
      </c>
    </row>
    <row r="89" spans="1:12" x14ac:dyDescent="0.25">
      <c r="A89" s="4" t="s">
        <v>78</v>
      </c>
      <c r="B89" s="117" t="s">
        <v>436</v>
      </c>
      <c r="C89" t="s">
        <v>349</v>
      </c>
      <c r="D89">
        <v>38</v>
      </c>
      <c r="E89" t="s">
        <v>4020</v>
      </c>
      <c r="F89" s="41" t="b">
        <v>1</v>
      </c>
      <c r="G89" s="41" t="b">
        <v>1</v>
      </c>
      <c r="H89">
        <v>1</v>
      </c>
      <c r="J89" t="b">
        <v>1</v>
      </c>
      <c r="K89" t="b">
        <v>1</v>
      </c>
      <c r="L89" t="b">
        <v>0</v>
      </c>
    </row>
    <row r="90" spans="1:12" x14ac:dyDescent="0.25">
      <c r="A90" s="4" t="s">
        <v>80</v>
      </c>
      <c r="B90" s="117" t="s">
        <v>437</v>
      </c>
      <c r="C90" t="s">
        <v>349</v>
      </c>
      <c r="D90">
        <v>38</v>
      </c>
      <c r="E90" t="s">
        <v>4020</v>
      </c>
      <c r="F90" s="41" t="b">
        <v>1</v>
      </c>
      <c r="G90" s="41" t="b">
        <v>1</v>
      </c>
      <c r="H90">
        <v>1</v>
      </c>
      <c r="J90" t="b">
        <v>1</v>
      </c>
      <c r="K90" t="b">
        <v>1</v>
      </c>
      <c r="L90" t="b">
        <v>0</v>
      </c>
    </row>
    <row r="91" spans="1:12" x14ac:dyDescent="0.25">
      <c r="A91" s="4" t="s">
        <v>134</v>
      </c>
      <c r="B91" s="117" t="s">
        <v>438</v>
      </c>
      <c r="C91" t="s">
        <v>349</v>
      </c>
      <c r="D91">
        <v>38</v>
      </c>
      <c r="E91" t="s">
        <v>4020</v>
      </c>
      <c r="F91" s="41" t="b">
        <v>1</v>
      </c>
      <c r="G91" s="41" t="b">
        <v>1</v>
      </c>
      <c r="H91">
        <v>1</v>
      </c>
      <c r="J91" t="b">
        <v>1</v>
      </c>
      <c r="K91" t="b">
        <v>1</v>
      </c>
      <c r="L91" t="b">
        <v>0</v>
      </c>
    </row>
    <row r="92" spans="1:12" x14ac:dyDescent="0.25">
      <c r="A92" s="4" t="s">
        <v>79</v>
      </c>
      <c r="B92" s="117" t="s">
        <v>439</v>
      </c>
      <c r="C92" t="s">
        <v>349</v>
      </c>
      <c r="D92">
        <v>38</v>
      </c>
      <c r="E92" t="s">
        <v>4020</v>
      </c>
      <c r="F92" s="41" t="b">
        <v>1</v>
      </c>
      <c r="G92" s="41" t="b">
        <v>1</v>
      </c>
      <c r="H92">
        <v>1</v>
      </c>
      <c r="J92" t="b">
        <v>1</v>
      </c>
      <c r="K92" t="b">
        <v>1</v>
      </c>
      <c r="L92" t="b">
        <v>0</v>
      </c>
    </row>
    <row r="93" spans="1:12" x14ac:dyDescent="0.25">
      <c r="A93" s="43" t="s">
        <v>81</v>
      </c>
      <c r="B93" s="118" t="s">
        <v>440</v>
      </c>
      <c r="C93" t="s">
        <v>350</v>
      </c>
      <c r="D93">
        <v>39</v>
      </c>
      <c r="E93" t="s">
        <v>4020</v>
      </c>
      <c r="F93" s="41" t="b">
        <v>1</v>
      </c>
      <c r="G93" s="41" t="b">
        <v>1</v>
      </c>
      <c r="I93" s="17" t="s">
        <v>4022</v>
      </c>
      <c r="J93" t="b">
        <v>1</v>
      </c>
      <c r="K93" t="b">
        <v>1</v>
      </c>
      <c r="L93" t="b">
        <v>1</v>
      </c>
    </row>
    <row r="94" spans="1:12" x14ac:dyDescent="0.25">
      <c r="A94" s="43" t="s">
        <v>82</v>
      </c>
      <c r="B94" s="118" t="s">
        <v>441</v>
      </c>
      <c r="C94" t="s">
        <v>349</v>
      </c>
      <c r="D94">
        <v>40</v>
      </c>
      <c r="E94" t="s">
        <v>4020</v>
      </c>
      <c r="F94" s="41" t="b">
        <v>1</v>
      </c>
      <c r="G94" s="41" t="b">
        <v>1</v>
      </c>
      <c r="I94" s="17" t="s">
        <v>4022</v>
      </c>
      <c r="J94" t="b">
        <v>1</v>
      </c>
      <c r="K94" t="b">
        <v>1</v>
      </c>
      <c r="L94" t="b">
        <v>1</v>
      </c>
    </row>
    <row r="95" spans="1:12" x14ac:dyDescent="0.25">
      <c r="A95" s="43" t="s">
        <v>83</v>
      </c>
      <c r="B95" s="118" t="s">
        <v>442</v>
      </c>
      <c r="C95" t="s">
        <v>332</v>
      </c>
      <c r="D95">
        <v>41</v>
      </c>
      <c r="E95" t="s">
        <v>4020</v>
      </c>
      <c r="F95" s="41" t="b">
        <v>1</v>
      </c>
      <c r="G95" s="41" t="b">
        <v>1</v>
      </c>
      <c r="H95">
        <v>1</v>
      </c>
      <c r="J95" t="b">
        <v>1</v>
      </c>
      <c r="K95" t="b">
        <v>1</v>
      </c>
      <c r="L95" t="b">
        <v>0</v>
      </c>
    </row>
    <row r="96" spans="1:12" x14ac:dyDescent="0.25">
      <c r="A96" s="43" t="s">
        <v>353</v>
      </c>
      <c r="B96" s="118" t="s">
        <v>443</v>
      </c>
      <c r="C96" t="s">
        <v>332</v>
      </c>
      <c r="D96">
        <v>41</v>
      </c>
      <c r="E96" t="s">
        <v>4020</v>
      </c>
      <c r="F96" s="41" t="b">
        <v>1</v>
      </c>
      <c r="G96" s="41" t="b">
        <v>1</v>
      </c>
      <c r="H96">
        <v>1</v>
      </c>
      <c r="J96" t="b">
        <v>0</v>
      </c>
      <c r="K96" t="b">
        <v>0</v>
      </c>
      <c r="L96" t="b">
        <v>0</v>
      </c>
    </row>
    <row r="97" spans="1:12" x14ac:dyDescent="0.25">
      <c r="A97" s="43" t="s">
        <v>84</v>
      </c>
      <c r="B97" s="118" t="s">
        <v>444</v>
      </c>
      <c r="C97" t="s">
        <v>349</v>
      </c>
      <c r="D97">
        <v>42</v>
      </c>
      <c r="E97" t="s">
        <v>4020</v>
      </c>
      <c r="F97" s="41" t="b">
        <v>1</v>
      </c>
      <c r="G97" s="41" t="b">
        <v>1</v>
      </c>
      <c r="I97" s="17" t="s">
        <v>4022</v>
      </c>
      <c r="J97" t="b">
        <v>0</v>
      </c>
      <c r="K97" t="b">
        <v>0</v>
      </c>
      <c r="L97" t="b">
        <v>1</v>
      </c>
    </row>
    <row r="98" spans="1:12" x14ac:dyDescent="0.25">
      <c r="A98" s="123" t="s">
        <v>4008</v>
      </c>
      <c r="B98" s="125" t="s">
        <v>4009</v>
      </c>
      <c r="C98" t="s">
        <v>350</v>
      </c>
      <c r="D98">
        <v>43</v>
      </c>
      <c r="E98" t="s">
        <v>4030</v>
      </c>
      <c r="F98" s="41" t="b">
        <v>0</v>
      </c>
      <c r="G98" s="41" t="b">
        <v>0</v>
      </c>
      <c r="J98" t="b">
        <v>1</v>
      </c>
      <c r="K98" t="b">
        <v>1</v>
      </c>
      <c r="L98" t="b">
        <v>0</v>
      </c>
    </row>
    <row r="99" spans="1:12" x14ac:dyDescent="0.25">
      <c r="A99" s="124" t="s">
        <v>4010</v>
      </c>
      <c r="B99" s="125" t="s">
        <v>4011</v>
      </c>
      <c r="C99" t="s">
        <v>350</v>
      </c>
      <c r="D99">
        <v>44</v>
      </c>
      <c r="E99" t="s">
        <v>4030</v>
      </c>
      <c r="F99" s="41" t="b">
        <v>0</v>
      </c>
      <c r="G99" s="41" t="b">
        <v>0</v>
      </c>
      <c r="J99" t="b">
        <v>1</v>
      </c>
      <c r="K99" t="b">
        <v>1</v>
      </c>
      <c r="L99" t="b">
        <v>0</v>
      </c>
    </row>
    <row r="100" spans="1:12" x14ac:dyDescent="0.25">
      <c r="A100" s="124" t="s">
        <v>448</v>
      </c>
      <c r="B100" s="125" t="s">
        <v>451</v>
      </c>
      <c r="C100" t="s">
        <v>350</v>
      </c>
      <c r="D100">
        <v>45</v>
      </c>
      <c r="E100" t="s">
        <v>4030</v>
      </c>
      <c r="F100" s="41" t="b">
        <v>0</v>
      </c>
      <c r="G100" s="41" t="b">
        <v>0</v>
      </c>
      <c r="J100" t="b">
        <v>0</v>
      </c>
      <c r="K100" t="b">
        <v>0</v>
      </c>
      <c r="L100" t="b">
        <v>0</v>
      </c>
    </row>
    <row r="101" spans="1:12" x14ac:dyDescent="0.25">
      <c r="A101" s="124" t="s">
        <v>449</v>
      </c>
      <c r="B101" s="125" t="s">
        <v>452</v>
      </c>
      <c r="C101" t="s">
        <v>350</v>
      </c>
      <c r="D101">
        <v>46</v>
      </c>
      <c r="E101" t="s">
        <v>4030</v>
      </c>
      <c r="F101" s="41" t="b">
        <v>0</v>
      </c>
      <c r="G101" s="41" t="b">
        <v>1</v>
      </c>
      <c r="I101" s="17" t="s">
        <v>4022</v>
      </c>
      <c r="J101" t="b">
        <v>0</v>
      </c>
      <c r="K101" t="b">
        <v>0</v>
      </c>
      <c r="L101" t="b">
        <v>0</v>
      </c>
    </row>
    <row r="102" spans="1:12" x14ac:dyDescent="0.25">
      <c r="A102" s="124" t="s">
        <v>450</v>
      </c>
      <c r="B102" s="125" t="s">
        <v>453</v>
      </c>
      <c r="C102" t="s">
        <v>350</v>
      </c>
      <c r="D102">
        <v>47</v>
      </c>
      <c r="E102" t="s">
        <v>4030</v>
      </c>
      <c r="F102" s="41" t="b">
        <v>0</v>
      </c>
      <c r="G102" s="41" t="b">
        <v>0</v>
      </c>
      <c r="J102" t="b">
        <v>0</v>
      </c>
      <c r="K102" t="b">
        <v>0</v>
      </c>
      <c r="L102" t="b">
        <v>0</v>
      </c>
    </row>
  </sheetData>
  <conditionalFormatting sqref="A2:B4 A11:B12 A6:B9 A23:B92">
    <cfRule type="containsBlanks" dxfId="518" priority="11">
      <formula>LEN(TRIM(A2))=0</formula>
    </cfRule>
  </conditionalFormatting>
  <conditionalFormatting sqref="A10:B10">
    <cfRule type="containsBlanks" dxfId="517" priority="10">
      <formula>LEN(TRIM(A10))=0</formula>
    </cfRule>
  </conditionalFormatting>
  <conditionalFormatting sqref="A5:B5">
    <cfRule type="containsBlanks" dxfId="516" priority="9">
      <formula>LEN(TRIM(A5))=0</formula>
    </cfRule>
  </conditionalFormatting>
  <conditionalFormatting sqref="A13:B22">
    <cfRule type="containsBlanks" dxfId="515" priority="8">
      <formula>LEN(TRIM(A13))=0</formula>
    </cfRule>
  </conditionalFormatting>
  <conditionalFormatting sqref="A94:B97">
    <cfRule type="containsBlanks" dxfId="514" priority="4">
      <formula>LEN(TRIM(A94))=0</formula>
    </cfRule>
  </conditionalFormatting>
  <conditionalFormatting sqref="A98:A102">
    <cfRule type="containsBlanks" dxfId="513" priority="3">
      <formula>LEN(TRIM(A98))=0</formula>
    </cfRule>
  </conditionalFormatting>
  <conditionalFormatting sqref="A93">
    <cfRule type="containsBlanks" dxfId="512" priority="2">
      <formula>LEN(TRIM(A93))=0</formula>
    </cfRule>
  </conditionalFormatting>
  <conditionalFormatting sqref="B93">
    <cfRule type="containsBlanks" dxfId="511" priority="1">
      <formula>LEN(TRIM(B93))=0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24"/>
  <sheetViews>
    <sheetView workbookViewId="0">
      <pane ySplit="1" topLeftCell="A2" activePane="bottomLeft" state="frozen"/>
      <selection pane="bottomLeft" activeCell="A48" sqref="A48"/>
    </sheetView>
  </sheetViews>
  <sheetFormatPr defaultColWidth="15.85546875" defaultRowHeight="15" x14ac:dyDescent="0.25"/>
  <sheetData>
    <row r="1" spans="1:14" x14ac:dyDescent="0.25">
      <c r="A1" s="160" t="s">
        <v>36</v>
      </c>
      <c r="B1" s="160" t="s">
        <v>57</v>
      </c>
      <c r="C1" s="160" t="s">
        <v>58</v>
      </c>
      <c r="D1" s="160" t="s">
        <v>59</v>
      </c>
      <c r="E1" s="160" t="s">
        <v>60</v>
      </c>
      <c r="F1" s="160" t="s">
        <v>61</v>
      </c>
      <c r="G1" s="160" t="s">
        <v>62</v>
      </c>
      <c r="H1" s="160" t="s">
        <v>63</v>
      </c>
      <c r="I1" s="160" t="s">
        <v>56</v>
      </c>
      <c r="J1" s="160" t="s">
        <v>54</v>
      </c>
      <c r="K1" s="160" t="s">
        <v>55</v>
      </c>
      <c r="L1" s="161" t="s">
        <v>719</v>
      </c>
      <c r="M1" s="161" t="s">
        <v>66</v>
      </c>
    </row>
    <row r="2" spans="1:14" x14ac:dyDescent="0.25">
      <c r="A2" t="s">
        <v>580</v>
      </c>
      <c r="B2">
        <v>0</v>
      </c>
      <c r="C2">
        <v>0</v>
      </c>
      <c r="D2">
        <v>1</v>
      </c>
      <c r="E2">
        <v>0</v>
      </c>
      <c r="F2">
        <v>0</v>
      </c>
      <c r="G2">
        <v>0</v>
      </c>
      <c r="H2">
        <v>0</v>
      </c>
      <c r="I2">
        <v>0</v>
      </c>
      <c r="J2">
        <v>0</v>
      </c>
      <c r="K2">
        <v>1</v>
      </c>
      <c r="L2" s="163">
        <v>443.28</v>
      </c>
      <c r="M2" t="s">
        <v>675</v>
      </c>
      <c r="N2" s="162"/>
    </row>
    <row r="3" spans="1:14" x14ac:dyDescent="0.25">
      <c r="A3" t="s">
        <v>516</v>
      </c>
      <c r="B3">
        <v>0</v>
      </c>
      <c r="C3">
        <v>0</v>
      </c>
      <c r="D3">
        <v>0</v>
      </c>
      <c r="E3">
        <v>0</v>
      </c>
      <c r="F3">
        <v>1</v>
      </c>
      <c r="G3">
        <v>0</v>
      </c>
      <c r="H3">
        <v>0</v>
      </c>
      <c r="I3">
        <v>0</v>
      </c>
      <c r="J3">
        <v>0</v>
      </c>
      <c r="K3">
        <v>1</v>
      </c>
      <c r="L3" s="163">
        <v>324.48</v>
      </c>
      <c r="M3" t="s">
        <v>676</v>
      </c>
      <c r="N3" s="162"/>
    </row>
    <row r="4" spans="1:14" x14ac:dyDescent="0.25">
      <c r="A4" t="s">
        <v>553</v>
      </c>
      <c r="B4">
        <v>0</v>
      </c>
      <c r="C4">
        <v>0</v>
      </c>
      <c r="D4">
        <v>0</v>
      </c>
      <c r="E4">
        <v>1</v>
      </c>
      <c r="F4">
        <v>0</v>
      </c>
      <c r="G4">
        <v>0</v>
      </c>
      <c r="H4">
        <v>0</v>
      </c>
      <c r="I4">
        <v>1</v>
      </c>
      <c r="J4">
        <v>0</v>
      </c>
      <c r="K4">
        <v>0</v>
      </c>
      <c r="L4" s="164">
        <v>3290</v>
      </c>
      <c r="M4" t="s">
        <v>600</v>
      </c>
    </row>
    <row r="5" spans="1:14" x14ac:dyDescent="0.25">
      <c r="A5" t="s">
        <v>2</v>
      </c>
      <c r="B5">
        <v>1</v>
      </c>
      <c r="C5">
        <v>0</v>
      </c>
      <c r="D5">
        <v>0</v>
      </c>
      <c r="E5">
        <v>0</v>
      </c>
      <c r="F5">
        <v>0</v>
      </c>
      <c r="G5">
        <v>0</v>
      </c>
      <c r="H5">
        <v>0</v>
      </c>
      <c r="I5">
        <v>1</v>
      </c>
      <c r="J5">
        <v>0</v>
      </c>
      <c r="K5">
        <v>0</v>
      </c>
      <c r="L5" s="164">
        <v>30464</v>
      </c>
      <c r="M5" t="s">
        <v>601</v>
      </c>
    </row>
    <row r="6" spans="1:14" x14ac:dyDescent="0.25">
      <c r="A6" t="s">
        <v>477</v>
      </c>
      <c r="B6">
        <v>1</v>
      </c>
      <c r="C6">
        <v>0</v>
      </c>
      <c r="D6">
        <v>0</v>
      </c>
      <c r="E6">
        <v>0</v>
      </c>
      <c r="F6">
        <v>0</v>
      </c>
      <c r="G6">
        <v>0</v>
      </c>
      <c r="H6">
        <v>0</v>
      </c>
      <c r="I6">
        <v>1</v>
      </c>
      <c r="J6">
        <v>0</v>
      </c>
      <c r="K6">
        <v>0</v>
      </c>
      <c r="L6" s="164">
        <v>20447</v>
      </c>
      <c r="M6" t="s">
        <v>663</v>
      </c>
    </row>
    <row r="7" spans="1:14" x14ac:dyDescent="0.25">
      <c r="A7" t="s">
        <v>581</v>
      </c>
      <c r="B7">
        <v>0</v>
      </c>
      <c r="C7">
        <v>0</v>
      </c>
      <c r="D7">
        <v>1</v>
      </c>
      <c r="E7">
        <v>0</v>
      </c>
      <c r="F7">
        <v>0</v>
      </c>
      <c r="G7">
        <v>0</v>
      </c>
      <c r="H7">
        <v>0</v>
      </c>
      <c r="I7">
        <v>0</v>
      </c>
      <c r="J7">
        <v>0</v>
      </c>
      <c r="K7">
        <v>1</v>
      </c>
      <c r="L7" s="163">
        <v>361.56</v>
      </c>
      <c r="M7" t="s">
        <v>677</v>
      </c>
      <c r="N7" s="162"/>
    </row>
    <row r="8" spans="1:14" x14ac:dyDescent="0.25">
      <c r="A8" t="s">
        <v>3</v>
      </c>
      <c r="B8">
        <v>0</v>
      </c>
      <c r="C8">
        <v>0</v>
      </c>
      <c r="D8">
        <v>0</v>
      </c>
      <c r="E8">
        <v>0</v>
      </c>
      <c r="F8">
        <v>0</v>
      </c>
      <c r="G8">
        <v>1</v>
      </c>
      <c r="H8">
        <v>0</v>
      </c>
      <c r="I8">
        <v>0</v>
      </c>
      <c r="J8">
        <v>0</v>
      </c>
      <c r="K8">
        <v>1</v>
      </c>
      <c r="L8" s="164">
        <v>373</v>
      </c>
      <c r="M8" t="s">
        <v>671</v>
      </c>
    </row>
    <row r="9" spans="1:14" x14ac:dyDescent="0.25">
      <c r="A9" t="s">
        <v>599</v>
      </c>
      <c r="B9">
        <v>0</v>
      </c>
      <c r="C9">
        <v>0</v>
      </c>
      <c r="D9">
        <v>1</v>
      </c>
      <c r="E9">
        <v>0</v>
      </c>
      <c r="F9">
        <v>0</v>
      </c>
      <c r="G9">
        <v>0</v>
      </c>
      <c r="H9">
        <v>0</v>
      </c>
      <c r="I9">
        <v>0</v>
      </c>
      <c r="J9">
        <v>0</v>
      </c>
      <c r="K9">
        <v>1</v>
      </c>
      <c r="L9" s="163">
        <v>1427.76</v>
      </c>
      <c r="M9" t="s">
        <v>678</v>
      </c>
      <c r="N9" s="162"/>
    </row>
    <row r="10" spans="1:14" x14ac:dyDescent="0.25">
      <c r="A10" t="s">
        <v>588</v>
      </c>
      <c r="B10">
        <v>1</v>
      </c>
      <c r="C10">
        <v>0</v>
      </c>
      <c r="D10">
        <v>0</v>
      </c>
      <c r="E10">
        <v>0</v>
      </c>
      <c r="F10">
        <v>0</v>
      </c>
      <c r="G10">
        <v>0</v>
      </c>
      <c r="H10">
        <v>0</v>
      </c>
      <c r="I10">
        <v>1</v>
      </c>
      <c r="J10">
        <v>0</v>
      </c>
      <c r="K10">
        <v>0</v>
      </c>
      <c r="L10" s="164">
        <v>23564</v>
      </c>
      <c r="M10" t="s">
        <v>664</v>
      </c>
    </row>
    <row r="11" spans="1:14" x14ac:dyDescent="0.25">
      <c r="A11" t="s">
        <v>560</v>
      </c>
      <c r="B11">
        <v>0</v>
      </c>
      <c r="C11">
        <v>0</v>
      </c>
      <c r="D11">
        <v>0</v>
      </c>
      <c r="E11">
        <v>1</v>
      </c>
      <c r="F11">
        <v>0</v>
      </c>
      <c r="G11">
        <v>0</v>
      </c>
      <c r="H11">
        <v>0</v>
      </c>
      <c r="I11">
        <v>0</v>
      </c>
      <c r="J11">
        <v>0</v>
      </c>
      <c r="K11">
        <v>1</v>
      </c>
      <c r="L11" s="163">
        <v>622.91999999999996</v>
      </c>
      <c r="M11" t="s">
        <v>679</v>
      </c>
      <c r="N11" s="162"/>
    </row>
    <row r="12" spans="1:14" x14ac:dyDescent="0.25">
      <c r="A12" t="s">
        <v>561</v>
      </c>
      <c r="B12">
        <v>0</v>
      </c>
      <c r="C12">
        <v>0</v>
      </c>
      <c r="D12">
        <v>0</v>
      </c>
      <c r="E12">
        <v>1</v>
      </c>
      <c r="F12">
        <v>0</v>
      </c>
      <c r="G12">
        <v>0</v>
      </c>
      <c r="H12">
        <v>0</v>
      </c>
      <c r="I12">
        <v>0</v>
      </c>
      <c r="J12">
        <v>0</v>
      </c>
      <c r="K12">
        <v>1</v>
      </c>
      <c r="L12" s="164">
        <v>1217</v>
      </c>
      <c r="M12" t="s">
        <v>602</v>
      </c>
    </row>
    <row r="13" spans="1:14" x14ac:dyDescent="0.25">
      <c r="A13" t="s">
        <v>582</v>
      </c>
      <c r="B13">
        <v>0</v>
      </c>
      <c r="C13">
        <v>0</v>
      </c>
      <c r="D13">
        <v>1</v>
      </c>
      <c r="E13">
        <v>0</v>
      </c>
      <c r="F13">
        <v>0</v>
      </c>
      <c r="G13">
        <v>0</v>
      </c>
      <c r="H13">
        <v>0</v>
      </c>
      <c r="I13">
        <v>0</v>
      </c>
      <c r="J13">
        <v>0</v>
      </c>
      <c r="K13">
        <v>1</v>
      </c>
      <c r="L13" s="163">
        <v>1527.3600000000001</v>
      </c>
      <c r="M13" t="s">
        <v>680</v>
      </c>
      <c r="N13" s="162"/>
    </row>
    <row r="14" spans="1:14" x14ac:dyDescent="0.25">
      <c r="A14" t="s">
        <v>562</v>
      </c>
      <c r="B14">
        <v>0</v>
      </c>
      <c r="C14">
        <v>0</v>
      </c>
      <c r="D14">
        <v>0</v>
      </c>
      <c r="E14">
        <v>0</v>
      </c>
      <c r="F14">
        <v>0</v>
      </c>
      <c r="G14">
        <v>0</v>
      </c>
      <c r="H14">
        <v>1</v>
      </c>
      <c r="I14">
        <v>0</v>
      </c>
      <c r="J14">
        <v>0</v>
      </c>
      <c r="K14">
        <v>1</v>
      </c>
      <c r="L14" s="163">
        <v>1674.6000000000001</v>
      </c>
      <c r="M14" t="s">
        <v>681</v>
      </c>
      <c r="N14" s="162"/>
    </row>
    <row r="15" spans="1:14" x14ac:dyDescent="0.25">
      <c r="A15" t="s">
        <v>524</v>
      </c>
      <c r="B15">
        <v>0</v>
      </c>
      <c r="C15">
        <v>0</v>
      </c>
      <c r="D15">
        <v>0</v>
      </c>
      <c r="E15">
        <v>1</v>
      </c>
      <c r="F15">
        <v>0</v>
      </c>
      <c r="G15">
        <v>0</v>
      </c>
      <c r="H15">
        <v>0</v>
      </c>
      <c r="I15">
        <v>0</v>
      </c>
      <c r="J15">
        <v>0</v>
      </c>
      <c r="K15">
        <v>1</v>
      </c>
      <c r="L15" s="164">
        <v>4874</v>
      </c>
      <c r="M15" t="s">
        <v>603</v>
      </c>
    </row>
    <row r="16" spans="1:14" x14ac:dyDescent="0.25">
      <c r="A16" t="s">
        <v>545</v>
      </c>
      <c r="B16">
        <v>0</v>
      </c>
      <c r="C16">
        <v>0</v>
      </c>
      <c r="D16">
        <v>1</v>
      </c>
      <c r="E16">
        <v>0</v>
      </c>
      <c r="F16">
        <v>0</v>
      </c>
      <c r="G16">
        <v>0</v>
      </c>
      <c r="H16">
        <v>0</v>
      </c>
      <c r="I16">
        <v>0</v>
      </c>
      <c r="J16">
        <v>0</v>
      </c>
      <c r="K16">
        <v>1</v>
      </c>
      <c r="L16" s="163">
        <v>810.72</v>
      </c>
      <c r="M16" t="s">
        <v>682</v>
      </c>
      <c r="N16" s="162"/>
    </row>
    <row r="17" spans="1:14" x14ac:dyDescent="0.25">
      <c r="A17" t="s">
        <v>589</v>
      </c>
      <c r="B17">
        <v>0</v>
      </c>
      <c r="C17">
        <v>0</v>
      </c>
      <c r="D17">
        <v>0</v>
      </c>
      <c r="E17">
        <v>0</v>
      </c>
      <c r="F17">
        <v>0</v>
      </c>
      <c r="G17">
        <v>0</v>
      </c>
      <c r="H17">
        <v>1</v>
      </c>
      <c r="I17">
        <v>0</v>
      </c>
      <c r="J17">
        <v>1</v>
      </c>
      <c r="K17">
        <v>0</v>
      </c>
      <c r="L17" s="163">
        <v>207.48</v>
      </c>
      <c r="M17" t="s">
        <v>683</v>
      </c>
      <c r="N17" s="162"/>
    </row>
    <row r="18" spans="1:14" x14ac:dyDescent="0.25">
      <c r="A18" t="s">
        <v>573</v>
      </c>
      <c r="B18">
        <v>0</v>
      </c>
      <c r="C18">
        <v>1</v>
      </c>
      <c r="D18">
        <v>0</v>
      </c>
      <c r="E18">
        <v>0</v>
      </c>
      <c r="F18">
        <v>0</v>
      </c>
      <c r="G18">
        <v>0</v>
      </c>
      <c r="H18">
        <v>0</v>
      </c>
      <c r="I18">
        <v>0</v>
      </c>
      <c r="J18">
        <v>1</v>
      </c>
      <c r="K18">
        <v>0</v>
      </c>
      <c r="L18" s="163">
        <v>325.56</v>
      </c>
      <c r="M18" t="s">
        <v>684</v>
      </c>
      <c r="N18" s="162"/>
    </row>
    <row r="19" spans="1:14" x14ac:dyDescent="0.25">
      <c r="A19" t="s">
        <v>525</v>
      </c>
      <c r="B19">
        <v>0</v>
      </c>
      <c r="C19">
        <v>0</v>
      </c>
      <c r="D19">
        <v>0</v>
      </c>
      <c r="E19">
        <v>0</v>
      </c>
      <c r="F19">
        <v>0</v>
      </c>
      <c r="G19">
        <v>0</v>
      </c>
      <c r="H19">
        <v>1</v>
      </c>
      <c r="I19">
        <v>0</v>
      </c>
      <c r="J19">
        <v>0</v>
      </c>
      <c r="K19">
        <v>1</v>
      </c>
      <c r="L19" s="163">
        <v>414.59999999999997</v>
      </c>
      <c r="M19" t="s">
        <v>685</v>
      </c>
      <c r="N19" s="162"/>
    </row>
    <row r="20" spans="1:14" x14ac:dyDescent="0.25">
      <c r="A20" t="s">
        <v>563</v>
      </c>
      <c r="B20">
        <v>1</v>
      </c>
      <c r="C20">
        <v>0</v>
      </c>
      <c r="D20">
        <v>0</v>
      </c>
      <c r="E20">
        <v>0</v>
      </c>
      <c r="F20">
        <v>0</v>
      </c>
      <c r="G20">
        <v>0</v>
      </c>
      <c r="H20">
        <v>0</v>
      </c>
      <c r="I20">
        <v>1</v>
      </c>
      <c r="J20">
        <v>0</v>
      </c>
      <c r="K20">
        <v>0</v>
      </c>
      <c r="L20" s="164">
        <v>29010</v>
      </c>
      <c r="M20" t="s">
        <v>604</v>
      </c>
    </row>
    <row r="21" spans="1:14" x14ac:dyDescent="0.25">
      <c r="A21" t="s">
        <v>564</v>
      </c>
      <c r="B21">
        <v>1</v>
      </c>
      <c r="C21">
        <v>0</v>
      </c>
      <c r="D21">
        <v>0</v>
      </c>
      <c r="E21">
        <v>0</v>
      </c>
      <c r="F21">
        <v>0</v>
      </c>
      <c r="G21">
        <v>0</v>
      </c>
      <c r="H21">
        <v>0</v>
      </c>
      <c r="I21">
        <v>1</v>
      </c>
      <c r="J21">
        <v>0</v>
      </c>
      <c r="K21">
        <v>0</v>
      </c>
      <c r="L21" s="164">
        <v>3190</v>
      </c>
      <c r="M21" t="s">
        <v>605</v>
      </c>
    </row>
    <row r="22" spans="1:14" x14ac:dyDescent="0.25">
      <c r="A22" t="s">
        <v>5</v>
      </c>
      <c r="B22">
        <v>0</v>
      </c>
      <c r="C22">
        <v>1</v>
      </c>
      <c r="D22">
        <v>0</v>
      </c>
      <c r="E22">
        <v>0</v>
      </c>
      <c r="F22">
        <v>0</v>
      </c>
      <c r="G22">
        <v>0</v>
      </c>
      <c r="H22">
        <v>0</v>
      </c>
      <c r="I22">
        <v>0</v>
      </c>
      <c r="J22">
        <v>0</v>
      </c>
      <c r="K22">
        <v>1</v>
      </c>
      <c r="L22" s="164">
        <v>1526</v>
      </c>
      <c r="M22" t="s">
        <v>606</v>
      </c>
    </row>
    <row r="23" spans="1:14" x14ac:dyDescent="0.25">
      <c r="A23" t="s">
        <v>565</v>
      </c>
      <c r="B23">
        <v>0</v>
      </c>
      <c r="C23">
        <v>0</v>
      </c>
      <c r="D23">
        <v>0</v>
      </c>
      <c r="E23">
        <v>1</v>
      </c>
      <c r="F23">
        <v>0</v>
      </c>
      <c r="G23">
        <v>0</v>
      </c>
      <c r="H23">
        <v>0</v>
      </c>
      <c r="I23">
        <v>0</v>
      </c>
      <c r="J23">
        <v>0</v>
      </c>
      <c r="K23">
        <v>1</v>
      </c>
      <c r="L23" s="164">
        <v>1690</v>
      </c>
      <c r="M23" t="s">
        <v>607</v>
      </c>
    </row>
    <row r="24" spans="1:14" x14ac:dyDescent="0.25">
      <c r="A24" t="s">
        <v>526</v>
      </c>
      <c r="B24">
        <v>0</v>
      </c>
      <c r="C24">
        <v>0</v>
      </c>
      <c r="D24">
        <v>0</v>
      </c>
      <c r="E24">
        <v>1</v>
      </c>
      <c r="F24">
        <v>0</v>
      </c>
      <c r="G24">
        <v>0</v>
      </c>
      <c r="H24">
        <v>0</v>
      </c>
      <c r="I24">
        <v>0</v>
      </c>
      <c r="J24">
        <v>0</v>
      </c>
      <c r="K24">
        <v>1</v>
      </c>
      <c r="L24" s="164">
        <v>3084</v>
      </c>
      <c r="M24" t="s">
        <v>608</v>
      </c>
    </row>
    <row r="25" spans="1:14" x14ac:dyDescent="0.25">
      <c r="A25" t="s">
        <v>566</v>
      </c>
      <c r="B25">
        <v>0</v>
      </c>
      <c r="C25">
        <v>0</v>
      </c>
      <c r="D25">
        <v>0</v>
      </c>
      <c r="E25">
        <v>0</v>
      </c>
      <c r="F25">
        <v>0</v>
      </c>
      <c r="G25">
        <v>0</v>
      </c>
      <c r="H25">
        <v>1</v>
      </c>
      <c r="I25">
        <v>0</v>
      </c>
      <c r="J25">
        <v>0</v>
      </c>
      <c r="K25">
        <v>1</v>
      </c>
      <c r="L25" s="163">
        <v>452.28</v>
      </c>
      <c r="M25" t="s">
        <v>686</v>
      </c>
      <c r="N25" s="162"/>
    </row>
    <row r="26" spans="1:14" x14ac:dyDescent="0.25">
      <c r="A26" t="s">
        <v>594</v>
      </c>
      <c r="B26">
        <v>0</v>
      </c>
      <c r="C26">
        <v>1</v>
      </c>
      <c r="D26">
        <v>0</v>
      </c>
      <c r="E26">
        <v>0</v>
      </c>
      <c r="F26">
        <v>0</v>
      </c>
      <c r="G26">
        <v>0</v>
      </c>
      <c r="H26">
        <v>0</v>
      </c>
      <c r="I26">
        <v>1</v>
      </c>
      <c r="J26">
        <v>0</v>
      </c>
      <c r="K26">
        <v>0</v>
      </c>
      <c r="L26" s="164">
        <v>5388</v>
      </c>
      <c r="M26" t="s">
        <v>609</v>
      </c>
    </row>
    <row r="27" spans="1:14" x14ac:dyDescent="0.25">
      <c r="A27" t="s">
        <v>527</v>
      </c>
      <c r="B27">
        <v>0</v>
      </c>
      <c r="C27">
        <v>0</v>
      </c>
      <c r="D27">
        <v>1</v>
      </c>
      <c r="E27">
        <v>0</v>
      </c>
      <c r="F27">
        <v>0</v>
      </c>
      <c r="G27">
        <v>0</v>
      </c>
      <c r="H27">
        <v>0</v>
      </c>
      <c r="I27">
        <v>1</v>
      </c>
      <c r="J27">
        <v>0</v>
      </c>
      <c r="K27">
        <v>0</v>
      </c>
      <c r="L27" s="164">
        <v>13014</v>
      </c>
      <c r="M27" t="s">
        <v>610</v>
      </c>
    </row>
    <row r="28" spans="1:14" x14ac:dyDescent="0.25">
      <c r="A28" t="s">
        <v>543</v>
      </c>
      <c r="B28">
        <v>1</v>
      </c>
      <c r="C28">
        <v>0</v>
      </c>
      <c r="D28">
        <v>0</v>
      </c>
      <c r="E28">
        <v>0</v>
      </c>
      <c r="F28">
        <v>0</v>
      </c>
      <c r="G28">
        <v>0</v>
      </c>
      <c r="H28">
        <v>0</v>
      </c>
      <c r="I28">
        <v>1</v>
      </c>
      <c r="J28">
        <v>0</v>
      </c>
      <c r="K28">
        <v>0</v>
      </c>
      <c r="L28" s="164">
        <v>5392</v>
      </c>
      <c r="M28" t="s">
        <v>611</v>
      </c>
    </row>
    <row r="29" spans="1:14" x14ac:dyDescent="0.25">
      <c r="A29" t="s">
        <v>537</v>
      </c>
      <c r="B29">
        <v>1</v>
      </c>
      <c r="C29">
        <v>0</v>
      </c>
      <c r="D29">
        <v>0</v>
      </c>
      <c r="E29">
        <v>0</v>
      </c>
      <c r="F29">
        <v>0</v>
      </c>
      <c r="G29">
        <v>0</v>
      </c>
      <c r="H29">
        <v>0</v>
      </c>
      <c r="I29">
        <v>1</v>
      </c>
      <c r="J29">
        <v>0</v>
      </c>
      <c r="K29">
        <v>0</v>
      </c>
      <c r="L29" s="164">
        <v>24677</v>
      </c>
      <c r="M29" t="s">
        <v>612</v>
      </c>
    </row>
    <row r="30" spans="1:14" x14ac:dyDescent="0.25">
      <c r="A30" t="s">
        <v>512</v>
      </c>
      <c r="B30">
        <v>0</v>
      </c>
      <c r="C30">
        <v>0</v>
      </c>
      <c r="D30">
        <v>0</v>
      </c>
      <c r="E30">
        <v>0</v>
      </c>
      <c r="F30">
        <v>1</v>
      </c>
      <c r="G30">
        <v>0</v>
      </c>
      <c r="H30">
        <v>0</v>
      </c>
      <c r="I30">
        <v>0</v>
      </c>
      <c r="J30">
        <v>0</v>
      </c>
      <c r="K30">
        <v>1</v>
      </c>
      <c r="L30" s="163">
        <v>1023</v>
      </c>
      <c r="M30" t="s">
        <v>687</v>
      </c>
      <c r="N30" s="162"/>
    </row>
    <row r="31" spans="1:14" x14ac:dyDescent="0.25">
      <c r="A31" t="s">
        <v>567</v>
      </c>
      <c r="B31">
        <v>0</v>
      </c>
      <c r="C31">
        <v>0</v>
      </c>
      <c r="D31">
        <v>0</v>
      </c>
      <c r="E31">
        <v>1</v>
      </c>
      <c r="F31">
        <v>0</v>
      </c>
      <c r="G31">
        <v>0</v>
      </c>
      <c r="H31">
        <v>0</v>
      </c>
      <c r="I31">
        <v>0</v>
      </c>
      <c r="J31">
        <v>0</v>
      </c>
      <c r="K31">
        <v>1</v>
      </c>
      <c r="L31" s="164">
        <v>1010</v>
      </c>
      <c r="M31" t="s">
        <v>613</v>
      </c>
    </row>
    <row r="32" spans="1:14" x14ac:dyDescent="0.25">
      <c r="A32" t="s">
        <v>568</v>
      </c>
      <c r="B32">
        <v>0</v>
      </c>
      <c r="C32">
        <v>0</v>
      </c>
      <c r="D32">
        <v>0</v>
      </c>
      <c r="E32">
        <v>1</v>
      </c>
      <c r="F32">
        <v>0</v>
      </c>
      <c r="G32">
        <v>0</v>
      </c>
      <c r="H32">
        <v>0</v>
      </c>
      <c r="I32">
        <v>0</v>
      </c>
      <c r="J32">
        <v>0</v>
      </c>
      <c r="K32">
        <v>1</v>
      </c>
      <c r="L32" s="164">
        <v>1326</v>
      </c>
      <c r="M32" t="s">
        <v>614</v>
      </c>
    </row>
    <row r="33" spans="1:14" x14ac:dyDescent="0.25">
      <c r="A33" t="s">
        <v>6</v>
      </c>
      <c r="B33">
        <v>0</v>
      </c>
      <c r="C33">
        <v>0</v>
      </c>
      <c r="D33">
        <v>0</v>
      </c>
      <c r="E33">
        <v>0</v>
      </c>
      <c r="F33">
        <v>1</v>
      </c>
      <c r="G33">
        <v>0</v>
      </c>
      <c r="H33">
        <v>0</v>
      </c>
      <c r="I33">
        <v>0</v>
      </c>
      <c r="J33">
        <v>0</v>
      </c>
      <c r="K33">
        <v>1</v>
      </c>
      <c r="L33" s="164">
        <v>469</v>
      </c>
      <c r="M33" t="s">
        <v>674</v>
      </c>
    </row>
    <row r="34" spans="1:14" x14ac:dyDescent="0.25">
      <c r="A34" t="s">
        <v>551</v>
      </c>
      <c r="B34">
        <v>0</v>
      </c>
      <c r="C34">
        <v>0</v>
      </c>
      <c r="D34">
        <v>0</v>
      </c>
      <c r="E34">
        <v>1</v>
      </c>
      <c r="F34">
        <v>0</v>
      </c>
      <c r="G34">
        <v>0</v>
      </c>
      <c r="H34">
        <v>0</v>
      </c>
      <c r="I34">
        <v>0</v>
      </c>
      <c r="J34">
        <v>0</v>
      </c>
      <c r="K34">
        <v>1</v>
      </c>
      <c r="L34" s="164">
        <v>1065</v>
      </c>
      <c r="M34" t="s">
        <v>615</v>
      </c>
    </row>
    <row r="35" spans="1:14" x14ac:dyDescent="0.25">
      <c r="A35" t="s">
        <v>571</v>
      </c>
      <c r="B35">
        <v>0</v>
      </c>
      <c r="C35">
        <v>0</v>
      </c>
      <c r="D35">
        <v>0</v>
      </c>
      <c r="E35">
        <v>0</v>
      </c>
      <c r="F35">
        <v>0</v>
      </c>
      <c r="G35">
        <v>0</v>
      </c>
      <c r="H35">
        <v>1</v>
      </c>
      <c r="I35">
        <v>0</v>
      </c>
      <c r="J35">
        <v>1</v>
      </c>
      <c r="K35">
        <v>0</v>
      </c>
      <c r="L35" s="163">
        <v>6</v>
      </c>
      <c r="M35" t="s">
        <v>688</v>
      </c>
      <c r="N35" s="162"/>
    </row>
    <row r="36" spans="1:14" x14ac:dyDescent="0.25">
      <c r="A36" t="s">
        <v>572</v>
      </c>
      <c r="B36">
        <v>1</v>
      </c>
      <c r="C36">
        <v>0</v>
      </c>
      <c r="D36">
        <v>0</v>
      </c>
      <c r="E36">
        <v>0</v>
      </c>
      <c r="F36">
        <v>0</v>
      </c>
      <c r="G36">
        <v>0</v>
      </c>
      <c r="H36">
        <v>0</v>
      </c>
      <c r="I36">
        <v>1</v>
      </c>
      <c r="J36">
        <v>0</v>
      </c>
      <c r="K36">
        <v>0</v>
      </c>
      <c r="L36" s="164">
        <v>3072</v>
      </c>
      <c r="M36" t="s">
        <v>616</v>
      </c>
    </row>
    <row r="37" spans="1:14" x14ac:dyDescent="0.25">
      <c r="A37" t="s">
        <v>7</v>
      </c>
      <c r="B37">
        <v>0</v>
      </c>
      <c r="C37">
        <v>0</v>
      </c>
      <c r="D37">
        <v>0</v>
      </c>
      <c r="E37">
        <v>0</v>
      </c>
      <c r="F37">
        <v>0</v>
      </c>
      <c r="G37">
        <v>0</v>
      </c>
      <c r="H37">
        <v>1</v>
      </c>
      <c r="I37">
        <v>0</v>
      </c>
      <c r="J37">
        <v>1</v>
      </c>
      <c r="K37">
        <v>0</v>
      </c>
      <c r="L37" s="163">
        <v>209.64</v>
      </c>
      <c r="M37" t="s">
        <v>689</v>
      </c>
      <c r="N37" s="162"/>
    </row>
    <row r="38" spans="1:14" x14ac:dyDescent="0.25">
      <c r="A38" t="s">
        <v>523</v>
      </c>
      <c r="B38">
        <v>1</v>
      </c>
      <c r="C38">
        <v>0</v>
      </c>
      <c r="D38">
        <v>0</v>
      </c>
      <c r="E38">
        <v>0</v>
      </c>
      <c r="F38">
        <v>0</v>
      </c>
      <c r="G38">
        <v>0</v>
      </c>
      <c r="H38">
        <v>0</v>
      </c>
      <c r="I38">
        <v>1</v>
      </c>
      <c r="J38">
        <v>0</v>
      </c>
      <c r="K38">
        <v>0</v>
      </c>
      <c r="L38" s="164">
        <v>23714</v>
      </c>
      <c r="M38" t="s">
        <v>665</v>
      </c>
    </row>
    <row r="39" spans="1:14" x14ac:dyDescent="0.25">
      <c r="A39" t="s">
        <v>517</v>
      </c>
      <c r="B39">
        <v>1</v>
      </c>
      <c r="C39">
        <v>0</v>
      </c>
      <c r="D39">
        <v>0</v>
      </c>
      <c r="E39">
        <v>0</v>
      </c>
      <c r="F39">
        <v>0</v>
      </c>
      <c r="G39">
        <v>0</v>
      </c>
      <c r="H39">
        <v>0</v>
      </c>
      <c r="I39">
        <v>1</v>
      </c>
      <c r="J39">
        <v>0</v>
      </c>
      <c r="K39">
        <v>0</v>
      </c>
      <c r="L39" s="164">
        <v>23118</v>
      </c>
      <c r="M39" t="s">
        <v>666</v>
      </c>
    </row>
    <row r="40" spans="1:14" x14ac:dyDescent="0.25">
      <c r="A40" t="s">
        <v>549</v>
      </c>
      <c r="B40">
        <v>0</v>
      </c>
      <c r="C40">
        <v>0</v>
      </c>
      <c r="D40">
        <v>0</v>
      </c>
      <c r="E40">
        <v>0</v>
      </c>
      <c r="F40">
        <v>0</v>
      </c>
      <c r="G40">
        <v>0</v>
      </c>
      <c r="H40">
        <v>1</v>
      </c>
      <c r="I40">
        <v>0</v>
      </c>
      <c r="J40">
        <v>1</v>
      </c>
      <c r="K40">
        <v>0</v>
      </c>
      <c r="L40" s="163">
        <v>438.96</v>
      </c>
      <c r="M40" t="s">
        <v>690</v>
      </c>
      <c r="N40" s="162"/>
    </row>
    <row r="41" spans="1:14" x14ac:dyDescent="0.25">
      <c r="A41" t="s">
        <v>8</v>
      </c>
      <c r="B41">
        <v>0</v>
      </c>
      <c r="C41">
        <v>0</v>
      </c>
      <c r="D41">
        <v>1</v>
      </c>
      <c r="E41">
        <v>0</v>
      </c>
      <c r="F41">
        <v>0</v>
      </c>
      <c r="G41">
        <v>0</v>
      </c>
      <c r="H41">
        <v>0</v>
      </c>
      <c r="I41">
        <v>0</v>
      </c>
      <c r="J41">
        <v>0</v>
      </c>
      <c r="K41">
        <v>1</v>
      </c>
      <c r="L41" s="163">
        <v>648.72</v>
      </c>
      <c r="M41" t="s">
        <v>691</v>
      </c>
      <c r="N41" s="162"/>
    </row>
    <row r="42" spans="1:14" x14ac:dyDescent="0.25">
      <c r="A42" t="s">
        <v>540</v>
      </c>
      <c r="B42">
        <v>1</v>
      </c>
      <c r="C42">
        <v>0</v>
      </c>
      <c r="D42">
        <v>0</v>
      </c>
      <c r="E42">
        <v>0</v>
      </c>
      <c r="F42">
        <v>0</v>
      </c>
      <c r="G42">
        <v>0</v>
      </c>
      <c r="H42">
        <v>0</v>
      </c>
      <c r="I42">
        <v>1</v>
      </c>
      <c r="J42">
        <v>0</v>
      </c>
      <c r="K42">
        <v>0</v>
      </c>
      <c r="L42" s="164">
        <v>24079</v>
      </c>
      <c r="M42" t="s">
        <v>667</v>
      </c>
    </row>
    <row r="43" spans="1:14" x14ac:dyDescent="0.25">
      <c r="A43" t="s">
        <v>10</v>
      </c>
      <c r="B43">
        <v>0</v>
      </c>
      <c r="C43">
        <v>0</v>
      </c>
      <c r="D43">
        <v>0</v>
      </c>
      <c r="E43">
        <v>0</v>
      </c>
      <c r="F43">
        <v>0</v>
      </c>
      <c r="G43">
        <v>0</v>
      </c>
      <c r="H43">
        <v>1</v>
      </c>
      <c r="I43">
        <v>0</v>
      </c>
      <c r="J43">
        <v>1</v>
      </c>
      <c r="K43">
        <v>0</v>
      </c>
      <c r="L43" s="164">
        <v>235</v>
      </c>
      <c r="M43" t="s">
        <v>672</v>
      </c>
    </row>
    <row r="44" spans="1:14" x14ac:dyDescent="0.25">
      <c r="A44" t="s">
        <v>558</v>
      </c>
      <c r="B44">
        <v>1</v>
      </c>
      <c r="C44">
        <v>0</v>
      </c>
      <c r="D44">
        <v>0</v>
      </c>
      <c r="E44">
        <v>0</v>
      </c>
      <c r="F44">
        <v>0</v>
      </c>
      <c r="G44">
        <v>0</v>
      </c>
      <c r="H44">
        <v>0</v>
      </c>
      <c r="I44">
        <v>1</v>
      </c>
      <c r="J44">
        <v>0</v>
      </c>
      <c r="K44">
        <v>0</v>
      </c>
      <c r="L44" s="164">
        <v>20938</v>
      </c>
      <c r="M44" t="s">
        <v>617</v>
      </c>
    </row>
    <row r="45" spans="1:14" x14ac:dyDescent="0.25">
      <c r="A45" t="s">
        <v>11</v>
      </c>
      <c r="B45">
        <v>1</v>
      </c>
      <c r="C45">
        <v>0</v>
      </c>
      <c r="D45">
        <v>0</v>
      </c>
      <c r="E45">
        <v>0</v>
      </c>
      <c r="F45">
        <v>0</v>
      </c>
      <c r="G45">
        <v>0</v>
      </c>
      <c r="H45">
        <v>0</v>
      </c>
      <c r="I45">
        <v>1</v>
      </c>
      <c r="J45">
        <v>0</v>
      </c>
      <c r="K45">
        <v>0</v>
      </c>
      <c r="L45" s="164">
        <v>14027</v>
      </c>
      <c r="M45" t="s">
        <v>618</v>
      </c>
    </row>
    <row r="46" spans="1:14" x14ac:dyDescent="0.25">
      <c r="A46" t="s">
        <v>552</v>
      </c>
      <c r="B46">
        <v>0</v>
      </c>
      <c r="C46">
        <v>0</v>
      </c>
      <c r="D46">
        <v>0</v>
      </c>
      <c r="E46">
        <v>1</v>
      </c>
      <c r="F46">
        <v>0</v>
      </c>
      <c r="G46">
        <v>0</v>
      </c>
      <c r="H46">
        <v>0</v>
      </c>
      <c r="I46">
        <v>0</v>
      </c>
      <c r="J46">
        <v>0</v>
      </c>
      <c r="K46">
        <v>1</v>
      </c>
      <c r="L46" s="164">
        <v>835</v>
      </c>
      <c r="M46" t="s">
        <v>619</v>
      </c>
    </row>
    <row r="47" spans="1:14" x14ac:dyDescent="0.25">
      <c r="A47" t="s">
        <v>531</v>
      </c>
      <c r="B47">
        <v>0</v>
      </c>
      <c r="C47">
        <v>0</v>
      </c>
      <c r="D47">
        <v>0</v>
      </c>
      <c r="E47">
        <v>1</v>
      </c>
      <c r="F47">
        <v>0</v>
      </c>
      <c r="G47">
        <v>0</v>
      </c>
      <c r="H47">
        <v>0</v>
      </c>
      <c r="I47">
        <v>0</v>
      </c>
      <c r="J47">
        <v>0</v>
      </c>
      <c r="K47">
        <v>1</v>
      </c>
      <c r="L47" s="164">
        <v>1044</v>
      </c>
      <c r="M47" t="s">
        <v>620</v>
      </c>
    </row>
    <row r="48" spans="1:14" x14ac:dyDescent="0.25">
      <c r="A48" t="s">
        <v>587</v>
      </c>
      <c r="B48">
        <v>0</v>
      </c>
      <c r="C48">
        <v>1</v>
      </c>
      <c r="D48">
        <v>0</v>
      </c>
      <c r="E48">
        <v>0</v>
      </c>
      <c r="F48">
        <v>0</v>
      </c>
      <c r="G48">
        <v>0</v>
      </c>
      <c r="H48">
        <v>0</v>
      </c>
      <c r="I48">
        <v>1</v>
      </c>
      <c r="J48">
        <v>0</v>
      </c>
      <c r="K48">
        <v>0</v>
      </c>
      <c r="L48" s="164">
        <v>26949</v>
      </c>
      <c r="M48" t="s">
        <v>621</v>
      </c>
    </row>
    <row r="49" spans="1:14" x14ac:dyDescent="0.25">
      <c r="A49" t="s">
        <v>534</v>
      </c>
      <c r="B49">
        <v>1</v>
      </c>
      <c r="C49">
        <v>0</v>
      </c>
      <c r="D49">
        <v>0</v>
      </c>
      <c r="E49">
        <v>0</v>
      </c>
      <c r="F49">
        <v>0</v>
      </c>
      <c r="G49">
        <v>0</v>
      </c>
      <c r="H49">
        <v>0</v>
      </c>
      <c r="I49">
        <v>1</v>
      </c>
      <c r="J49">
        <v>0</v>
      </c>
      <c r="K49">
        <v>0</v>
      </c>
      <c r="L49" s="163">
        <v>2466.12</v>
      </c>
      <c r="M49" t="s">
        <v>692</v>
      </c>
      <c r="N49" s="162"/>
    </row>
    <row r="50" spans="1:14" x14ac:dyDescent="0.25">
      <c r="A50" t="s">
        <v>12</v>
      </c>
      <c r="B50">
        <v>0</v>
      </c>
      <c r="C50">
        <v>0</v>
      </c>
      <c r="D50">
        <v>0</v>
      </c>
      <c r="E50">
        <v>0</v>
      </c>
      <c r="F50">
        <v>0</v>
      </c>
      <c r="G50">
        <v>1</v>
      </c>
      <c r="H50">
        <v>0</v>
      </c>
      <c r="I50">
        <v>0</v>
      </c>
      <c r="J50">
        <v>0</v>
      </c>
      <c r="K50">
        <v>1</v>
      </c>
      <c r="L50" s="164">
        <v>1141</v>
      </c>
      <c r="M50" t="s">
        <v>622</v>
      </c>
    </row>
    <row r="51" spans="1:14" x14ac:dyDescent="0.25">
      <c r="A51" t="s">
        <v>13</v>
      </c>
      <c r="B51">
        <v>0</v>
      </c>
      <c r="C51">
        <v>1</v>
      </c>
      <c r="D51">
        <v>0</v>
      </c>
      <c r="E51">
        <v>0</v>
      </c>
      <c r="F51">
        <v>0</v>
      </c>
      <c r="G51">
        <v>0</v>
      </c>
      <c r="H51">
        <v>0</v>
      </c>
      <c r="I51">
        <v>0</v>
      </c>
      <c r="J51">
        <v>0</v>
      </c>
      <c r="K51">
        <v>1</v>
      </c>
      <c r="L51" s="164">
        <v>348</v>
      </c>
      <c r="M51" t="s">
        <v>623</v>
      </c>
    </row>
    <row r="52" spans="1:14" x14ac:dyDescent="0.25">
      <c r="A52" t="s">
        <v>15</v>
      </c>
      <c r="B52">
        <v>0</v>
      </c>
      <c r="C52">
        <v>0</v>
      </c>
      <c r="D52">
        <v>0</v>
      </c>
      <c r="E52">
        <v>0</v>
      </c>
      <c r="F52">
        <v>1</v>
      </c>
      <c r="G52">
        <v>0</v>
      </c>
      <c r="H52">
        <v>0</v>
      </c>
      <c r="I52">
        <v>0</v>
      </c>
      <c r="J52">
        <v>0</v>
      </c>
      <c r="K52">
        <v>1</v>
      </c>
      <c r="L52" s="163">
        <v>1395.96</v>
      </c>
      <c r="M52" t="s">
        <v>718</v>
      </c>
      <c r="N52" s="162"/>
    </row>
    <row r="53" spans="1:14" x14ac:dyDescent="0.25">
      <c r="A53" t="s">
        <v>583</v>
      </c>
      <c r="B53">
        <v>0</v>
      </c>
      <c r="C53">
        <v>0</v>
      </c>
      <c r="D53">
        <v>0</v>
      </c>
      <c r="E53">
        <v>0</v>
      </c>
      <c r="F53">
        <v>1</v>
      </c>
      <c r="G53">
        <v>0</v>
      </c>
      <c r="H53">
        <v>0</v>
      </c>
      <c r="I53">
        <v>0</v>
      </c>
      <c r="J53">
        <v>0</v>
      </c>
      <c r="K53">
        <v>1</v>
      </c>
      <c r="L53" s="163">
        <v>30</v>
      </c>
      <c r="M53" t="s">
        <v>688</v>
      </c>
      <c r="N53" s="162"/>
    </row>
    <row r="54" spans="1:14" x14ac:dyDescent="0.25">
      <c r="A54" t="s">
        <v>559</v>
      </c>
      <c r="B54">
        <v>1</v>
      </c>
      <c r="C54">
        <v>0</v>
      </c>
      <c r="D54">
        <v>0</v>
      </c>
      <c r="E54">
        <v>0</v>
      </c>
      <c r="F54">
        <v>0</v>
      </c>
      <c r="G54">
        <v>0</v>
      </c>
      <c r="H54">
        <v>0</v>
      </c>
      <c r="I54">
        <v>1</v>
      </c>
      <c r="J54">
        <v>0</v>
      </c>
      <c r="K54">
        <v>0</v>
      </c>
      <c r="L54" s="164">
        <v>22862</v>
      </c>
      <c r="M54" t="s">
        <v>624</v>
      </c>
    </row>
    <row r="55" spans="1:14" x14ac:dyDescent="0.25">
      <c r="A55" t="s">
        <v>518</v>
      </c>
      <c r="B55">
        <v>1</v>
      </c>
      <c r="C55">
        <v>0</v>
      </c>
      <c r="D55">
        <v>0</v>
      </c>
      <c r="E55">
        <v>0</v>
      </c>
      <c r="F55">
        <v>0</v>
      </c>
      <c r="G55">
        <v>0</v>
      </c>
      <c r="H55">
        <v>0</v>
      </c>
      <c r="I55">
        <v>1</v>
      </c>
      <c r="J55">
        <v>0</v>
      </c>
      <c r="K55">
        <v>0</v>
      </c>
      <c r="L55" s="164">
        <v>21364</v>
      </c>
      <c r="M55" t="s">
        <v>625</v>
      </c>
    </row>
    <row r="56" spans="1:14" x14ac:dyDescent="0.25">
      <c r="A56" t="s">
        <v>472</v>
      </c>
      <c r="B56">
        <v>1</v>
      </c>
      <c r="C56">
        <v>0</v>
      </c>
      <c r="D56">
        <v>0</v>
      </c>
      <c r="E56">
        <v>0</v>
      </c>
      <c r="F56">
        <v>0</v>
      </c>
      <c r="G56">
        <v>0</v>
      </c>
      <c r="H56">
        <v>0</v>
      </c>
      <c r="I56">
        <v>1</v>
      </c>
      <c r="J56">
        <v>0</v>
      </c>
      <c r="K56">
        <v>0</v>
      </c>
      <c r="L56" s="164">
        <v>21139</v>
      </c>
      <c r="M56" t="s">
        <v>626</v>
      </c>
    </row>
    <row r="57" spans="1:14" x14ac:dyDescent="0.25">
      <c r="A57" t="s">
        <v>590</v>
      </c>
      <c r="B57">
        <v>0</v>
      </c>
      <c r="C57">
        <v>0</v>
      </c>
      <c r="D57">
        <v>0</v>
      </c>
      <c r="E57">
        <v>1</v>
      </c>
      <c r="F57">
        <v>0</v>
      </c>
      <c r="G57">
        <v>0</v>
      </c>
      <c r="H57">
        <v>0</v>
      </c>
      <c r="I57">
        <v>0</v>
      </c>
      <c r="J57">
        <v>0</v>
      </c>
      <c r="K57">
        <v>1</v>
      </c>
      <c r="L57" s="164">
        <v>1389</v>
      </c>
      <c r="M57" t="s">
        <v>627</v>
      </c>
    </row>
    <row r="58" spans="1:14" x14ac:dyDescent="0.25">
      <c r="A58" t="s">
        <v>541</v>
      </c>
      <c r="B58">
        <v>1</v>
      </c>
      <c r="C58">
        <v>0</v>
      </c>
      <c r="D58">
        <v>0</v>
      </c>
      <c r="E58">
        <v>0</v>
      </c>
      <c r="F58">
        <v>0</v>
      </c>
      <c r="G58">
        <v>0</v>
      </c>
      <c r="H58">
        <v>0</v>
      </c>
      <c r="I58">
        <v>1</v>
      </c>
      <c r="J58">
        <v>0</v>
      </c>
      <c r="K58">
        <v>0</v>
      </c>
      <c r="L58" s="164">
        <v>22501</v>
      </c>
      <c r="M58" t="s">
        <v>628</v>
      </c>
    </row>
    <row r="59" spans="1:14" x14ac:dyDescent="0.25">
      <c r="A59" t="s">
        <v>519</v>
      </c>
      <c r="B59">
        <v>0</v>
      </c>
      <c r="C59">
        <v>0</v>
      </c>
      <c r="D59">
        <v>0</v>
      </c>
      <c r="E59">
        <v>0</v>
      </c>
      <c r="F59">
        <v>1</v>
      </c>
      <c r="G59">
        <v>0</v>
      </c>
      <c r="H59">
        <v>0</v>
      </c>
      <c r="I59">
        <v>0</v>
      </c>
      <c r="J59">
        <v>0</v>
      </c>
      <c r="K59">
        <v>1</v>
      </c>
      <c r="L59" s="163">
        <v>1142.04</v>
      </c>
      <c r="M59" t="s">
        <v>693</v>
      </c>
      <c r="N59" s="162"/>
    </row>
    <row r="60" spans="1:14" x14ac:dyDescent="0.25">
      <c r="A60" t="s">
        <v>514</v>
      </c>
      <c r="B60">
        <v>0</v>
      </c>
      <c r="C60">
        <v>0</v>
      </c>
      <c r="D60">
        <v>1</v>
      </c>
      <c r="E60">
        <v>0</v>
      </c>
      <c r="F60">
        <v>0</v>
      </c>
      <c r="G60">
        <v>0</v>
      </c>
      <c r="H60">
        <v>0</v>
      </c>
      <c r="I60">
        <v>0</v>
      </c>
      <c r="J60">
        <v>0</v>
      </c>
      <c r="K60">
        <v>1</v>
      </c>
      <c r="L60" s="163">
        <v>1056.5999999999999</v>
      </c>
      <c r="M60" t="s">
        <v>694</v>
      </c>
      <c r="N60" s="162"/>
    </row>
    <row r="61" spans="1:14" x14ac:dyDescent="0.25">
      <c r="A61" t="s">
        <v>455</v>
      </c>
      <c r="B61">
        <v>0</v>
      </c>
      <c r="C61">
        <v>0</v>
      </c>
      <c r="D61">
        <v>0</v>
      </c>
      <c r="E61">
        <v>0</v>
      </c>
      <c r="F61">
        <v>0</v>
      </c>
      <c r="G61">
        <v>0</v>
      </c>
      <c r="H61">
        <v>1</v>
      </c>
      <c r="I61">
        <v>0</v>
      </c>
      <c r="J61">
        <v>0</v>
      </c>
      <c r="K61">
        <v>1</v>
      </c>
      <c r="L61" s="163">
        <v>431.76</v>
      </c>
      <c r="M61" t="s">
        <v>695</v>
      </c>
      <c r="N61" s="162"/>
    </row>
    <row r="62" spans="1:14" x14ac:dyDescent="0.25">
      <c r="A62" t="s">
        <v>536</v>
      </c>
      <c r="B62">
        <v>1</v>
      </c>
      <c r="C62">
        <v>0</v>
      </c>
      <c r="D62">
        <v>0</v>
      </c>
      <c r="E62">
        <v>0</v>
      </c>
      <c r="F62">
        <v>0</v>
      </c>
      <c r="G62">
        <v>0</v>
      </c>
      <c r="H62">
        <v>0</v>
      </c>
      <c r="I62">
        <v>1</v>
      </c>
      <c r="J62">
        <v>0</v>
      </c>
      <c r="K62">
        <v>0</v>
      </c>
      <c r="L62" s="164">
        <v>13995</v>
      </c>
      <c r="M62" t="s">
        <v>629</v>
      </c>
    </row>
    <row r="63" spans="1:14" x14ac:dyDescent="0.25">
      <c r="A63" t="s">
        <v>510</v>
      </c>
      <c r="B63">
        <v>0</v>
      </c>
      <c r="C63">
        <v>0</v>
      </c>
      <c r="D63">
        <v>0</v>
      </c>
      <c r="E63">
        <v>0</v>
      </c>
      <c r="F63">
        <v>1</v>
      </c>
      <c r="G63">
        <v>0</v>
      </c>
      <c r="H63">
        <v>0</v>
      </c>
      <c r="I63">
        <v>1</v>
      </c>
      <c r="J63">
        <v>0</v>
      </c>
      <c r="K63">
        <v>0</v>
      </c>
      <c r="L63" s="163">
        <v>6190.4400000000005</v>
      </c>
      <c r="M63" t="s">
        <v>696</v>
      </c>
      <c r="N63" s="162"/>
    </row>
    <row r="64" spans="1:14" x14ac:dyDescent="0.25">
      <c r="A64" t="s">
        <v>584</v>
      </c>
      <c r="B64">
        <v>0</v>
      </c>
      <c r="C64">
        <v>0</v>
      </c>
      <c r="D64">
        <v>1</v>
      </c>
      <c r="E64">
        <v>0</v>
      </c>
      <c r="F64">
        <v>0</v>
      </c>
      <c r="G64">
        <v>0</v>
      </c>
      <c r="H64">
        <v>0</v>
      </c>
      <c r="I64">
        <v>0</v>
      </c>
      <c r="J64">
        <v>0</v>
      </c>
      <c r="K64">
        <v>1</v>
      </c>
      <c r="L64" s="163">
        <v>265.20000000000005</v>
      </c>
      <c r="M64" t="s">
        <v>697</v>
      </c>
      <c r="N64" s="162"/>
    </row>
    <row r="65" spans="1:14" x14ac:dyDescent="0.25">
      <c r="A65" t="s">
        <v>546</v>
      </c>
      <c r="B65">
        <v>0</v>
      </c>
      <c r="C65">
        <v>0</v>
      </c>
      <c r="D65">
        <v>1</v>
      </c>
      <c r="E65">
        <v>0</v>
      </c>
      <c r="F65">
        <v>0</v>
      </c>
      <c r="G65">
        <v>0</v>
      </c>
      <c r="H65">
        <v>0</v>
      </c>
      <c r="I65">
        <v>1</v>
      </c>
      <c r="J65">
        <v>0</v>
      </c>
      <c r="K65">
        <v>0</v>
      </c>
      <c r="L65" s="164">
        <v>3368</v>
      </c>
      <c r="M65" t="s">
        <v>630</v>
      </c>
    </row>
    <row r="66" spans="1:14" x14ac:dyDescent="0.25">
      <c r="A66" t="s">
        <v>592</v>
      </c>
      <c r="B66">
        <v>0</v>
      </c>
      <c r="C66">
        <v>0</v>
      </c>
      <c r="D66">
        <v>0</v>
      </c>
      <c r="E66">
        <v>0</v>
      </c>
      <c r="F66">
        <v>0</v>
      </c>
      <c r="G66">
        <v>0</v>
      </c>
      <c r="H66">
        <v>1</v>
      </c>
      <c r="I66">
        <v>0</v>
      </c>
      <c r="J66">
        <v>0</v>
      </c>
      <c r="K66">
        <v>1</v>
      </c>
      <c r="L66" s="163">
        <v>498.48</v>
      </c>
      <c r="M66" t="s">
        <v>698</v>
      </c>
      <c r="N66" s="162"/>
    </row>
    <row r="67" spans="1:14" x14ac:dyDescent="0.25">
      <c r="A67" t="s">
        <v>538</v>
      </c>
      <c r="B67">
        <v>0</v>
      </c>
      <c r="C67">
        <v>0</v>
      </c>
      <c r="D67">
        <v>0</v>
      </c>
      <c r="E67">
        <v>0</v>
      </c>
      <c r="F67">
        <v>0</v>
      </c>
      <c r="G67">
        <v>0</v>
      </c>
      <c r="H67">
        <v>1</v>
      </c>
      <c r="I67">
        <v>0</v>
      </c>
      <c r="J67">
        <v>1</v>
      </c>
      <c r="K67">
        <v>0</v>
      </c>
      <c r="L67" s="163">
        <v>276.95999999999998</v>
      </c>
      <c r="M67" t="s">
        <v>699</v>
      </c>
      <c r="N67" s="162"/>
    </row>
    <row r="68" spans="1:14" x14ac:dyDescent="0.25">
      <c r="A68" t="s">
        <v>535</v>
      </c>
      <c r="B68">
        <v>0</v>
      </c>
      <c r="C68">
        <v>0</v>
      </c>
      <c r="D68">
        <v>0</v>
      </c>
      <c r="E68">
        <v>0</v>
      </c>
      <c r="F68">
        <v>0</v>
      </c>
      <c r="G68">
        <v>0</v>
      </c>
      <c r="H68">
        <v>1</v>
      </c>
      <c r="I68">
        <v>0</v>
      </c>
      <c r="J68">
        <v>1</v>
      </c>
      <c r="K68">
        <v>0</v>
      </c>
      <c r="L68" s="163">
        <v>162.60000000000002</v>
      </c>
      <c r="M68" t="s">
        <v>700</v>
      </c>
      <c r="N68" s="162"/>
    </row>
    <row r="69" spans="1:14" x14ac:dyDescent="0.25">
      <c r="A69" t="s">
        <v>16</v>
      </c>
      <c r="B69">
        <v>0</v>
      </c>
      <c r="C69">
        <v>1</v>
      </c>
      <c r="D69">
        <v>0</v>
      </c>
      <c r="E69">
        <v>0</v>
      </c>
      <c r="F69">
        <v>0</v>
      </c>
      <c r="G69">
        <v>0</v>
      </c>
      <c r="H69">
        <v>0</v>
      </c>
      <c r="I69">
        <v>0</v>
      </c>
      <c r="J69">
        <v>0</v>
      </c>
      <c r="K69">
        <v>1</v>
      </c>
      <c r="L69" s="164">
        <v>2185</v>
      </c>
      <c r="M69" t="s">
        <v>631</v>
      </c>
    </row>
    <row r="70" spans="1:14" x14ac:dyDescent="0.25">
      <c r="A70" t="s">
        <v>598</v>
      </c>
      <c r="B70">
        <v>0</v>
      </c>
      <c r="C70">
        <v>0</v>
      </c>
      <c r="D70">
        <v>0</v>
      </c>
      <c r="E70">
        <v>0</v>
      </c>
      <c r="F70">
        <v>0</v>
      </c>
      <c r="G70">
        <v>1</v>
      </c>
      <c r="H70">
        <v>0</v>
      </c>
      <c r="I70">
        <v>0</v>
      </c>
      <c r="J70">
        <v>0</v>
      </c>
      <c r="K70">
        <v>1</v>
      </c>
      <c r="L70" s="163">
        <v>636</v>
      </c>
      <c r="M70" t="s">
        <v>701</v>
      </c>
      <c r="N70" s="162"/>
    </row>
    <row r="71" spans="1:14" x14ac:dyDescent="0.25">
      <c r="A71" t="s">
        <v>520</v>
      </c>
      <c r="B71">
        <v>0</v>
      </c>
      <c r="C71">
        <v>0</v>
      </c>
      <c r="D71">
        <v>0</v>
      </c>
      <c r="E71">
        <v>0</v>
      </c>
      <c r="F71">
        <v>1</v>
      </c>
      <c r="G71">
        <v>0</v>
      </c>
      <c r="H71">
        <v>0</v>
      </c>
      <c r="I71">
        <v>1</v>
      </c>
      <c r="J71">
        <v>0</v>
      </c>
      <c r="K71">
        <v>0</v>
      </c>
      <c r="L71" s="164">
        <v>11194</v>
      </c>
      <c r="M71" t="s">
        <v>632</v>
      </c>
    </row>
    <row r="72" spans="1:14" x14ac:dyDescent="0.25">
      <c r="A72" t="s">
        <v>528</v>
      </c>
      <c r="B72">
        <v>0</v>
      </c>
      <c r="C72">
        <v>0</v>
      </c>
      <c r="D72">
        <v>0</v>
      </c>
      <c r="E72">
        <v>1</v>
      </c>
      <c r="F72">
        <v>0</v>
      </c>
      <c r="G72">
        <v>0</v>
      </c>
      <c r="H72">
        <v>0</v>
      </c>
      <c r="I72">
        <v>0</v>
      </c>
      <c r="J72">
        <v>0</v>
      </c>
      <c r="K72">
        <v>1</v>
      </c>
      <c r="L72" s="164">
        <v>1310</v>
      </c>
      <c r="M72" t="s">
        <v>633</v>
      </c>
    </row>
    <row r="73" spans="1:14" x14ac:dyDescent="0.25">
      <c r="A73" t="s">
        <v>548</v>
      </c>
      <c r="B73">
        <v>0</v>
      </c>
      <c r="C73">
        <v>0</v>
      </c>
      <c r="D73">
        <v>1</v>
      </c>
      <c r="E73">
        <v>0</v>
      </c>
      <c r="F73">
        <v>0</v>
      </c>
      <c r="G73">
        <v>0</v>
      </c>
      <c r="H73">
        <v>0</v>
      </c>
      <c r="I73">
        <v>0</v>
      </c>
      <c r="J73">
        <v>0</v>
      </c>
      <c r="K73">
        <v>1</v>
      </c>
      <c r="L73" s="163">
        <v>667.31999999999994</v>
      </c>
      <c r="M73" t="s">
        <v>702</v>
      </c>
      <c r="N73" s="162"/>
    </row>
    <row r="74" spans="1:14" x14ac:dyDescent="0.25">
      <c r="A74" t="s">
        <v>579</v>
      </c>
      <c r="B74">
        <v>0</v>
      </c>
      <c r="C74">
        <v>1</v>
      </c>
      <c r="D74">
        <v>0</v>
      </c>
      <c r="E74">
        <v>0</v>
      </c>
      <c r="F74">
        <v>0</v>
      </c>
      <c r="G74">
        <v>0</v>
      </c>
      <c r="H74">
        <v>0</v>
      </c>
      <c r="I74">
        <v>0</v>
      </c>
      <c r="J74">
        <v>0</v>
      </c>
      <c r="K74">
        <v>1</v>
      </c>
      <c r="L74" s="163">
        <v>843.96</v>
      </c>
      <c r="M74" t="s">
        <v>703</v>
      </c>
      <c r="N74" s="162"/>
    </row>
    <row r="75" spans="1:14" x14ac:dyDescent="0.25">
      <c r="A75" t="s">
        <v>521</v>
      </c>
      <c r="B75">
        <v>0</v>
      </c>
      <c r="C75">
        <v>0</v>
      </c>
      <c r="D75">
        <v>0</v>
      </c>
      <c r="E75">
        <v>0</v>
      </c>
      <c r="F75">
        <v>1</v>
      </c>
      <c r="G75">
        <v>0</v>
      </c>
      <c r="H75">
        <v>0</v>
      </c>
      <c r="I75">
        <v>0</v>
      </c>
      <c r="J75">
        <v>0</v>
      </c>
      <c r="K75">
        <v>1</v>
      </c>
      <c r="L75" s="164">
        <v>1181</v>
      </c>
      <c r="M75" t="s">
        <v>634</v>
      </c>
    </row>
    <row r="76" spans="1:14" x14ac:dyDescent="0.25">
      <c r="A76" t="s">
        <v>554</v>
      </c>
      <c r="B76">
        <v>0</v>
      </c>
      <c r="C76">
        <v>0</v>
      </c>
      <c r="D76">
        <v>0</v>
      </c>
      <c r="E76">
        <v>0</v>
      </c>
      <c r="F76">
        <v>0</v>
      </c>
      <c r="G76">
        <v>0</v>
      </c>
      <c r="H76">
        <v>1</v>
      </c>
      <c r="I76">
        <v>0</v>
      </c>
      <c r="J76">
        <v>0</v>
      </c>
      <c r="K76">
        <v>1</v>
      </c>
      <c r="L76" s="163">
        <v>1736.16</v>
      </c>
      <c r="M76" t="s">
        <v>704</v>
      </c>
      <c r="N76" s="162"/>
    </row>
    <row r="77" spans="1:14" x14ac:dyDescent="0.25">
      <c r="A77" t="s">
        <v>593</v>
      </c>
      <c r="B77">
        <v>0</v>
      </c>
      <c r="C77">
        <v>0</v>
      </c>
      <c r="D77">
        <v>0</v>
      </c>
      <c r="E77">
        <v>0</v>
      </c>
      <c r="F77">
        <v>0</v>
      </c>
      <c r="G77">
        <v>1</v>
      </c>
      <c r="H77">
        <v>0</v>
      </c>
      <c r="I77">
        <v>0</v>
      </c>
      <c r="J77">
        <v>1</v>
      </c>
      <c r="K77">
        <v>0</v>
      </c>
      <c r="L77" s="163">
        <v>242.76</v>
      </c>
      <c r="M77" t="s">
        <v>705</v>
      </c>
      <c r="N77" s="162"/>
    </row>
    <row r="78" spans="1:14" x14ac:dyDescent="0.25">
      <c r="A78" t="s">
        <v>18</v>
      </c>
      <c r="B78">
        <v>1</v>
      </c>
      <c r="C78">
        <v>0</v>
      </c>
      <c r="D78">
        <v>0</v>
      </c>
      <c r="E78">
        <v>0</v>
      </c>
      <c r="F78">
        <v>0</v>
      </c>
      <c r="G78">
        <v>0</v>
      </c>
      <c r="H78">
        <v>0</v>
      </c>
      <c r="I78">
        <v>1</v>
      </c>
      <c r="J78">
        <v>0</v>
      </c>
      <c r="K78">
        <v>0</v>
      </c>
      <c r="L78" s="164">
        <v>28339</v>
      </c>
      <c r="M78" t="s">
        <v>635</v>
      </c>
    </row>
    <row r="79" spans="1:14" x14ac:dyDescent="0.25">
      <c r="A79" t="s">
        <v>596</v>
      </c>
      <c r="B79">
        <v>1</v>
      </c>
      <c r="C79">
        <v>0</v>
      </c>
      <c r="D79">
        <v>0</v>
      </c>
      <c r="E79">
        <v>0</v>
      </c>
      <c r="F79">
        <v>0</v>
      </c>
      <c r="G79">
        <v>0</v>
      </c>
      <c r="H79">
        <v>0</v>
      </c>
      <c r="I79">
        <v>1</v>
      </c>
      <c r="J79">
        <v>0</v>
      </c>
      <c r="K79">
        <v>0</v>
      </c>
      <c r="L79" s="164">
        <v>19352</v>
      </c>
      <c r="M79" t="s">
        <v>636</v>
      </c>
    </row>
    <row r="80" spans="1:14" x14ac:dyDescent="0.25">
      <c r="A80" t="s">
        <v>532</v>
      </c>
      <c r="B80">
        <v>0</v>
      </c>
      <c r="C80">
        <v>0</v>
      </c>
      <c r="D80">
        <v>0</v>
      </c>
      <c r="E80">
        <v>1</v>
      </c>
      <c r="F80">
        <v>0</v>
      </c>
      <c r="G80">
        <v>0</v>
      </c>
      <c r="H80">
        <v>0</v>
      </c>
      <c r="I80">
        <v>0</v>
      </c>
      <c r="J80">
        <v>0</v>
      </c>
      <c r="K80">
        <v>1</v>
      </c>
      <c r="L80" s="164">
        <v>478</v>
      </c>
      <c r="M80" t="s">
        <v>622</v>
      </c>
    </row>
    <row r="81" spans="1:14" x14ac:dyDescent="0.25">
      <c r="A81" t="s">
        <v>585</v>
      </c>
      <c r="B81">
        <v>0</v>
      </c>
      <c r="C81">
        <v>0</v>
      </c>
      <c r="D81">
        <v>0</v>
      </c>
      <c r="E81">
        <v>0</v>
      </c>
      <c r="F81">
        <v>0</v>
      </c>
      <c r="G81">
        <v>0</v>
      </c>
      <c r="H81">
        <v>1</v>
      </c>
      <c r="I81">
        <v>0</v>
      </c>
      <c r="J81">
        <v>1</v>
      </c>
      <c r="K81">
        <v>0</v>
      </c>
      <c r="L81" s="163">
        <v>303.95999999999998</v>
      </c>
      <c r="M81" t="s">
        <v>706</v>
      </c>
      <c r="N81" s="162"/>
    </row>
    <row r="82" spans="1:14" x14ac:dyDescent="0.25">
      <c r="A82" t="s">
        <v>19</v>
      </c>
      <c r="B82">
        <v>0</v>
      </c>
      <c r="C82">
        <v>0</v>
      </c>
      <c r="D82">
        <v>0</v>
      </c>
      <c r="E82">
        <v>0</v>
      </c>
      <c r="F82">
        <v>0</v>
      </c>
      <c r="G82">
        <v>0</v>
      </c>
      <c r="H82">
        <v>1</v>
      </c>
      <c r="I82">
        <v>0</v>
      </c>
      <c r="J82">
        <v>0</v>
      </c>
      <c r="K82">
        <v>1</v>
      </c>
      <c r="L82" s="164">
        <v>1200</v>
      </c>
      <c r="M82" t="s">
        <v>670</v>
      </c>
    </row>
    <row r="83" spans="1:14" x14ac:dyDescent="0.25">
      <c r="A83" t="s">
        <v>597</v>
      </c>
      <c r="B83">
        <v>1</v>
      </c>
      <c r="C83">
        <v>0</v>
      </c>
      <c r="D83">
        <v>0</v>
      </c>
      <c r="E83">
        <v>0</v>
      </c>
      <c r="F83">
        <v>0</v>
      </c>
      <c r="G83">
        <v>0</v>
      </c>
      <c r="H83">
        <v>0</v>
      </c>
      <c r="I83">
        <v>1</v>
      </c>
      <c r="J83">
        <v>0</v>
      </c>
      <c r="K83">
        <v>0</v>
      </c>
      <c r="L83" s="164">
        <v>19221</v>
      </c>
      <c r="M83" t="s">
        <v>637</v>
      </c>
    </row>
    <row r="84" spans="1:14" x14ac:dyDescent="0.25">
      <c r="A84" t="s">
        <v>465</v>
      </c>
      <c r="B84">
        <v>1</v>
      </c>
      <c r="C84">
        <v>0</v>
      </c>
      <c r="D84">
        <v>0</v>
      </c>
      <c r="E84">
        <v>0</v>
      </c>
      <c r="F84">
        <v>0</v>
      </c>
      <c r="G84">
        <v>0</v>
      </c>
      <c r="H84">
        <v>0</v>
      </c>
      <c r="I84">
        <v>1</v>
      </c>
      <c r="J84">
        <v>0</v>
      </c>
      <c r="K84">
        <v>0</v>
      </c>
      <c r="L84" s="164">
        <v>32473</v>
      </c>
      <c r="M84" t="s">
        <v>638</v>
      </c>
    </row>
    <row r="85" spans="1:14" x14ac:dyDescent="0.25">
      <c r="A85" t="s">
        <v>20</v>
      </c>
      <c r="B85">
        <v>0</v>
      </c>
      <c r="C85">
        <v>0</v>
      </c>
      <c r="D85">
        <v>0</v>
      </c>
      <c r="E85">
        <v>0</v>
      </c>
      <c r="F85">
        <v>0</v>
      </c>
      <c r="G85">
        <v>1</v>
      </c>
      <c r="H85">
        <v>0</v>
      </c>
      <c r="I85">
        <v>0</v>
      </c>
      <c r="J85">
        <v>0</v>
      </c>
      <c r="K85">
        <v>1</v>
      </c>
      <c r="L85" s="164">
        <v>465</v>
      </c>
      <c r="M85" t="s">
        <v>639</v>
      </c>
    </row>
    <row r="86" spans="1:14" x14ac:dyDescent="0.25">
      <c r="A86" t="s">
        <v>508</v>
      </c>
      <c r="B86">
        <v>0</v>
      </c>
      <c r="C86">
        <v>0</v>
      </c>
      <c r="D86">
        <v>0</v>
      </c>
      <c r="E86">
        <v>0</v>
      </c>
      <c r="F86">
        <v>1</v>
      </c>
      <c r="G86">
        <v>0</v>
      </c>
      <c r="H86">
        <v>0</v>
      </c>
      <c r="I86">
        <v>0</v>
      </c>
      <c r="J86">
        <v>0</v>
      </c>
      <c r="K86">
        <v>1</v>
      </c>
      <c r="L86" s="163">
        <v>962.04</v>
      </c>
      <c r="M86" t="s">
        <v>707</v>
      </c>
      <c r="N86" s="162"/>
    </row>
    <row r="87" spans="1:14" x14ac:dyDescent="0.25">
      <c r="A87" t="s">
        <v>550</v>
      </c>
      <c r="B87">
        <v>0</v>
      </c>
      <c r="C87">
        <v>0</v>
      </c>
      <c r="D87">
        <v>0</v>
      </c>
      <c r="E87">
        <v>1</v>
      </c>
      <c r="F87">
        <v>0</v>
      </c>
      <c r="G87">
        <v>0</v>
      </c>
      <c r="H87">
        <v>0</v>
      </c>
      <c r="I87">
        <v>0</v>
      </c>
      <c r="J87">
        <v>0</v>
      </c>
      <c r="K87">
        <v>1</v>
      </c>
      <c r="L87" s="164">
        <v>1913</v>
      </c>
      <c r="M87" t="s">
        <v>640</v>
      </c>
    </row>
    <row r="88" spans="1:14" x14ac:dyDescent="0.25">
      <c r="A88" t="s">
        <v>21</v>
      </c>
      <c r="B88">
        <v>0</v>
      </c>
      <c r="C88">
        <v>1</v>
      </c>
      <c r="D88">
        <v>0</v>
      </c>
      <c r="E88">
        <v>0</v>
      </c>
      <c r="F88">
        <v>0</v>
      </c>
      <c r="G88">
        <v>0</v>
      </c>
      <c r="H88">
        <v>0</v>
      </c>
      <c r="I88">
        <v>0</v>
      </c>
      <c r="J88">
        <v>0</v>
      </c>
      <c r="K88">
        <v>1</v>
      </c>
      <c r="L88" s="163">
        <v>1490.16</v>
      </c>
      <c r="M88" t="s">
        <v>708</v>
      </c>
      <c r="N88" s="162"/>
    </row>
    <row r="89" spans="1:14" x14ac:dyDescent="0.25">
      <c r="A89" t="s">
        <v>591</v>
      </c>
      <c r="B89">
        <v>0</v>
      </c>
      <c r="C89">
        <v>0</v>
      </c>
      <c r="D89">
        <v>0</v>
      </c>
      <c r="E89">
        <v>1</v>
      </c>
      <c r="F89">
        <v>0</v>
      </c>
      <c r="G89">
        <v>0</v>
      </c>
      <c r="H89">
        <v>0</v>
      </c>
      <c r="I89">
        <v>0</v>
      </c>
      <c r="J89">
        <v>0</v>
      </c>
      <c r="K89">
        <v>1</v>
      </c>
      <c r="L89" s="164">
        <v>706</v>
      </c>
      <c r="M89" t="s">
        <v>641</v>
      </c>
    </row>
    <row r="90" spans="1:14" x14ac:dyDescent="0.25">
      <c r="A90" t="s">
        <v>578</v>
      </c>
      <c r="B90">
        <v>0</v>
      </c>
      <c r="C90">
        <v>0</v>
      </c>
      <c r="D90">
        <v>0</v>
      </c>
      <c r="E90">
        <v>1</v>
      </c>
      <c r="F90">
        <v>0</v>
      </c>
      <c r="G90">
        <v>0</v>
      </c>
      <c r="H90">
        <v>0</v>
      </c>
      <c r="I90">
        <v>0</v>
      </c>
      <c r="J90">
        <v>0</v>
      </c>
      <c r="K90">
        <v>1</v>
      </c>
      <c r="L90" s="164">
        <v>1037</v>
      </c>
      <c r="M90" t="s">
        <v>614</v>
      </c>
    </row>
    <row r="91" spans="1:14" x14ac:dyDescent="0.25">
      <c r="A91" t="s">
        <v>569</v>
      </c>
      <c r="B91">
        <v>0</v>
      </c>
      <c r="C91">
        <v>1</v>
      </c>
      <c r="D91">
        <v>0</v>
      </c>
      <c r="E91">
        <v>0</v>
      </c>
      <c r="F91">
        <v>0</v>
      </c>
      <c r="G91">
        <v>0</v>
      </c>
      <c r="H91">
        <v>0</v>
      </c>
      <c r="I91">
        <v>0</v>
      </c>
      <c r="J91">
        <v>0</v>
      </c>
      <c r="K91">
        <v>1</v>
      </c>
      <c r="L91" s="164">
        <v>730</v>
      </c>
      <c r="M91" t="s">
        <v>642</v>
      </c>
    </row>
    <row r="92" spans="1:14" x14ac:dyDescent="0.25">
      <c r="A92" t="s">
        <v>23</v>
      </c>
      <c r="B92">
        <v>1</v>
      </c>
      <c r="C92">
        <v>0</v>
      </c>
      <c r="D92">
        <v>0</v>
      </c>
      <c r="E92">
        <v>0</v>
      </c>
      <c r="F92">
        <v>0</v>
      </c>
      <c r="G92">
        <v>0</v>
      </c>
      <c r="H92">
        <v>0</v>
      </c>
      <c r="I92">
        <v>1</v>
      </c>
      <c r="J92">
        <v>0</v>
      </c>
      <c r="K92">
        <v>0</v>
      </c>
      <c r="L92" s="164">
        <v>3124</v>
      </c>
      <c r="M92" t="s">
        <v>643</v>
      </c>
    </row>
    <row r="93" spans="1:14" x14ac:dyDescent="0.25">
      <c r="A93" t="s">
        <v>522</v>
      </c>
      <c r="B93">
        <v>1</v>
      </c>
      <c r="C93">
        <v>0</v>
      </c>
      <c r="D93">
        <v>0</v>
      </c>
      <c r="E93">
        <v>0</v>
      </c>
      <c r="F93">
        <v>0</v>
      </c>
      <c r="G93">
        <v>0</v>
      </c>
      <c r="H93">
        <v>0</v>
      </c>
      <c r="I93">
        <v>1</v>
      </c>
      <c r="J93">
        <v>0</v>
      </c>
      <c r="K93">
        <v>0</v>
      </c>
      <c r="L93" s="164">
        <v>8357</v>
      </c>
      <c r="M93" t="s">
        <v>644</v>
      </c>
    </row>
    <row r="94" spans="1:14" x14ac:dyDescent="0.25">
      <c r="A94" t="s">
        <v>557</v>
      </c>
      <c r="B94">
        <v>1</v>
      </c>
      <c r="C94">
        <v>0</v>
      </c>
      <c r="D94">
        <v>0</v>
      </c>
      <c r="E94">
        <v>0</v>
      </c>
      <c r="F94">
        <v>0</v>
      </c>
      <c r="G94">
        <v>0</v>
      </c>
      <c r="H94">
        <v>0</v>
      </c>
      <c r="I94">
        <v>1</v>
      </c>
      <c r="J94">
        <v>0</v>
      </c>
      <c r="K94">
        <v>0</v>
      </c>
      <c r="L94" s="164">
        <v>8907</v>
      </c>
      <c r="M94" t="s">
        <v>645</v>
      </c>
    </row>
    <row r="95" spans="1:14" x14ac:dyDescent="0.25">
      <c r="A95" t="s">
        <v>511</v>
      </c>
      <c r="B95">
        <v>0</v>
      </c>
      <c r="C95">
        <v>0</v>
      </c>
      <c r="D95">
        <v>1</v>
      </c>
      <c r="E95">
        <v>0</v>
      </c>
      <c r="F95">
        <v>0</v>
      </c>
      <c r="G95">
        <v>0</v>
      </c>
      <c r="H95">
        <v>0</v>
      </c>
      <c r="I95">
        <v>0</v>
      </c>
      <c r="J95">
        <v>0</v>
      </c>
      <c r="K95">
        <v>1</v>
      </c>
      <c r="L95" s="164">
        <v>1689</v>
      </c>
      <c r="M95" t="s">
        <v>646</v>
      </c>
    </row>
    <row r="96" spans="1:14" x14ac:dyDescent="0.25">
      <c r="A96" t="s">
        <v>547</v>
      </c>
      <c r="B96">
        <v>0</v>
      </c>
      <c r="C96">
        <v>0</v>
      </c>
      <c r="D96">
        <v>1</v>
      </c>
      <c r="E96">
        <v>0</v>
      </c>
      <c r="F96">
        <v>0</v>
      </c>
      <c r="G96">
        <v>0</v>
      </c>
      <c r="H96">
        <v>0</v>
      </c>
      <c r="I96">
        <v>1</v>
      </c>
      <c r="J96">
        <v>0</v>
      </c>
      <c r="K96">
        <v>0</v>
      </c>
      <c r="L96" s="163">
        <v>2382.12</v>
      </c>
      <c r="M96" t="s">
        <v>709</v>
      </c>
      <c r="N96" s="162"/>
    </row>
    <row r="97" spans="1:14" x14ac:dyDescent="0.25">
      <c r="A97" t="s">
        <v>574</v>
      </c>
      <c r="B97">
        <v>0</v>
      </c>
      <c r="C97">
        <v>0</v>
      </c>
      <c r="D97">
        <v>0</v>
      </c>
      <c r="E97">
        <v>0</v>
      </c>
      <c r="F97">
        <v>0</v>
      </c>
      <c r="G97">
        <v>0</v>
      </c>
      <c r="H97">
        <v>1</v>
      </c>
      <c r="I97">
        <v>0</v>
      </c>
      <c r="J97">
        <v>1</v>
      </c>
      <c r="K97">
        <v>0</v>
      </c>
      <c r="L97" s="163">
        <v>298.32</v>
      </c>
      <c r="M97" t="s">
        <v>710</v>
      </c>
      <c r="N97" s="162"/>
    </row>
    <row r="98" spans="1:14" x14ac:dyDescent="0.25">
      <c r="A98" t="s">
        <v>533</v>
      </c>
      <c r="B98">
        <v>0</v>
      </c>
      <c r="C98">
        <v>0</v>
      </c>
      <c r="D98">
        <v>1</v>
      </c>
      <c r="E98">
        <v>0</v>
      </c>
      <c r="F98">
        <v>0</v>
      </c>
      <c r="G98">
        <v>0</v>
      </c>
      <c r="H98">
        <v>0</v>
      </c>
      <c r="I98">
        <v>0</v>
      </c>
      <c r="J98">
        <v>0</v>
      </c>
      <c r="K98">
        <v>1</v>
      </c>
      <c r="L98" s="164">
        <v>3517</v>
      </c>
      <c r="M98" t="s">
        <v>647</v>
      </c>
    </row>
    <row r="99" spans="1:14" x14ac:dyDescent="0.25">
      <c r="A99" t="s">
        <v>575</v>
      </c>
      <c r="B99">
        <v>0</v>
      </c>
      <c r="C99">
        <v>1</v>
      </c>
      <c r="D99">
        <v>0</v>
      </c>
      <c r="E99">
        <v>0</v>
      </c>
      <c r="F99">
        <v>0</v>
      </c>
      <c r="G99">
        <v>0</v>
      </c>
      <c r="H99">
        <v>0</v>
      </c>
      <c r="I99">
        <v>1</v>
      </c>
      <c r="J99">
        <v>0</v>
      </c>
      <c r="K99">
        <v>0</v>
      </c>
      <c r="L99" s="164">
        <v>22413</v>
      </c>
      <c r="M99" t="s">
        <v>648</v>
      </c>
    </row>
    <row r="100" spans="1:14" x14ac:dyDescent="0.25">
      <c r="A100" t="s">
        <v>544</v>
      </c>
      <c r="B100">
        <v>1</v>
      </c>
      <c r="C100">
        <v>0</v>
      </c>
      <c r="D100">
        <v>0</v>
      </c>
      <c r="E100">
        <v>0</v>
      </c>
      <c r="F100">
        <v>0</v>
      </c>
      <c r="G100">
        <v>0</v>
      </c>
      <c r="H100">
        <v>0</v>
      </c>
      <c r="I100">
        <v>1</v>
      </c>
      <c r="J100">
        <v>0</v>
      </c>
      <c r="K100">
        <v>0</v>
      </c>
      <c r="L100" s="164">
        <v>5649</v>
      </c>
      <c r="M100" t="s">
        <v>649</v>
      </c>
    </row>
    <row r="101" spans="1:14" x14ac:dyDescent="0.25">
      <c r="A101" t="s">
        <v>24</v>
      </c>
      <c r="B101">
        <v>1</v>
      </c>
      <c r="C101">
        <v>0</v>
      </c>
      <c r="D101">
        <v>0</v>
      </c>
      <c r="E101">
        <v>0</v>
      </c>
      <c r="F101">
        <v>0</v>
      </c>
      <c r="G101">
        <v>0</v>
      </c>
      <c r="H101">
        <v>0</v>
      </c>
      <c r="I101">
        <v>1</v>
      </c>
      <c r="J101">
        <v>0</v>
      </c>
      <c r="K101">
        <v>0</v>
      </c>
      <c r="L101" s="164">
        <v>8394</v>
      </c>
      <c r="M101" t="s">
        <v>650</v>
      </c>
    </row>
    <row r="102" spans="1:14" x14ac:dyDescent="0.25">
      <c r="A102" t="s">
        <v>25</v>
      </c>
      <c r="B102">
        <v>0</v>
      </c>
      <c r="C102">
        <v>0</v>
      </c>
      <c r="D102">
        <v>0</v>
      </c>
      <c r="E102">
        <v>0</v>
      </c>
      <c r="F102">
        <v>0</v>
      </c>
      <c r="G102">
        <v>0</v>
      </c>
      <c r="H102">
        <v>1</v>
      </c>
      <c r="I102">
        <v>0</v>
      </c>
      <c r="J102">
        <v>0</v>
      </c>
      <c r="K102">
        <v>1</v>
      </c>
      <c r="L102" s="164">
        <v>5615</v>
      </c>
      <c r="M102" t="s">
        <v>651</v>
      </c>
    </row>
    <row r="103" spans="1:14" x14ac:dyDescent="0.25">
      <c r="A103" t="s">
        <v>26</v>
      </c>
      <c r="B103">
        <v>1</v>
      </c>
      <c r="C103">
        <v>0</v>
      </c>
      <c r="D103">
        <v>0</v>
      </c>
      <c r="E103">
        <v>0</v>
      </c>
      <c r="F103">
        <v>0</v>
      </c>
      <c r="G103">
        <v>0</v>
      </c>
      <c r="H103">
        <v>0</v>
      </c>
      <c r="I103">
        <v>1</v>
      </c>
      <c r="J103">
        <v>0</v>
      </c>
      <c r="K103">
        <v>0</v>
      </c>
      <c r="L103" s="164">
        <v>16799</v>
      </c>
      <c r="M103" t="s">
        <v>652</v>
      </c>
    </row>
    <row r="104" spans="1:14" x14ac:dyDescent="0.25">
      <c r="A104" t="s">
        <v>27</v>
      </c>
      <c r="B104">
        <v>0</v>
      </c>
      <c r="C104">
        <v>0</v>
      </c>
      <c r="D104">
        <v>0</v>
      </c>
      <c r="E104">
        <v>0</v>
      </c>
      <c r="F104">
        <v>0</v>
      </c>
      <c r="G104">
        <v>1</v>
      </c>
      <c r="H104">
        <v>0</v>
      </c>
      <c r="I104">
        <v>0</v>
      </c>
      <c r="J104">
        <v>0</v>
      </c>
      <c r="K104">
        <v>1</v>
      </c>
      <c r="L104" s="164">
        <v>361</v>
      </c>
      <c r="M104" t="s">
        <v>653</v>
      </c>
    </row>
    <row r="105" spans="1:14" x14ac:dyDescent="0.25">
      <c r="A105" t="s">
        <v>509</v>
      </c>
      <c r="B105">
        <v>0</v>
      </c>
      <c r="C105">
        <v>0</v>
      </c>
      <c r="D105">
        <v>0</v>
      </c>
      <c r="E105">
        <v>0</v>
      </c>
      <c r="F105">
        <v>0</v>
      </c>
      <c r="G105">
        <v>0</v>
      </c>
      <c r="H105">
        <v>1</v>
      </c>
      <c r="I105">
        <v>0</v>
      </c>
      <c r="J105">
        <v>0</v>
      </c>
      <c r="K105">
        <v>1</v>
      </c>
      <c r="L105" s="163">
        <v>529.79999999999995</v>
      </c>
      <c r="M105" t="s">
        <v>710</v>
      </c>
      <c r="N105" s="162"/>
    </row>
    <row r="106" spans="1:14" x14ac:dyDescent="0.25">
      <c r="A106" t="s">
        <v>515</v>
      </c>
      <c r="B106">
        <v>1</v>
      </c>
      <c r="C106">
        <v>0</v>
      </c>
      <c r="D106">
        <v>0</v>
      </c>
      <c r="E106">
        <v>0</v>
      </c>
      <c r="F106">
        <v>0</v>
      </c>
      <c r="G106">
        <v>0</v>
      </c>
      <c r="H106">
        <v>0</v>
      </c>
      <c r="I106">
        <v>1</v>
      </c>
      <c r="J106">
        <v>0</v>
      </c>
      <c r="K106">
        <v>0</v>
      </c>
      <c r="L106" s="164">
        <v>25596</v>
      </c>
      <c r="M106" t="s">
        <v>654</v>
      </c>
    </row>
    <row r="107" spans="1:14" x14ac:dyDescent="0.25">
      <c r="A107" t="s">
        <v>576</v>
      </c>
      <c r="B107">
        <v>1</v>
      </c>
      <c r="C107">
        <v>0</v>
      </c>
      <c r="D107">
        <v>0</v>
      </c>
      <c r="E107">
        <v>0</v>
      </c>
      <c r="F107">
        <v>0</v>
      </c>
      <c r="G107">
        <v>0</v>
      </c>
      <c r="H107">
        <v>0</v>
      </c>
      <c r="I107">
        <v>1</v>
      </c>
      <c r="J107">
        <v>0</v>
      </c>
      <c r="K107">
        <v>0</v>
      </c>
      <c r="L107" s="164">
        <v>38340</v>
      </c>
      <c r="M107" t="s">
        <v>668</v>
      </c>
    </row>
    <row r="108" spans="1:14" x14ac:dyDescent="0.25">
      <c r="A108" t="s">
        <v>529</v>
      </c>
      <c r="B108">
        <v>0</v>
      </c>
      <c r="C108">
        <v>1</v>
      </c>
      <c r="D108">
        <v>0</v>
      </c>
      <c r="E108">
        <v>0</v>
      </c>
      <c r="F108">
        <v>0</v>
      </c>
      <c r="G108">
        <v>0</v>
      </c>
      <c r="H108">
        <v>0</v>
      </c>
      <c r="I108">
        <v>1</v>
      </c>
      <c r="J108">
        <v>0</v>
      </c>
      <c r="K108">
        <v>0</v>
      </c>
      <c r="L108" s="164">
        <v>9199</v>
      </c>
      <c r="M108" t="s">
        <v>655</v>
      </c>
    </row>
    <row r="109" spans="1:14" x14ac:dyDescent="0.25">
      <c r="A109" t="s">
        <v>513</v>
      </c>
      <c r="B109">
        <v>0</v>
      </c>
      <c r="C109">
        <v>0</v>
      </c>
      <c r="D109">
        <v>1</v>
      </c>
      <c r="E109">
        <v>0</v>
      </c>
      <c r="F109">
        <v>0</v>
      </c>
      <c r="G109">
        <v>0</v>
      </c>
      <c r="H109">
        <v>0</v>
      </c>
      <c r="I109">
        <v>0</v>
      </c>
      <c r="J109">
        <v>0</v>
      </c>
      <c r="K109">
        <v>1</v>
      </c>
      <c r="L109" s="163">
        <v>201.60000000000002</v>
      </c>
      <c r="M109" t="s">
        <v>711</v>
      </c>
      <c r="N109" s="162"/>
    </row>
    <row r="110" spans="1:14" x14ac:dyDescent="0.25">
      <c r="A110" t="s">
        <v>474</v>
      </c>
      <c r="B110">
        <v>0</v>
      </c>
      <c r="C110">
        <v>0</v>
      </c>
      <c r="D110">
        <v>0</v>
      </c>
      <c r="E110">
        <v>0</v>
      </c>
      <c r="F110">
        <v>0</v>
      </c>
      <c r="G110">
        <v>0</v>
      </c>
      <c r="H110">
        <v>1</v>
      </c>
      <c r="I110">
        <v>0</v>
      </c>
      <c r="J110">
        <v>1</v>
      </c>
      <c r="K110">
        <v>0</v>
      </c>
      <c r="L110" s="163">
        <v>204</v>
      </c>
      <c r="M110" t="s">
        <v>712</v>
      </c>
      <c r="N110" s="162"/>
    </row>
    <row r="111" spans="1:14" x14ac:dyDescent="0.25">
      <c r="A111" t="s">
        <v>28</v>
      </c>
      <c r="B111">
        <v>0</v>
      </c>
      <c r="C111">
        <v>1</v>
      </c>
      <c r="D111">
        <v>0</v>
      </c>
      <c r="E111">
        <v>0</v>
      </c>
      <c r="F111">
        <v>0</v>
      </c>
      <c r="G111">
        <v>0</v>
      </c>
      <c r="H111">
        <v>0</v>
      </c>
      <c r="I111">
        <v>0</v>
      </c>
      <c r="J111">
        <v>0</v>
      </c>
      <c r="K111">
        <v>1</v>
      </c>
      <c r="L111" s="164">
        <v>1343</v>
      </c>
      <c r="M111" t="s">
        <v>656</v>
      </c>
    </row>
    <row r="112" spans="1:14" x14ac:dyDescent="0.25">
      <c r="A112" t="s">
        <v>586</v>
      </c>
      <c r="B112">
        <v>0</v>
      </c>
      <c r="C112">
        <v>1</v>
      </c>
      <c r="D112">
        <v>0</v>
      </c>
      <c r="E112">
        <v>0</v>
      </c>
      <c r="F112">
        <v>0</v>
      </c>
      <c r="G112">
        <v>0</v>
      </c>
      <c r="H112">
        <v>0</v>
      </c>
      <c r="I112">
        <v>0</v>
      </c>
      <c r="J112">
        <v>0</v>
      </c>
      <c r="K112">
        <v>1</v>
      </c>
      <c r="L112" s="163">
        <v>144</v>
      </c>
      <c r="M112" t="s">
        <v>713</v>
      </c>
      <c r="N112" s="162"/>
    </row>
    <row r="113" spans="1:14" x14ac:dyDescent="0.25">
      <c r="A113" t="s">
        <v>577</v>
      </c>
      <c r="B113">
        <v>0</v>
      </c>
      <c r="C113">
        <v>0</v>
      </c>
      <c r="D113">
        <v>0</v>
      </c>
      <c r="E113">
        <v>0</v>
      </c>
      <c r="F113">
        <v>1</v>
      </c>
      <c r="G113">
        <v>0</v>
      </c>
      <c r="H113">
        <v>0</v>
      </c>
      <c r="I113">
        <v>0</v>
      </c>
      <c r="J113">
        <v>0</v>
      </c>
      <c r="K113">
        <v>1</v>
      </c>
      <c r="L113" s="164">
        <v>1268</v>
      </c>
      <c r="M113" t="s">
        <v>657</v>
      </c>
    </row>
    <row r="114" spans="1:14" x14ac:dyDescent="0.25">
      <c r="A114" t="s">
        <v>29</v>
      </c>
      <c r="B114">
        <v>0</v>
      </c>
      <c r="C114">
        <v>0</v>
      </c>
      <c r="D114">
        <v>1</v>
      </c>
      <c r="E114">
        <v>0</v>
      </c>
      <c r="F114">
        <v>0</v>
      </c>
      <c r="G114">
        <v>0</v>
      </c>
      <c r="H114">
        <v>0</v>
      </c>
      <c r="I114">
        <v>0</v>
      </c>
      <c r="J114">
        <v>0</v>
      </c>
      <c r="K114">
        <v>1</v>
      </c>
      <c r="L114" s="164">
        <v>3292</v>
      </c>
      <c r="M114" t="s">
        <v>658</v>
      </c>
    </row>
    <row r="115" spans="1:14" x14ac:dyDescent="0.25">
      <c r="A115" t="s">
        <v>539</v>
      </c>
      <c r="B115">
        <v>0</v>
      </c>
      <c r="C115">
        <v>0</v>
      </c>
      <c r="D115">
        <v>0</v>
      </c>
      <c r="E115">
        <v>0</v>
      </c>
      <c r="F115">
        <v>0</v>
      </c>
      <c r="G115">
        <v>0</v>
      </c>
      <c r="H115">
        <v>1</v>
      </c>
      <c r="I115">
        <v>0</v>
      </c>
      <c r="J115">
        <v>1</v>
      </c>
      <c r="K115">
        <v>0</v>
      </c>
      <c r="L115" s="163">
        <v>277.92</v>
      </c>
      <c r="M115" t="s">
        <v>714</v>
      </c>
      <c r="N115" s="162"/>
    </row>
    <row r="116" spans="1:14" x14ac:dyDescent="0.25">
      <c r="A116" t="s">
        <v>556</v>
      </c>
      <c r="B116">
        <v>0</v>
      </c>
      <c r="C116">
        <v>0</v>
      </c>
      <c r="D116">
        <v>1</v>
      </c>
      <c r="E116">
        <v>0</v>
      </c>
      <c r="F116">
        <v>0</v>
      </c>
      <c r="G116">
        <v>0</v>
      </c>
      <c r="H116">
        <v>0</v>
      </c>
      <c r="I116">
        <v>0</v>
      </c>
      <c r="J116">
        <v>0</v>
      </c>
      <c r="K116">
        <v>1</v>
      </c>
      <c r="L116" s="163">
        <v>807.72</v>
      </c>
      <c r="M116" t="s">
        <v>715</v>
      </c>
      <c r="N116" s="162"/>
    </row>
    <row r="117" spans="1:14" x14ac:dyDescent="0.25">
      <c r="A117" t="s">
        <v>595</v>
      </c>
      <c r="B117">
        <v>0</v>
      </c>
      <c r="C117">
        <v>0</v>
      </c>
      <c r="D117">
        <v>0</v>
      </c>
      <c r="E117">
        <v>0</v>
      </c>
      <c r="F117">
        <v>1</v>
      </c>
      <c r="G117">
        <v>0</v>
      </c>
      <c r="H117">
        <v>0</v>
      </c>
      <c r="I117">
        <v>1</v>
      </c>
      <c r="J117">
        <v>0</v>
      </c>
      <c r="K117">
        <v>0</v>
      </c>
      <c r="L117" s="164">
        <v>42283</v>
      </c>
      <c r="M117" t="s">
        <v>669</v>
      </c>
    </row>
    <row r="118" spans="1:14" x14ac:dyDescent="0.25">
      <c r="A118" t="s">
        <v>329</v>
      </c>
      <c r="B118">
        <v>1</v>
      </c>
      <c r="C118">
        <v>0</v>
      </c>
      <c r="D118">
        <v>1</v>
      </c>
      <c r="E118">
        <v>0</v>
      </c>
      <c r="F118">
        <v>0</v>
      </c>
      <c r="G118">
        <v>0</v>
      </c>
      <c r="H118">
        <v>0</v>
      </c>
      <c r="I118">
        <v>1</v>
      </c>
      <c r="J118">
        <v>0</v>
      </c>
      <c r="K118">
        <v>0</v>
      </c>
      <c r="L118" s="164">
        <v>22168</v>
      </c>
      <c r="M118" t="s">
        <v>659</v>
      </c>
    </row>
    <row r="119" spans="1:14" x14ac:dyDescent="0.25">
      <c r="A119" t="s">
        <v>233</v>
      </c>
      <c r="B119">
        <v>1</v>
      </c>
      <c r="C119">
        <v>0</v>
      </c>
      <c r="D119">
        <v>0</v>
      </c>
      <c r="E119">
        <v>0</v>
      </c>
      <c r="F119">
        <v>0</v>
      </c>
      <c r="G119">
        <v>0</v>
      </c>
      <c r="H119">
        <v>0</v>
      </c>
      <c r="I119">
        <v>1</v>
      </c>
      <c r="J119">
        <v>0</v>
      </c>
      <c r="K119">
        <v>0</v>
      </c>
      <c r="L119" s="164">
        <v>44366</v>
      </c>
      <c r="M119" t="s">
        <v>660</v>
      </c>
    </row>
    <row r="120" spans="1:14" x14ac:dyDescent="0.25">
      <c r="A120" t="s">
        <v>570</v>
      </c>
      <c r="B120">
        <v>0</v>
      </c>
      <c r="C120">
        <v>0</v>
      </c>
      <c r="D120">
        <v>0</v>
      </c>
      <c r="E120">
        <v>1</v>
      </c>
      <c r="F120">
        <v>0</v>
      </c>
      <c r="G120">
        <v>0</v>
      </c>
      <c r="H120">
        <v>0</v>
      </c>
      <c r="I120">
        <v>1</v>
      </c>
      <c r="J120">
        <v>0</v>
      </c>
      <c r="K120">
        <v>0</v>
      </c>
      <c r="L120" s="164">
        <v>5025</v>
      </c>
      <c r="M120" t="s">
        <v>661</v>
      </c>
    </row>
    <row r="121" spans="1:14" x14ac:dyDescent="0.25">
      <c r="A121" t="s">
        <v>555</v>
      </c>
      <c r="B121">
        <v>0</v>
      </c>
      <c r="C121">
        <v>0</v>
      </c>
      <c r="D121">
        <v>0</v>
      </c>
      <c r="E121">
        <v>1</v>
      </c>
      <c r="F121">
        <v>0</v>
      </c>
      <c r="G121">
        <v>0</v>
      </c>
      <c r="H121">
        <v>0</v>
      </c>
      <c r="I121">
        <v>1</v>
      </c>
      <c r="J121">
        <v>0</v>
      </c>
      <c r="K121">
        <v>0</v>
      </c>
      <c r="L121" s="163">
        <v>988.08</v>
      </c>
      <c r="M121" t="s">
        <v>716</v>
      </c>
      <c r="N121" s="162"/>
    </row>
    <row r="122" spans="1:14" x14ac:dyDescent="0.25">
      <c r="A122" t="s">
        <v>542</v>
      </c>
      <c r="B122">
        <v>0</v>
      </c>
      <c r="C122">
        <v>1</v>
      </c>
      <c r="D122">
        <v>0</v>
      </c>
      <c r="E122">
        <v>0</v>
      </c>
      <c r="F122">
        <v>0</v>
      </c>
      <c r="G122">
        <v>0</v>
      </c>
      <c r="H122">
        <v>0</v>
      </c>
      <c r="I122">
        <v>0</v>
      </c>
      <c r="J122">
        <v>0</v>
      </c>
      <c r="K122">
        <v>1</v>
      </c>
      <c r="L122" s="164">
        <v>343</v>
      </c>
      <c r="M122" t="s">
        <v>662</v>
      </c>
    </row>
    <row r="123" spans="1:14" x14ac:dyDescent="0.25">
      <c r="A123" t="s">
        <v>30</v>
      </c>
      <c r="B123">
        <v>0</v>
      </c>
      <c r="C123">
        <v>0</v>
      </c>
      <c r="D123">
        <v>0</v>
      </c>
      <c r="E123">
        <v>0</v>
      </c>
      <c r="F123">
        <v>0</v>
      </c>
      <c r="G123">
        <v>0</v>
      </c>
      <c r="H123">
        <v>1</v>
      </c>
      <c r="I123">
        <v>0</v>
      </c>
      <c r="J123">
        <v>0</v>
      </c>
      <c r="K123">
        <v>1</v>
      </c>
      <c r="L123" s="164">
        <v>226</v>
      </c>
      <c r="M123" t="s">
        <v>673</v>
      </c>
    </row>
    <row r="124" spans="1:14" x14ac:dyDescent="0.25">
      <c r="A124" t="s">
        <v>530</v>
      </c>
      <c r="B124">
        <v>0</v>
      </c>
      <c r="C124">
        <v>0</v>
      </c>
      <c r="D124">
        <v>0</v>
      </c>
      <c r="E124">
        <v>0</v>
      </c>
      <c r="F124">
        <v>0</v>
      </c>
      <c r="G124">
        <v>0</v>
      </c>
      <c r="H124">
        <v>1</v>
      </c>
      <c r="I124">
        <v>0</v>
      </c>
      <c r="J124">
        <v>1</v>
      </c>
      <c r="K124">
        <v>0</v>
      </c>
      <c r="L124" s="163">
        <v>308.64</v>
      </c>
      <c r="M124" t="s">
        <v>717</v>
      </c>
      <c r="N124" s="162"/>
    </row>
  </sheetData>
  <autoFilter ref="A1:M124"/>
  <sortState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112"/>
  <sheetViews>
    <sheetView tabSelected="1" workbookViewId="0">
      <pane ySplit="1" topLeftCell="A65" activePane="bottomLeft" state="frozen"/>
      <selection activeCell="D1" sqref="D1"/>
      <selection pane="bottomLeft" activeCell="B103" sqref="B10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5" t="s">
        <v>720</v>
      </c>
      <c r="B1" s="166" t="s">
        <v>721</v>
      </c>
      <c r="C1" s="167" t="s">
        <v>722</v>
      </c>
      <c r="D1" s="166" t="s">
        <v>292</v>
      </c>
      <c r="E1" s="166" t="s">
        <v>723</v>
      </c>
      <c r="F1" s="166" t="s">
        <v>724</v>
      </c>
      <c r="G1" s="166" t="s">
        <v>725</v>
      </c>
      <c r="H1" s="166" t="s">
        <v>3972</v>
      </c>
      <c r="I1" s="166" t="s">
        <v>1093</v>
      </c>
      <c r="J1" s="166" t="s">
        <v>1094</v>
      </c>
      <c r="K1" s="166" t="s">
        <v>1092</v>
      </c>
      <c r="L1" s="166" t="s">
        <v>726</v>
      </c>
      <c r="M1" s="166" t="s">
        <v>727</v>
      </c>
      <c r="N1" s="166" t="s">
        <v>728</v>
      </c>
      <c r="O1" s="166" t="s">
        <v>729</v>
      </c>
      <c r="P1" s="168" t="s">
        <v>730</v>
      </c>
      <c r="Q1" s="168" t="s">
        <v>731</v>
      </c>
      <c r="R1" s="168" t="s">
        <v>732</v>
      </c>
      <c r="S1" s="169" t="s">
        <v>733</v>
      </c>
    </row>
    <row r="2" spans="1:19" x14ac:dyDescent="0.25">
      <c r="A2" s="170">
        <v>1</v>
      </c>
      <c r="B2" s="170" t="s">
        <v>119</v>
      </c>
      <c r="C2" s="170" t="s">
        <v>734</v>
      </c>
      <c r="D2" s="170">
        <v>2008</v>
      </c>
      <c r="E2" s="170" t="s">
        <v>735</v>
      </c>
      <c r="F2" s="170" t="s">
        <v>736</v>
      </c>
      <c r="G2" s="170" t="s">
        <v>737</v>
      </c>
      <c r="H2" s="170" t="s">
        <v>4006</v>
      </c>
      <c r="I2" s="170" t="b">
        <v>1</v>
      </c>
      <c r="J2" s="170">
        <f t="shared" ref="J2:J33" si="0">D2-MIN($D:$D)</f>
        <v>17</v>
      </c>
      <c r="K2" s="170" cm="1">
        <f t="array" ref="K2">IFERROR(INDEX(impact_factors!$C$1:$C$3000,MATCH(TRUE,ISNUMBER(SEARCH(H2,impact_factors!$B$1:$B$3000)),0)),IF(H2="XX",0,"X"))</f>
        <v>0.186</v>
      </c>
      <c r="L2" s="170">
        <v>134</v>
      </c>
      <c r="M2" s="170" t="s">
        <v>738</v>
      </c>
      <c r="N2" s="170" t="s">
        <v>739</v>
      </c>
      <c r="O2" s="170" t="s">
        <v>740</v>
      </c>
      <c r="P2" s="170" t="s">
        <v>161</v>
      </c>
      <c r="Q2" s="170" t="s">
        <v>161</v>
      </c>
      <c r="R2" s="170" t="s">
        <v>161</v>
      </c>
      <c r="S2" s="171">
        <v>2</v>
      </c>
    </row>
    <row r="3" spans="1:19" x14ac:dyDescent="0.25">
      <c r="A3">
        <v>2</v>
      </c>
      <c r="B3" t="s">
        <v>122</v>
      </c>
      <c r="C3" t="s">
        <v>741</v>
      </c>
      <c r="D3">
        <v>2013</v>
      </c>
      <c r="E3" t="s">
        <v>742</v>
      </c>
      <c r="F3" t="s">
        <v>743</v>
      </c>
      <c r="G3" t="s">
        <v>744</v>
      </c>
      <c r="H3" t="s">
        <v>3974</v>
      </c>
      <c r="I3" t="b">
        <v>1</v>
      </c>
      <c r="J3">
        <f t="shared" si="0"/>
        <v>22</v>
      </c>
      <c r="K3" cm="1">
        <f t="array" ref="K3">IFERROR(INDEX(impact_factors!$C$1:$C$3000,MATCH(TRUE,ISNUMBER(SEARCH(H3,impact_factors!$B$1:$B$3000)),0)),IF(H3="XX",0,"X"))</f>
        <v>0.03</v>
      </c>
      <c r="L3">
        <v>16</v>
      </c>
      <c r="M3" t="s">
        <v>745</v>
      </c>
      <c r="N3" t="s">
        <v>746</v>
      </c>
      <c r="O3" t="s">
        <v>747</v>
      </c>
      <c r="P3" t="s">
        <v>161</v>
      </c>
      <c r="Q3" t="s">
        <v>161</v>
      </c>
      <c r="R3" t="s">
        <v>161</v>
      </c>
      <c r="S3" s="24">
        <v>1</v>
      </c>
    </row>
    <row r="4" spans="1:19" x14ac:dyDescent="0.25">
      <c r="A4">
        <v>3</v>
      </c>
      <c r="B4" t="s">
        <v>124</v>
      </c>
      <c r="C4" t="s">
        <v>748</v>
      </c>
      <c r="D4">
        <v>2006</v>
      </c>
      <c r="E4" t="s">
        <v>749</v>
      </c>
      <c r="F4" t="s">
        <v>750</v>
      </c>
      <c r="G4" t="s">
        <v>751</v>
      </c>
      <c r="H4" t="s">
        <v>3975</v>
      </c>
      <c r="I4" t="b">
        <v>1</v>
      </c>
      <c r="J4">
        <f t="shared" si="0"/>
        <v>15</v>
      </c>
      <c r="K4" cm="1">
        <f t="array" ref="K4">IFERROR(INDEX(impact_factors!$C$1:$C$3000,MATCH(TRUE,ISNUMBER(SEARCH(H4,impact_factors!$B$1:$B$3000)),0)),IF(H4="XX",0,"X"))</f>
        <v>3.5000000000000003E-2</v>
      </c>
      <c r="L4">
        <v>33</v>
      </c>
      <c r="M4" t="s">
        <v>752</v>
      </c>
      <c r="N4" t="s">
        <v>753</v>
      </c>
      <c r="O4" s="172" t="s">
        <v>754</v>
      </c>
      <c r="P4" t="s">
        <v>161</v>
      </c>
      <c r="Q4" t="s">
        <v>161</v>
      </c>
      <c r="R4" t="s">
        <v>161</v>
      </c>
      <c r="S4" s="24">
        <v>2</v>
      </c>
    </row>
    <row r="5" spans="1:19" x14ac:dyDescent="0.25">
      <c r="A5">
        <v>4</v>
      </c>
      <c r="B5" t="s">
        <v>125</v>
      </c>
      <c r="C5" t="s">
        <v>755</v>
      </c>
      <c r="D5">
        <v>2010</v>
      </c>
      <c r="E5" t="s">
        <v>756</v>
      </c>
      <c r="F5" t="s">
        <v>757</v>
      </c>
      <c r="G5" t="s">
        <v>758</v>
      </c>
      <c r="H5" t="s">
        <v>3976</v>
      </c>
      <c r="I5" t="b">
        <v>1</v>
      </c>
      <c r="J5">
        <f t="shared" si="0"/>
        <v>19</v>
      </c>
      <c r="K5" cm="1">
        <f t="array" ref="K5">IFERROR(INDEX(impact_factors!$C$1:$C$3000,MATCH(TRUE,ISNUMBER(SEARCH(H5,impact_factors!$B$1:$B$3000)),0)),IF(H5="XX",0,"X"))</f>
        <v>1.2E-2</v>
      </c>
      <c r="L5">
        <v>36</v>
      </c>
      <c r="M5" t="s">
        <v>759</v>
      </c>
      <c r="N5" t="s">
        <v>760</v>
      </c>
      <c r="O5" t="s">
        <v>761</v>
      </c>
      <c r="P5" t="s">
        <v>161</v>
      </c>
      <c r="Q5" t="s">
        <v>161</v>
      </c>
      <c r="R5" t="s">
        <v>161</v>
      </c>
      <c r="S5" s="24">
        <v>3</v>
      </c>
    </row>
    <row r="6" spans="1:19" x14ac:dyDescent="0.25">
      <c r="A6">
        <v>5</v>
      </c>
      <c r="B6" t="s">
        <v>128</v>
      </c>
      <c r="C6" t="s">
        <v>762</v>
      </c>
      <c r="D6">
        <v>2020</v>
      </c>
      <c r="E6" t="s">
        <v>763</v>
      </c>
      <c r="F6" t="s">
        <v>764</v>
      </c>
      <c r="G6" t="s">
        <v>765</v>
      </c>
      <c r="H6" t="s">
        <v>3977</v>
      </c>
      <c r="I6" t="b">
        <v>1</v>
      </c>
      <c r="J6">
        <f t="shared" si="0"/>
        <v>29</v>
      </c>
      <c r="K6" cm="1">
        <f t="array" ref="K6">IFERROR(INDEX(impact_factors!$C$1:$C$3000,MATCH(TRUE,ISNUMBER(SEARCH(H6,impact_factors!$B$1:$B$3000)),0)),IF(H6="XX",0,"X"))</f>
        <v>9.7000000000000003E-2</v>
      </c>
      <c r="L6">
        <v>2</v>
      </c>
      <c r="M6" t="s">
        <v>766</v>
      </c>
      <c r="N6" t="s">
        <v>767</v>
      </c>
      <c r="O6" t="s">
        <v>768</v>
      </c>
      <c r="P6" t="s">
        <v>161</v>
      </c>
      <c r="Q6" t="s">
        <v>161</v>
      </c>
      <c r="R6" t="s">
        <v>161</v>
      </c>
      <c r="S6" s="24">
        <v>3</v>
      </c>
    </row>
    <row r="7" spans="1:19" x14ac:dyDescent="0.25">
      <c r="A7">
        <v>6</v>
      </c>
      <c r="B7" t="s">
        <v>129</v>
      </c>
      <c r="C7" t="s">
        <v>769</v>
      </c>
      <c r="D7">
        <v>2004</v>
      </c>
      <c r="E7" t="s">
        <v>770</v>
      </c>
      <c r="F7" t="s">
        <v>771</v>
      </c>
      <c r="G7" t="s">
        <v>772</v>
      </c>
      <c r="H7" t="s">
        <v>3999</v>
      </c>
      <c r="I7" t="b">
        <v>1</v>
      </c>
      <c r="J7">
        <f t="shared" si="0"/>
        <v>13</v>
      </c>
      <c r="K7" cm="1">
        <f t="array" ref="K7">IFERROR(INDEX(impact_factors!$C$1:$C$3000,MATCH(TRUE,ISNUMBER(SEARCH(H7,impact_factors!$B$1:$B$3000)),0)),IF(H7="XX",0,"X"))</f>
        <v>0</v>
      </c>
      <c r="L7">
        <v>65</v>
      </c>
      <c r="M7" t="s">
        <v>773</v>
      </c>
      <c r="N7" t="s">
        <v>774</v>
      </c>
      <c r="O7" t="s">
        <v>775</v>
      </c>
      <c r="P7" t="s">
        <v>161</v>
      </c>
      <c r="Q7" t="s">
        <v>161</v>
      </c>
      <c r="R7" t="s">
        <v>161</v>
      </c>
      <c r="S7" s="24">
        <v>4</v>
      </c>
    </row>
    <row r="8" spans="1:19" x14ac:dyDescent="0.25">
      <c r="A8">
        <v>7</v>
      </c>
      <c r="B8" t="s">
        <v>131</v>
      </c>
      <c r="C8" t="s">
        <v>776</v>
      </c>
      <c r="D8">
        <v>2004</v>
      </c>
      <c r="E8" t="s">
        <v>777</v>
      </c>
      <c r="F8" t="s">
        <v>778</v>
      </c>
      <c r="G8" t="s">
        <v>779</v>
      </c>
      <c r="H8" t="s">
        <v>3999</v>
      </c>
      <c r="I8" t="b">
        <v>0</v>
      </c>
      <c r="J8">
        <f t="shared" si="0"/>
        <v>13</v>
      </c>
      <c r="K8" cm="1">
        <f t="array" ref="K8">IFERROR(INDEX(impact_factors!$C$1:$C$3000,MATCH(TRUE,ISNUMBER(SEARCH(H8,impact_factors!$B$1:$B$3000)),0)),IF(H8="XX",0,"X"))</f>
        <v>0</v>
      </c>
      <c r="L8">
        <v>0</v>
      </c>
      <c r="M8" t="s">
        <v>780</v>
      </c>
      <c r="N8" t="s">
        <v>781</v>
      </c>
      <c r="O8" t="s">
        <v>781</v>
      </c>
      <c r="P8" t="s">
        <v>161</v>
      </c>
      <c r="Q8" t="s">
        <v>161</v>
      </c>
      <c r="R8" t="s">
        <v>161</v>
      </c>
      <c r="S8" s="24">
        <v>3</v>
      </c>
    </row>
    <row r="9" spans="1:19" x14ac:dyDescent="0.25">
      <c r="A9">
        <v>8</v>
      </c>
      <c r="B9" t="s">
        <v>17</v>
      </c>
      <c r="C9" t="s">
        <v>782</v>
      </c>
      <c r="D9">
        <v>2013</v>
      </c>
      <c r="E9" t="s">
        <v>783</v>
      </c>
      <c r="F9" t="s">
        <v>784</v>
      </c>
      <c r="G9" t="s">
        <v>785</v>
      </c>
      <c r="H9" t="s">
        <v>3978</v>
      </c>
      <c r="I9" t="b">
        <v>1</v>
      </c>
      <c r="J9">
        <f t="shared" si="0"/>
        <v>22</v>
      </c>
      <c r="K9" cm="1">
        <f t="array" ref="K9">IFERROR(INDEX(impact_factors!$C$1:$C$3000,MATCH(TRUE,ISNUMBER(SEARCH(H9,impact_factors!$B$1:$B$3000)),0)),IF(H9="XX",0,"X"))</f>
        <v>2.5000000000000001E-2</v>
      </c>
      <c r="L9">
        <v>44</v>
      </c>
      <c r="M9" t="s">
        <v>786</v>
      </c>
      <c r="N9" t="s">
        <v>787</v>
      </c>
      <c r="O9" t="s">
        <v>761</v>
      </c>
      <c r="P9" t="s">
        <v>161</v>
      </c>
      <c r="Q9" t="s">
        <v>161</v>
      </c>
      <c r="R9" t="s">
        <v>161</v>
      </c>
      <c r="S9" s="24">
        <v>3</v>
      </c>
    </row>
    <row r="10" spans="1:19" x14ac:dyDescent="0.25">
      <c r="A10">
        <v>9</v>
      </c>
      <c r="B10" t="s">
        <v>4</v>
      </c>
      <c r="C10" t="s">
        <v>788</v>
      </c>
      <c r="D10">
        <v>2006</v>
      </c>
      <c r="E10" t="s">
        <v>789</v>
      </c>
      <c r="F10" t="s">
        <v>790</v>
      </c>
      <c r="G10" t="s">
        <v>791</v>
      </c>
      <c r="H10" t="s">
        <v>3979</v>
      </c>
      <c r="I10" t="b">
        <v>1</v>
      </c>
      <c r="J10">
        <f t="shared" si="0"/>
        <v>15</v>
      </c>
      <c r="K10" cm="1">
        <f t="array" ref="K10">IFERROR(INDEX(impact_factors!$C$1:$C$3000,MATCH(TRUE,ISNUMBER(SEARCH(H10,impact_factors!$B$1:$B$3000)),0)),IF(H10="XX",0,"X"))</f>
        <v>0.14599999999999999</v>
      </c>
      <c r="L10">
        <v>187</v>
      </c>
      <c r="M10" t="s">
        <v>792</v>
      </c>
      <c r="N10" t="s">
        <v>793</v>
      </c>
      <c r="O10" t="s">
        <v>794</v>
      </c>
      <c r="P10" t="s">
        <v>161</v>
      </c>
      <c r="Q10" t="s">
        <v>161</v>
      </c>
      <c r="R10" t="s">
        <v>161</v>
      </c>
      <c r="S10" s="24">
        <v>4</v>
      </c>
    </row>
    <row r="11" spans="1:19" x14ac:dyDescent="0.25">
      <c r="A11">
        <v>10</v>
      </c>
      <c r="B11" t="s">
        <v>22</v>
      </c>
      <c r="C11" t="s">
        <v>795</v>
      </c>
      <c r="D11">
        <v>1998</v>
      </c>
      <c r="E11" t="s">
        <v>796</v>
      </c>
      <c r="F11" t="s">
        <v>797</v>
      </c>
      <c r="G11" t="s">
        <v>798</v>
      </c>
      <c r="H11" t="s">
        <v>3999</v>
      </c>
      <c r="I11" t="b">
        <v>0</v>
      </c>
      <c r="J11">
        <f t="shared" si="0"/>
        <v>7</v>
      </c>
      <c r="K11" cm="1">
        <f t="array" ref="K11">IFERROR(INDEX(impact_factors!$C$1:$C$3000,MATCH(TRUE,ISNUMBER(SEARCH(H11,impact_factors!$B$1:$B$3000)),0)),IF(H11="XX",0,"X"))</f>
        <v>0</v>
      </c>
      <c r="L11">
        <v>110</v>
      </c>
      <c r="M11" t="s">
        <v>799</v>
      </c>
      <c r="N11" t="s">
        <v>800</v>
      </c>
      <c r="O11" t="s">
        <v>801</v>
      </c>
      <c r="P11" t="s">
        <v>161</v>
      </c>
      <c r="Q11" t="s">
        <v>161</v>
      </c>
      <c r="R11" t="s">
        <v>161</v>
      </c>
      <c r="S11" s="24">
        <v>2</v>
      </c>
    </row>
    <row r="12" spans="1:19" x14ac:dyDescent="0.25">
      <c r="A12">
        <v>11</v>
      </c>
      <c r="B12" t="s">
        <v>138</v>
      </c>
      <c r="C12" t="s">
        <v>802</v>
      </c>
      <c r="D12">
        <v>2019</v>
      </c>
      <c r="E12" t="s">
        <v>803</v>
      </c>
      <c r="F12" t="s">
        <v>804</v>
      </c>
      <c r="G12" t="s">
        <v>805</v>
      </c>
      <c r="H12" t="s">
        <v>3980</v>
      </c>
      <c r="I12" t="b">
        <v>1</v>
      </c>
      <c r="J12">
        <f t="shared" si="0"/>
        <v>28</v>
      </c>
      <c r="K12" cm="1">
        <f t="array" ref="K12">IFERROR(INDEX(impact_factors!$C$1:$C$3000,MATCH(TRUE,ISNUMBER(SEARCH(H12,impact_factors!$B$1:$B$3000)),0)),IF(H12="XX",0,"X"))</f>
        <v>5.0000000000000001E-3</v>
      </c>
      <c r="L12">
        <v>12</v>
      </c>
      <c r="M12" t="s">
        <v>806</v>
      </c>
      <c r="N12" t="s">
        <v>807</v>
      </c>
      <c r="O12" t="s">
        <v>808</v>
      </c>
      <c r="P12" t="s">
        <v>161</v>
      </c>
      <c r="Q12" t="s">
        <v>161</v>
      </c>
      <c r="R12" t="s">
        <v>161</v>
      </c>
      <c r="S12" s="24">
        <v>2</v>
      </c>
    </row>
    <row r="13" spans="1:19" x14ac:dyDescent="0.25">
      <c r="A13">
        <v>12</v>
      </c>
      <c r="B13" t="s">
        <v>139</v>
      </c>
      <c r="C13" t="s">
        <v>809</v>
      </c>
      <c r="D13">
        <v>2015</v>
      </c>
      <c r="E13" t="s">
        <v>810</v>
      </c>
      <c r="F13" t="s">
        <v>811</v>
      </c>
      <c r="G13" t="s">
        <v>812</v>
      </c>
      <c r="H13" t="s">
        <v>4000</v>
      </c>
      <c r="I13" t="b">
        <v>1</v>
      </c>
      <c r="J13">
        <f t="shared" si="0"/>
        <v>24</v>
      </c>
      <c r="K13" cm="1">
        <f t="array" ref="K13">IFERROR(INDEX(impact_factors!$C$1:$C$3000,MATCH(TRUE,ISNUMBER(SEARCH(H13,impact_factors!$B$1:$B$3000)),0)),IF(H13="XX",0,"X"))</f>
        <v>1.7999999999999999E-2</v>
      </c>
      <c r="L13">
        <v>23</v>
      </c>
      <c r="M13" t="s">
        <v>813</v>
      </c>
      <c r="N13" t="s">
        <v>814</v>
      </c>
      <c r="O13" t="s">
        <v>815</v>
      </c>
      <c r="P13" t="s">
        <v>161</v>
      </c>
      <c r="Q13" t="s">
        <v>161</v>
      </c>
      <c r="R13" t="s">
        <v>161</v>
      </c>
      <c r="S13" s="24">
        <v>2</v>
      </c>
    </row>
    <row r="14" spans="1:19" x14ac:dyDescent="0.25">
      <c r="A14">
        <v>13</v>
      </c>
      <c r="B14" t="s">
        <v>140</v>
      </c>
      <c r="C14" t="s">
        <v>816</v>
      </c>
      <c r="D14">
        <v>2014</v>
      </c>
      <c r="E14" t="s">
        <v>817</v>
      </c>
      <c r="F14" t="s">
        <v>818</v>
      </c>
      <c r="G14" t="s">
        <v>819</v>
      </c>
      <c r="H14" t="s">
        <v>4001</v>
      </c>
      <c r="I14" t="b">
        <v>1</v>
      </c>
      <c r="J14">
        <f t="shared" si="0"/>
        <v>23</v>
      </c>
      <c r="K14" t="str" cm="1">
        <f t="array" ref="K14">IFERROR(INDEX(impact_factors!$C$1:$C$3000,MATCH(TRUE,ISNUMBER(SEARCH(H14,impact_factors!$B$1:$B$3000)),0)),IF(H14="XX",0,"X"))</f>
        <v>X</v>
      </c>
      <c r="L14">
        <v>3</v>
      </c>
      <c r="M14" t="s">
        <v>820</v>
      </c>
      <c r="N14" t="s">
        <v>821</v>
      </c>
      <c r="O14" t="s">
        <v>821</v>
      </c>
      <c r="P14" t="s">
        <v>161</v>
      </c>
      <c r="Q14" t="s">
        <v>161</v>
      </c>
      <c r="R14" t="s">
        <v>161</v>
      </c>
      <c r="S14" s="24">
        <v>3</v>
      </c>
    </row>
    <row r="15" spans="1:19" x14ac:dyDescent="0.25">
      <c r="A15">
        <v>14</v>
      </c>
      <c r="B15" t="s">
        <v>141</v>
      </c>
      <c r="C15" t="s">
        <v>822</v>
      </c>
      <c r="D15">
        <v>2014</v>
      </c>
      <c r="E15" t="s">
        <v>823</v>
      </c>
      <c r="F15" t="s">
        <v>824</v>
      </c>
      <c r="G15" t="s">
        <v>825</v>
      </c>
      <c r="H15" t="s">
        <v>3981</v>
      </c>
      <c r="I15" t="b">
        <v>0</v>
      </c>
      <c r="J15">
        <f t="shared" si="0"/>
        <v>23</v>
      </c>
      <c r="K15" t="str" cm="1">
        <f t="array" ref="K15">IFERROR(INDEX(impact_factors!$C$1:$C$3000,MATCH(TRUE,ISNUMBER(SEARCH(H15,impact_factors!$B$1:$B$3000)),0)),IF(H15="XX",0,"X"))</f>
        <v>X</v>
      </c>
      <c r="L15">
        <v>5</v>
      </c>
      <c r="M15" t="s">
        <v>826</v>
      </c>
      <c r="N15" t="s">
        <v>761</v>
      </c>
      <c r="O15" t="s">
        <v>761</v>
      </c>
      <c r="P15" t="s">
        <v>161</v>
      </c>
      <c r="Q15" t="s">
        <v>161</v>
      </c>
      <c r="R15" t="s">
        <v>161</v>
      </c>
      <c r="S15" s="24">
        <v>4</v>
      </c>
    </row>
    <row r="16" spans="1:19" x14ac:dyDescent="0.25">
      <c r="A16">
        <v>15</v>
      </c>
      <c r="B16" t="s">
        <v>166</v>
      </c>
      <c r="C16" t="s">
        <v>828</v>
      </c>
      <c r="D16">
        <v>2012</v>
      </c>
      <c r="E16" t="s">
        <v>829</v>
      </c>
      <c r="F16" t="s">
        <v>830</v>
      </c>
      <c r="G16" t="s">
        <v>831</v>
      </c>
      <c r="H16" t="s">
        <v>3999</v>
      </c>
      <c r="I16" t="b">
        <v>0</v>
      </c>
      <c r="J16">
        <f t="shared" si="0"/>
        <v>21</v>
      </c>
      <c r="K16" cm="1">
        <f t="array" ref="K16">IFERROR(INDEX(impact_factors!$C$1:$C$3000,MATCH(TRUE,ISNUMBER(SEARCH(H16,impact_factors!$B$1:$B$3000)),0)),IF(H16="XX",0,"X"))</f>
        <v>0</v>
      </c>
      <c r="L16">
        <v>106</v>
      </c>
      <c r="M16" t="s">
        <v>832</v>
      </c>
      <c r="N16" t="s">
        <v>833</v>
      </c>
      <c r="O16" t="s">
        <v>834</v>
      </c>
      <c r="P16" t="s">
        <v>161</v>
      </c>
      <c r="Q16" t="s">
        <v>161</v>
      </c>
      <c r="R16" t="s">
        <v>161</v>
      </c>
      <c r="S16" s="24">
        <v>3</v>
      </c>
    </row>
    <row r="17" spans="1:19" x14ac:dyDescent="0.25">
      <c r="A17">
        <v>16</v>
      </c>
      <c r="B17" t="s">
        <v>192</v>
      </c>
      <c r="C17" t="s">
        <v>835</v>
      </c>
      <c r="D17">
        <v>2008</v>
      </c>
      <c r="E17" t="s">
        <v>836</v>
      </c>
      <c r="F17" t="s">
        <v>837</v>
      </c>
      <c r="G17" t="s">
        <v>838</v>
      </c>
      <c r="H17" t="s">
        <v>3999</v>
      </c>
      <c r="I17" t="b">
        <v>0</v>
      </c>
      <c r="J17">
        <f t="shared" si="0"/>
        <v>17</v>
      </c>
      <c r="K17" cm="1">
        <f t="array" ref="K17">IFERROR(INDEX(impact_factors!$C$1:$C$3000,MATCH(TRUE,ISNUMBER(SEARCH(H17,impact_factors!$B$1:$B$3000)),0)),IF(H17="XX",0,"X"))</f>
        <v>0</v>
      </c>
      <c r="L17">
        <v>30</v>
      </c>
      <c r="M17" t="s">
        <v>839</v>
      </c>
      <c r="N17" t="s">
        <v>840</v>
      </c>
      <c r="O17" t="s">
        <v>840</v>
      </c>
      <c r="P17" t="s">
        <v>161</v>
      </c>
      <c r="Q17" t="s">
        <v>161</v>
      </c>
      <c r="R17" t="s">
        <v>161</v>
      </c>
      <c r="S17" s="24">
        <v>2</v>
      </c>
    </row>
    <row r="18" spans="1:19" x14ac:dyDescent="0.25">
      <c r="A18">
        <v>17</v>
      </c>
      <c r="B18" t="s">
        <v>212</v>
      </c>
      <c r="C18" t="s">
        <v>841</v>
      </c>
      <c r="D18">
        <v>2021</v>
      </c>
      <c r="E18" t="s">
        <v>842</v>
      </c>
      <c r="F18" t="s">
        <v>843</v>
      </c>
      <c r="G18" t="s">
        <v>844</v>
      </c>
      <c r="H18" t="s">
        <v>3983</v>
      </c>
      <c r="I18" t="b">
        <v>1</v>
      </c>
      <c r="J18">
        <f t="shared" si="0"/>
        <v>30</v>
      </c>
      <c r="K18" cm="1">
        <f t="array" ref="K18">IFERROR(INDEX(impact_factors!$C$1:$C$3000,MATCH(TRUE,ISNUMBER(SEARCH(H18,impact_factors!$B$1:$B$3000)),0)),IF(H18="XX",0,"X"))</f>
        <v>4.149</v>
      </c>
      <c r="L18">
        <v>14</v>
      </c>
      <c r="M18" t="s">
        <v>845</v>
      </c>
      <c r="N18" t="s">
        <v>846</v>
      </c>
      <c r="O18" t="s">
        <v>761</v>
      </c>
      <c r="P18" t="s">
        <v>161</v>
      </c>
      <c r="Q18" t="s">
        <v>161</v>
      </c>
      <c r="R18" t="s">
        <v>161</v>
      </c>
      <c r="S18" s="24">
        <v>2</v>
      </c>
    </row>
    <row r="19" spans="1:19" x14ac:dyDescent="0.25">
      <c r="A19">
        <v>18</v>
      </c>
      <c r="B19" t="s">
        <v>213</v>
      </c>
      <c r="C19" t="s">
        <v>847</v>
      </c>
      <c r="D19">
        <v>2019</v>
      </c>
      <c r="E19" t="s">
        <v>848</v>
      </c>
      <c r="F19" t="s">
        <v>849</v>
      </c>
      <c r="G19" t="s">
        <v>850</v>
      </c>
      <c r="H19" t="s">
        <v>3982</v>
      </c>
      <c r="I19" t="b">
        <v>1</v>
      </c>
      <c r="J19">
        <f t="shared" si="0"/>
        <v>28</v>
      </c>
      <c r="K19" cm="1">
        <f t="array" ref="K19">IFERROR(INDEX(impact_factors!$C$1:$C$3000,MATCH(TRUE,ISNUMBER(SEARCH(H19,impact_factors!$B$1:$B$3000)),0)),IF(H19="XX",0,"X"))</f>
        <v>0.217</v>
      </c>
      <c r="L19">
        <v>129</v>
      </c>
      <c r="M19" t="s">
        <v>851</v>
      </c>
      <c r="N19" t="s">
        <v>852</v>
      </c>
      <c r="O19" t="s">
        <v>853</v>
      </c>
      <c r="P19" t="s">
        <v>161</v>
      </c>
      <c r="Q19" t="s">
        <v>161</v>
      </c>
      <c r="R19" t="s">
        <v>161</v>
      </c>
      <c r="S19" s="24">
        <v>2</v>
      </c>
    </row>
    <row r="20" spans="1:19" x14ac:dyDescent="0.25">
      <c r="A20">
        <v>19</v>
      </c>
      <c r="B20" t="s">
        <v>219</v>
      </c>
      <c r="C20" t="s">
        <v>854</v>
      </c>
      <c r="D20">
        <v>2013</v>
      </c>
      <c r="E20" t="s">
        <v>855</v>
      </c>
      <c r="F20" t="s">
        <v>856</v>
      </c>
      <c r="G20" t="s">
        <v>857</v>
      </c>
      <c r="H20" t="s">
        <v>3999</v>
      </c>
      <c r="I20" t="b">
        <v>0</v>
      </c>
      <c r="J20">
        <f t="shared" si="0"/>
        <v>22</v>
      </c>
      <c r="K20" cm="1">
        <f t="array" ref="K20">IFERROR(INDEX(impact_factors!$C$1:$C$3000,MATCH(TRUE,ISNUMBER(SEARCH(H20,impact_factors!$B$1:$B$3000)),0)),IF(H20="XX",0,"X"))</f>
        <v>0</v>
      </c>
      <c r="L20">
        <v>0</v>
      </c>
      <c r="M20" t="s">
        <v>858</v>
      </c>
      <c r="N20" t="s">
        <v>859</v>
      </c>
      <c r="O20" t="s">
        <v>859</v>
      </c>
      <c r="P20" t="s">
        <v>161</v>
      </c>
      <c r="Q20" t="s">
        <v>161</v>
      </c>
      <c r="R20" t="s">
        <v>161</v>
      </c>
      <c r="S20" s="24">
        <v>2</v>
      </c>
    </row>
    <row r="21" spans="1:19" x14ac:dyDescent="0.25">
      <c r="A21">
        <v>20</v>
      </c>
      <c r="B21" t="s">
        <v>232</v>
      </c>
      <c r="C21" t="s">
        <v>860</v>
      </c>
      <c r="D21">
        <v>1999</v>
      </c>
      <c r="E21" t="s">
        <v>861</v>
      </c>
      <c r="F21" t="s">
        <v>862</v>
      </c>
      <c r="G21" t="s">
        <v>863</v>
      </c>
      <c r="H21" t="s">
        <v>3999</v>
      </c>
      <c r="I21" t="b">
        <v>0</v>
      </c>
      <c r="J21">
        <f t="shared" si="0"/>
        <v>8</v>
      </c>
      <c r="K21" cm="1">
        <f t="array" ref="K21">IFERROR(INDEX(impact_factors!$C$1:$C$3000,MATCH(TRUE,ISNUMBER(SEARCH(H21,impact_factors!$B$1:$B$3000)),0)),IF(H21="XX",0,"X"))</f>
        <v>0</v>
      </c>
      <c r="L21">
        <v>591</v>
      </c>
      <c r="M21" t="s">
        <v>864</v>
      </c>
      <c r="N21" t="s">
        <v>865</v>
      </c>
      <c r="O21" t="s">
        <v>866</v>
      </c>
      <c r="P21" t="s">
        <v>161</v>
      </c>
      <c r="Q21" t="s">
        <v>161</v>
      </c>
      <c r="R21" t="s">
        <v>161</v>
      </c>
      <c r="S21" s="24">
        <v>4</v>
      </c>
    </row>
    <row r="22" spans="1:19" x14ac:dyDescent="0.25">
      <c r="A22">
        <v>21</v>
      </c>
      <c r="B22" t="s">
        <v>234</v>
      </c>
      <c r="C22" t="s">
        <v>867</v>
      </c>
      <c r="D22">
        <v>2020</v>
      </c>
      <c r="E22" t="s">
        <v>868</v>
      </c>
      <c r="F22" t="s">
        <v>869</v>
      </c>
      <c r="G22" t="s">
        <v>870</v>
      </c>
      <c r="H22" t="s">
        <v>4002</v>
      </c>
      <c r="I22" t="b">
        <v>1</v>
      </c>
      <c r="J22">
        <f t="shared" si="0"/>
        <v>29</v>
      </c>
      <c r="K22" cm="1">
        <f t="array" ref="K22">IFERROR(INDEX(impact_factors!$C$1:$C$3000,MATCH(TRUE,ISNUMBER(SEARCH(H22,impact_factors!$B$1:$B$3000)),0)),IF(H22="XX",0,"X"))</f>
        <v>1.2999999999999999E-2</v>
      </c>
      <c r="L22">
        <v>3</v>
      </c>
      <c r="M22" t="s">
        <v>871</v>
      </c>
      <c r="N22" t="s">
        <v>872</v>
      </c>
      <c r="O22" t="s">
        <v>761</v>
      </c>
      <c r="P22" t="s">
        <v>161</v>
      </c>
      <c r="Q22" t="s">
        <v>161</v>
      </c>
      <c r="R22" t="s">
        <v>161</v>
      </c>
      <c r="S22" s="24">
        <v>2</v>
      </c>
    </row>
    <row r="23" spans="1:19" x14ac:dyDescent="0.25">
      <c r="A23">
        <v>22</v>
      </c>
      <c r="B23" t="s">
        <v>235</v>
      </c>
      <c r="C23" t="s">
        <v>873</v>
      </c>
      <c r="D23">
        <v>2007</v>
      </c>
      <c r="E23" t="s">
        <v>874</v>
      </c>
      <c r="F23" t="s">
        <v>875</v>
      </c>
      <c r="G23" t="s">
        <v>876</v>
      </c>
      <c r="H23" t="s">
        <v>3999</v>
      </c>
      <c r="I23" t="b">
        <v>0</v>
      </c>
      <c r="J23">
        <f t="shared" si="0"/>
        <v>16</v>
      </c>
      <c r="K23" cm="1">
        <f t="array" ref="K23">IFERROR(INDEX(impact_factors!$C$1:$C$3000,MATCH(TRUE,ISNUMBER(SEARCH(H23,impact_factors!$B$1:$B$3000)),0)),IF(H23="XX",0,"X"))</f>
        <v>0</v>
      </c>
      <c r="L23">
        <v>3</v>
      </c>
      <c r="M23" t="s">
        <v>877</v>
      </c>
      <c r="N23" t="s">
        <v>878</v>
      </c>
      <c r="O23" t="s">
        <v>878</v>
      </c>
      <c r="P23" t="s">
        <v>161</v>
      </c>
      <c r="Q23" t="s">
        <v>161</v>
      </c>
      <c r="R23" t="s">
        <v>161</v>
      </c>
      <c r="S23" s="24">
        <v>2</v>
      </c>
    </row>
    <row r="24" spans="1:19" x14ac:dyDescent="0.25">
      <c r="A24">
        <v>23</v>
      </c>
      <c r="B24" t="s">
        <v>236</v>
      </c>
      <c r="C24" t="s">
        <v>879</v>
      </c>
      <c r="D24">
        <v>2012</v>
      </c>
      <c r="E24" t="s">
        <v>880</v>
      </c>
      <c r="F24" t="s">
        <v>881</v>
      </c>
      <c r="G24" t="s">
        <v>882</v>
      </c>
      <c r="H24" t="s">
        <v>3999</v>
      </c>
      <c r="I24" t="b">
        <v>0</v>
      </c>
      <c r="J24">
        <f t="shared" si="0"/>
        <v>21</v>
      </c>
      <c r="K24" cm="1">
        <f t="array" ref="K24">IFERROR(INDEX(impact_factors!$C$1:$C$3000,MATCH(TRUE,ISNUMBER(SEARCH(H24,impact_factors!$B$1:$B$3000)),0)),IF(H24="XX",0,"X"))</f>
        <v>0</v>
      </c>
      <c r="L24">
        <v>2</v>
      </c>
      <c r="M24" t="s">
        <v>883</v>
      </c>
      <c r="N24" t="s">
        <v>884</v>
      </c>
      <c r="O24" t="s">
        <v>885</v>
      </c>
      <c r="P24" t="s">
        <v>161</v>
      </c>
      <c r="Q24" t="s">
        <v>161</v>
      </c>
      <c r="R24" t="s">
        <v>161</v>
      </c>
      <c r="S24" s="24">
        <v>3</v>
      </c>
    </row>
    <row r="25" spans="1:19" x14ac:dyDescent="0.25">
      <c r="A25">
        <v>24</v>
      </c>
      <c r="B25" t="s">
        <v>247</v>
      </c>
      <c r="C25" t="s">
        <v>827</v>
      </c>
      <c r="D25">
        <v>2007</v>
      </c>
      <c r="E25" t="s">
        <v>886</v>
      </c>
      <c r="F25" t="s">
        <v>887</v>
      </c>
      <c r="G25" t="s">
        <v>888</v>
      </c>
      <c r="H25" t="s">
        <v>3999</v>
      </c>
      <c r="I25" t="b">
        <v>0</v>
      </c>
      <c r="J25">
        <f t="shared" si="0"/>
        <v>16</v>
      </c>
      <c r="K25" cm="1">
        <f t="array" ref="K25">IFERROR(INDEX(impact_factors!$C$1:$C$3000,MATCH(TRUE,ISNUMBER(SEARCH(H25,impact_factors!$B$1:$B$3000)),0)),IF(H25="XX",0,"X"))</f>
        <v>0</v>
      </c>
      <c r="L25">
        <v>83</v>
      </c>
      <c r="M25" t="s">
        <v>889</v>
      </c>
      <c r="N25" t="s">
        <v>890</v>
      </c>
      <c r="O25" t="s">
        <v>891</v>
      </c>
      <c r="P25" t="s">
        <v>161</v>
      </c>
      <c r="Q25" t="s">
        <v>161</v>
      </c>
      <c r="R25" t="s">
        <v>161</v>
      </c>
      <c r="S25" s="24">
        <v>2</v>
      </c>
    </row>
    <row r="26" spans="1:19" x14ac:dyDescent="0.25">
      <c r="A26">
        <v>25</v>
      </c>
      <c r="B26" t="s">
        <v>260</v>
      </c>
      <c r="C26" t="s">
        <v>892</v>
      </c>
      <c r="D26">
        <v>2016</v>
      </c>
      <c r="E26" t="s">
        <v>893</v>
      </c>
      <c r="F26" t="s">
        <v>894</v>
      </c>
      <c r="G26" t="s">
        <v>895</v>
      </c>
      <c r="H26" t="s">
        <v>3979</v>
      </c>
      <c r="I26" t="b">
        <v>1</v>
      </c>
      <c r="J26">
        <f t="shared" si="0"/>
        <v>25</v>
      </c>
      <c r="K26" cm="1">
        <f t="array" ref="K26">IFERROR(INDEX(impact_factors!$C$1:$C$3000,MATCH(TRUE,ISNUMBER(SEARCH(H26,impact_factors!$B$1:$B$3000)),0)),IF(H26="XX",0,"X"))</f>
        <v>0.14599999999999999</v>
      </c>
      <c r="L26">
        <v>39</v>
      </c>
      <c r="M26" t="s">
        <v>896</v>
      </c>
      <c r="N26" t="s">
        <v>897</v>
      </c>
      <c r="O26" t="s">
        <v>898</v>
      </c>
      <c r="P26" t="s">
        <v>161</v>
      </c>
      <c r="Q26" t="s">
        <v>161</v>
      </c>
      <c r="R26" t="s">
        <v>161</v>
      </c>
      <c r="S26" s="24">
        <v>1</v>
      </c>
    </row>
    <row r="27" spans="1:19" x14ac:dyDescent="0.25">
      <c r="A27">
        <v>26</v>
      </c>
      <c r="B27" t="s">
        <v>261</v>
      </c>
      <c r="C27" t="s">
        <v>899</v>
      </c>
      <c r="D27">
        <v>2010</v>
      </c>
      <c r="E27" t="s">
        <v>900</v>
      </c>
      <c r="F27" t="s">
        <v>901</v>
      </c>
      <c r="G27" t="s">
        <v>902</v>
      </c>
      <c r="H27" t="s">
        <v>3984</v>
      </c>
      <c r="I27" t="b">
        <v>1</v>
      </c>
      <c r="J27">
        <f t="shared" si="0"/>
        <v>19</v>
      </c>
      <c r="K27" cm="1">
        <f t="array" ref="K27">IFERROR(INDEX(impact_factors!$C$1:$C$3000,MATCH(TRUE,ISNUMBER(SEARCH(H27,impact_factors!$B$1:$B$3000)),0)),IF(H27="XX",0,"X"))</f>
        <v>0.16400000000000001</v>
      </c>
      <c r="L27">
        <v>127</v>
      </c>
      <c r="M27" t="s">
        <v>903</v>
      </c>
      <c r="N27" t="s">
        <v>904</v>
      </c>
      <c r="O27" t="s">
        <v>905</v>
      </c>
      <c r="P27" t="s">
        <v>161</v>
      </c>
      <c r="Q27" t="s">
        <v>161</v>
      </c>
      <c r="R27" t="s">
        <v>161</v>
      </c>
      <c r="S27" s="24">
        <v>2</v>
      </c>
    </row>
    <row r="28" spans="1:19" x14ac:dyDescent="0.25">
      <c r="A28">
        <v>27</v>
      </c>
      <c r="B28" t="s">
        <v>490</v>
      </c>
      <c r="C28" t="s">
        <v>906</v>
      </c>
      <c r="D28">
        <v>2006</v>
      </c>
      <c r="E28" t="s">
        <v>907</v>
      </c>
      <c r="F28" t="s">
        <v>908</v>
      </c>
      <c r="G28" t="s">
        <v>909</v>
      </c>
      <c r="H28" t="s">
        <v>3985</v>
      </c>
      <c r="I28" t="b">
        <v>1</v>
      </c>
      <c r="J28">
        <f t="shared" si="0"/>
        <v>15</v>
      </c>
      <c r="K28" cm="1">
        <f t="array" ref="K28">IFERROR(INDEX(impact_factors!$C$1:$C$3000,MATCH(TRUE,ISNUMBER(SEARCH(H28,impact_factors!$B$1:$B$3000)),0)),IF(H28="XX",0,"X"))</f>
        <v>8.5000000000000006E-2</v>
      </c>
      <c r="L28">
        <v>58</v>
      </c>
      <c r="M28" t="s">
        <v>910</v>
      </c>
      <c r="N28" t="s">
        <v>911</v>
      </c>
      <c r="O28" t="s">
        <v>912</v>
      </c>
      <c r="P28" t="s">
        <v>161</v>
      </c>
      <c r="Q28" t="s">
        <v>161</v>
      </c>
      <c r="R28" t="s">
        <v>161</v>
      </c>
      <c r="S28" s="24">
        <v>3</v>
      </c>
    </row>
    <row r="29" spans="1:19" x14ac:dyDescent="0.25">
      <c r="A29">
        <v>28</v>
      </c>
      <c r="B29" t="s">
        <v>275</v>
      </c>
      <c r="C29" t="s">
        <v>913</v>
      </c>
      <c r="D29">
        <v>2009</v>
      </c>
      <c r="E29" t="s">
        <v>914</v>
      </c>
      <c r="F29" t="s">
        <v>915</v>
      </c>
      <c r="G29" t="s">
        <v>916</v>
      </c>
      <c r="H29" t="s">
        <v>3986</v>
      </c>
      <c r="I29" t="b">
        <v>1</v>
      </c>
      <c r="J29">
        <f t="shared" si="0"/>
        <v>18</v>
      </c>
      <c r="K29" cm="1">
        <f t="array" ref="K29">IFERROR(INDEX(impact_factors!$C$1:$C$3000,MATCH(TRUE,ISNUMBER(SEARCH(H29,impact_factors!$B$1:$B$3000)),0)),IF(H29="XX",0,"X"))</f>
        <v>2.3E-2</v>
      </c>
      <c r="L29">
        <v>97</v>
      </c>
      <c r="M29" t="s">
        <v>917</v>
      </c>
      <c r="N29" t="s">
        <v>918</v>
      </c>
      <c r="O29" t="s">
        <v>919</v>
      </c>
      <c r="P29" t="s">
        <v>161</v>
      </c>
      <c r="Q29" t="s">
        <v>161</v>
      </c>
      <c r="R29" t="s">
        <v>161</v>
      </c>
      <c r="S29" s="24">
        <v>3</v>
      </c>
    </row>
    <row r="30" spans="1:19" x14ac:dyDescent="0.25">
      <c r="A30">
        <v>29</v>
      </c>
      <c r="B30" t="s">
        <v>9</v>
      </c>
      <c r="C30" t="s">
        <v>920</v>
      </c>
      <c r="D30">
        <v>2007</v>
      </c>
      <c r="E30" t="s">
        <v>921</v>
      </c>
      <c r="F30" t="s">
        <v>922</v>
      </c>
      <c r="G30" t="s">
        <v>923</v>
      </c>
      <c r="H30" t="s">
        <v>3987</v>
      </c>
      <c r="I30" t="b">
        <v>0</v>
      </c>
      <c r="J30">
        <f t="shared" si="0"/>
        <v>16</v>
      </c>
      <c r="K30" t="str" cm="1">
        <f t="array" ref="K30">IFERROR(INDEX(impact_factors!$C$1:$C$3000,MATCH(TRUE,ISNUMBER(SEARCH(H30,impact_factors!$B$1:$B$3000)),0)),IF(H30="XX",0,"X"))</f>
        <v>X</v>
      </c>
      <c r="L30">
        <v>3</v>
      </c>
      <c r="M30" t="s">
        <v>924</v>
      </c>
      <c r="N30" t="s">
        <v>925</v>
      </c>
      <c r="O30" t="s">
        <v>925</v>
      </c>
      <c r="P30" t="s">
        <v>161</v>
      </c>
      <c r="Q30" t="s">
        <v>161</v>
      </c>
      <c r="R30" t="s">
        <v>161</v>
      </c>
      <c r="S30" s="24">
        <v>3</v>
      </c>
    </row>
    <row r="31" spans="1:19" x14ac:dyDescent="0.25">
      <c r="A31">
        <v>30</v>
      </c>
      <c r="B31" t="s">
        <v>312</v>
      </c>
      <c r="C31" t="s">
        <v>926</v>
      </c>
      <c r="D31">
        <v>2005</v>
      </c>
      <c r="E31" t="s">
        <v>927</v>
      </c>
      <c r="F31" t="s">
        <v>928</v>
      </c>
      <c r="G31" t="s">
        <v>929</v>
      </c>
      <c r="H31" t="s">
        <v>4003</v>
      </c>
      <c r="I31" t="b">
        <v>1</v>
      </c>
      <c r="J31">
        <f t="shared" si="0"/>
        <v>14</v>
      </c>
      <c r="K31" cm="1">
        <f t="array" ref="K31">IFERROR(INDEX(impact_factors!$C$1:$C$3000,MATCH(TRUE,ISNUMBER(SEARCH(H31,impact_factors!$B$1:$B$3000)),0)),IF(H31="XX",0,"X"))</f>
        <v>0.13900000000000001</v>
      </c>
      <c r="L31">
        <v>46</v>
      </c>
      <c r="M31" t="s">
        <v>930</v>
      </c>
      <c r="N31" t="s">
        <v>931</v>
      </c>
      <c r="O31" t="s">
        <v>932</v>
      </c>
      <c r="P31" t="s">
        <v>161</v>
      </c>
      <c r="Q31" t="s">
        <v>161</v>
      </c>
      <c r="R31" t="s">
        <v>161</v>
      </c>
      <c r="S31" s="24">
        <v>2</v>
      </c>
    </row>
    <row r="32" spans="1:19" x14ac:dyDescent="0.25">
      <c r="A32">
        <v>31</v>
      </c>
      <c r="B32" t="s">
        <v>311</v>
      </c>
      <c r="C32" t="s">
        <v>933</v>
      </c>
      <c r="D32">
        <v>2008</v>
      </c>
      <c r="E32" t="s">
        <v>934</v>
      </c>
      <c r="F32" t="s">
        <v>935</v>
      </c>
      <c r="G32" t="s">
        <v>936</v>
      </c>
      <c r="H32" t="s">
        <v>3988</v>
      </c>
      <c r="I32" t="b">
        <v>1</v>
      </c>
      <c r="J32">
        <f t="shared" si="0"/>
        <v>17</v>
      </c>
      <c r="K32" cm="1">
        <f t="array" ref="K32">IFERROR(INDEX(impact_factors!$C$1:$C$3000,MATCH(TRUE,ISNUMBER(SEARCH(H32,impact_factors!$B$1:$B$3000)),0)),IF(H32="XX",0,"X"))</f>
        <v>0.123</v>
      </c>
      <c r="L32">
        <v>226</v>
      </c>
      <c r="M32" t="s">
        <v>937</v>
      </c>
      <c r="N32" t="s">
        <v>938</v>
      </c>
      <c r="O32" t="s">
        <v>939</v>
      </c>
      <c r="P32" t="s">
        <v>161</v>
      </c>
      <c r="Q32" t="s">
        <v>161</v>
      </c>
      <c r="R32" t="s">
        <v>161</v>
      </c>
      <c r="S32" s="24">
        <v>2</v>
      </c>
    </row>
    <row r="33" spans="1:19" x14ac:dyDescent="0.25">
      <c r="A33">
        <v>32</v>
      </c>
      <c r="B33" t="s">
        <v>313</v>
      </c>
      <c r="C33" t="s">
        <v>940</v>
      </c>
      <c r="D33">
        <v>2021</v>
      </c>
      <c r="E33" t="s">
        <v>941</v>
      </c>
      <c r="F33" t="s">
        <v>942</v>
      </c>
      <c r="G33" t="s">
        <v>943</v>
      </c>
      <c r="H33" t="s">
        <v>3989</v>
      </c>
      <c r="I33" t="b">
        <v>1</v>
      </c>
      <c r="J33">
        <f t="shared" si="0"/>
        <v>30</v>
      </c>
      <c r="K33" cm="1">
        <f t="array" ref="K33">IFERROR(INDEX(impact_factors!$C$1:$C$3000,MATCH(TRUE,ISNUMBER(SEARCH(H33,impact_factors!$B$1:$B$3000)),0)),IF(H33="XX",0,"X"))</f>
        <v>1.35</v>
      </c>
      <c r="L33">
        <v>0</v>
      </c>
      <c r="M33" t="s">
        <v>944</v>
      </c>
      <c r="N33" t="s">
        <v>945</v>
      </c>
      <c r="O33" t="s">
        <v>761</v>
      </c>
      <c r="P33" t="s">
        <v>161</v>
      </c>
      <c r="Q33" t="s">
        <v>161</v>
      </c>
      <c r="R33" t="s">
        <v>161</v>
      </c>
      <c r="S33" s="24">
        <v>1</v>
      </c>
    </row>
    <row r="34" spans="1:19" x14ac:dyDescent="0.25">
      <c r="A34">
        <v>33</v>
      </c>
      <c r="B34" t="s">
        <v>320</v>
      </c>
      <c r="C34" t="s">
        <v>946</v>
      </c>
      <c r="D34">
        <v>2015</v>
      </c>
      <c r="E34" t="s">
        <v>947</v>
      </c>
      <c r="F34" t="s">
        <v>948</v>
      </c>
      <c r="G34" t="s">
        <v>949</v>
      </c>
      <c r="H34" t="s">
        <v>3973</v>
      </c>
      <c r="I34" t="b">
        <v>1</v>
      </c>
      <c r="J34">
        <f t="shared" ref="J34:J65" si="1">D34-MIN($D:$D)</f>
        <v>24</v>
      </c>
      <c r="K34" cm="1">
        <f t="array" ref="K34">IFERROR(INDEX(impact_factors!$C$1:$C$3000,MATCH(TRUE,ISNUMBER(SEARCH(H34,impact_factors!$B$1:$B$3000)),0)),IF(H34="XX",0,"X"))</f>
        <v>1.232</v>
      </c>
      <c r="L34">
        <v>2</v>
      </c>
      <c r="M34" t="s">
        <v>950</v>
      </c>
      <c r="N34" t="s">
        <v>951</v>
      </c>
      <c r="O34" t="s">
        <v>951</v>
      </c>
      <c r="P34" t="s">
        <v>161</v>
      </c>
      <c r="Q34" t="s">
        <v>161</v>
      </c>
      <c r="R34" t="s">
        <v>161</v>
      </c>
      <c r="S34" s="24">
        <v>2</v>
      </c>
    </row>
    <row r="35" spans="1:19" x14ac:dyDescent="0.25">
      <c r="A35">
        <v>34</v>
      </c>
      <c r="B35" t="s">
        <v>321</v>
      </c>
      <c r="C35" t="s">
        <v>952</v>
      </c>
      <c r="D35">
        <v>2006</v>
      </c>
      <c r="E35" t="s">
        <v>953</v>
      </c>
      <c r="F35" t="s">
        <v>954</v>
      </c>
      <c r="G35" t="s">
        <v>955</v>
      </c>
      <c r="H35" t="s">
        <v>3979</v>
      </c>
      <c r="I35" t="b">
        <v>1</v>
      </c>
      <c r="J35">
        <f t="shared" si="1"/>
        <v>15</v>
      </c>
      <c r="K35" cm="1">
        <f t="array" ref="K35">IFERROR(INDEX(impact_factors!$C$1:$C$3000,MATCH(TRUE,ISNUMBER(SEARCH(H35,impact_factors!$B$1:$B$3000)),0)),IF(H35="XX",0,"X"))</f>
        <v>0.14599999999999999</v>
      </c>
      <c r="L35">
        <v>118</v>
      </c>
      <c r="M35" t="s">
        <v>956</v>
      </c>
      <c r="N35" t="s">
        <v>957</v>
      </c>
      <c r="O35" t="s">
        <v>761</v>
      </c>
      <c r="P35" t="s">
        <v>161</v>
      </c>
      <c r="Q35" t="s">
        <v>161</v>
      </c>
      <c r="R35" t="s">
        <v>161</v>
      </c>
      <c r="S35" s="24">
        <v>4</v>
      </c>
    </row>
    <row r="36" spans="1:19" x14ac:dyDescent="0.25">
      <c r="A36">
        <v>35</v>
      </c>
      <c r="B36" t="s">
        <v>325</v>
      </c>
      <c r="C36" t="s">
        <v>958</v>
      </c>
      <c r="D36">
        <v>2006</v>
      </c>
      <c r="E36" t="s">
        <v>959</v>
      </c>
      <c r="F36" t="s">
        <v>960</v>
      </c>
      <c r="G36" t="s">
        <v>961</v>
      </c>
      <c r="H36" t="s">
        <v>3990</v>
      </c>
      <c r="I36" t="b">
        <v>1</v>
      </c>
      <c r="J36">
        <f t="shared" si="1"/>
        <v>15</v>
      </c>
      <c r="K36" cm="1">
        <f t="array" ref="K36">IFERROR(INDEX(impact_factors!$C$1:$C$3000,MATCH(TRUE,ISNUMBER(SEARCH(H36,impact_factors!$B$1:$B$3000)),0)),IF(H36="XX",0,"X"))</f>
        <v>0.29799999999999999</v>
      </c>
      <c r="L36">
        <v>18</v>
      </c>
      <c r="M36" t="s">
        <v>962</v>
      </c>
      <c r="N36" t="s">
        <v>963</v>
      </c>
      <c r="O36" t="s">
        <v>964</v>
      </c>
      <c r="P36" t="s">
        <v>161</v>
      </c>
      <c r="Q36" t="s">
        <v>161</v>
      </c>
      <c r="R36" t="s">
        <v>161</v>
      </c>
      <c r="S36" s="24">
        <v>4</v>
      </c>
    </row>
    <row r="37" spans="1:19" x14ac:dyDescent="0.25">
      <c r="A37">
        <v>36</v>
      </c>
      <c r="B37" t="s">
        <v>326</v>
      </c>
      <c r="C37" t="s">
        <v>965</v>
      </c>
      <c r="D37">
        <v>2004</v>
      </c>
      <c r="E37" t="s">
        <v>966</v>
      </c>
      <c r="F37" t="s">
        <v>967</v>
      </c>
      <c r="G37" t="s">
        <v>968</v>
      </c>
      <c r="H37" t="s">
        <v>3990</v>
      </c>
      <c r="I37" t="b">
        <v>1</v>
      </c>
      <c r="J37">
        <f t="shared" si="1"/>
        <v>13</v>
      </c>
      <c r="K37" cm="1">
        <f t="array" ref="K37">IFERROR(INDEX(impact_factors!$C$1:$C$3000,MATCH(TRUE,ISNUMBER(SEARCH(H37,impact_factors!$B$1:$B$3000)),0)),IF(H37="XX",0,"X"))</f>
        <v>0.29799999999999999</v>
      </c>
      <c r="L37">
        <v>72</v>
      </c>
      <c r="M37" t="s">
        <v>969</v>
      </c>
      <c r="N37" t="s">
        <v>970</v>
      </c>
      <c r="O37" t="s">
        <v>971</v>
      </c>
      <c r="P37" t="s">
        <v>161</v>
      </c>
      <c r="Q37" t="s">
        <v>161</v>
      </c>
      <c r="R37" t="s">
        <v>161</v>
      </c>
      <c r="S37" s="24">
        <v>4</v>
      </c>
    </row>
    <row r="38" spans="1:19" x14ac:dyDescent="0.25">
      <c r="A38">
        <v>37</v>
      </c>
      <c r="B38" t="s">
        <v>14</v>
      </c>
      <c r="C38" t="s">
        <v>972</v>
      </c>
      <c r="D38">
        <v>2013</v>
      </c>
      <c r="E38" t="s">
        <v>973</v>
      </c>
      <c r="F38" t="s">
        <v>974</v>
      </c>
      <c r="G38" t="s">
        <v>975</v>
      </c>
      <c r="H38" t="s">
        <v>3991</v>
      </c>
      <c r="I38" t="b">
        <v>1</v>
      </c>
      <c r="J38">
        <f t="shared" si="1"/>
        <v>22</v>
      </c>
      <c r="K38" cm="1">
        <f t="array" ref="K38">IFERROR(INDEX(impact_factors!$C$1:$C$3000,MATCH(TRUE,ISNUMBER(SEARCH(H38,impact_factors!$B$1:$B$3000)),0)),IF(H38="XX",0,"X"))</f>
        <v>3.1E-2</v>
      </c>
      <c r="L38">
        <v>46</v>
      </c>
      <c r="M38" t="s">
        <v>976</v>
      </c>
      <c r="N38" t="s">
        <v>977</v>
      </c>
      <c r="O38" t="s">
        <v>978</v>
      </c>
      <c r="P38" t="s">
        <v>161</v>
      </c>
      <c r="Q38" t="s">
        <v>161</v>
      </c>
      <c r="R38" t="s">
        <v>161</v>
      </c>
      <c r="S38" s="24">
        <v>3</v>
      </c>
    </row>
    <row r="39" spans="1:19" x14ac:dyDescent="0.25">
      <c r="A39">
        <v>38</v>
      </c>
      <c r="B39" t="s">
        <v>328</v>
      </c>
      <c r="C39" t="s">
        <v>979</v>
      </c>
      <c r="D39">
        <v>2002</v>
      </c>
      <c r="E39" t="s">
        <v>980</v>
      </c>
      <c r="F39" t="s">
        <v>981</v>
      </c>
      <c r="G39" t="s">
        <v>982</v>
      </c>
      <c r="H39" t="s">
        <v>3999</v>
      </c>
      <c r="I39" t="b">
        <v>0</v>
      </c>
      <c r="J39">
        <f t="shared" si="1"/>
        <v>11</v>
      </c>
      <c r="K39" cm="1">
        <f t="array" ref="K39">IFERROR(INDEX(impact_factors!$C$1:$C$3000,MATCH(TRUE,ISNUMBER(SEARCH(H39,impact_factors!$B$1:$B$3000)),0)),IF(H39="XX",0,"X"))</f>
        <v>0</v>
      </c>
      <c r="L39">
        <v>43</v>
      </c>
      <c r="M39" t="s">
        <v>983</v>
      </c>
      <c r="N39" s="172" t="s">
        <v>984</v>
      </c>
      <c r="O39" s="172" t="s">
        <v>985</v>
      </c>
      <c r="P39" t="s">
        <v>161</v>
      </c>
      <c r="Q39" t="s">
        <v>161</v>
      </c>
      <c r="R39" t="s">
        <v>161</v>
      </c>
      <c r="S39" s="24">
        <v>1</v>
      </c>
    </row>
    <row r="40" spans="1:19" x14ac:dyDescent="0.25">
      <c r="A40">
        <v>39</v>
      </c>
      <c r="B40" t="s">
        <v>330</v>
      </c>
      <c r="C40" t="s">
        <v>986</v>
      </c>
      <c r="D40">
        <v>2006</v>
      </c>
      <c r="E40" t="s">
        <v>987</v>
      </c>
      <c r="F40" t="s">
        <v>988</v>
      </c>
      <c r="G40" t="s">
        <v>989</v>
      </c>
      <c r="H40" t="s">
        <v>3999</v>
      </c>
      <c r="I40" t="b">
        <v>0</v>
      </c>
      <c r="J40">
        <f t="shared" si="1"/>
        <v>15</v>
      </c>
      <c r="K40" cm="1">
        <f t="array" ref="K40">IFERROR(INDEX(impact_factors!$C$1:$C$3000,MATCH(TRUE,ISNUMBER(SEARCH(H40,impact_factors!$B$1:$B$3000)),0)),IF(H40="XX",0,"X"))</f>
        <v>0</v>
      </c>
      <c r="L40">
        <v>0</v>
      </c>
      <c r="M40" t="s">
        <v>990</v>
      </c>
      <c r="N40" t="s">
        <v>991</v>
      </c>
      <c r="O40" t="s">
        <v>991</v>
      </c>
      <c r="P40" t="s">
        <v>161</v>
      </c>
      <c r="Q40" t="s">
        <v>161</v>
      </c>
      <c r="R40" t="s">
        <v>161</v>
      </c>
      <c r="S40" s="24">
        <v>4</v>
      </c>
    </row>
    <row r="41" spans="1:19" x14ac:dyDescent="0.25">
      <c r="A41">
        <v>40</v>
      </c>
      <c r="B41" t="s">
        <v>333</v>
      </c>
      <c r="C41" t="s">
        <v>992</v>
      </c>
      <c r="D41">
        <v>2011</v>
      </c>
      <c r="E41" t="s">
        <v>993</v>
      </c>
      <c r="F41" t="s">
        <v>994</v>
      </c>
      <c r="G41" t="s">
        <v>995</v>
      </c>
      <c r="H41" t="s">
        <v>3992</v>
      </c>
      <c r="I41" t="b">
        <v>1</v>
      </c>
      <c r="J41">
        <f t="shared" si="1"/>
        <v>20</v>
      </c>
      <c r="K41" cm="1">
        <f t="array" ref="K41">IFERROR(INDEX(impact_factors!$C$1:$C$3000,MATCH(TRUE,ISNUMBER(SEARCH(H41,impact_factors!$B$1:$B$3000)),0)),IF(H41="XX",0,"X"))</f>
        <v>0.17100000000000001</v>
      </c>
      <c r="L41">
        <v>66</v>
      </c>
      <c r="M41" t="s">
        <v>996</v>
      </c>
      <c r="N41" t="s">
        <v>997</v>
      </c>
      <c r="O41" t="s">
        <v>761</v>
      </c>
      <c r="P41" t="s">
        <v>161</v>
      </c>
      <c r="Q41" t="s">
        <v>161</v>
      </c>
      <c r="R41" t="s">
        <v>161</v>
      </c>
      <c r="S41" s="24">
        <v>2</v>
      </c>
    </row>
    <row r="42" spans="1:19" x14ac:dyDescent="0.25">
      <c r="A42">
        <v>41</v>
      </c>
      <c r="B42" t="s">
        <v>334</v>
      </c>
      <c r="C42" t="s">
        <v>998</v>
      </c>
      <c r="D42">
        <v>2018</v>
      </c>
      <c r="E42" t="s">
        <v>999</v>
      </c>
      <c r="F42" t="s">
        <v>1000</v>
      </c>
      <c r="G42" t="s">
        <v>1001</v>
      </c>
      <c r="H42" t="s">
        <v>4003</v>
      </c>
      <c r="I42" t="b">
        <v>1</v>
      </c>
      <c r="J42">
        <f t="shared" si="1"/>
        <v>27</v>
      </c>
      <c r="K42" cm="1">
        <f t="array" ref="K42">IFERROR(INDEX(impact_factors!$C$1:$C$3000,MATCH(TRUE,ISNUMBER(SEARCH(H42,impact_factors!$B$1:$B$3000)),0)),IF(H42="XX",0,"X"))</f>
        <v>0.13900000000000001</v>
      </c>
      <c r="L42">
        <v>42</v>
      </c>
      <c r="M42" t="s">
        <v>1002</v>
      </c>
      <c r="N42" t="s">
        <v>1003</v>
      </c>
      <c r="O42" t="s">
        <v>1004</v>
      </c>
      <c r="P42" t="s">
        <v>161</v>
      </c>
      <c r="Q42" t="s">
        <v>161</v>
      </c>
      <c r="R42" t="s">
        <v>161</v>
      </c>
      <c r="S42" s="24">
        <v>3</v>
      </c>
    </row>
    <row r="43" spans="1:19" x14ac:dyDescent="0.25">
      <c r="A43">
        <v>42</v>
      </c>
      <c r="B43" t="s">
        <v>446</v>
      </c>
      <c r="C43" t="s">
        <v>1005</v>
      </c>
      <c r="D43">
        <v>2008</v>
      </c>
      <c r="E43" t="s">
        <v>1006</v>
      </c>
      <c r="F43" t="s">
        <v>1007</v>
      </c>
      <c r="G43" t="s">
        <v>1008</v>
      </c>
      <c r="H43" t="s">
        <v>4004</v>
      </c>
      <c r="I43" t="b">
        <v>1</v>
      </c>
      <c r="J43">
        <f t="shared" si="1"/>
        <v>17</v>
      </c>
      <c r="K43" cm="1">
        <f t="array" ref="K43">IFERROR(INDEX(impact_factors!$C$1:$C$3000,MATCH(TRUE,ISNUMBER(SEARCH(H43,impact_factors!$B$1:$B$3000)),0)),IF(H43="XX",0,"X"))</f>
        <v>0.63</v>
      </c>
      <c r="L43">
        <v>335</v>
      </c>
      <c r="M43" t="s">
        <v>1009</v>
      </c>
      <c r="N43" t="s">
        <v>1010</v>
      </c>
      <c r="O43" t="s">
        <v>1011</v>
      </c>
      <c r="P43" t="s">
        <v>161</v>
      </c>
      <c r="Q43" t="s">
        <v>161</v>
      </c>
      <c r="R43" t="s">
        <v>161</v>
      </c>
      <c r="S43" s="24">
        <v>4</v>
      </c>
    </row>
    <row r="44" spans="1:19" x14ac:dyDescent="0.25">
      <c r="A44">
        <v>43</v>
      </c>
      <c r="B44" t="s">
        <v>454</v>
      </c>
      <c r="C44" t="s">
        <v>1012</v>
      </c>
      <c r="D44">
        <v>2003</v>
      </c>
      <c r="E44" t="s">
        <v>1013</v>
      </c>
      <c r="F44" t="s">
        <v>1014</v>
      </c>
      <c r="G44" t="s">
        <v>1015</v>
      </c>
      <c r="H44" t="s">
        <v>3999</v>
      </c>
      <c r="I44" t="b">
        <v>0</v>
      </c>
      <c r="J44">
        <f t="shared" si="1"/>
        <v>12</v>
      </c>
      <c r="K44" cm="1">
        <f t="array" ref="K44">IFERROR(INDEX(impact_factors!$C$1:$C$3000,MATCH(TRUE,ISNUMBER(SEARCH(H44,impact_factors!$B$1:$B$3000)),0)),IF(H44="XX",0,"X"))</f>
        <v>0</v>
      </c>
      <c r="L44">
        <v>17</v>
      </c>
      <c r="M44" t="s">
        <v>1016</v>
      </c>
      <c r="N44" t="s">
        <v>1017</v>
      </c>
      <c r="O44" t="s">
        <v>1018</v>
      </c>
      <c r="P44" t="s">
        <v>161</v>
      </c>
      <c r="Q44" t="s">
        <v>161</v>
      </c>
      <c r="R44" t="s">
        <v>161</v>
      </c>
      <c r="S44" s="24">
        <v>3</v>
      </c>
    </row>
    <row r="45" spans="1:19" x14ac:dyDescent="0.25">
      <c r="A45">
        <v>44</v>
      </c>
      <c r="B45" t="s">
        <v>464</v>
      </c>
      <c r="C45" t="s">
        <v>1019</v>
      </c>
      <c r="D45">
        <v>2022</v>
      </c>
      <c r="E45" t="s">
        <v>1020</v>
      </c>
      <c r="F45" t="s">
        <v>1021</v>
      </c>
      <c r="G45" t="s">
        <v>1022</v>
      </c>
      <c r="H45" t="s">
        <v>3993</v>
      </c>
      <c r="I45" t="b">
        <v>1</v>
      </c>
      <c r="J45">
        <f t="shared" si="1"/>
        <v>31</v>
      </c>
      <c r="K45" cm="1">
        <f t="array" ref="K45">IFERROR(INDEX(impact_factors!$C$1:$C$3000,MATCH(TRUE,ISNUMBER(SEARCH(H45,impact_factors!$B$1:$B$3000)),0)),IF(H45="XX",0,"X"))</f>
        <v>3.0070000000000001</v>
      </c>
      <c r="L45">
        <v>32</v>
      </c>
      <c r="M45" t="s">
        <v>1023</v>
      </c>
      <c r="N45" t="s">
        <v>1024</v>
      </c>
      <c r="O45" t="s">
        <v>1025</v>
      </c>
      <c r="P45" t="s">
        <v>161</v>
      </c>
      <c r="Q45" t="s">
        <v>161</v>
      </c>
      <c r="R45" t="s">
        <v>161</v>
      </c>
      <c r="S45" s="24">
        <v>1</v>
      </c>
    </row>
    <row r="46" spans="1:19" x14ac:dyDescent="0.25">
      <c r="A46">
        <v>45</v>
      </c>
      <c r="B46" t="s">
        <v>470</v>
      </c>
      <c r="C46" t="s">
        <v>1026</v>
      </c>
      <c r="D46">
        <v>2013</v>
      </c>
      <c r="E46" t="s">
        <v>1027</v>
      </c>
      <c r="F46" t="s">
        <v>1028</v>
      </c>
      <c r="G46" t="s">
        <v>1029</v>
      </c>
      <c r="H46" t="s">
        <v>3986</v>
      </c>
      <c r="I46" t="b">
        <v>1</v>
      </c>
      <c r="J46">
        <f t="shared" si="1"/>
        <v>22</v>
      </c>
      <c r="K46" cm="1">
        <f t="array" ref="K46">IFERROR(INDEX(impact_factors!$C$1:$C$3000,MATCH(TRUE,ISNUMBER(SEARCH(H46,impact_factors!$B$1:$B$3000)),0)),IF(H46="XX",0,"X"))</f>
        <v>2.3E-2</v>
      </c>
      <c r="L46">
        <v>13</v>
      </c>
      <c r="M46" t="s">
        <v>1030</v>
      </c>
      <c r="N46" t="s">
        <v>1031</v>
      </c>
      <c r="O46" t="s">
        <v>1032</v>
      </c>
      <c r="P46" t="s">
        <v>161</v>
      </c>
      <c r="Q46" t="s">
        <v>161</v>
      </c>
      <c r="R46" t="s">
        <v>161</v>
      </c>
      <c r="S46" s="24">
        <v>3</v>
      </c>
    </row>
    <row r="47" spans="1:19" x14ac:dyDescent="0.25">
      <c r="A47">
        <v>46</v>
      </c>
      <c r="B47" t="s">
        <v>471</v>
      </c>
      <c r="C47" t="s">
        <v>1033</v>
      </c>
      <c r="D47">
        <v>2016</v>
      </c>
      <c r="E47" t="s">
        <v>1034</v>
      </c>
      <c r="F47" t="s">
        <v>1035</v>
      </c>
      <c r="G47" t="s">
        <v>1036</v>
      </c>
      <c r="H47" t="s">
        <v>3990</v>
      </c>
      <c r="I47" t="b">
        <v>1</v>
      </c>
      <c r="J47">
        <f t="shared" si="1"/>
        <v>25</v>
      </c>
      <c r="K47" cm="1">
        <f t="array" ref="K47">IFERROR(INDEX(impact_factors!$C$1:$C$3000,MATCH(TRUE,ISNUMBER(SEARCH(H47,impact_factors!$B$1:$B$3000)),0)),IF(H47="XX",0,"X"))</f>
        <v>0.29799999999999999</v>
      </c>
      <c r="L47">
        <v>21</v>
      </c>
      <c r="M47" t="s">
        <v>1037</v>
      </c>
      <c r="N47" t="s">
        <v>1038</v>
      </c>
      <c r="O47" t="s">
        <v>1039</v>
      </c>
      <c r="P47" t="s">
        <v>161</v>
      </c>
      <c r="Q47" t="s">
        <v>161</v>
      </c>
      <c r="R47" t="s">
        <v>161</v>
      </c>
      <c r="S47" s="24">
        <v>3</v>
      </c>
    </row>
    <row r="48" spans="1:19" x14ac:dyDescent="0.25">
      <c r="A48">
        <v>47</v>
      </c>
      <c r="B48" t="s">
        <v>473</v>
      </c>
      <c r="C48" t="s">
        <v>1040</v>
      </c>
      <c r="D48">
        <v>2020</v>
      </c>
      <c r="E48" t="s">
        <v>1041</v>
      </c>
      <c r="F48" t="s">
        <v>1042</v>
      </c>
      <c r="G48" t="s">
        <v>1043</v>
      </c>
      <c r="H48" t="s">
        <v>3994</v>
      </c>
      <c r="I48" t="b">
        <v>1</v>
      </c>
      <c r="J48">
        <f t="shared" si="1"/>
        <v>29</v>
      </c>
      <c r="K48" t="str" cm="1">
        <f t="array" ref="K48">IFERROR(INDEX(impact_factors!$C$1:$C$3000,MATCH(TRUE,ISNUMBER(SEARCH(H48,impact_factors!$B$1:$B$3000)),0)),IF(H48="XX",0,"X"))</f>
        <v>X</v>
      </c>
      <c r="L48">
        <v>1</v>
      </c>
      <c r="M48" t="s">
        <v>1044</v>
      </c>
      <c r="N48" t="s">
        <v>1045</v>
      </c>
      <c r="O48" t="s">
        <v>1046</v>
      </c>
      <c r="P48" t="s">
        <v>161</v>
      </c>
      <c r="Q48" t="s">
        <v>161</v>
      </c>
      <c r="R48" t="s">
        <v>161</v>
      </c>
      <c r="S48" s="24">
        <v>2</v>
      </c>
    </row>
    <row r="49" spans="1:19" x14ac:dyDescent="0.25">
      <c r="A49">
        <v>48</v>
      </c>
      <c r="B49" t="s">
        <v>475</v>
      </c>
      <c r="C49" t="s">
        <v>1047</v>
      </c>
      <c r="D49">
        <v>2015</v>
      </c>
      <c r="E49" t="s">
        <v>1048</v>
      </c>
      <c r="F49" t="s">
        <v>1049</v>
      </c>
      <c r="G49" t="s">
        <v>1050</v>
      </c>
      <c r="H49" t="s">
        <v>3978</v>
      </c>
      <c r="I49" t="b">
        <v>1</v>
      </c>
      <c r="J49">
        <f t="shared" si="1"/>
        <v>24</v>
      </c>
      <c r="K49" cm="1">
        <f t="array" ref="K49">IFERROR(INDEX(impact_factors!$C$1:$C$3000,MATCH(TRUE,ISNUMBER(SEARCH(H49,impact_factors!$B$1:$B$3000)),0)),IF(H49="XX",0,"X"))</f>
        <v>2.5000000000000001E-2</v>
      </c>
      <c r="L49">
        <v>25</v>
      </c>
      <c r="M49" t="s">
        <v>1051</v>
      </c>
      <c r="N49" t="s">
        <v>1052</v>
      </c>
      <c r="O49" t="s">
        <v>761</v>
      </c>
      <c r="P49" t="s">
        <v>161</v>
      </c>
      <c r="Q49" t="s">
        <v>161</v>
      </c>
      <c r="R49" t="s">
        <v>161</v>
      </c>
      <c r="S49" s="24">
        <v>2</v>
      </c>
    </row>
    <row r="50" spans="1:19" x14ac:dyDescent="0.25">
      <c r="A50">
        <v>49</v>
      </c>
      <c r="B50" t="s">
        <v>476</v>
      </c>
      <c r="C50" t="s">
        <v>1053</v>
      </c>
      <c r="D50">
        <v>2008</v>
      </c>
      <c r="E50" t="s">
        <v>1054</v>
      </c>
      <c r="F50" t="s">
        <v>1055</v>
      </c>
      <c r="G50" t="s">
        <v>1056</v>
      </c>
      <c r="H50" t="s">
        <v>4004</v>
      </c>
      <c r="I50" t="b">
        <v>1</v>
      </c>
      <c r="J50">
        <f t="shared" si="1"/>
        <v>17</v>
      </c>
      <c r="K50" cm="1">
        <f t="array" ref="K50">IFERROR(INDEX(impact_factors!$C$1:$C$3000,MATCH(TRUE,ISNUMBER(SEARCH(H50,impact_factors!$B$1:$B$3000)),0)),IF(H50="XX",0,"X"))</f>
        <v>0.63</v>
      </c>
      <c r="L50">
        <v>161</v>
      </c>
      <c r="M50" t="s">
        <v>1057</v>
      </c>
      <c r="N50" t="s">
        <v>1058</v>
      </c>
      <c r="O50" t="s">
        <v>1059</v>
      </c>
      <c r="P50" t="s">
        <v>161</v>
      </c>
      <c r="Q50" t="s">
        <v>161</v>
      </c>
      <c r="R50" t="s">
        <v>161</v>
      </c>
      <c r="S50" s="24">
        <v>2</v>
      </c>
    </row>
    <row r="51" spans="1:19" x14ac:dyDescent="0.25">
      <c r="A51">
        <v>50</v>
      </c>
      <c r="B51" t="s">
        <v>478</v>
      </c>
      <c r="C51" t="s">
        <v>822</v>
      </c>
      <c r="D51">
        <v>2017</v>
      </c>
      <c r="E51" t="s">
        <v>1060</v>
      </c>
      <c r="F51" t="s">
        <v>1061</v>
      </c>
      <c r="G51" t="s">
        <v>1062</v>
      </c>
      <c r="H51" t="s">
        <v>3995</v>
      </c>
      <c r="I51" t="b">
        <v>0</v>
      </c>
      <c r="J51">
        <f t="shared" si="1"/>
        <v>26</v>
      </c>
      <c r="K51" t="str" cm="1">
        <f t="array" ref="K51">IFERROR(INDEX(impact_factors!$C$1:$C$3000,MATCH(TRUE,ISNUMBER(SEARCH(H51,impact_factors!$B$1:$B$3000)),0)),IF(H51="XX",0,"X"))</f>
        <v>X</v>
      </c>
      <c r="L51">
        <v>7</v>
      </c>
      <c r="M51" t="s">
        <v>1063</v>
      </c>
      <c r="N51" t="s">
        <v>1064</v>
      </c>
      <c r="O51" t="s">
        <v>1064</v>
      </c>
      <c r="P51" t="s">
        <v>161</v>
      </c>
      <c r="Q51" t="s">
        <v>161</v>
      </c>
      <c r="R51" t="s">
        <v>161</v>
      </c>
      <c r="S51" s="24">
        <v>4</v>
      </c>
    </row>
    <row r="52" spans="1:19" x14ac:dyDescent="0.25">
      <c r="A52">
        <v>51</v>
      </c>
      <c r="B52" t="s">
        <v>480</v>
      </c>
      <c r="C52" t="s">
        <v>1065</v>
      </c>
      <c r="D52">
        <v>2013</v>
      </c>
      <c r="E52" t="s">
        <v>1066</v>
      </c>
      <c r="F52" t="s">
        <v>1067</v>
      </c>
      <c r="G52" t="s">
        <v>1068</v>
      </c>
      <c r="H52" t="s">
        <v>4005</v>
      </c>
      <c r="I52" t="b">
        <v>1</v>
      </c>
      <c r="J52">
        <f t="shared" si="1"/>
        <v>22</v>
      </c>
      <c r="K52" cm="1">
        <f t="array" ref="K52">IFERROR(INDEX(impact_factors!$C$1:$C$3000,MATCH(TRUE,ISNUMBER(SEARCH(H52,impact_factors!$B$1:$B$3000)),0)),IF(H52="XX",0,"X"))</f>
        <v>0.20599999999999999</v>
      </c>
      <c r="L52">
        <v>0</v>
      </c>
      <c r="M52" t="s">
        <v>1069</v>
      </c>
      <c r="N52" t="s">
        <v>1070</v>
      </c>
      <c r="O52" t="s">
        <v>1071</v>
      </c>
      <c r="P52" t="s">
        <v>161</v>
      </c>
      <c r="Q52" t="s">
        <v>161</v>
      </c>
      <c r="R52" t="s">
        <v>161</v>
      </c>
      <c r="S52" s="24">
        <v>2</v>
      </c>
    </row>
    <row r="53" spans="1:19" x14ac:dyDescent="0.25">
      <c r="A53">
        <v>52</v>
      </c>
      <c r="B53" t="s">
        <v>481</v>
      </c>
      <c r="C53" t="s">
        <v>1072</v>
      </c>
      <c r="D53">
        <v>2010</v>
      </c>
      <c r="E53" t="s">
        <v>1073</v>
      </c>
      <c r="F53" t="s">
        <v>1074</v>
      </c>
      <c r="G53" t="s">
        <v>1075</v>
      </c>
      <c r="H53" t="s">
        <v>3996</v>
      </c>
      <c r="I53" t="b">
        <v>1</v>
      </c>
      <c r="J53">
        <f t="shared" si="1"/>
        <v>19</v>
      </c>
      <c r="K53" cm="1">
        <f t="array" ref="K53">IFERROR(INDEX(impact_factors!$C$1:$C$3000,MATCH(TRUE,ISNUMBER(SEARCH(H53,impact_factors!$B$1:$B$3000)),0)),IF(H53="XX",0,"X"))</f>
        <v>6.9000000000000006E-2</v>
      </c>
      <c r="L53">
        <v>47</v>
      </c>
      <c r="M53" t="s">
        <v>1076</v>
      </c>
      <c r="N53" t="s">
        <v>1077</v>
      </c>
      <c r="O53" t="s">
        <v>1078</v>
      </c>
      <c r="P53" t="s">
        <v>161</v>
      </c>
      <c r="Q53" t="s">
        <v>161</v>
      </c>
      <c r="R53" t="s">
        <v>161</v>
      </c>
      <c r="S53" s="24">
        <v>2</v>
      </c>
    </row>
    <row r="54" spans="1:19" x14ac:dyDescent="0.25">
      <c r="A54">
        <v>53</v>
      </c>
      <c r="B54" t="s">
        <v>4140</v>
      </c>
      <c r="C54" t="s">
        <v>4141</v>
      </c>
      <c r="D54">
        <v>1996</v>
      </c>
      <c r="E54" t="s">
        <v>4142</v>
      </c>
      <c r="F54" t="s">
        <v>4143</v>
      </c>
      <c r="G54" t="s">
        <v>4144</v>
      </c>
      <c r="H54" t="s">
        <v>4145</v>
      </c>
      <c r="I54" t="b">
        <v>1</v>
      </c>
      <c r="J54">
        <f t="shared" si="1"/>
        <v>5</v>
      </c>
      <c r="K54" cm="1">
        <f t="array" ref="K54">IFERROR(INDEX(impact_factors!$C$1:$C$3000,MATCH(TRUE,ISNUMBER(SEARCH(H54,impact_factors!$B$1:$B$3000)),0)),IF(H54="XX",0,"X"))</f>
        <v>0.76700000000000002</v>
      </c>
      <c r="L54">
        <v>347</v>
      </c>
      <c r="M54" t="s">
        <v>4138</v>
      </c>
      <c r="N54" t="s">
        <v>4139</v>
      </c>
      <c r="O54" t="s">
        <v>761</v>
      </c>
      <c r="P54" t="s">
        <v>161</v>
      </c>
      <c r="Q54" t="s">
        <v>161</v>
      </c>
      <c r="R54" t="s">
        <v>161</v>
      </c>
      <c r="S54" s="24">
        <v>1</v>
      </c>
    </row>
    <row r="55" spans="1:19" x14ac:dyDescent="0.25">
      <c r="A55">
        <v>54</v>
      </c>
      <c r="B55" t="s">
        <v>483</v>
      </c>
      <c r="C55" t="s">
        <v>1079</v>
      </c>
      <c r="D55">
        <v>2001</v>
      </c>
      <c r="E55" t="s">
        <v>1080</v>
      </c>
      <c r="F55" t="s">
        <v>1081</v>
      </c>
      <c r="G55" t="s">
        <v>1082</v>
      </c>
      <c r="H55" t="s">
        <v>3999</v>
      </c>
      <c r="I55" t="b">
        <v>0</v>
      </c>
      <c r="J55">
        <f t="shared" si="1"/>
        <v>10</v>
      </c>
      <c r="K55" cm="1">
        <f t="array" ref="K55">IFERROR(INDEX(impact_factors!$C$1:$C$3000,MATCH(TRUE,ISNUMBER(SEARCH(H55,impact_factors!$B$1:$B$3000)),0)),IF(H55="XX",0,"X"))</f>
        <v>0</v>
      </c>
      <c r="L55">
        <v>125</v>
      </c>
      <c r="M55" t="s">
        <v>1083</v>
      </c>
      <c r="N55" t="s">
        <v>1084</v>
      </c>
      <c r="O55" t="s">
        <v>1084</v>
      </c>
      <c r="P55" t="s">
        <v>161</v>
      </c>
      <c r="Q55" t="s">
        <v>161</v>
      </c>
      <c r="R55" t="s">
        <v>161</v>
      </c>
      <c r="S55" s="24">
        <v>2</v>
      </c>
    </row>
    <row r="56" spans="1:19" x14ac:dyDescent="0.25">
      <c r="A56">
        <v>55</v>
      </c>
      <c r="B56" t="s">
        <v>491</v>
      </c>
      <c r="C56" t="s">
        <v>1085</v>
      </c>
      <c r="D56">
        <v>2020</v>
      </c>
      <c r="E56" t="s">
        <v>1086</v>
      </c>
      <c r="F56" t="s">
        <v>1087</v>
      </c>
      <c r="G56" t="s">
        <v>1088</v>
      </c>
      <c r="H56" t="s">
        <v>3997</v>
      </c>
      <c r="I56" t="b">
        <v>1</v>
      </c>
      <c r="J56">
        <f t="shared" si="1"/>
        <v>29</v>
      </c>
      <c r="K56" cm="1">
        <f t="array" ref="K56">IFERROR(INDEX(impact_factors!$C$1:$C$3000,MATCH(TRUE,ISNUMBER(SEARCH(H56,impact_factors!$B$1:$B$3000)),0)),IF(H56="XX",0,"X"))</f>
        <v>4.0000000000000001E-3</v>
      </c>
      <c r="L56">
        <v>2</v>
      </c>
      <c r="M56" t="s">
        <v>1089</v>
      </c>
      <c r="N56" t="s">
        <v>1090</v>
      </c>
      <c r="O56" t="s">
        <v>1091</v>
      </c>
      <c r="P56" t="s">
        <v>161</v>
      </c>
      <c r="Q56" t="s">
        <v>161</v>
      </c>
      <c r="R56" t="s">
        <v>161</v>
      </c>
      <c r="S56" s="24">
        <v>4</v>
      </c>
    </row>
    <row r="57" spans="1:19" x14ac:dyDescent="0.25">
      <c r="A57">
        <v>56</v>
      </c>
      <c r="B57" t="s">
        <v>4013</v>
      </c>
      <c r="C57" t="s">
        <v>4023</v>
      </c>
      <c r="D57">
        <v>2019</v>
      </c>
      <c r="E57" t="s">
        <v>4024</v>
      </c>
      <c r="F57" t="s">
        <v>4025</v>
      </c>
      <c r="G57" t="s">
        <v>4026</v>
      </c>
      <c r="H57" t="s">
        <v>3983</v>
      </c>
      <c r="I57" t="b">
        <v>1</v>
      </c>
      <c r="J57">
        <f t="shared" si="1"/>
        <v>28</v>
      </c>
      <c r="K57" cm="1">
        <f t="array" ref="K57">IFERROR(INDEX(impact_factors!$C$1:$C$3000,MATCH(TRUE,ISNUMBER(SEARCH(H57,impact_factors!$B$1:$B$3000)),0)),IF(H57="XX",0,"X"))</f>
        <v>4.149</v>
      </c>
      <c r="L57">
        <v>8</v>
      </c>
      <c r="M57" t="s">
        <v>4027</v>
      </c>
      <c r="N57" t="s">
        <v>4028</v>
      </c>
      <c r="O57" t="s">
        <v>4029</v>
      </c>
      <c r="P57" t="s">
        <v>161</v>
      </c>
      <c r="Q57" t="s">
        <v>161</v>
      </c>
      <c r="R57" t="s">
        <v>161</v>
      </c>
      <c r="S57" s="24">
        <v>2</v>
      </c>
    </row>
    <row r="58" spans="1:19" x14ac:dyDescent="0.25">
      <c r="A58">
        <v>57</v>
      </c>
      <c r="B58" t="s">
        <v>4032</v>
      </c>
      <c r="C58" t="s">
        <v>4033</v>
      </c>
      <c r="D58">
        <v>2007</v>
      </c>
      <c r="E58" t="s">
        <v>4034</v>
      </c>
      <c r="F58" t="s">
        <v>4035</v>
      </c>
      <c r="G58" t="s">
        <v>4036</v>
      </c>
      <c r="H58" t="s">
        <v>4037</v>
      </c>
      <c r="I58" t="b">
        <v>1</v>
      </c>
      <c r="J58">
        <f t="shared" si="1"/>
        <v>16</v>
      </c>
      <c r="K58" t="str" cm="1">
        <f t="array" ref="K58">IFERROR(INDEX(impact_factors!$C$1:$C$3000,MATCH(TRUE,ISNUMBER(SEARCH(H58,impact_factors!$B$1:$B$3000)),0)),IF(H58="XX",0,"X"))</f>
        <v>X</v>
      </c>
      <c r="L58">
        <v>4</v>
      </c>
      <c r="M58" t="s">
        <v>4038</v>
      </c>
      <c r="N58" t="s">
        <v>4039</v>
      </c>
      <c r="O58" t="s">
        <v>4040</v>
      </c>
      <c r="P58" t="s">
        <v>161</v>
      </c>
      <c r="Q58" t="s">
        <v>161</v>
      </c>
      <c r="R58" t="s">
        <v>161</v>
      </c>
      <c r="S58" s="24">
        <v>3</v>
      </c>
    </row>
    <row r="59" spans="1:19" x14ac:dyDescent="0.25">
      <c r="A59">
        <v>58</v>
      </c>
      <c r="B59" t="s">
        <v>4041</v>
      </c>
      <c r="C59" t="s">
        <v>4042</v>
      </c>
      <c r="D59">
        <v>2015</v>
      </c>
      <c r="E59" t="s">
        <v>4043</v>
      </c>
      <c r="F59" t="s">
        <v>4044</v>
      </c>
      <c r="G59" t="s">
        <v>4045</v>
      </c>
      <c r="H59" t="s">
        <v>3999</v>
      </c>
      <c r="I59" t="b">
        <v>0</v>
      </c>
      <c r="J59">
        <f t="shared" si="1"/>
        <v>24</v>
      </c>
      <c r="K59" cm="1">
        <f t="array" ref="K59">IFERROR(INDEX(impact_factors!$C$1:$C$3000,MATCH(TRUE,ISNUMBER(SEARCH(H59,impact_factors!$B$1:$B$3000)),0)),IF(H59="XX",0,"X"))</f>
        <v>0</v>
      </c>
      <c r="L59">
        <v>0</v>
      </c>
      <c r="M59" t="s">
        <v>4046</v>
      </c>
      <c r="N59" t="s">
        <v>4047</v>
      </c>
      <c r="O59" t="s">
        <v>4048</v>
      </c>
      <c r="P59" t="s">
        <v>161</v>
      </c>
      <c r="Q59" t="s">
        <v>161</v>
      </c>
      <c r="R59" t="s">
        <v>161</v>
      </c>
      <c r="S59" s="24">
        <v>2</v>
      </c>
    </row>
    <row r="60" spans="1:19" x14ac:dyDescent="0.25">
      <c r="A60">
        <v>59</v>
      </c>
      <c r="B60" t="s">
        <v>4049</v>
      </c>
      <c r="C60" t="s">
        <v>4050</v>
      </c>
      <c r="D60">
        <v>2023</v>
      </c>
      <c r="E60" t="s">
        <v>4051</v>
      </c>
      <c r="F60" t="s">
        <v>4052</v>
      </c>
      <c r="G60" t="s">
        <v>4053</v>
      </c>
      <c r="H60" t="s">
        <v>3999</v>
      </c>
      <c r="I60" t="b">
        <v>0</v>
      </c>
      <c r="J60">
        <f t="shared" si="1"/>
        <v>32</v>
      </c>
      <c r="K60" cm="1">
        <f t="array" ref="K60">IFERROR(INDEX(impact_factors!$C$1:$C$3000,MATCH(TRUE,ISNUMBER(SEARCH(H60,impact_factors!$B$1:$B$3000)),0)),IF(H60="XX",0,"X"))</f>
        <v>0</v>
      </c>
      <c r="L60">
        <v>2</v>
      </c>
      <c r="M60" t="s">
        <v>4054</v>
      </c>
      <c r="N60" t="s">
        <v>4055</v>
      </c>
      <c r="O60" t="s">
        <v>4055</v>
      </c>
      <c r="P60" t="s">
        <v>161</v>
      </c>
      <c r="Q60" t="s">
        <v>161</v>
      </c>
      <c r="R60" t="s">
        <v>161</v>
      </c>
      <c r="S60" s="24">
        <v>1</v>
      </c>
    </row>
    <row r="61" spans="1:19" x14ac:dyDescent="0.25">
      <c r="A61">
        <v>60</v>
      </c>
      <c r="B61" t="s">
        <v>4056</v>
      </c>
      <c r="C61" t="s">
        <v>4057</v>
      </c>
      <c r="D61">
        <v>2020</v>
      </c>
      <c r="E61" t="s">
        <v>4058</v>
      </c>
      <c r="F61" t="s">
        <v>4059</v>
      </c>
      <c r="G61" t="s">
        <v>4060</v>
      </c>
      <c r="H61" t="s">
        <v>4061</v>
      </c>
      <c r="I61" t="b">
        <v>1</v>
      </c>
      <c r="J61">
        <f t="shared" si="1"/>
        <v>29</v>
      </c>
      <c r="K61" cm="1">
        <f t="array" ref="K61">IFERROR(INDEX(impact_factors!$C$1:$C$3000,MATCH(TRUE,ISNUMBER(SEARCH(H61,impact_factors!$B$1:$B$3000)),0)),IF(H61="XX",0,"X"))</f>
        <v>4.2000000000000003E-2</v>
      </c>
      <c r="L61">
        <v>6</v>
      </c>
      <c r="M61" t="s">
        <v>4062</v>
      </c>
      <c r="N61" t="s">
        <v>4063</v>
      </c>
      <c r="O61" t="s">
        <v>761</v>
      </c>
      <c r="P61" t="s">
        <v>161</v>
      </c>
      <c r="Q61" t="s">
        <v>161</v>
      </c>
      <c r="R61" t="s">
        <v>161</v>
      </c>
      <c r="S61" s="24">
        <v>3</v>
      </c>
    </row>
    <row r="62" spans="1:19" x14ac:dyDescent="0.25">
      <c r="A62">
        <v>61</v>
      </c>
      <c r="B62" t="s">
        <v>4064</v>
      </c>
      <c r="C62" t="s">
        <v>4065</v>
      </c>
      <c r="D62">
        <v>2012</v>
      </c>
      <c r="E62" t="s">
        <v>4066</v>
      </c>
      <c r="F62" t="s">
        <v>4067</v>
      </c>
      <c r="G62" t="s">
        <v>4068</v>
      </c>
      <c r="H62" t="s">
        <v>3999</v>
      </c>
      <c r="I62" t="b">
        <v>0</v>
      </c>
      <c r="J62">
        <f t="shared" si="1"/>
        <v>21</v>
      </c>
      <c r="K62" cm="1">
        <f t="array" ref="K62">IFERROR(INDEX(impact_factors!$C$1:$C$3000,MATCH(TRUE,ISNUMBER(SEARCH(H62,impact_factors!$B$1:$B$3000)),0)),IF(H62="XX",0,"X"))</f>
        <v>0</v>
      </c>
      <c r="L62">
        <v>0</v>
      </c>
      <c r="M62" t="s">
        <v>4069</v>
      </c>
      <c r="N62" t="s">
        <v>4070</v>
      </c>
      <c r="O62" t="s">
        <v>4070</v>
      </c>
      <c r="P62" t="s">
        <v>161</v>
      </c>
      <c r="Q62" t="s">
        <v>161</v>
      </c>
      <c r="R62" t="s">
        <v>161</v>
      </c>
      <c r="S62" s="24">
        <v>3</v>
      </c>
    </row>
    <row r="63" spans="1:19" x14ac:dyDescent="0.25">
      <c r="A63">
        <v>62</v>
      </c>
      <c r="B63" t="s">
        <v>4071</v>
      </c>
      <c r="C63" t="s">
        <v>4072</v>
      </c>
      <c r="D63">
        <v>2018</v>
      </c>
      <c r="E63" t="s">
        <v>4073</v>
      </c>
      <c r="F63" t="s">
        <v>4074</v>
      </c>
      <c r="G63" t="s">
        <v>4075</v>
      </c>
      <c r="H63" t="s">
        <v>3999</v>
      </c>
      <c r="I63" t="b">
        <v>0</v>
      </c>
      <c r="J63">
        <f t="shared" si="1"/>
        <v>27</v>
      </c>
      <c r="K63" cm="1">
        <f t="array" ref="K63">IFERROR(INDEX(impact_factors!$C$1:$C$3000,MATCH(TRUE,ISNUMBER(SEARCH(H63,impact_factors!$B$1:$B$3000)),0)),IF(H63="XX",0,"X"))</f>
        <v>0</v>
      </c>
      <c r="L63">
        <v>0</v>
      </c>
      <c r="M63" t="s">
        <v>4076</v>
      </c>
      <c r="N63" t="s">
        <v>4077</v>
      </c>
      <c r="O63" t="s">
        <v>4077</v>
      </c>
      <c r="P63" t="s">
        <v>161</v>
      </c>
      <c r="Q63" t="s">
        <v>161</v>
      </c>
      <c r="R63" t="s">
        <v>161</v>
      </c>
      <c r="S63" s="24">
        <v>3</v>
      </c>
    </row>
    <row r="64" spans="1:19" x14ac:dyDescent="0.25">
      <c r="A64">
        <v>63</v>
      </c>
      <c r="B64" t="s">
        <v>4081</v>
      </c>
      <c r="C64" t="s">
        <v>4107</v>
      </c>
      <c r="D64">
        <v>2009</v>
      </c>
      <c r="E64" t="s">
        <v>4108</v>
      </c>
      <c r="F64" t="s">
        <v>4109</v>
      </c>
      <c r="G64" t="s">
        <v>4110</v>
      </c>
      <c r="H64" t="s">
        <v>3992</v>
      </c>
      <c r="I64" t="b">
        <v>1</v>
      </c>
      <c r="J64">
        <f t="shared" si="1"/>
        <v>18</v>
      </c>
      <c r="K64" cm="1">
        <f t="array" ref="K64">IFERROR(INDEX(impact_factors!$C$1:$C$3000,MATCH(TRUE,ISNUMBER(SEARCH(H64,impact_factors!$B$1:$B$3000)),0)),IF(H64="XX",0,"X"))</f>
        <v>0.17100000000000001</v>
      </c>
      <c r="L64">
        <v>120</v>
      </c>
      <c r="M64" t="s">
        <v>4111</v>
      </c>
      <c r="N64" t="s">
        <v>4112</v>
      </c>
      <c r="O64" t="s">
        <v>761</v>
      </c>
      <c r="P64" t="s">
        <v>161</v>
      </c>
      <c r="Q64" t="s">
        <v>161</v>
      </c>
      <c r="R64" t="s">
        <v>161</v>
      </c>
      <c r="S64" s="24">
        <v>2</v>
      </c>
    </row>
    <row r="65" spans="1:19" x14ac:dyDescent="0.25">
      <c r="A65">
        <v>64</v>
      </c>
      <c r="B65" t="s">
        <v>4082</v>
      </c>
      <c r="C65" t="s">
        <v>4083</v>
      </c>
      <c r="D65">
        <v>2014</v>
      </c>
      <c r="E65" t="s">
        <v>4084</v>
      </c>
      <c r="F65" t="s">
        <v>4085</v>
      </c>
      <c r="G65" t="s">
        <v>4086</v>
      </c>
      <c r="H65" t="s">
        <v>4090</v>
      </c>
      <c r="I65" t="b">
        <v>1</v>
      </c>
      <c r="J65">
        <f t="shared" si="1"/>
        <v>23</v>
      </c>
      <c r="K65" t="str" cm="1">
        <f t="array" ref="K65">IFERROR(INDEX(impact_factors!$C$1:$C$3000,MATCH(TRUE,ISNUMBER(SEARCH(H65,impact_factors!$B$1:$B$3000)),0)),IF(H65="XX",0,"X"))</f>
        <v>X</v>
      </c>
      <c r="L65">
        <v>4</v>
      </c>
      <c r="M65" t="s">
        <v>4087</v>
      </c>
      <c r="N65" t="s">
        <v>4088</v>
      </c>
      <c r="O65" t="s">
        <v>4089</v>
      </c>
      <c r="P65" t="s">
        <v>161</v>
      </c>
      <c r="Q65" t="s">
        <v>161</v>
      </c>
      <c r="R65" t="s">
        <v>161</v>
      </c>
      <c r="S65" s="24">
        <v>3</v>
      </c>
    </row>
    <row r="66" spans="1:19" x14ac:dyDescent="0.25">
      <c r="A66">
        <v>65</v>
      </c>
      <c r="B66" t="s">
        <v>4091</v>
      </c>
      <c r="C66" t="s">
        <v>4092</v>
      </c>
      <c r="D66">
        <v>2013</v>
      </c>
      <c r="E66" t="s">
        <v>4093</v>
      </c>
      <c r="F66" t="s">
        <v>4094</v>
      </c>
      <c r="G66" t="s">
        <v>4095</v>
      </c>
      <c r="H66" t="s">
        <v>4096</v>
      </c>
      <c r="I66" t="b">
        <v>1</v>
      </c>
      <c r="J66">
        <f t="shared" ref="J66:J75" si="2">D66-MIN($D:$D)</f>
        <v>22</v>
      </c>
      <c r="K66" cm="1">
        <f t="array" ref="K66">IFERROR(INDEX(impact_factors!$C$1:$C$3000,MATCH(TRUE,ISNUMBER(SEARCH(H66,impact_factors!$B$1:$B$3000)),0)),IF(H66="XX",0,"X"))</f>
        <v>0.19600000000000001</v>
      </c>
      <c r="L66">
        <v>166</v>
      </c>
      <c r="M66" t="s">
        <v>4097</v>
      </c>
      <c r="N66" t="s">
        <v>4098</v>
      </c>
      <c r="O66" t="s">
        <v>761</v>
      </c>
      <c r="P66" t="s">
        <v>161</v>
      </c>
      <c r="Q66" t="s">
        <v>161</v>
      </c>
      <c r="R66" t="s">
        <v>161</v>
      </c>
      <c r="S66" s="24">
        <v>1</v>
      </c>
    </row>
    <row r="67" spans="1:19" x14ac:dyDescent="0.25">
      <c r="A67">
        <v>66</v>
      </c>
      <c r="B67" t="s">
        <v>4099</v>
      </c>
      <c r="C67" t="s">
        <v>4100</v>
      </c>
      <c r="D67">
        <v>1998</v>
      </c>
      <c r="E67" t="s">
        <v>4101</v>
      </c>
      <c r="F67" t="s">
        <v>4102</v>
      </c>
      <c r="G67" t="s">
        <v>4103</v>
      </c>
      <c r="H67" t="s">
        <v>4104</v>
      </c>
      <c r="I67" t="b">
        <v>1</v>
      </c>
      <c r="J67">
        <f t="shared" si="2"/>
        <v>7</v>
      </c>
      <c r="K67" t="str" cm="1">
        <f t="array" ref="K67">IFERROR(INDEX(impact_factors!$C$1:$C$3000,MATCH(TRUE,ISNUMBER(SEARCH(H67,impact_factors!$B$1:$B$3000)),0)),IF(H67="XX",0,"X"))</f>
        <v>X</v>
      </c>
      <c r="L67">
        <v>6</v>
      </c>
      <c r="M67" t="s">
        <v>4105</v>
      </c>
      <c r="N67" t="s">
        <v>4106</v>
      </c>
      <c r="O67" t="s">
        <v>4106</v>
      </c>
      <c r="P67" t="s">
        <v>161</v>
      </c>
      <c r="Q67" t="s">
        <v>161</v>
      </c>
      <c r="R67" t="s">
        <v>161</v>
      </c>
      <c r="S67" s="24">
        <v>4</v>
      </c>
    </row>
    <row r="68" spans="1:19" x14ac:dyDescent="0.25">
      <c r="A68">
        <v>67</v>
      </c>
      <c r="B68" t="s">
        <v>4113</v>
      </c>
      <c r="C68" t="s">
        <v>4114</v>
      </c>
      <c r="D68">
        <v>2015</v>
      </c>
      <c r="E68" t="s">
        <v>4115</v>
      </c>
      <c r="F68" t="s">
        <v>4116</v>
      </c>
      <c r="G68" t="s">
        <v>4117</v>
      </c>
      <c r="H68" t="s">
        <v>4096</v>
      </c>
      <c r="I68" t="b">
        <v>1</v>
      </c>
      <c r="J68">
        <f t="shared" si="2"/>
        <v>24</v>
      </c>
      <c r="K68" cm="1">
        <f t="array" ref="K68">IFERROR(INDEX(impact_factors!$C$1:$C$3000,MATCH(TRUE,ISNUMBER(SEARCH(H68,impact_factors!$B$1:$B$3000)),0)),IF(H68="XX",0,"X"))</f>
        <v>0.19600000000000001</v>
      </c>
      <c r="L68">
        <v>118</v>
      </c>
      <c r="M68" t="s">
        <v>4118</v>
      </c>
      <c r="N68" t="s">
        <v>4119</v>
      </c>
      <c r="O68" t="s">
        <v>4120</v>
      </c>
      <c r="P68" t="s">
        <v>161</v>
      </c>
      <c r="Q68" t="s">
        <v>161</v>
      </c>
      <c r="R68" t="s">
        <v>161</v>
      </c>
      <c r="S68" s="24">
        <v>2</v>
      </c>
    </row>
    <row r="69" spans="1:19" x14ac:dyDescent="0.25">
      <c r="A69">
        <v>68</v>
      </c>
      <c r="B69" t="s">
        <v>4121</v>
      </c>
      <c r="C69" t="s">
        <v>4122</v>
      </c>
      <c r="D69">
        <v>2012</v>
      </c>
      <c r="E69" t="s">
        <v>4123</v>
      </c>
      <c r="F69" t="s">
        <v>4124</v>
      </c>
      <c r="G69" t="s">
        <v>4125</v>
      </c>
      <c r="H69" t="s">
        <v>4126</v>
      </c>
      <c r="I69" t="b">
        <v>1</v>
      </c>
      <c r="J69">
        <f t="shared" si="2"/>
        <v>21</v>
      </c>
      <c r="K69" t="str" cm="1">
        <f t="array" ref="K69">IFERROR(INDEX(impact_factors!$C$1:$C$3000,MATCH(TRUE,ISNUMBER(SEARCH(H69,impact_factors!$B$1:$B$3000)),0)),IF(H69="XX",0,"X"))</f>
        <v>X</v>
      </c>
      <c r="L69">
        <v>149</v>
      </c>
      <c r="M69" t="s">
        <v>4127</v>
      </c>
      <c r="N69" t="s">
        <v>4128</v>
      </c>
      <c r="O69" t="s">
        <v>4129</v>
      </c>
      <c r="P69" t="s">
        <v>161</v>
      </c>
      <c r="Q69" t="s">
        <v>161</v>
      </c>
      <c r="R69" t="s">
        <v>161</v>
      </c>
      <c r="S69" s="24">
        <v>3</v>
      </c>
    </row>
    <row r="70" spans="1:19" x14ac:dyDescent="0.25">
      <c r="A70">
        <v>69</v>
      </c>
      <c r="B70" t="s">
        <v>4132</v>
      </c>
      <c r="C70" t="s">
        <v>4133</v>
      </c>
      <c r="D70">
        <v>2017</v>
      </c>
      <c r="E70" t="s">
        <v>4134</v>
      </c>
      <c r="F70" t="s">
        <v>4135</v>
      </c>
      <c r="G70" t="s">
        <v>4136</v>
      </c>
      <c r="H70" t="s">
        <v>4137</v>
      </c>
      <c r="I70" t="b">
        <v>1</v>
      </c>
      <c r="J70">
        <f t="shared" si="2"/>
        <v>26</v>
      </c>
      <c r="K70" cm="1">
        <f t="array" ref="K70">IFERROR(INDEX(impact_factors!$C$1:$C$3000,MATCH(TRUE,ISNUMBER(SEARCH(H70,impact_factors!$B$1:$B$3000)),0)),IF(H70="XX",0,"X"))</f>
        <v>0.04</v>
      </c>
      <c r="L70">
        <v>4</v>
      </c>
      <c r="M70" t="s">
        <v>4130</v>
      </c>
      <c r="N70" t="s">
        <v>4131</v>
      </c>
      <c r="O70" t="s">
        <v>4131</v>
      </c>
      <c r="P70" t="s">
        <v>161</v>
      </c>
      <c r="Q70" t="s">
        <v>161</v>
      </c>
      <c r="R70" t="s">
        <v>161</v>
      </c>
      <c r="S70" s="24">
        <v>3</v>
      </c>
    </row>
    <row r="71" spans="1:19" x14ac:dyDescent="0.25">
      <c r="A71">
        <v>70</v>
      </c>
      <c r="B71" t="s">
        <v>4146</v>
      </c>
      <c r="C71" t="s">
        <v>4083</v>
      </c>
      <c r="D71">
        <v>2012</v>
      </c>
      <c r="E71" t="s">
        <v>4147</v>
      </c>
      <c r="F71" t="s">
        <v>4148</v>
      </c>
      <c r="G71" t="s">
        <v>4149</v>
      </c>
      <c r="H71" t="s">
        <v>3999</v>
      </c>
      <c r="I71" t="b">
        <v>0</v>
      </c>
      <c r="J71">
        <f t="shared" si="2"/>
        <v>21</v>
      </c>
      <c r="K71" cm="1">
        <f t="array" ref="K71">IFERROR(INDEX(impact_factors!$C$1:$C$3000,MATCH(TRUE,ISNUMBER(SEARCH(H71,impact_factors!$B$1:$B$3000)),0)),IF(H71="XX",0,"X"))</f>
        <v>0</v>
      </c>
      <c r="L71">
        <v>2</v>
      </c>
      <c r="M71" t="s">
        <v>4150</v>
      </c>
      <c r="N71" t="s">
        <v>4151</v>
      </c>
      <c r="O71" t="s">
        <v>4151</v>
      </c>
      <c r="P71" t="s">
        <v>161</v>
      </c>
      <c r="Q71" t="s">
        <v>161</v>
      </c>
      <c r="R71" t="s">
        <v>161</v>
      </c>
      <c r="S71" s="24">
        <v>2</v>
      </c>
    </row>
    <row r="72" spans="1:19" x14ac:dyDescent="0.25">
      <c r="A72">
        <v>71</v>
      </c>
      <c r="B72" t="s">
        <v>4152</v>
      </c>
      <c r="C72" t="s">
        <v>4153</v>
      </c>
      <c r="D72">
        <v>2019</v>
      </c>
      <c r="E72" t="s">
        <v>4154</v>
      </c>
      <c r="F72" t="s">
        <v>4155</v>
      </c>
      <c r="G72" t="s">
        <v>4156</v>
      </c>
      <c r="H72" t="s">
        <v>4157</v>
      </c>
      <c r="I72" t="b">
        <v>1</v>
      </c>
      <c r="J72">
        <f t="shared" si="2"/>
        <v>28</v>
      </c>
      <c r="K72" t="str" cm="1">
        <f t="array" ref="K72">IFERROR(INDEX(impact_factors!$C$1:$C$3000,MATCH(TRUE,ISNUMBER(SEARCH(H72,impact_factors!$B$1:$B$3000)),0)),IF(H72="XX",0,"X"))</f>
        <v>X</v>
      </c>
      <c r="L72">
        <v>15</v>
      </c>
      <c r="M72" t="s">
        <v>4158</v>
      </c>
      <c r="N72" t="s">
        <v>4159</v>
      </c>
      <c r="O72" t="s">
        <v>4160</v>
      </c>
      <c r="P72" t="s">
        <v>161</v>
      </c>
      <c r="Q72" t="s">
        <v>161</v>
      </c>
      <c r="R72" t="s">
        <v>161</v>
      </c>
      <c r="S72" s="24">
        <v>3</v>
      </c>
    </row>
    <row r="73" spans="1:19" x14ac:dyDescent="0.25">
      <c r="A73">
        <v>72</v>
      </c>
      <c r="B73" t="s">
        <v>4162</v>
      </c>
      <c r="C73" t="s">
        <v>4163</v>
      </c>
      <c r="D73">
        <v>2005</v>
      </c>
      <c r="E73" t="s">
        <v>4164</v>
      </c>
      <c r="F73" t="s">
        <v>4165</v>
      </c>
      <c r="G73" t="s">
        <v>4166</v>
      </c>
      <c r="H73" t="s">
        <v>3999</v>
      </c>
      <c r="I73" t="b">
        <v>0</v>
      </c>
      <c r="J73">
        <f t="shared" si="2"/>
        <v>14</v>
      </c>
      <c r="K73" cm="1">
        <f t="array" ref="K73">IFERROR(INDEX(impact_factors!$C$1:$C$3000,MATCH(TRUE,ISNUMBER(SEARCH(H73,impact_factors!$B$1:$B$3000)),0)),IF(H73="XX",0,"X"))</f>
        <v>0</v>
      </c>
      <c r="L73">
        <v>0</v>
      </c>
      <c r="M73" t="s">
        <v>4167</v>
      </c>
      <c r="N73" t="s">
        <v>4168</v>
      </c>
      <c r="O73" t="s">
        <v>4169</v>
      </c>
      <c r="P73" t="s">
        <v>161</v>
      </c>
      <c r="Q73" t="s">
        <v>161</v>
      </c>
      <c r="R73" t="s">
        <v>161</v>
      </c>
      <c r="S73" s="24">
        <v>3</v>
      </c>
    </row>
    <row r="74" spans="1:19" x14ac:dyDescent="0.25">
      <c r="A74">
        <v>73</v>
      </c>
      <c r="B74" t="s">
        <v>4170</v>
      </c>
      <c r="C74" t="s">
        <v>4171</v>
      </c>
      <c r="D74">
        <v>2022</v>
      </c>
      <c r="E74" t="s">
        <v>4172</v>
      </c>
      <c r="F74" t="s">
        <v>4173</v>
      </c>
      <c r="G74" t="s">
        <v>4174</v>
      </c>
      <c r="H74" t="s">
        <v>4175</v>
      </c>
      <c r="I74" t="b">
        <v>1</v>
      </c>
      <c r="J74">
        <f t="shared" si="2"/>
        <v>31</v>
      </c>
      <c r="K74" cm="1">
        <f t="array" ref="K74">IFERROR(INDEX(impact_factors!$C$1:$C$3000,MATCH(TRUE,ISNUMBER(SEARCH(H74,impact_factors!$B$1:$B$3000)),0)),IF(H74="XX",0,"X"))</f>
        <v>2.9000000000000001E-2</v>
      </c>
      <c r="L74">
        <v>0</v>
      </c>
      <c r="M74" t="s">
        <v>4176</v>
      </c>
      <c r="N74" t="s">
        <v>4177</v>
      </c>
      <c r="O74" t="s">
        <v>4178</v>
      </c>
      <c r="P74" t="s">
        <v>161</v>
      </c>
      <c r="Q74" t="s">
        <v>161</v>
      </c>
      <c r="R74" t="s">
        <v>161</v>
      </c>
      <c r="S74" s="24">
        <v>3</v>
      </c>
    </row>
    <row r="75" spans="1:19" x14ac:dyDescent="0.25">
      <c r="A75" s="82">
        <v>74</v>
      </c>
      <c r="B75" s="82" t="s">
        <v>4179</v>
      </c>
      <c r="C75" s="82" t="s">
        <v>4042</v>
      </c>
      <c r="D75" s="82">
        <v>2016</v>
      </c>
      <c r="E75" s="82" t="s">
        <v>4180</v>
      </c>
      <c r="F75" s="82" t="s">
        <v>4181</v>
      </c>
      <c r="G75" s="82" t="s">
        <v>4182</v>
      </c>
      <c r="H75" s="82" t="s">
        <v>3983</v>
      </c>
      <c r="I75" s="82" t="b">
        <v>1</v>
      </c>
      <c r="J75" s="82">
        <f t="shared" si="2"/>
        <v>25</v>
      </c>
      <c r="K75" s="82" cm="1">
        <f t="array" ref="K75">IFERROR(INDEX(impact_factors!$C$1:$C$3000,MATCH(TRUE,ISNUMBER(SEARCH(H75,impact_factors!$B$1:$B$3000)),0)),IF(H75="XX",0,"X"))</f>
        <v>4.149</v>
      </c>
      <c r="L75" s="82">
        <v>6</v>
      </c>
      <c r="M75" s="82" t="s">
        <v>4183</v>
      </c>
      <c r="N75" s="82" t="s">
        <v>4047</v>
      </c>
      <c r="O75" s="82" t="s">
        <v>761</v>
      </c>
      <c r="P75" s="82" t="s">
        <v>161</v>
      </c>
      <c r="Q75" s="82" t="s">
        <v>161</v>
      </c>
      <c r="R75" s="82" t="s">
        <v>161</v>
      </c>
      <c r="S75" s="83">
        <v>2</v>
      </c>
    </row>
    <row r="76" spans="1:19" x14ac:dyDescent="0.25">
      <c r="A76" s="179">
        <v>75</v>
      </c>
      <c r="B76" s="170" t="s">
        <v>4196</v>
      </c>
      <c r="C76" s="170" t="s">
        <v>4197</v>
      </c>
      <c r="D76" s="170">
        <v>2010</v>
      </c>
      <c r="E76" s="170" t="s">
        <v>4198</v>
      </c>
      <c r="F76" s="170" t="s">
        <v>4199</v>
      </c>
      <c r="G76" s="170" t="s">
        <v>85</v>
      </c>
      <c r="H76" s="170" t="s">
        <v>4200</v>
      </c>
      <c r="I76" s="170" t="b">
        <v>1</v>
      </c>
      <c r="J76" s="170" t="s">
        <v>4201</v>
      </c>
      <c r="K76" s="170" t="s">
        <v>4201</v>
      </c>
      <c r="L76" s="170">
        <v>289</v>
      </c>
      <c r="M76" s="170" t="s">
        <v>85</v>
      </c>
      <c r="N76" s="170" t="s">
        <v>85</v>
      </c>
      <c r="O76" s="170" t="s">
        <v>85</v>
      </c>
      <c r="P76" s="170" t="s">
        <v>161</v>
      </c>
      <c r="Q76" s="170" t="s">
        <v>161</v>
      </c>
      <c r="R76" s="170" t="s">
        <v>161</v>
      </c>
      <c r="S76" s="171">
        <v>2</v>
      </c>
    </row>
    <row r="77" spans="1:19" x14ac:dyDescent="0.25">
      <c r="A77" s="179">
        <v>76</v>
      </c>
      <c r="B77" t="s">
        <v>4202</v>
      </c>
      <c r="C77" t="s">
        <v>4203</v>
      </c>
      <c r="D77">
        <v>1995</v>
      </c>
      <c r="E77" t="s">
        <v>4204</v>
      </c>
      <c r="F77" t="s">
        <v>4205</v>
      </c>
      <c r="G77" t="s">
        <v>85</v>
      </c>
      <c r="H77" t="s">
        <v>3993</v>
      </c>
      <c r="I77" t="b">
        <v>1</v>
      </c>
      <c r="J77" t="s">
        <v>4201</v>
      </c>
      <c r="K77" t="s">
        <v>4201</v>
      </c>
      <c r="L77">
        <v>321</v>
      </c>
      <c r="M77" t="s">
        <v>85</v>
      </c>
      <c r="N77" t="s">
        <v>85</v>
      </c>
      <c r="O77" t="s">
        <v>85</v>
      </c>
      <c r="P77" t="s">
        <v>161</v>
      </c>
      <c r="Q77" s="181" t="s">
        <v>161</v>
      </c>
      <c r="R77" s="179" t="s">
        <v>161</v>
      </c>
      <c r="S77" s="24">
        <v>4</v>
      </c>
    </row>
    <row r="78" spans="1:19" x14ac:dyDescent="0.25">
      <c r="A78" s="179">
        <v>77</v>
      </c>
      <c r="B78" t="s">
        <v>4206</v>
      </c>
      <c r="C78" t="s">
        <v>4207</v>
      </c>
      <c r="D78">
        <v>1991</v>
      </c>
      <c r="E78" t="s">
        <v>4208</v>
      </c>
      <c r="F78" t="s">
        <v>4209</v>
      </c>
      <c r="G78" t="s">
        <v>85</v>
      </c>
      <c r="H78" t="s">
        <v>4210</v>
      </c>
      <c r="I78" t="b">
        <v>1</v>
      </c>
      <c r="J78" t="s">
        <v>4201</v>
      </c>
      <c r="K78" t="s">
        <v>4201</v>
      </c>
      <c r="L78">
        <v>3590</v>
      </c>
      <c r="M78" t="s">
        <v>85</v>
      </c>
      <c r="N78" t="s">
        <v>85</v>
      </c>
      <c r="O78" t="s">
        <v>85</v>
      </c>
      <c r="P78" t="s">
        <v>161</v>
      </c>
      <c r="Q78" s="181" t="s">
        <v>161</v>
      </c>
      <c r="R78" s="179" t="s">
        <v>161</v>
      </c>
      <c r="S78" s="24">
        <v>3</v>
      </c>
    </row>
    <row r="79" spans="1:19" x14ac:dyDescent="0.25">
      <c r="A79" s="179">
        <v>78</v>
      </c>
      <c r="B79" t="s">
        <v>4211</v>
      </c>
      <c r="C79" t="s">
        <v>4212</v>
      </c>
      <c r="D79">
        <v>2002</v>
      </c>
      <c r="E79" t="s">
        <v>4213</v>
      </c>
      <c r="F79" t="s">
        <v>4214</v>
      </c>
      <c r="G79" t="s">
        <v>85</v>
      </c>
      <c r="H79" t="s">
        <v>4215</v>
      </c>
      <c r="I79" t="b">
        <v>1</v>
      </c>
      <c r="J79" t="s">
        <v>4201</v>
      </c>
      <c r="K79" t="s">
        <v>4201</v>
      </c>
      <c r="L79">
        <v>321</v>
      </c>
      <c r="M79" t="s">
        <v>85</v>
      </c>
      <c r="N79" t="s">
        <v>85</v>
      </c>
      <c r="O79" t="s">
        <v>85</v>
      </c>
      <c r="P79" s="179" t="s">
        <v>161</v>
      </c>
      <c r="Q79" s="181" t="s">
        <v>161</v>
      </c>
      <c r="R79" s="179" t="s">
        <v>161</v>
      </c>
      <c r="S79" s="24">
        <v>1</v>
      </c>
    </row>
    <row r="80" spans="1:19" x14ac:dyDescent="0.25">
      <c r="A80" s="179">
        <v>79</v>
      </c>
      <c r="B80" t="s">
        <v>4225</v>
      </c>
      <c r="C80" t="s">
        <v>4226</v>
      </c>
      <c r="D80">
        <v>1998</v>
      </c>
      <c r="E80" t="s">
        <v>4227</v>
      </c>
      <c r="F80" t="s">
        <v>4228</v>
      </c>
      <c r="G80" t="s">
        <v>85</v>
      </c>
      <c r="H80" t="s">
        <v>3993</v>
      </c>
      <c r="I80" t="b">
        <v>1</v>
      </c>
      <c r="J80" t="s">
        <v>4201</v>
      </c>
      <c r="K80" t="s">
        <v>4201</v>
      </c>
      <c r="L80">
        <v>588</v>
      </c>
      <c r="M80" t="s">
        <v>85</v>
      </c>
      <c r="N80" t="s">
        <v>85</v>
      </c>
      <c r="O80" t="s">
        <v>85</v>
      </c>
      <c r="P80" s="179" t="s">
        <v>161</v>
      </c>
      <c r="Q80" s="181" t="s">
        <v>161</v>
      </c>
      <c r="R80" s="179" t="s">
        <v>161</v>
      </c>
      <c r="S80" s="24">
        <v>4</v>
      </c>
    </row>
    <row r="81" spans="1:19" x14ac:dyDescent="0.25">
      <c r="A81" s="179">
        <v>80</v>
      </c>
      <c r="B81" t="s">
        <v>4241</v>
      </c>
      <c r="C81" t="s">
        <v>4242</v>
      </c>
      <c r="D81">
        <v>2014</v>
      </c>
      <c r="E81" t="s">
        <v>4243</v>
      </c>
      <c r="F81" t="s">
        <v>4244</v>
      </c>
      <c r="G81" t="s">
        <v>85</v>
      </c>
      <c r="H81" t="s">
        <v>4245</v>
      </c>
      <c r="I81" t="b">
        <v>1</v>
      </c>
      <c r="J81" t="s">
        <v>4201</v>
      </c>
      <c r="K81" t="s">
        <v>4201</v>
      </c>
      <c r="L81">
        <v>73</v>
      </c>
      <c r="M81" t="s">
        <v>85</v>
      </c>
      <c r="N81" t="s">
        <v>85</v>
      </c>
      <c r="O81" t="s">
        <v>85</v>
      </c>
      <c r="P81" s="179" t="s">
        <v>161</v>
      </c>
      <c r="Q81" s="181" t="s">
        <v>161</v>
      </c>
      <c r="R81" s="179" t="s">
        <v>161</v>
      </c>
      <c r="S81" s="24">
        <v>4</v>
      </c>
    </row>
    <row r="82" spans="1:19" x14ac:dyDescent="0.25">
      <c r="A82" s="179">
        <v>81</v>
      </c>
      <c r="B82" s="182" t="s">
        <v>4255</v>
      </c>
      <c r="C82" s="182" t="s">
        <v>4256</v>
      </c>
      <c r="D82" s="182">
        <v>2014</v>
      </c>
      <c r="E82" s="182" t="s">
        <v>4257</v>
      </c>
      <c r="F82" s="182" t="s">
        <v>4258</v>
      </c>
      <c r="G82" s="182" t="s">
        <v>85</v>
      </c>
      <c r="H82" s="182" t="s">
        <v>4259</v>
      </c>
      <c r="I82" s="182" t="b">
        <v>1</v>
      </c>
      <c r="J82" s="182" t="s">
        <v>4201</v>
      </c>
      <c r="K82" s="182" t="s">
        <v>4201</v>
      </c>
      <c r="L82" s="182">
        <v>17</v>
      </c>
      <c r="M82" s="182" t="s">
        <v>85</v>
      </c>
      <c r="N82" s="182" t="s">
        <v>85</v>
      </c>
      <c r="O82" s="182" t="s">
        <v>85</v>
      </c>
      <c r="P82" s="179" t="s">
        <v>161</v>
      </c>
      <c r="Q82" s="181" t="s">
        <v>161</v>
      </c>
      <c r="R82" s="179" t="s">
        <v>161</v>
      </c>
      <c r="S82" s="184">
        <v>1</v>
      </c>
    </row>
    <row r="83" spans="1:19" x14ac:dyDescent="0.25">
      <c r="A83" s="179">
        <v>82</v>
      </c>
      <c r="B83" t="s">
        <v>4264</v>
      </c>
      <c r="C83" t="s">
        <v>4265</v>
      </c>
      <c r="D83">
        <v>1995</v>
      </c>
      <c r="E83" t="s">
        <v>4266</v>
      </c>
      <c r="F83" t="s">
        <v>4267</v>
      </c>
      <c r="G83" t="s">
        <v>85</v>
      </c>
      <c r="H83" t="s">
        <v>4268</v>
      </c>
      <c r="I83" t="b">
        <v>1</v>
      </c>
      <c r="J83" t="s">
        <v>4201</v>
      </c>
      <c r="K83" t="s">
        <v>4201</v>
      </c>
      <c r="L83">
        <v>1789</v>
      </c>
      <c r="M83" t="s">
        <v>85</v>
      </c>
      <c r="N83" t="s">
        <v>85</v>
      </c>
      <c r="O83" t="s">
        <v>85</v>
      </c>
      <c r="P83" s="179" t="s">
        <v>161</v>
      </c>
      <c r="Q83" s="181" t="s">
        <v>161</v>
      </c>
      <c r="R83" s="179" t="s">
        <v>161</v>
      </c>
      <c r="S83" s="24">
        <v>2</v>
      </c>
    </row>
    <row r="84" spans="1:19" x14ac:dyDescent="0.25">
      <c r="A84" s="179">
        <v>83</v>
      </c>
      <c r="B84" t="s">
        <v>4269</v>
      </c>
      <c r="C84" t="s">
        <v>4270</v>
      </c>
      <c r="D84">
        <v>2011</v>
      </c>
      <c r="E84" t="s">
        <v>4271</v>
      </c>
      <c r="F84" t="s">
        <v>4272</v>
      </c>
      <c r="G84" t="s">
        <v>85</v>
      </c>
      <c r="H84" t="s">
        <v>4273</v>
      </c>
      <c r="I84" t="b">
        <v>1</v>
      </c>
      <c r="J84" t="s">
        <v>4201</v>
      </c>
      <c r="K84" t="s">
        <v>4201</v>
      </c>
      <c r="L84">
        <v>783</v>
      </c>
      <c r="M84" t="s">
        <v>85</v>
      </c>
      <c r="N84" t="s">
        <v>85</v>
      </c>
      <c r="O84" t="s">
        <v>85</v>
      </c>
      <c r="P84" s="179" t="s">
        <v>161</v>
      </c>
      <c r="Q84" s="181" t="s">
        <v>161</v>
      </c>
      <c r="R84" s="179" t="s">
        <v>161</v>
      </c>
      <c r="S84" s="24">
        <v>1</v>
      </c>
    </row>
    <row r="85" spans="1:19" x14ac:dyDescent="0.25">
      <c r="A85" s="179">
        <v>84</v>
      </c>
      <c r="B85" t="s">
        <v>4274</v>
      </c>
      <c r="C85" t="s">
        <v>4275</v>
      </c>
      <c r="D85">
        <v>1998</v>
      </c>
      <c r="E85" t="s">
        <v>4276</v>
      </c>
      <c r="F85" t="s">
        <v>4277</v>
      </c>
      <c r="G85" t="s">
        <v>85</v>
      </c>
      <c r="H85" t="s">
        <v>4278</v>
      </c>
      <c r="I85" t="b">
        <v>1</v>
      </c>
      <c r="J85" t="s">
        <v>4201</v>
      </c>
      <c r="K85" t="s">
        <v>4201</v>
      </c>
      <c r="L85">
        <v>284</v>
      </c>
      <c r="M85" t="s">
        <v>85</v>
      </c>
      <c r="N85" t="s">
        <v>85</v>
      </c>
      <c r="O85" t="s">
        <v>85</v>
      </c>
      <c r="P85" s="179" t="s">
        <v>161</v>
      </c>
      <c r="Q85" s="181" t="s">
        <v>161</v>
      </c>
      <c r="R85" s="179" t="s">
        <v>161</v>
      </c>
      <c r="S85" s="24">
        <v>4</v>
      </c>
    </row>
    <row r="86" spans="1:19" x14ac:dyDescent="0.25">
      <c r="A86" s="179">
        <v>85</v>
      </c>
      <c r="B86" t="s">
        <v>4279</v>
      </c>
      <c r="C86" t="s">
        <v>4280</v>
      </c>
      <c r="D86">
        <v>2010</v>
      </c>
      <c r="E86" t="s">
        <v>4281</v>
      </c>
      <c r="F86" t="s">
        <v>4282</v>
      </c>
      <c r="G86" t="s">
        <v>85</v>
      </c>
      <c r="H86" t="s">
        <v>4283</v>
      </c>
      <c r="I86" t="b">
        <v>1</v>
      </c>
      <c r="J86" t="s">
        <v>4201</v>
      </c>
      <c r="K86" t="s">
        <v>4201</v>
      </c>
      <c r="L86">
        <v>252</v>
      </c>
      <c r="M86" t="s">
        <v>85</v>
      </c>
      <c r="N86" t="s">
        <v>85</v>
      </c>
      <c r="O86" t="s">
        <v>85</v>
      </c>
      <c r="P86" s="179" t="s">
        <v>161</v>
      </c>
      <c r="Q86" s="181" t="s">
        <v>161</v>
      </c>
      <c r="R86" s="179" t="s">
        <v>161</v>
      </c>
      <c r="S86" s="24">
        <v>4</v>
      </c>
    </row>
    <row r="87" spans="1:19" x14ac:dyDescent="0.25">
      <c r="A87" s="179">
        <v>86</v>
      </c>
      <c r="B87" t="s">
        <v>4284</v>
      </c>
      <c r="C87" t="s">
        <v>4285</v>
      </c>
      <c r="D87">
        <v>1991</v>
      </c>
      <c r="E87" t="s">
        <v>4286</v>
      </c>
      <c r="F87" t="s">
        <v>4287</v>
      </c>
      <c r="G87" t="s">
        <v>85</v>
      </c>
      <c r="H87" t="s">
        <v>3990</v>
      </c>
      <c r="I87" t="b">
        <v>1</v>
      </c>
      <c r="J87" t="s">
        <v>4201</v>
      </c>
      <c r="K87" t="s">
        <v>4201</v>
      </c>
      <c r="L87">
        <v>88</v>
      </c>
      <c r="M87" t="s">
        <v>85</v>
      </c>
      <c r="N87" t="s">
        <v>85</v>
      </c>
      <c r="O87" t="s">
        <v>85</v>
      </c>
      <c r="P87" s="179" t="s">
        <v>161</v>
      </c>
      <c r="Q87" s="181" t="s">
        <v>161</v>
      </c>
      <c r="R87" s="179" t="s">
        <v>161</v>
      </c>
      <c r="S87" s="24">
        <v>4</v>
      </c>
    </row>
    <row r="88" spans="1:19" x14ac:dyDescent="0.25">
      <c r="A88" s="179">
        <v>87</v>
      </c>
      <c r="B88" t="s">
        <v>4304</v>
      </c>
      <c r="C88" t="s">
        <v>4305</v>
      </c>
      <c r="D88">
        <v>2001</v>
      </c>
      <c r="E88" t="s">
        <v>4306</v>
      </c>
      <c r="F88" t="s">
        <v>4307</v>
      </c>
      <c r="G88" t="s">
        <v>85</v>
      </c>
      <c r="H88" t="s">
        <v>3993</v>
      </c>
      <c r="I88" t="b">
        <v>1</v>
      </c>
      <c r="J88" t="s">
        <v>4201</v>
      </c>
      <c r="K88" t="s">
        <v>4201</v>
      </c>
      <c r="L88">
        <v>2852</v>
      </c>
      <c r="M88" t="s">
        <v>85</v>
      </c>
      <c r="N88" t="s">
        <v>85</v>
      </c>
      <c r="O88" t="s">
        <v>85</v>
      </c>
      <c r="P88" s="179" t="s">
        <v>161</v>
      </c>
      <c r="Q88" s="181" t="s">
        <v>161</v>
      </c>
      <c r="R88" s="179" t="s">
        <v>161</v>
      </c>
      <c r="S88" s="24">
        <v>4</v>
      </c>
    </row>
    <row r="89" spans="1:19" x14ac:dyDescent="0.25">
      <c r="A89" s="179">
        <v>88</v>
      </c>
      <c r="B89" t="s">
        <v>4308</v>
      </c>
      <c r="C89" t="s">
        <v>4309</v>
      </c>
      <c r="D89">
        <v>2002</v>
      </c>
      <c r="E89" t="s">
        <v>4310</v>
      </c>
      <c r="F89" t="s">
        <v>4311</v>
      </c>
      <c r="G89" t="s">
        <v>85</v>
      </c>
      <c r="H89" t="s">
        <v>3990</v>
      </c>
      <c r="I89" t="b">
        <v>1</v>
      </c>
      <c r="J89" t="s">
        <v>4201</v>
      </c>
      <c r="K89" t="s">
        <v>4201</v>
      </c>
      <c r="L89">
        <v>386</v>
      </c>
      <c r="M89" t="s">
        <v>85</v>
      </c>
      <c r="N89" t="s">
        <v>85</v>
      </c>
      <c r="O89" t="s">
        <v>85</v>
      </c>
      <c r="P89" s="179" t="s">
        <v>161</v>
      </c>
      <c r="Q89" s="181" t="s">
        <v>161</v>
      </c>
      <c r="R89" s="179" t="s">
        <v>161</v>
      </c>
      <c r="S89" s="24">
        <v>3</v>
      </c>
    </row>
    <row r="90" spans="1:19" x14ac:dyDescent="0.25">
      <c r="A90" s="179">
        <v>89</v>
      </c>
      <c r="B90" t="s">
        <v>4319</v>
      </c>
      <c r="C90" t="s">
        <v>4320</v>
      </c>
      <c r="D90">
        <v>2008</v>
      </c>
      <c r="E90" t="s">
        <v>4321</v>
      </c>
      <c r="F90" t="s">
        <v>4322</v>
      </c>
      <c r="G90" t="s">
        <v>85</v>
      </c>
      <c r="H90" t="s">
        <v>4323</v>
      </c>
      <c r="I90" t="b">
        <v>1</v>
      </c>
      <c r="J90" t="s">
        <v>4201</v>
      </c>
      <c r="K90" t="s">
        <v>4201</v>
      </c>
      <c r="L90">
        <v>494</v>
      </c>
      <c r="M90" t="s">
        <v>85</v>
      </c>
      <c r="N90" t="s">
        <v>85</v>
      </c>
      <c r="O90" t="s">
        <v>85</v>
      </c>
      <c r="P90" s="179" t="s">
        <v>161</v>
      </c>
      <c r="Q90" s="181" t="s">
        <v>161</v>
      </c>
      <c r="R90" s="179" t="s">
        <v>161</v>
      </c>
      <c r="S90" s="24">
        <v>1</v>
      </c>
    </row>
    <row r="91" spans="1:19" x14ac:dyDescent="0.25">
      <c r="A91" s="179">
        <v>90</v>
      </c>
      <c r="B91" t="s">
        <v>4330</v>
      </c>
      <c r="C91" t="s">
        <v>4331</v>
      </c>
      <c r="D91">
        <v>2000</v>
      </c>
      <c r="E91" t="s">
        <v>4332</v>
      </c>
      <c r="F91" t="s">
        <v>4333</v>
      </c>
      <c r="G91" t="s">
        <v>85</v>
      </c>
      <c r="H91" t="s">
        <v>4278</v>
      </c>
      <c r="I91" t="b">
        <v>1</v>
      </c>
      <c r="J91" t="s">
        <v>4201</v>
      </c>
      <c r="K91" t="s">
        <v>4201</v>
      </c>
      <c r="L91">
        <v>101</v>
      </c>
      <c r="M91" t="s">
        <v>85</v>
      </c>
      <c r="N91" t="s">
        <v>85</v>
      </c>
      <c r="O91" t="s">
        <v>85</v>
      </c>
      <c r="P91" s="179" t="s">
        <v>161</v>
      </c>
      <c r="Q91" s="181" t="s">
        <v>161</v>
      </c>
      <c r="R91" s="179" t="s">
        <v>161</v>
      </c>
      <c r="S91" s="24">
        <v>4</v>
      </c>
    </row>
    <row r="92" spans="1:19" x14ac:dyDescent="0.25">
      <c r="A92" s="179">
        <v>91</v>
      </c>
      <c r="B92" t="s">
        <v>4338</v>
      </c>
      <c r="C92" t="s">
        <v>4339</v>
      </c>
      <c r="D92">
        <v>2005</v>
      </c>
      <c r="E92" t="s">
        <v>4340</v>
      </c>
      <c r="F92" t="s">
        <v>4341</v>
      </c>
      <c r="G92" t="s">
        <v>85</v>
      </c>
      <c r="H92" t="s">
        <v>4342</v>
      </c>
      <c r="I92" t="b">
        <v>1</v>
      </c>
      <c r="J92" t="s">
        <v>4201</v>
      </c>
      <c r="K92" t="s">
        <v>4201</v>
      </c>
      <c r="L92">
        <v>171</v>
      </c>
      <c r="M92" t="s">
        <v>85</v>
      </c>
      <c r="N92" t="s">
        <v>85</v>
      </c>
      <c r="O92" t="s">
        <v>85</v>
      </c>
      <c r="P92" s="179" t="s">
        <v>161</v>
      </c>
      <c r="Q92" s="181" t="s">
        <v>161</v>
      </c>
      <c r="R92" s="179" t="s">
        <v>161</v>
      </c>
      <c r="S92" s="24">
        <v>3</v>
      </c>
    </row>
    <row r="93" spans="1:19" x14ac:dyDescent="0.25">
      <c r="A93" s="179">
        <v>92</v>
      </c>
      <c r="B93" t="s">
        <v>4346</v>
      </c>
      <c r="C93" t="s">
        <v>4408</v>
      </c>
      <c r="D93">
        <v>1995</v>
      </c>
      <c r="E93" t="s">
        <v>4409</v>
      </c>
      <c r="F93" t="s">
        <v>4410</v>
      </c>
      <c r="G93" t="s">
        <v>85</v>
      </c>
      <c r="H93" t="s">
        <v>4323</v>
      </c>
      <c r="I93" t="b">
        <v>1</v>
      </c>
      <c r="J93" t="s">
        <v>4201</v>
      </c>
      <c r="K93" t="s">
        <v>4201</v>
      </c>
      <c r="L93">
        <v>662</v>
      </c>
      <c r="M93" t="s">
        <v>85</v>
      </c>
      <c r="N93" t="s">
        <v>85</v>
      </c>
      <c r="O93" t="s">
        <v>85</v>
      </c>
      <c r="P93" s="179" t="s">
        <v>161</v>
      </c>
      <c r="Q93" s="181" t="s">
        <v>161</v>
      </c>
      <c r="R93" s="179" t="s">
        <v>161</v>
      </c>
      <c r="S93" s="24">
        <v>1</v>
      </c>
    </row>
    <row r="94" spans="1:19" x14ac:dyDescent="0.25">
      <c r="A94" s="179">
        <v>93</v>
      </c>
      <c r="B94" t="s">
        <v>4347</v>
      </c>
      <c r="C94" t="s">
        <v>979</v>
      </c>
      <c r="D94">
        <v>1995</v>
      </c>
      <c r="E94" t="s">
        <v>4348</v>
      </c>
      <c r="F94" t="s">
        <v>4349</v>
      </c>
      <c r="G94" t="s">
        <v>85</v>
      </c>
      <c r="H94" t="s">
        <v>3993</v>
      </c>
      <c r="I94" t="b">
        <v>1</v>
      </c>
      <c r="J94" t="s">
        <v>4201</v>
      </c>
      <c r="K94" t="s">
        <v>4201</v>
      </c>
      <c r="L94">
        <v>888</v>
      </c>
      <c r="M94" t="s">
        <v>85</v>
      </c>
      <c r="N94" t="s">
        <v>85</v>
      </c>
      <c r="O94" t="s">
        <v>85</v>
      </c>
      <c r="P94" s="179" t="s">
        <v>161</v>
      </c>
      <c r="Q94" s="181" t="s">
        <v>161</v>
      </c>
      <c r="R94" s="179" t="s">
        <v>161</v>
      </c>
      <c r="S94" s="24">
        <v>2</v>
      </c>
    </row>
    <row r="95" spans="1:19" x14ac:dyDescent="0.25">
      <c r="A95" s="179">
        <v>94</v>
      </c>
      <c r="B95" t="s">
        <v>4350</v>
      </c>
      <c r="C95" t="s">
        <v>979</v>
      </c>
      <c r="D95">
        <v>1999</v>
      </c>
      <c r="E95" t="s">
        <v>4351</v>
      </c>
      <c r="F95" t="s">
        <v>4352</v>
      </c>
      <c r="G95" t="s">
        <v>85</v>
      </c>
      <c r="H95" t="s">
        <v>4200</v>
      </c>
      <c r="I95" t="b">
        <v>1</v>
      </c>
      <c r="J95" t="s">
        <v>4201</v>
      </c>
      <c r="K95" t="s">
        <v>4201</v>
      </c>
      <c r="L95">
        <v>100</v>
      </c>
      <c r="M95" t="s">
        <v>85</v>
      </c>
      <c r="N95" t="s">
        <v>85</v>
      </c>
      <c r="O95" t="s">
        <v>85</v>
      </c>
      <c r="P95" s="179" t="s">
        <v>161</v>
      </c>
      <c r="Q95" s="181" t="s">
        <v>161</v>
      </c>
      <c r="R95" s="179" t="s">
        <v>161</v>
      </c>
      <c r="S95" s="24">
        <v>4</v>
      </c>
    </row>
    <row r="96" spans="1:19" x14ac:dyDescent="0.25">
      <c r="A96" s="179">
        <v>95</v>
      </c>
      <c r="B96" t="s">
        <v>4353</v>
      </c>
      <c r="C96" t="s">
        <v>979</v>
      </c>
      <c r="D96">
        <v>2003</v>
      </c>
      <c r="E96" t="s">
        <v>4354</v>
      </c>
      <c r="F96" t="s">
        <v>4355</v>
      </c>
      <c r="G96" t="s">
        <v>85</v>
      </c>
      <c r="H96" t="s">
        <v>4356</v>
      </c>
      <c r="I96" t="b">
        <v>1</v>
      </c>
      <c r="J96" t="s">
        <v>4201</v>
      </c>
      <c r="K96" t="s">
        <v>4201</v>
      </c>
      <c r="L96">
        <v>860</v>
      </c>
      <c r="M96" t="s">
        <v>85</v>
      </c>
      <c r="N96" t="s">
        <v>85</v>
      </c>
      <c r="O96" t="s">
        <v>85</v>
      </c>
      <c r="P96" t="s">
        <v>161</v>
      </c>
      <c r="Q96" s="181" t="s">
        <v>161</v>
      </c>
      <c r="R96" s="179" t="s">
        <v>161</v>
      </c>
      <c r="S96" s="24">
        <v>1</v>
      </c>
    </row>
    <row r="97" spans="1:19" x14ac:dyDescent="0.25">
      <c r="A97" s="179">
        <v>96</v>
      </c>
      <c r="B97" t="s">
        <v>4357</v>
      </c>
      <c r="C97" t="s">
        <v>4358</v>
      </c>
      <c r="D97">
        <v>2006</v>
      </c>
      <c r="E97" t="s">
        <v>4359</v>
      </c>
      <c r="F97" t="s">
        <v>4360</v>
      </c>
      <c r="G97" t="s">
        <v>85</v>
      </c>
      <c r="H97" t="s">
        <v>4361</v>
      </c>
      <c r="I97" t="b">
        <v>1</v>
      </c>
      <c r="J97" t="s">
        <v>4201</v>
      </c>
      <c r="K97" t="s">
        <v>4201</v>
      </c>
      <c r="L97">
        <v>1427</v>
      </c>
      <c r="M97" t="s">
        <v>85</v>
      </c>
      <c r="N97" t="s">
        <v>85</v>
      </c>
      <c r="O97" t="s">
        <v>85</v>
      </c>
      <c r="P97" t="s">
        <v>161</v>
      </c>
      <c r="Q97" s="181" t="s">
        <v>161</v>
      </c>
      <c r="R97" s="179" t="s">
        <v>161</v>
      </c>
      <c r="S97" s="24">
        <v>3</v>
      </c>
    </row>
    <row r="98" spans="1:19" x14ac:dyDescent="0.25">
      <c r="A98" s="179">
        <v>97</v>
      </c>
      <c r="B98" t="s">
        <v>4362</v>
      </c>
      <c r="C98" t="s">
        <v>4363</v>
      </c>
      <c r="D98">
        <v>2011</v>
      </c>
      <c r="E98" t="s">
        <v>4364</v>
      </c>
      <c r="F98" t="s">
        <v>4365</v>
      </c>
      <c r="G98" t="s">
        <v>85</v>
      </c>
      <c r="H98" t="s">
        <v>4323</v>
      </c>
      <c r="I98" t="b">
        <v>1</v>
      </c>
      <c r="J98" t="s">
        <v>4201</v>
      </c>
      <c r="K98" t="s">
        <v>4201</v>
      </c>
      <c r="L98">
        <v>80</v>
      </c>
      <c r="M98" t="s">
        <v>85</v>
      </c>
      <c r="N98" t="s">
        <v>85</v>
      </c>
      <c r="O98" t="s">
        <v>85</v>
      </c>
      <c r="P98" t="s">
        <v>161</v>
      </c>
      <c r="Q98" s="181" t="s">
        <v>161</v>
      </c>
      <c r="R98" s="179" t="s">
        <v>161</v>
      </c>
      <c r="S98" s="24">
        <v>4</v>
      </c>
    </row>
    <row r="99" spans="1:19" x14ac:dyDescent="0.25">
      <c r="A99" s="179">
        <v>98</v>
      </c>
      <c r="B99" t="s">
        <v>4368</v>
      </c>
      <c r="C99" t="s">
        <v>4369</v>
      </c>
      <c r="D99">
        <v>1999</v>
      </c>
      <c r="E99" t="s">
        <v>4370</v>
      </c>
      <c r="F99" t="s">
        <v>4371</v>
      </c>
      <c r="G99" t="s">
        <v>85</v>
      </c>
      <c r="H99" t="s">
        <v>4200</v>
      </c>
      <c r="I99" t="b">
        <v>1</v>
      </c>
      <c r="J99" t="s">
        <v>4201</v>
      </c>
      <c r="K99" t="s">
        <v>4201</v>
      </c>
      <c r="L99">
        <v>182</v>
      </c>
      <c r="M99" t="s">
        <v>85</v>
      </c>
      <c r="N99" t="s">
        <v>85</v>
      </c>
      <c r="O99" t="s">
        <v>85</v>
      </c>
      <c r="P99" t="s">
        <v>161</v>
      </c>
      <c r="Q99" s="181" t="s">
        <v>161</v>
      </c>
      <c r="R99" s="179" t="s">
        <v>161</v>
      </c>
      <c r="S99" s="24">
        <v>2</v>
      </c>
    </row>
    <row r="100" spans="1:19" x14ac:dyDescent="0.25">
      <c r="A100" s="179">
        <v>99</v>
      </c>
      <c r="B100" t="s">
        <v>4372</v>
      </c>
      <c r="C100" t="s">
        <v>4373</v>
      </c>
      <c r="D100">
        <v>2004</v>
      </c>
      <c r="E100" t="s">
        <v>4374</v>
      </c>
      <c r="F100" t="s">
        <v>4375</v>
      </c>
      <c r="G100" t="s">
        <v>85</v>
      </c>
      <c r="H100" t="s">
        <v>4356</v>
      </c>
      <c r="I100" t="b">
        <v>1</v>
      </c>
      <c r="J100" t="s">
        <v>4201</v>
      </c>
      <c r="K100" t="s">
        <v>4201</v>
      </c>
      <c r="L100">
        <v>389</v>
      </c>
      <c r="M100" t="s">
        <v>85</v>
      </c>
      <c r="N100" t="s">
        <v>85</v>
      </c>
      <c r="O100" t="s">
        <v>85</v>
      </c>
      <c r="P100" t="s">
        <v>161</v>
      </c>
      <c r="Q100" s="181" t="s">
        <v>161</v>
      </c>
      <c r="R100" s="179" t="s">
        <v>161</v>
      </c>
      <c r="S100" s="24">
        <v>4</v>
      </c>
    </row>
    <row r="101" spans="1:19" x14ac:dyDescent="0.25">
      <c r="A101" s="179">
        <v>100</v>
      </c>
      <c r="B101" t="s">
        <v>4376</v>
      </c>
      <c r="C101" t="s">
        <v>4377</v>
      </c>
      <c r="D101">
        <v>2001</v>
      </c>
      <c r="E101" t="s">
        <v>4378</v>
      </c>
      <c r="F101" t="s">
        <v>4379</v>
      </c>
      <c r="G101" t="s">
        <v>85</v>
      </c>
      <c r="H101" t="s">
        <v>4380</v>
      </c>
      <c r="I101" t="b">
        <v>1</v>
      </c>
      <c r="J101" t="s">
        <v>4201</v>
      </c>
      <c r="K101" t="s">
        <v>4201</v>
      </c>
      <c r="L101">
        <v>217</v>
      </c>
      <c r="M101" t="s">
        <v>85</v>
      </c>
      <c r="N101" t="s">
        <v>85</v>
      </c>
      <c r="O101" t="s">
        <v>85</v>
      </c>
      <c r="P101" t="s">
        <v>161</v>
      </c>
      <c r="Q101" s="181" t="s">
        <v>161</v>
      </c>
      <c r="R101" s="179" t="s">
        <v>161</v>
      </c>
      <c r="S101" s="24">
        <v>3</v>
      </c>
    </row>
    <row r="102" spans="1:19" x14ac:dyDescent="0.25">
      <c r="A102" s="179">
        <v>101</v>
      </c>
      <c r="B102" s="182" t="s">
        <v>4381</v>
      </c>
      <c r="C102" s="182" t="s">
        <v>4382</v>
      </c>
      <c r="D102" s="182">
        <v>1993</v>
      </c>
      <c r="E102" s="182" t="s">
        <v>4383</v>
      </c>
      <c r="F102" s="182" t="s">
        <v>4384</v>
      </c>
      <c r="G102" s="182" t="s">
        <v>85</v>
      </c>
      <c r="H102" s="182" t="s">
        <v>4003</v>
      </c>
      <c r="I102" s="182" t="b">
        <v>1</v>
      </c>
      <c r="J102" s="182" t="s">
        <v>4201</v>
      </c>
      <c r="K102" s="182" t="s">
        <v>4201</v>
      </c>
      <c r="L102" s="182">
        <v>1442</v>
      </c>
      <c r="M102" s="182" t="s">
        <v>85</v>
      </c>
      <c r="N102" s="182" t="s">
        <v>85</v>
      </c>
      <c r="O102" s="182" t="s">
        <v>85</v>
      </c>
      <c r="P102" t="s">
        <v>161</v>
      </c>
      <c r="Q102" s="181" t="s">
        <v>161</v>
      </c>
      <c r="R102" s="179" t="s">
        <v>161</v>
      </c>
      <c r="S102" s="184">
        <v>4</v>
      </c>
    </row>
    <row r="103" spans="1:19" x14ac:dyDescent="0.25">
      <c r="A103" s="179">
        <v>102</v>
      </c>
      <c r="B103" s="182" t="s">
        <v>4394</v>
      </c>
      <c r="C103" s="182" t="s">
        <v>4395</v>
      </c>
      <c r="D103" s="182">
        <v>2006</v>
      </c>
      <c r="E103" s="182" t="s">
        <v>4396</v>
      </c>
      <c r="F103" s="182" t="s">
        <v>4397</v>
      </c>
      <c r="G103" s="182" t="s">
        <v>85</v>
      </c>
      <c r="H103" s="182" t="s">
        <v>4398</v>
      </c>
      <c r="I103" s="182" t="b">
        <v>1</v>
      </c>
      <c r="J103" s="182" t="s">
        <v>4201</v>
      </c>
      <c r="K103" s="182" t="s">
        <v>4201</v>
      </c>
      <c r="L103" s="182">
        <v>254</v>
      </c>
      <c r="M103" s="182" t="s">
        <v>85</v>
      </c>
      <c r="N103" s="182" t="s">
        <v>85</v>
      </c>
      <c r="O103" s="182" t="s">
        <v>85</v>
      </c>
      <c r="P103" t="s">
        <v>161</v>
      </c>
      <c r="Q103" s="181" t="s">
        <v>161</v>
      </c>
      <c r="R103" s="179" t="s">
        <v>161</v>
      </c>
      <c r="S103" s="184">
        <v>4</v>
      </c>
    </row>
    <row r="104" spans="1:19" x14ac:dyDescent="0.25">
      <c r="A104" s="179">
        <v>103</v>
      </c>
    </row>
    <row r="105" spans="1:19" x14ac:dyDescent="0.25">
      <c r="A105" s="179">
        <v>104</v>
      </c>
    </row>
    <row r="106" spans="1:19" x14ac:dyDescent="0.25">
      <c r="A106" s="179">
        <v>105</v>
      </c>
    </row>
    <row r="107" spans="1:19" x14ac:dyDescent="0.25">
      <c r="A107" s="179">
        <v>106</v>
      </c>
    </row>
    <row r="108" spans="1:19" x14ac:dyDescent="0.25">
      <c r="A108" s="179">
        <v>107</v>
      </c>
    </row>
    <row r="109" spans="1:19" x14ac:dyDescent="0.25">
      <c r="A109" s="179">
        <v>108</v>
      </c>
    </row>
    <row r="110" spans="1:19" x14ac:dyDescent="0.25">
      <c r="A110" s="179">
        <v>109</v>
      </c>
    </row>
    <row r="111" spans="1:19" x14ac:dyDescent="0.25">
      <c r="A111" s="179">
        <v>110</v>
      </c>
    </row>
    <row r="112" spans="1:19" x14ac:dyDescent="0.25">
      <c r="A112" s="179">
        <v>111</v>
      </c>
    </row>
  </sheetData>
  <conditionalFormatting sqref="F1:F53 F55">
    <cfRule type="containsBlanks" dxfId="510" priority="506">
      <formula>LEN(TRIM(F1))=0</formula>
    </cfRule>
  </conditionalFormatting>
  <conditionalFormatting sqref="P2:R53 P55:R55">
    <cfRule type="containsText" dxfId="509" priority="503" operator="containsText" text="PRIMARY STUDY">
      <formula>NOT(ISERROR(SEARCH("PRIMARY STUDY",P2)))</formula>
    </cfRule>
    <cfRule type="notContainsText" dxfId="508" priority="504" operator="notContains" text="YES">
      <formula>ISERROR(SEARCH("YES",P2))</formula>
    </cfRule>
    <cfRule type="containsText" dxfId="507" priority="505" operator="containsText" text="YES">
      <formula>NOT(ISERROR(SEARCH("YES",P2)))</formula>
    </cfRule>
  </conditionalFormatting>
  <conditionalFormatting sqref="S2:S53 S55">
    <cfRule type="containsBlanks" dxfId="506" priority="507">
      <formula>LEN(TRIM(S2))=0</formula>
    </cfRule>
  </conditionalFormatting>
  <conditionalFormatting sqref="S2:S53 S55">
    <cfRule type="cellIs" dxfId="505" priority="501" operator="between">
      <formula>1</formula>
      <formula>4</formula>
    </cfRule>
    <cfRule type="containsText" dxfId="504" priority="502" operator="containsText" text="X">
      <formula>NOT(ISERROR(SEARCH("X",S2)))</formula>
    </cfRule>
  </conditionalFormatting>
  <conditionalFormatting sqref="F56">
    <cfRule type="containsBlanks" dxfId="503" priority="498">
      <formula>LEN(TRIM(F56))=0</formula>
    </cfRule>
  </conditionalFormatting>
  <conditionalFormatting sqref="P56:R56">
    <cfRule type="containsText" dxfId="502" priority="495" operator="containsText" text="PRIMARY STUDY">
      <formula>NOT(ISERROR(SEARCH("PRIMARY STUDY",P56)))</formula>
    </cfRule>
    <cfRule type="notContainsText" dxfId="501" priority="496" operator="notContains" text="YES">
      <formula>ISERROR(SEARCH("YES",P56))</formula>
    </cfRule>
    <cfRule type="containsText" dxfId="500" priority="497" operator="containsText" text="YES">
      <formula>NOT(ISERROR(SEARCH("YES",P56)))</formula>
    </cfRule>
  </conditionalFormatting>
  <conditionalFormatting sqref="B56">
    <cfRule type="duplicateValues" dxfId="499" priority="492"/>
  </conditionalFormatting>
  <conditionalFormatting sqref="S56">
    <cfRule type="containsBlanks" dxfId="498" priority="499">
      <formula>LEN(TRIM(S56))=0</formula>
    </cfRule>
  </conditionalFormatting>
  <conditionalFormatting sqref="S56">
    <cfRule type="cellIs" dxfId="497" priority="493" operator="between">
      <formula>1</formula>
      <formula>4</formula>
    </cfRule>
    <cfRule type="containsText" dxfId="496" priority="494" operator="containsText" text="X">
      <formula>NOT(ISERROR(SEARCH("X",S56)))</formula>
    </cfRule>
  </conditionalFormatting>
  <conditionalFormatting sqref="F57">
    <cfRule type="containsBlanks" dxfId="495" priority="490">
      <formula>LEN(TRIM(F57))=0</formula>
    </cfRule>
  </conditionalFormatting>
  <conditionalFormatting sqref="P57:R57">
    <cfRule type="containsText" dxfId="494" priority="487" operator="containsText" text="PRIMARY STUDY">
      <formula>NOT(ISERROR(SEARCH("PRIMARY STUDY",P57)))</formula>
    </cfRule>
    <cfRule type="notContainsText" dxfId="493" priority="488" operator="notContains" text="YES">
      <formula>ISERROR(SEARCH("YES",P57))</formula>
    </cfRule>
    <cfRule type="containsText" dxfId="492" priority="489" operator="containsText" text="YES">
      <formula>NOT(ISERROR(SEARCH("YES",P57)))</formula>
    </cfRule>
  </conditionalFormatting>
  <conditionalFormatting sqref="B57">
    <cfRule type="duplicateValues" dxfId="491" priority="484"/>
  </conditionalFormatting>
  <conditionalFormatting sqref="S57">
    <cfRule type="containsBlanks" dxfId="490" priority="491">
      <formula>LEN(TRIM(S57))=0</formula>
    </cfRule>
  </conditionalFormatting>
  <conditionalFormatting sqref="S57">
    <cfRule type="cellIs" dxfId="489" priority="485" operator="between">
      <formula>1</formula>
      <formula>4</formula>
    </cfRule>
    <cfRule type="containsText" dxfId="488" priority="486" operator="containsText" text="X">
      <formula>NOT(ISERROR(SEARCH("X",S57)))</formula>
    </cfRule>
  </conditionalFormatting>
  <conditionalFormatting sqref="F58">
    <cfRule type="containsBlanks" dxfId="487" priority="483">
      <formula>LEN(TRIM(F58))=0</formula>
    </cfRule>
  </conditionalFormatting>
  <conditionalFormatting sqref="B58">
    <cfRule type="duplicateValues" dxfId="486" priority="482"/>
  </conditionalFormatting>
  <conditionalFormatting sqref="P58:R58">
    <cfRule type="containsText" dxfId="485" priority="478" operator="containsText" text="PRIMARY STUDY">
      <formula>NOT(ISERROR(SEARCH("PRIMARY STUDY",P58)))</formula>
    </cfRule>
    <cfRule type="notContainsText" dxfId="484" priority="479" operator="notContains" text="YES">
      <formula>ISERROR(SEARCH("YES",P58))</formula>
    </cfRule>
    <cfRule type="containsText" dxfId="483" priority="480" operator="containsText" text="YES">
      <formula>NOT(ISERROR(SEARCH("YES",P58)))</formula>
    </cfRule>
  </conditionalFormatting>
  <conditionalFormatting sqref="S58">
    <cfRule type="containsBlanks" dxfId="482" priority="481">
      <formula>LEN(TRIM(S58))=0</formula>
    </cfRule>
  </conditionalFormatting>
  <conditionalFormatting sqref="S58">
    <cfRule type="cellIs" dxfId="481" priority="476" operator="between">
      <formula>1</formula>
      <formula>4</formula>
    </cfRule>
    <cfRule type="containsText" dxfId="480" priority="477" operator="containsText" text="X">
      <formula>NOT(ISERROR(SEARCH("X",S58)))</formula>
    </cfRule>
  </conditionalFormatting>
  <conditionalFormatting sqref="F59">
    <cfRule type="containsBlanks" dxfId="479" priority="475">
      <formula>LEN(TRIM(F59))=0</formula>
    </cfRule>
  </conditionalFormatting>
  <conditionalFormatting sqref="B59">
    <cfRule type="duplicateValues" dxfId="478" priority="474"/>
  </conditionalFormatting>
  <conditionalFormatting sqref="P59:R59">
    <cfRule type="containsText" dxfId="477" priority="470" operator="containsText" text="PRIMARY STUDY">
      <formula>NOT(ISERROR(SEARCH("PRIMARY STUDY",P59)))</formula>
    </cfRule>
    <cfRule type="notContainsText" dxfId="476" priority="471" operator="notContains" text="YES">
      <formula>ISERROR(SEARCH("YES",P59))</formula>
    </cfRule>
    <cfRule type="containsText" dxfId="475" priority="472" operator="containsText" text="YES">
      <formula>NOT(ISERROR(SEARCH("YES",P59)))</formula>
    </cfRule>
  </conditionalFormatting>
  <conditionalFormatting sqref="S59">
    <cfRule type="containsBlanks" dxfId="474" priority="473">
      <formula>LEN(TRIM(S59))=0</formula>
    </cfRule>
  </conditionalFormatting>
  <conditionalFormatting sqref="S59">
    <cfRule type="cellIs" dxfId="473" priority="468" operator="between">
      <formula>1</formula>
      <formula>4</formula>
    </cfRule>
    <cfRule type="containsText" dxfId="472" priority="469" operator="containsText" text="X">
      <formula>NOT(ISERROR(SEARCH("X",S59)))</formula>
    </cfRule>
  </conditionalFormatting>
  <conditionalFormatting sqref="F60">
    <cfRule type="containsBlanks" dxfId="471" priority="467">
      <formula>LEN(TRIM(F60))=0</formula>
    </cfRule>
  </conditionalFormatting>
  <conditionalFormatting sqref="B60">
    <cfRule type="duplicateValues" dxfId="470" priority="466"/>
  </conditionalFormatting>
  <conditionalFormatting sqref="P60:R60">
    <cfRule type="containsText" dxfId="469" priority="462" operator="containsText" text="PRIMARY STUDY">
      <formula>NOT(ISERROR(SEARCH("PRIMARY STUDY",P60)))</formula>
    </cfRule>
    <cfRule type="notContainsText" dxfId="468" priority="463" operator="notContains" text="YES">
      <formula>ISERROR(SEARCH("YES",P60))</formula>
    </cfRule>
    <cfRule type="containsText" dxfId="467" priority="464" operator="containsText" text="YES">
      <formula>NOT(ISERROR(SEARCH("YES",P60)))</formula>
    </cfRule>
  </conditionalFormatting>
  <conditionalFormatting sqref="S60">
    <cfRule type="containsBlanks" dxfId="466" priority="465">
      <formula>LEN(TRIM(S60))=0</formula>
    </cfRule>
  </conditionalFormatting>
  <conditionalFormatting sqref="S60">
    <cfRule type="cellIs" dxfId="465" priority="460" operator="between">
      <formula>1</formula>
      <formula>4</formula>
    </cfRule>
    <cfRule type="containsText" dxfId="464" priority="461" operator="containsText" text="X">
      <formula>NOT(ISERROR(SEARCH("X",S60)))</formula>
    </cfRule>
  </conditionalFormatting>
  <conditionalFormatting sqref="F61">
    <cfRule type="containsBlanks" dxfId="463" priority="459">
      <formula>LEN(TRIM(F61))=0</formula>
    </cfRule>
  </conditionalFormatting>
  <conditionalFormatting sqref="B61">
    <cfRule type="duplicateValues" dxfId="462" priority="458"/>
  </conditionalFormatting>
  <conditionalFormatting sqref="P61:R61">
    <cfRule type="containsText" dxfId="461" priority="454" operator="containsText" text="PRIMARY STUDY">
      <formula>NOT(ISERROR(SEARCH("PRIMARY STUDY",P61)))</formula>
    </cfRule>
    <cfRule type="notContainsText" dxfId="460" priority="455" operator="notContains" text="YES">
      <formula>ISERROR(SEARCH("YES",P61))</formula>
    </cfRule>
    <cfRule type="containsText" dxfId="459" priority="456" operator="containsText" text="YES">
      <formula>NOT(ISERROR(SEARCH("YES",P61)))</formula>
    </cfRule>
  </conditionalFormatting>
  <conditionalFormatting sqref="S61">
    <cfRule type="containsBlanks" dxfId="458" priority="457">
      <formula>LEN(TRIM(S61))=0</formula>
    </cfRule>
  </conditionalFormatting>
  <conditionalFormatting sqref="S61">
    <cfRule type="cellIs" dxfId="457" priority="452" operator="between">
      <formula>1</formula>
      <formula>4</formula>
    </cfRule>
    <cfRule type="containsText" dxfId="456" priority="453" operator="containsText" text="X">
      <formula>NOT(ISERROR(SEARCH("X",S61)))</formula>
    </cfRule>
  </conditionalFormatting>
  <conditionalFormatting sqref="B15:B53 B1:B13 B55">
    <cfRule type="duplicateValues" dxfId="455" priority="546"/>
  </conditionalFormatting>
  <conditionalFormatting sqref="F62">
    <cfRule type="containsBlanks" dxfId="454" priority="451">
      <formula>LEN(TRIM(F62))=0</formula>
    </cfRule>
  </conditionalFormatting>
  <conditionalFormatting sqref="B62">
    <cfRule type="duplicateValues" dxfId="453" priority="450"/>
  </conditionalFormatting>
  <conditionalFormatting sqref="P62:R62">
    <cfRule type="containsText" dxfId="452" priority="446" operator="containsText" text="PRIMARY STUDY">
      <formula>NOT(ISERROR(SEARCH("PRIMARY STUDY",P62)))</formula>
    </cfRule>
    <cfRule type="notContainsText" dxfId="451" priority="447" operator="notContains" text="YES">
      <formula>ISERROR(SEARCH("YES",P62))</formula>
    </cfRule>
    <cfRule type="containsText" dxfId="450" priority="448" operator="containsText" text="YES">
      <formula>NOT(ISERROR(SEARCH("YES",P62)))</formula>
    </cfRule>
  </conditionalFormatting>
  <conditionalFormatting sqref="S62">
    <cfRule type="containsBlanks" dxfId="449" priority="449">
      <formula>LEN(TRIM(S62))=0</formula>
    </cfRule>
  </conditionalFormatting>
  <conditionalFormatting sqref="S62">
    <cfRule type="cellIs" dxfId="448" priority="444" operator="between">
      <formula>1</formula>
      <formula>4</formula>
    </cfRule>
    <cfRule type="containsText" dxfId="447" priority="445" operator="containsText" text="X">
      <formula>NOT(ISERROR(SEARCH("X",S62)))</formula>
    </cfRule>
  </conditionalFormatting>
  <conditionalFormatting sqref="F63">
    <cfRule type="containsBlanks" dxfId="446" priority="443">
      <formula>LEN(TRIM(F63))=0</formula>
    </cfRule>
  </conditionalFormatting>
  <conditionalFormatting sqref="B63">
    <cfRule type="duplicateValues" dxfId="445" priority="442"/>
  </conditionalFormatting>
  <conditionalFormatting sqref="P63:R63">
    <cfRule type="containsText" dxfId="444" priority="438" operator="containsText" text="PRIMARY STUDY">
      <formula>NOT(ISERROR(SEARCH("PRIMARY STUDY",P63)))</formula>
    </cfRule>
    <cfRule type="notContainsText" dxfId="443" priority="439" operator="notContains" text="YES">
      <formula>ISERROR(SEARCH("YES",P63))</formula>
    </cfRule>
    <cfRule type="containsText" dxfId="442" priority="440" operator="containsText" text="YES">
      <formula>NOT(ISERROR(SEARCH("YES",P63)))</formula>
    </cfRule>
  </conditionalFormatting>
  <conditionalFormatting sqref="S63">
    <cfRule type="containsBlanks" dxfId="441" priority="441">
      <formula>LEN(TRIM(S63))=0</formula>
    </cfRule>
  </conditionalFormatting>
  <conditionalFormatting sqref="S63">
    <cfRule type="cellIs" dxfId="440" priority="436" operator="between">
      <formula>1</formula>
      <formula>4</formula>
    </cfRule>
    <cfRule type="containsText" dxfId="439" priority="437" operator="containsText" text="X">
      <formula>NOT(ISERROR(SEARCH("X",S63)))</formula>
    </cfRule>
  </conditionalFormatting>
  <conditionalFormatting sqref="F65">
    <cfRule type="containsBlanks" dxfId="438" priority="411">
      <formula>LEN(TRIM(F65))=0</formula>
    </cfRule>
  </conditionalFormatting>
  <conditionalFormatting sqref="F65">
    <cfRule type="containsBlanks" dxfId="437" priority="427">
      <formula>LEN(TRIM(F65))=0</formula>
    </cfRule>
  </conditionalFormatting>
  <conditionalFormatting sqref="B65">
    <cfRule type="duplicateValues" dxfId="436" priority="426"/>
  </conditionalFormatting>
  <conditionalFormatting sqref="P65:R65">
    <cfRule type="containsText" dxfId="435" priority="422" operator="containsText" text="PRIMARY STUDY">
      <formula>NOT(ISERROR(SEARCH("PRIMARY STUDY",P65)))</formula>
    </cfRule>
    <cfRule type="notContainsText" dxfId="434" priority="423" operator="notContains" text="YES">
      <formula>ISERROR(SEARCH("YES",P65))</formula>
    </cfRule>
    <cfRule type="containsText" dxfId="433" priority="424" operator="containsText" text="YES">
      <formula>NOT(ISERROR(SEARCH("YES",P65)))</formula>
    </cfRule>
  </conditionalFormatting>
  <conditionalFormatting sqref="S65">
    <cfRule type="containsBlanks" dxfId="432" priority="425">
      <formula>LEN(TRIM(S65))=0</formula>
    </cfRule>
  </conditionalFormatting>
  <conditionalFormatting sqref="S65">
    <cfRule type="cellIs" dxfId="431" priority="420" operator="between">
      <formula>1</formula>
      <formula>4</formula>
    </cfRule>
    <cfRule type="containsText" dxfId="430" priority="421" operator="containsText" text="X">
      <formula>NOT(ISERROR(SEARCH("X",S65)))</formula>
    </cfRule>
  </conditionalFormatting>
  <conditionalFormatting sqref="F66">
    <cfRule type="containsBlanks" dxfId="429" priority="419">
      <formula>LEN(TRIM(F66))=0</formula>
    </cfRule>
  </conditionalFormatting>
  <conditionalFormatting sqref="B66">
    <cfRule type="duplicateValues" dxfId="428" priority="418"/>
  </conditionalFormatting>
  <conditionalFormatting sqref="P66:R66">
    <cfRule type="containsText" dxfId="427" priority="414" operator="containsText" text="PRIMARY STUDY">
      <formula>NOT(ISERROR(SEARCH("PRIMARY STUDY",P66)))</formula>
    </cfRule>
    <cfRule type="notContainsText" dxfId="426" priority="415" operator="notContains" text="YES">
      <formula>ISERROR(SEARCH("YES",P66))</formula>
    </cfRule>
    <cfRule type="containsText" dxfId="425" priority="416" operator="containsText" text="YES">
      <formula>NOT(ISERROR(SEARCH("YES",P66)))</formula>
    </cfRule>
  </conditionalFormatting>
  <conditionalFormatting sqref="S66">
    <cfRule type="containsBlanks" dxfId="424" priority="417">
      <formula>LEN(TRIM(S66))=0</formula>
    </cfRule>
  </conditionalFormatting>
  <conditionalFormatting sqref="S66">
    <cfRule type="cellIs" dxfId="423" priority="412" operator="between">
      <formula>1</formula>
      <formula>4</formula>
    </cfRule>
    <cfRule type="containsText" dxfId="422" priority="413" operator="containsText" text="X">
      <formula>NOT(ISERROR(SEARCH("X",S66)))</formula>
    </cfRule>
  </conditionalFormatting>
  <conditionalFormatting sqref="B65">
    <cfRule type="duplicateValues" dxfId="421" priority="410"/>
  </conditionalFormatting>
  <conditionalFormatting sqref="F66">
    <cfRule type="containsBlanks" dxfId="420" priority="409">
      <formula>LEN(TRIM(F66))=0</formula>
    </cfRule>
  </conditionalFormatting>
  <conditionalFormatting sqref="B66">
    <cfRule type="duplicateValues" dxfId="419" priority="408"/>
  </conditionalFormatting>
  <conditionalFormatting sqref="F67">
    <cfRule type="containsBlanks" dxfId="418" priority="407">
      <formula>LEN(TRIM(F67))=0</formula>
    </cfRule>
  </conditionalFormatting>
  <conditionalFormatting sqref="B67">
    <cfRule type="duplicateValues" dxfId="417" priority="406"/>
  </conditionalFormatting>
  <conditionalFormatting sqref="P65:R65">
    <cfRule type="containsText" dxfId="416" priority="402" operator="containsText" text="PRIMARY STUDY">
      <formula>NOT(ISERROR(SEARCH("PRIMARY STUDY",P65)))</formula>
    </cfRule>
    <cfRule type="notContainsText" dxfId="415" priority="403" operator="notContains" text="YES">
      <formula>ISERROR(SEARCH("YES",P65))</formula>
    </cfRule>
    <cfRule type="containsText" dxfId="414" priority="404" operator="containsText" text="YES">
      <formula>NOT(ISERROR(SEARCH("YES",P65)))</formula>
    </cfRule>
  </conditionalFormatting>
  <conditionalFormatting sqref="S65">
    <cfRule type="containsBlanks" dxfId="413" priority="405">
      <formula>LEN(TRIM(S65))=0</formula>
    </cfRule>
  </conditionalFormatting>
  <conditionalFormatting sqref="S65">
    <cfRule type="cellIs" dxfId="412" priority="400" operator="between">
      <formula>1</formula>
      <formula>4</formula>
    </cfRule>
    <cfRule type="containsText" dxfId="411" priority="401" operator="containsText" text="X">
      <formula>NOT(ISERROR(SEARCH("X",S65)))</formula>
    </cfRule>
  </conditionalFormatting>
  <conditionalFormatting sqref="P66:R66">
    <cfRule type="containsText" dxfId="410" priority="396" operator="containsText" text="PRIMARY STUDY">
      <formula>NOT(ISERROR(SEARCH("PRIMARY STUDY",P66)))</formula>
    </cfRule>
    <cfRule type="notContainsText" dxfId="409" priority="397" operator="notContains" text="YES">
      <formula>ISERROR(SEARCH("YES",P66))</formula>
    </cfRule>
    <cfRule type="containsText" dxfId="408" priority="398" operator="containsText" text="YES">
      <formula>NOT(ISERROR(SEARCH("YES",P66)))</formula>
    </cfRule>
  </conditionalFormatting>
  <conditionalFormatting sqref="S66">
    <cfRule type="containsBlanks" dxfId="407" priority="399">
      <formula>LEN(TRIM(S66))=0</formula>
    </cfRule>
  </conditionalFormatting>
  <conditionalFormatting sqref="S66">
    <cfRule type="cellIs" dxfId="406" priority="394" operator="between">
      <formula>1</formula>
      <formula>4</formula>
    </cfRule>
    <cfRule type="containsText" dxfId="405" priority="395" operator="containsText" text="X">
      <formula>NOT(ISERROR(SEARCH("X",S66)))</formula>
    </cfRule>
  </conditionalFormatting>
  <conditionalFormatting sqref="P67:R67">
    <cfRule type="containsText" dxfId="404" priority="390" operator="containsText" text="PRIMARY STUDY">
      <formula>NOT(ISERROR(SEARCH("PRIMARY STUDY",P67)))</formula>
    </cfRule>
    <cfRule type="notContainsText" dxfId="403" priority="391" operator="notContains" text="YES">
      <formula>ISERROR(SEARCH("YES",P67))</formula>
    </cfRule>
    <cfRule type="containsText" dxfId="402" priority="392" operator="containsText" text="YES">
      <formula>NOT(ISERROR(SEARCH("YES",P67)))</formula>
    </cfRule>
  </conditionalFormatting>
  <conditionalFormatting sqref="S67">
    <cfRule type="containsBlanks" dxfId="401" priority="393">
      <formula>LEN(TRIM(S67))=0</formula>
    </cfRule>
  </conditionalFormatting>
  <conditionalFormatting sqref="S67">
    <cfRule type="cellIs" dxfId="400" priority="388" operator="between">
      <formula>1</formula>
      <formula>4</formula>
    </cfRule>
    <cfRule type="containsText" dxfId="399" priority="389" operator="containsText" text="X">
      <formula>NOT(ISERROR(SEARCH("X",S67)))</formula>
    </cfRule>
  </conditionalFormatting>
  <conditionalFormatting sqref="F64">
    <cfRule type="containsBlanks" dxfId="398" priority="387">
      <formula>LEN(TRIM(F64))=0</formula>
    </cfRule>
  </conditionalFormatting>
  <conditionalFormatting sqref="B64">
    <cfRule type="duplicateValues" dxfId="397" priority="386"/>
  </conditionalFormatting>
  <conditionalFormatting sqref="P64:R64">
    <cfRule type="containsText" dxfId="396" priority="382" operator="containsText" text="PRIMARY STUDY">
      <formula>NOT(ISERROR(SEARCH("PRIMARY STUDY",P64)))</formula>
    </cfRule>
    <cfRule type="notContainsText" dxfId="395" priority="383" operator="notContains" text="YES">
      <formula>ISERROR(SEARCH("YES",P64))</formula>
    </cfRule>
    <cfRule type="containsText" dxfId="394" priority="384" operator="containsText" text="YES">
      <formula>NOT(ISERROR(SEARCH("YES",P64)))</formula>
    </cfRule>
  </conditionalFormatting>
  <conditionalFormatting sqref="S64">
    <cfRule type="containsBlanks" dxfId="393" priority="385">
      <formula>LEN(TRIM(S64))=0</formula>
    </cfRule>
  </conditionalFormatting>
  <conditionalFormatting sqref="S64">
    <cfRule type="cellIs" dxfId="392" priority="380" operator="between">
      <formula>1</formula>
      <formula>4</formula>
    </cfRule>
    <cfRule type="containsText" dxfId="391" priority="381" operator="containsText" text="X">
      <formula>NOT(ISERROR(SEARCH("X",S64)))</formula>
    </cfRule>
  </conditionalFormatting>
  <conditionalFormatting sqref="F68">
    <cfRule type="containsBlanks" dxfId="390" priority="379">
      <formula>LEN(TRIM(F68))=0</formula>
    </cfRule>
  </conditionalFormatting>
  <conditionalFormatting sqref="B68">
    <cfRule type="duplicateValues" dxfId="389" priority="378"/>
  </conditionalFormatting>
  <conditionalFormatting sqref="P68:R68">
    <cfRule type="containsText" dxfId="388" priority="374" operator="containsText" text="PRIMARY STUDY">
      <formula>NOT(ISERROR(SEARCH("PRIMARY STUDY",P68)))</formula>
    </cfRule>
    <cfRule type="notContainsText" dxfId="387" priority="375" operator="notContains" text="YES">
      <formula>ISERROR(SEARCH("YES",P68))</formula>
    </cfRule>
    <cfRule type="containsText" dxfId="386" priority="376" operator="containsText" text="YES">
      <formula>NOT(ISERROR(SEARCH("YES",P68)))</formula>
    </cfRule>
  </conditionalFormatting>
  <conditionalFormatting sqref="S68">
    <cfRule type="containsBlanks" dxfId="385" priority="377">
      <formula>LEN(TRIM(S68))=0</formula>
    </cfRule>
  </conditionalFormatting>
  <conditionalFormatting sqref="S68">
    <cfRule type="cellIs" dxfId="384" priority="372" operator="between">
      <formula>1</formula>
      <formula>4</formula>
    </cfRule>
    <cfRule type="containsText" dxfId="383" priority="373" operator="containsText" text="X">
      <formula>NOT(ISERROR(SEARCH("X",S68)))</formula>
    </cfRule>
  </conditionalFormatting>
  <conditionalFormatting sqref="F69">
    <cfRule type="containsBlanks" dxfId="382" priority="371">
      <formula>LEN(TRIM(F69))=0</formula>
    </cfRule>
  </conditionalFormatting>
  <conditionalFormatting sqref="B69">
    <cfRule type="duplicateValues" dxfId="381" priority="370"/>
  </conditionalFormatting>
  <conditionalFormatting sqref="P69:R69">
    <cfRule type="containsText" dxfId="380" priority="366" operator="containsText" text="PRIMARY STUDY">
      <formula>NOT(ISERROR(SEARCH("PRIMARY STUDY",P69)))</formula>
    </cfRule>
    <cfRule type="notContainsText" dxfId="379" priority="367" operator="notContains" text="YES">
      <formula>ISERROR(SEARCH("YES",P69))</formula>
    </cfRule>
    <cfRule type="containsText" dxfId="378" priority="368" operator="containsText" text="YES">
      <formula>NOT(ISERROR(SEARCH("YES",P69)))</formula>
    </cfRule>
  </conditionalFormatting>
  <conditionalFormatting sqref="S69">
    <cfRule type="containsBlanks" dxfId="377" priority="369">
      <formula>LEN(TRIM(S69))=0</formula>
    </cfRule>
  </conditionalFormatting>
  <conditionalFormatting sqref="S69">
    <cfRule type="cellIs" dxfId="376" priority="364" operator="between">
      <formula>1</formula>
      <formula>4</formula>
    </cfRule>
    <cfRule type="containsText" dxfId="375" priority="365" operator="containsText" text="X">
      <formula>NOT(ISERROR(SEARCH("X",S69)))</formula>
    </cfRule>
  </conditionalFormatting>
  <conditionalFormatting sqref="P70:R70">
    <cfRule type="containsText" dxfId="374" priority="360" operator="containsText" text="PRIMARY STUDY">
      <formula>NOT(ISERROR(SEARCH("PRIMARY STUDY",P70)))</formula>
    </cfRule>
    <cfRule type="notContainsText" dxfId="373" priority="361" operator="notContains" text="YES">
      <formula>ISERROR(SEARCH("YES",P70))</formula>
    </cfRule>
    <cfRule type="containsText" dxfId="372" priority="362" operator="containsText" text="YES">
      <formula>NOT(ISERROR(SEARCH("YES",P70)))</formula>
    </cfRule>
  </conditionalFormatting>
  <conditionalFormatting sqref="S70">
    <cfRule type="containsBlanks" dxfId="371" priority="363">
      <formula>LEN(TRIM(S70))=0</formula>
    </cfRule>
  </conditionalFormatting>
  <conditionalFormatting sqref="S70">
    <cfRule type="cellIs" dxfId="370" priority="358" operator="between">
      <formula>1</formula>
      <formula>4</formula>
    </cfRule>
    <cfRule type="containsText" dxfId="369" priority="359" operator="containsText" text="X">
      <formula>NOT(ISERROR(SEARCH("X",S70)))</formula>
    </cfRule>
  </conditionalFormatting>
  <conditionalFormatting sqref="F70">
    <cfRule type="containsBlanks" dxfId="368" priority="357">
      <formula>LEN(TRIM(F70))=0</formula>
    </cfRule>
  </conditionalFormatting>
  <conditionalFormatting sqref="B70">
    <cfRule type="duplicateValues" dxfId="367" priority="356"/>
  </conditionalFormatting>
  <conditionalFormatting sqref="P54:R54">
    <cfRule type="containsText" dxfId="366" priority="350" operator="containsText" text="PRIMARY STUDY">
      <formula>NOT(ISERROR(SEARCH("PRIMARY STUDY",P54)))</formula>
    </cfRule>
    <cfRule type="notContainsText" dxfId="365" priority="351" operator="notContains" text="YES">
      <formula>ISERROR(SEARCH("YES",P54))</formula>
    </cfRule>
    <cfRule type="containsText" dxfId="364" priority="352" operator="containsText" text="YES">
      <formula>NOT(ISERROR(SEARCH("YES",P54)))</formula>
    </cfRule>
  </conditionalFormatting>
  <conditionalFormatting sqref="S54">
    <cfRule type="containsBlanks" dxfId="363" priority="353">
      <formula>LEN(TRIM(S54))=0</formula>
    </cfRule>
  </conditionalFormatting>
  <conditionalFormatting sqref="S54">
    <cfRule type="cellIs" dxfId="362" priority="348" operator="between">
      <formula>1</formula>
      <formula>4</formula>
    </cfRule>
    <cfRule type="containsText" dxfId="361" priority="349" operator="containsText" text="X">
      <formula>NOT(ISERROR(SEARCH("X",S54)))</formula>
    </cfRule>
  </conditionalFormatting>
  <conditionalFormatting sqref="F54">
    <cfRule type="containsBlanks" dxfId="360" priority="347">
      <formula>LEN(TRIM(F54))=0</formula>
    </cfRule>
  </conditionalFormatting>
  <conditionalFormatting sqref="B54">
    <cfRule type="duplicateValues" dxfId="359" priority="346"/>
  </conditionalFormatting>
  <conditionalFormatting sqref="F71">
    <cfRule type="containsBlanks" dxfId="358" priority="345">
      <formula>LEN(TRIM(F71))=0</formula>
    </cfRule>
  </conditionalFormatting>
  <conditionalFormatting sqref="B71">
    <cfRule type="duplicateValues" dxfId="357" priority="344"/>
  </conditionalFormatting>
  <conditionalFormatting sqref="P71:R71">
    <cfRule type="containsText" dxfId="356" priority="340" operator="containsText" text="PRIMARY STUDY">
      <formula>NOT(ISERROR(SEARCH("PRIMARY STUDY",P71)))</formula>
    </cfRule>
    <cfRule type="notContainsText" dxfId="355" priority="341" operator="notContains" text="YES">
      <formula>ISERROR(SEARCH("YES",P71))</formula>
    </cfRule>
    <cfRule type="containsText" dxfId="354" priority="342" operator="containsText" text="YES">
      <formula>NOT(ISERROR(SEARCH("YES",P71)))</formula>
    </cfRule>
  </conditionalFormatting>
  <conditionalFormatting sqref="S71">
    <cfRule type="containsBlanks" dxfId="353" priority="343">
      <formula>LEN(TRIM(S71))=0</formula>
    </cfRule>
  </conditionalFormatting>
  <conditionalFormatting sqref="S71">
    <cfRule type="cellIs" dxfId="352" priority="338" operator="between">
      <formula>1</formula>
      <formula>4</formula>
    </cfRule>
    <cfRule type="containsText" dxfId="351" priority="339" operator="containsText" text="X">
      <formula>NOT(ISERROR(SEARCH("X",S71)))</formula>
    </cfRule>
  </conditionalFormatting>
  <conditionalFormatting sqref="F72">
    <cfRule type="containsBlanks" dxfId="350" priority="337">
      <formula>LEN(TRIM(F72))=0</formula>
    </cfRule>
  </conditionalFormatting>
  <conditionalFormatting sqref="B72">
    <cfRule type="duplicateValues" dxfId="349" priority="336"/>
  </conditionalFormatting>
  <conditionalFormatting sqref="P72:R72">
    <cfRule type="containsText" dxfId="348" priority="332" operator="containsText" text="PRIMARY STUDY">
      <formula>NOT(ISERROR(SEARCH("PRIMARY STUDY",P72)))</formula>
    </cfRule>
    <cfRule type="notContainsText" dxfId="347" priority="333" operator="notContains" text="YES">
      <formula>ISERROR(SEARCH("YES",P72))</formula>
    </cfRule>
    <cfRule type="containsText" dxfId="346" priority="334" operator="containsText" text="YES">
      <formula>NOT(ISERROR(SEARCH("YES",P72)))</formula>
    </cfRule>
  </conditionalFormatting>
  <conditionalFormatting sqref="S72">
    <cfRule type="containsBlanks" dxfId="345" priority="335">
      <formula>LEN(TRIM(S72))=0</formula>
    </cfRule>
  </conditionalFormatting>
  <conditionalFormatting sqref="S72">
    <cfRule type="cellIs" dxfId="344" priority="330" operator="between">
      <formula>1</formula>
      <formula>4</formula>
    </cfRule>
    <cfRule type="containsText" dxfId="343" priority="331" operator="containsText" text="X">
      <formula>NOT(ISERROR(SEARCH("X",S72)))</formula>
    </cfRule>
  </conditionalFormatting>
  <conditionalFormatting sqref="F73">
    <cfRule type="containsBlanks" dxfId="342" priority="329">
      <formula>LEN(TRIM(F73))=0</formula>
    </cfRule>
  </conditionalFormatting>
  <conditionalFormatting sqref="B73">
    <cfRule type="duplicateValues" dxfId="341" priority="328"/>
  </conditionalFormatting>
  <conditionalFormatting sqref="P73:R73">
    <cfRule type="containsText" dxfId="340" priority="324" operator="containsText" text="PRIMARY STUDY">
      <formula>NOT(ISERROR(SEARCH("PRIMARY STUDY",P73)))</formula>
    </cfRule>
    <cfRule type="notContainsText" dxfId="339" priority="325" operator="notContains" text="YES">
      <formula>ISERROR(SEARCH("YES",P73))</formula>
    </cfRule>
    <cfRule type="containsText" dxfId="338" priority="326" operator="containsText" text="YES">
      <formula>NOT(ISERROR(SEARCH("YES",P73)))</formula>
    </cfRule>
  </conditionalFormatting>
  <conditionalFormatting sqref="S73">
    <cfRule type="containsBlanks" dxfId="337" priority="327">
      <formula>LEN(TRIM(S73))=0</formula>
    </cfRule>
  </conditionalFormatting>
  <conditionalFormatting sqref="S73">
    <cfRule type="cellIs" dxfId="336" priority="322" operator="between">
      <formula>1</formula>
      <formula>4</formula>
    </cfRule>
    <cfRule type="containsText" dxfId="335" priority="323" operator="containsText" text="X">
      <formula>NOT(ISERROR(SEARCH("X",S73)))</formula>
    </cfRule>
  </conditionalFormatting>
  <conditionalFormatting sqref="F74">
    <cfRule type="containsBlanks" dxfId="334" priority="321">
      <formula>LEN(TRIM(F74))=0</formula>
    </cfRule>
  </conditionalFormatting>
  <conditionalFormatting sqref="B74">
    <cfRule type="duplicateValues" dxfId="333" priority="320"/>
  </conditionalFormatting>
  <conditionalFormatting sqref="P74:R74">
    <cfRule type="containsText" dxfId="332" priority="316" operator="containsText" text="PRIMARY STUDY">
      <formula>NOT(ISERROR(SEARCH("PRIMARY STUDY",P74)))</formula>
    </cfRule>
    <cfRule type="notContainsText" dxfId="331" priority="317" operator="notContains" text="YES">
      <formula>ISERROR(SEARCH("YES",P74))</formula>
    </cfRule>
    <cfRule type="containsText" dxfId="330" priority="318" operator="containsText" text="YES">
      <formula>NOT(ISERROR(SEARCH("YES",P74)))</formula>
    </cfRule>
  </conditionalFormatting>
  <conditionalFormatting sqref="S74">
    <cfRule type="containsBlanks" dxfId="329" priority="319">
      <formula>LEN(TRIM(S74))=0</formula>
    </cfRule>
  </conditionalFormatting>
  <conditionalFormatting sqref="S74">
    <cfRule type="cellIs" dxfId="328" priority="314" operator="between">
      <formula>1</formula>
      <formula>4</formula>
    </cfRule>
    <cfRule type="containsText" dxfId="327" priority="315" operator="containsText" text="X">
      <formula>NOT(ISERROR(SEARCH("X",S74)))</formula>
    </cfRule>
  </conditionalFormatting>
  <conditionalFormatting sqref="F75">
    <cfRule type="containsBlanks" dxfId="326" priority="313">
      <formula>LEN(TRIM(F75))=0</formula>
    </cfRule>
  </conditionalFormatting>
  <conditionalFormatting sqref="B75">
    <cfRule type="duplicateValues" dxfId="325" priority="312"/>
  </conditionalFormatting>
  <conditionalFormatting sqref="P75:R75">
    <cfRule type="containsText" dxfId="324" priority="308" operator="containsText" text="PRIMARY STUDY">
      <formula>NOT(ISERROR(SEARCH("PRIMARY STUDY",P75)))</formula>
    </cfRule>
    <cfRule type="notContainsText" dxfId="323" priority="309" operator="notContains" text="YES">
      <formula>ISERROR(SEARCH("YES",P75))</formula>
    </cfRule>
    <cfRule type="containsText" dxfId="322" priority="310" operator="containsText" text="YES">
      <formula>NOT(ISERROR(SEARCH("YES",P75)))</formula>
    </cfRule>
  </conditionalFormatting>
  <conditionalFormatting sqref="S75">
    <cfRule type="containsBlanks" dxfId="321" priority="311">
      <formula>LEN(TRIM(S75))=0</formula>
    </cfRule>
  </conditionalFormatting>
  <conditionalFormatting sqref="S75">
    <cfRule type="cellIs" dxfId="320" priority="306" operator="between">
      <formula>1</formula>
      <formula>4</formula>
    </cfRule>
    <cfRule type="containsText" dxfId="319" priority="307" operator="containsText" text="X">
      <formula>NOT(ISERROR(SEARCH("X",S75)))</formula>
    </cfRule>
  </conditionalFormatting>
  <conditionalFormatting sqref="B76">
    <cfRule type="duplicateValues" dxfId="318" priority="297"/>
  </conditionalFormatting>
  <conditionalFormatting sqref="F76">
    <cfRule type="containsBlanks" dxfId="317" priority="303">
      <formula>LEN(TRIM(F76))=0</formula>
    </cfRule>
  </conditionalFormatting>
  <conditionalFormatting sqref="P76:R76">
    <cfRule type="containsText" dxfId="316" priority="300" operator="containsText" text="PRIMARY STUDY">
      <formula>NOT(ISERROR(SEARCH("PRIMARY STUDY",P76)))</formula>
    </cfRule>
    <cfRule type="notContainsText" dxfId="315" priority="301" operator="notContains" text="YES">
      <formula>ISERROR(SEARCH("YES",P76))</formula>
    </cfRule>
    <cfRule type="containsText" dxfId="314" priority="302" operator="containsText" text="YES">
      <formula>NOT(ISERROR(SEARCH("YES",P76)))</formula>
    </cfRule>
  </conditionalFormatting>
  <conditionalFormatting sqref="S76">
    <cfRule type="containsBlanks" dxfId="313" priority="304">
      <formula>LEN(TRIM(S76))=0</formula>
    </cfRule>
  </conditionalFormatting>
  <conditionalFormatting sqref="S76">
    <cfRule type="cellIs" dxfId="312" priority="298" operator="between">
      <formula>1</formula>
      <formula>4</formula>
    </cfRule>
    <cfRule type="containsText" dxfId="311" priority="299" operator="containsText" text="X">
      <formula>NOT(ISERROR(SEARCH("X",S76)))</formula>
    </cfRule>
  </conditionalFormatting>
  <conditionalFormatting sqref="B77">
    <cfRule type="duplicateValues" dxfId="310" priority="289"/>
  </conditionalFormatting>
  <conditionalFormatting sqref="F77">
    <cfRule type="containsBlanks" dxfId="309" priority="295">
      <formula>LEN(TRIM(F77))=0</formula>
    </cfRule>
  </conditionalFormatting>
  <conditionalFormatting sqref="P77:R77">
    <cfRule type="containsText" dxfId="308" priority="292" operator="containsText" text="PRIMARY STUDY">
      <formula>NOT(ISERROR(SEARCH("PRIMARY STUDY",P77)))</formula>
    </cfRule>
    <cfRule type="notContainsText" dxfId="307" priority="293" operator="notContains" text="YES">
      <formula>ISERROR(SEARCH("YES",P77))</formula>
    </cfRule>
    <cfRule type="containsText" dxfId="306" priority="294" operator="containsText" text="YES">
      <formula>NOT(ISERROR(SEARCH("YES",P77)))</formula>
    </cfRule>
  </conditionalFormatting>
  <conditionalFormatting sqref="S77">
    <cfRule type="containsBlanks" dxfId="305" priority="296">
      <formula>LEN(TRIM(S77))=0</formula>
    </cfRule>
  </conditionalFormatting>
  <conditionalFormatting sqref="S77">
    <cfRule type="cellIs" dxfId="304" priority="290" operator="between">
      <formula>1</formula>
      <formula>4</formula>
    </cfRule>
    <cfRule type="containsText" dxfId="303" priority="291" operator="containsText" text="X">
      <formula>NOT(ISERROR(SEARCH("X",S77)))</formula>
    </cfRule>
  </conditionalFormatting>
  <conditionalFormatting sqref="B78">
    <cfRule type="duplicateValues" dxfId="302" priority="281"/>
  </conditionalFormatting>
  <conditionalFormatting sqref="F78">
    <cfRule type="containsBlanks" dxfId="301" priority="287">
      <formula>LEN(TRIM(F78))=0</formula>
    </cfRule>
  </conditionalFormatting>
  <conditionalFormatting sqref="P78:R78">
    <cfRule type="containsText" dxfId="300" priority="284" operator="containsText" text="PRIMARY STUDY">
      <formula>NOT(ISERROR(SEARCH("PRIMARY STUDY",P78)))</formula>
    </cfRule>
    <cfRule type="notContainsText" dxfId="299" priority="285" operator="notContains" text="YES">
      <formula>ISERROR(SEARCH("YES",P78))</formula>
    </cfRule>
    <cfRule type="containsText" dxfId="298" priority="286" operator="containsText" text="YES">
      <formula>NOT(ISERROR(SEARCH("YES",P78)))</formula>
    </cfRule>
  </conditionalFormatting>
  <conditionalFormatting sqref="S78">
    <cfRule type="containsBlanks" dxfId="297" priority="288">
      <formula>LEN(TRIM(S78))=0</formula>
    </cfRule>
  </conditionalFormatting>
  <conditionalFormatting sqref="S78">
    <cfRule type="cellIs" dxfId="296" priority="282" operator="between">
      <formula>1</formula>
      <formula>4</formula>
    </cfRule>
    <cfRule type="containsText" dxfId="295" priority="283" operator="containsText" text="X">
      <formula>NOT(ISERROR(SEARCH("X",S78)))</formula>
    </cfRule>
  </conditionalFormatting>
  <conditionalFormatting sqref="B79">
    <cfRule type="duplicateValues" dxfId="294" priority="273"/>
  </conditionalFormatting>
  <conditionalFormatting sqref="F79">
    <cfRule type="containsBlanks" dxfId="293" priority="279">
      <formula>LEN(TRIM(F79))=0</formula>
    </cfRule>
  </conditionalFormatting>
  <conditionalFormatting sqref="P79:R79">
    <cfRule type="containsText" dxfId="292" priority="276" operator="containsText" text="PRIMARY STUDY">
      <formula>NOT(ISERROR(SEARCH("PRIMARY STUDY",P79)))</formula>
    </cfRule>
    <cfRule type="notContainsText" dxfId="291" priority="277" operator="notContains" text="YES">
      <formula>ISERROR(SEARCH("YES",P79))</formula>
    </cfRule>
    <cfRule type="containsText" dxfId="290" priority="278" operator="containsText" text="YES">
      <formula>NOT(ISERROR(SEARCH("YES",P79)))</formula>
    </cfRule>
  </conditionalFormatting>
  <conditionalFormatting sqref="S79">
    <cfRule type="containsBlanks" dxfId="289" priority="280">
      <formula>LEN(TRIM(S79))=0</formula>
    </cfRule>
  </conditionalFormatting>
  <conditionalFormatting sqref="S79">
    <cfRule type="cellIs" dxfId="288" priority="274" operator="between">
      <formula>1</formula>
      <formula>4</formula>
    </cfRule>
    <cfRule type="containsText" dxfId="287" priority="275" operator="containsText" text="X">
      <formula>NOT(ISERROR(SEARCH("X",S79)))</formula>
    </cfRule>
  </conditionalFormatting>
  <conditionalFormatting sqref="B80">
    <cfRule type="duplicateValues" dxfId="286" priority="265"/>
  </conditionalFormatting>
  <conditionalFormatting sqref="F80">
    <cfRule type="containsBlanks" dxfId="285" priority="271">
      <formula>LEN(TRIM(F80))=0</formula>
    </cfRule>
  </conditionalFormatting>
  <conditionalFormatting sqref="P80:R80">
    <cfRule type="containsText" dxfId="284" priority="268" operator="containsText" text="PRIMARY STUDY">
      <formula>NOT(ISERROR(SEARCH("PRIMARY STUDY",P80)))</formula>
    </cfRule>
    <cfRule type="notContainsText" dxfId="283" priority="269" operator="notContains" text="YES">
      <formula>ISERROR(SEARCH("YES",P80))</formula>
    </cfRule>
    <cfRule type="containsText" dxfId="282" priority="270" operator="containsText" text="YES">
      <formula>NOT(ISERROR(SEARCH("YES",P80)))</formula>
    </cfRule>
  </conditionalFormatting>
  <conditionalFormatting sqref="S80">
    <cfRule type="containsBlanks" dxfId="281" priority="272">
      <formula>LEN(TRIM(S80))=0</formula>
    </cfRule>
  </conditionalFormatting>
  <conditionalFormatting sqref="S80">
    <cfRule type="cellIs" dxfId="280" priority="266" operator="between">
      <formula>1</formula>
      <formula>4</formula>
    </cfRule>
    <cfRule type="containsText" dxfId="279" priority="267" operator="containsText" text="X">
      <formula>NOT(ISERROR(SEARCH("X",S80)))</formula>
    </cfRule>
  </conditionalFormatting>
  <conditionalFormatting sqref="B81">
    <cfRule type="duplicateValues" dxfId="278" priority="257"/>
  </conditionalFormatting>
  <conditionalFormatting sqref="F81">
    <cfRule type="containsBlanks" dxfId="277" priority="263">
      <formula>LEN(TRIM(F81))=0</formula>
    </cfRule>
  </conditionalFormatting>
  <conditionalFormatting sqref="P81:R81">
    <cfRule type="containsText" dxfId="276" priority="260" operator="containsText" text="PRIMARY STUDY">
      <formula>NOT(ISERROR(SEARCH("PRIMARY STUDY",P81)))</formula>
    </cfRule>
    <cfRule type="notContainsText" dxfId="275" priority="261" operator="notContains" text="YES">
      <formula>ISERROR(SEARCH("YES",P81))</formula>
    </cfRule>
    <cfRule type="containsText" dxfId="274" priority="262" operator="containsText" text="YES">
      <formula>NOT(ISERROR(SEARCH("YES",P81)))</formula>
    </cfRule>
  </conditionalFormatting>
  <conditionalFormatting sqref="S81">
    <cfRule type="containsBlanks" dxfId="273" priority="264">
      <formula>LEN(TRIM(S81))=0</formula>
    </cfRule>
  </conditionalFormatting>
  <conditionalFormatting sqref="S81">
    <cfRule type="cellIs" dxfId="272" priority="258" operator="between">
      <formula>1</formula>
      <formula>4</formula>
    </cfRule>
    <cfRule type="containsText" dxfId="271" priority="259" operator="containsText" text="X">
      <formula>NOT(ISERROR(SEARCH("X",S81)))</formula>
    </cfRule>
  </conditionalFormatting>
  <conditionalFormatting sqref="B82">
    <cfRule type="duplicateValues" dxfId="270" priority="249"/>
  </conditionalFormatting>
  <conditionalFormatting sqref="F82">
    <cfRule type="containsBlanks" dxfId="269" priority="255">
      <formula>LEN(TRIM(F82))=0</formula>
    </cfRule>
  </conditionalFormatting>
  <conditionalFormatting sqref="P82:R82">
    <cfRule type="containsText" dxfId="268" priority="252" operator="containsText" text="PRIMARY STUDY">
      <formula>NOT(ISERROR(SEARCH("PRIMARY STUDY",P82)))</formula>
    </cfRule>
    <cfRule type="notContainsText" dxfId="267" priority="253" operator="notContains" text="YES">
      <formula>ISERROR(SEARCH("YES",P82))</formula>
    </cfRule>
    <cfRule type="containsText" dxfId="266" priority="254" operator="containsText" text="YES">
      <formula>NOT(ISERROR(SEARCH("YES",P82)))</formula>
    </cfRule>
  </conditionalFormatting>
  <conditionalFormatting sqref="S82">
    <cfRule type="containsBlanks" dxfId="265" priority="256">
      <formula>LEN(TRIM(S82))=0</formula>
    </cfRule>
  </conditionalFormatting>
  <conditionalFormatting sqref="S82">
    <cfRule type="cellIs" dxfId="264" priority="250" operator="between">
      <formula>1</formula>
      <formula>4</formula>
    </cfRule>
    <cfRule type="containsText" dxfId="263" priority="251" operator="containsText" text="X">
      <formula>NOT(ISERROR(SEARCH("X",S82)))</formula>
    </cfRule>
  </conditionalFormatting>
  <conditionalFormatting sqref="B83">
    <cfRule type="duplicateValues" dxfId="262" priority="241"/>
  </conditionalFormatting>
  <conditionalFormatting sqref="F83">
    <cfRule type="containsBlanks" dxfId="261" priority="247">
      <formula>LEN(TRIM(F83))=0</formula>
    </cfRule>
  </conditionalFormatting>
  <conditionalFormatting sqref="P83:R83">
    <cfRule type="containsText" dxfId="260" priority="244" operator="containsText" text="PRIMARY STUDY">
      <formula>NOT(ISERROR(SEARCH("PRIMARY STUDY",P83)))</formula>
    </cfRule>
    <cfRule type="notContainsText" dxfId="259" priority="245" operator="notContains" text="YES">
      <formula>ISERROR(SEARCH("YES",P83))</formula>
    </cfRule>
    <cfRule type="containsText" dxfId="258" priority="246" operator="containsText" text="YES">
      <formula>NOT(ISERROR(SEARCH("YES",P83)))</formula>
    </cfRule>
  </conditionalFormatting>
  <conditionalFormatting sqref="S83">
    <cfRule type="containsBlanks" dxfId="257" priority="248">
      <formula>LEN(TRIM(S83))=0</formula>
    </cfRule>
  </conditionalFormatting>
  <conditionalFormatting sqref="S83">
    <cfRule type="cellIs" dxfId="256" priority="242" operator="between">
      <formula>1</formula>
      <formula>4</formula>
    </cfRule>
    <cfRule type="containsText" dxfId="255" priority="243" operator="containsText" text="X">
      <formula>NOT(ISERROR(SEARCH("X",S83)))</formula>
    </cfRule>
  </conditionalFormatting>
  <conditionalFormatting sqref="B84">
    <cfRule type="duplicateValues" dxfId="254" priority="233"/>
  </conditionalFormatting>
  <conditionalFormatting sqref="F84">
    <cfRule type="containsBlanks" dxfId="253" priority="239">
      <formula>LEN(TRIM(F84))=0</formula>
    </cfRule>
  </conditionalFormatting>
  <conditionalFormatting sqref="P84:R84">
    <cfRule type="containsText" dxfId="252" priority="236" operator="containsText" text="PRIMARY STUDY">
      <formula>NOT(ISERROR(SEARCH("PRIMARY STUDY",P84)))</formula>
    </cfRule>
    <cfRule type="notContainsText" dxfId="251" priority="237" operator="notContains" text="YES">
      <formula>ISERROR(SEARCH("YES",P84))</formula>
    </cfRule>
    <cfRule type="containsText" dxfId="250" priority="238" operator="containsText" text="YES">
      <formula>NOT(ISERROR(SEARCH("YES",P84)))</formula>
    </cfRule>
  </conditionalFormatting>
  <conditionalFormatting sqref="S84">
    <cfRule type="containsBlanks" dxfId="249" priority="240">
      <formula>LEN(TRIM(S84))=0</formula>
    </cfRule>
  </conditionalFormatting>
  <conditionalFormatting sqref="S84">
    <cfRule type="cellIs" dxfId="248" priority="234" operator="between">
      <formula>1</formula>
      <formula>4</formula>
    </cfRule>
    <cfRule type="containsText" dxfId="247" priority="235" operator="containsText" text="X">
      <formula>NOT(ISERROR(SEARCH("X",S84)))</formula>
    </cfRule>
  </conditionalFormatting>
  <conditionalFormatting sqref="B85">
    <cfRule type="duplicateValues" dxfId="246" priority="225"/>
  </conditionalFormatting>
  <conditionalFormatting sqref="F85">
    <cfRule type="containsBlanks" dxfId="245" priority="231">
      <formula>LEN(TRIM(F85))=0</formula>
    </cfRule>
  </conditionalFormatting>
  <conditionalFormatting sqref="P85:R85">
    <cfRule type="containsText" dxfId="244" priority="228" operator="containsText" text="PRIMARY STUDY">
      <formula>NOT(ISERROR(SEARCH("PRIMARY STUDY",P85)))</formula>
    </cfRule>
    <cfRule type="notContainsText" dxfId="243" priority="229" operator="notContains" text="YES">
      <formula>ISERROR(SEARCH("YES",P85))</formula>
    </cfRule>
    <cfRule type="containsText" dxfId="242" priority="230" operator="containsText" text="YES">
      <formula>NOT(ISERROR(SEARCH("YES",P85)))</formula>
    </cfRule>
  </conditionalFormatting>
  <conditionalFormatting sqref="S85">
    <cfRule type="containsBlanks" dxfId="241" priority="232">
      <formula>LEN(TRIM(S85))=0</formula>
    </cfRule>
  </conditionalFormatting>
  <conditionalFormatting sqref="S85">
    <cfRule type="cellIs" dxfId="240" priority="226" operator="between">
      <formula>1</formula>
      <formula>4</formula>
    </cfRule>
    <cfRule type="containsText" dxfId="239" priority="227" operator="containsText" text="X">
      <formula>NOT(ISERROR(SEARCH("X",S85)))</formula>
    </cfRule>
  </conditionalFormatting>
  <conditionalFormatting sqref="B86">
    <cfRule type="duplicateValues" dxfId="238" priority="217"/>
  </conditionalFormatting>
  <conditionalFormatting sqref="F86">
    <cfRule type="containsBlanks" dxfId="237" priority="223">
      <formula>LEN(TRIM(F86))=0</formula>
    </cfRule>
  </conditionalFormatting>
  <conditionalFormatting sqref="P86:R86">
    <cfRule type="containsText" dxfId="236" priority="220" operator="containsText" text="PRIMARY STUDY">
      <formula>NOT(ISERROR(SEARCH("PRIMARY STUDY",P86)))</formula>
    </cfRule>
    <cfRule type="notContainsText" dxfId="235" priority="221" operator="notContains" text="YES">
      <formula>ISERROR(SEARCH("YES",P86))</formula>
    </cfRule>
    <cfRule type="containsText" dxfId="234" priority="222" operator="containsText" text="YES">
      <formula>NOT(ISERROR(SEARCH("YES",P86)))</formula>
    </cfRule>
  </conditionalFormatting>
  <conditionalFormatting sqref="S86">
    <cfRule type="containsBlanks" dxfId="233" priority="224">
      <formula>LEN(TRIM(S86))=0</formula>
    </cfRule>
  </conditionalFormatting>
  <conditionalFormatting sqref="S86">
    <cfRule type="cellIs" dxfId="232" priority="218" operator="between">
      <formula>1</formula>
      <formula>4</formula>
    </cfRule>
    <cfRule type="containsText" dxfId="231" priority="219" operator="containsText" text="X">
      <formula>NOT(ISERROR(SEARCH("X",S86)))</formula>
    </cfRule>
  </conditionalFormatting>
  <conditionalFormatting sqref="B87">
    <cfRule type="duplicateValues" dxfId="230" priority="209"/>
  </conditionalFormatting>
  <conditionalFormatting sqref="F87">
    <cfRule type="containsBlanks" dxfId="229" priority="215">
      <formula>LEN(TRIM(F87))=0</formula>
    </cfRule>
  </conditionalFormatting>
  <conditionalFormatting sqref="P87:R87">
    <cfRule type="containsText" dxfId="228" priority="212" operator="containsText" text="PRIMARY STUDY">
      <formula>NOT(ISERROR(SEARCH("PRIMARY STUDY",P87)))</formula>
    </cfRule>
    <cfRule type="notContainsText" dxfId="227" priority="213" operator="notContains" text="YES">
      <formula>ISERROR(SEARCH("YES",P87))</formula>
    </cfRule>
    <cfRule type="containsText" dxfId="226" priority="214" operator="containsText" text="YES">
      <formula>NOT(ISERROR(SEARCH("YES",P87)))</formula>
    </cfRule>
  </conditionalFormatting>
  <conditionalFormatting sqref="S87">
    <cfRule type="containsBlanks" dxfId="225" priority="216">
      <formula>LEN(TRIM(S87))=0</formula>
    </cfRule>
  </conditionalFormatting>
  <conditionalFormatting sqref="S87">
    <cfRule type="cellIs" dxfId="224" priority="210" operator="between">
      <formula>1</formula>
      <formula>4</formula>
    </cfRule>
    <cfRule type="containsText" dxfId="223" priority="211" operator="containsText" text="X">
      <formula>NOT(ISERROR(SEARCH("X",S87)))</formula>
    </cfRule>
  </conditionalFormatting>
  <conditionalFormatting sqref="B88">
    <cfRule type="duplicateValues" dxfId="222" priority="201"/>
  </conditionalFormatting>
  <conditionalFormatting sqref="F88">
    <cfRule type="containsBlanks" dxfId="221" priority="207">
      <formula>LEN(TRIM(F88))=0</formula>
    </cfRule>
  </conditionalFormatting>
  <conditionalFormatting sqref="P88:R88">
    <cfRule type="containsText" dxfId="220" priority="204" operator="containsText" text="PRIMARY STUDY">
      <formula>NOT(ISERROR(SEARCH("PRIMARY STUDY",P88)))</formula>
    </cfRule>
    <cfRule type="notContainsText" dxfId="219" priority="205" operator="notContains" text="YES">
      <formula>ISERROR(SEARCH("YES",P88))</formula>
    </cfRule>
    <cfRule type="containsText" dxfId="218" priority="206" operator="containsText" text="YES">
      <formula>NOT(ISERROR(SEARCH("YES",P88)))</formula>
    </cfRule>
  </conditionalFormatting>
  <conditionalFormatting sqref="S88">
    <cfRule type="containsBlanks" dxfId="217" priority="208">
      <formula>LEN(TRIM(S88))=0</formula>
    </cfRule>
  </conditionalFormatting>
  <conditionalFormatting sqref="S88">
    <cfRule type="cellIs" dxfId="216" priority="202" operator="between">
      <formula>1</formula>
      <formula>4</formula>
    </cfRule>
    <cfRule type="containsText" dxfId="215" priority="203" operator="containsText" text="X">
      <formula>NOT(ISERROR(SEARCH("X",S88)))</formula>
    </cfRule>
  </conditionalFormatting>
  <conditionalFormatting sqref="B89">
    <cfRule type="duplicateValues" dxfId="214" priority="193"/>
  </conditionalFormatting>
  <conditionalFormatting sqref="F89">
    <cfRule type="containsBlanks" dxfId="213" priority="199">
      <formula>LEN(TRIM(F89))=0</formula>
    </cfRule>
  </conditionalFormatting>
  <conditionalFormatting sqref="P89:R89">
    <cfRule type="containsText" dxfId="212" priority="196" operator="containsText" text="PRIMARY STUDY">
      <formula>NOT(ISERROR(SEARCH("PRIMARY STUDY",P89)))</formula>
    </cfRule>
    <cfRule type="notContainsText" dxfId="211" priority="197" operator="notContains" text="YES">
      <formula>ISERROR(SEARCH("YES",P89))</formula>
    </cfRule>
    <cfRule type="containsText" dxfId="210" priority="198" operator="containsText" text="YES">
      <formula>NOT(ISERROR(SEARCH("YES",P89)))</formula>
    </cfRule>
  </conditionalFormatting>
  <conditionalFormatting sqref="S89">
    <cfRule type="containsBlanks" dxfId="209" priority="200">
      <formula>LEN(TRIM(S89))=0</formula>
    </cfRule>
  </conditionalFormatting>
  <conditionalFormatting sqref="S89">
    <cfRule type="cellIs" dxfId="208" priority="194" operator="between">
      <formula>1</formula>
      <formula>4</formula>
    </cfRule>
    <cfRule type="containsText" dxfId="207" priority="195" operator="containsText" text="X">
      <formula>NOT(ISERROR(SEARCH("X",S89)))</formula>
    </cfRule>
  </conditionalFormatting>
  <conditionalFormatting sqref="B90">
    <cfRule type="duplicateValues" dxfId="206" priority="185"/>
  </conditionalFormatting>
  <conditionalFormatting sqref="F90">
    <cfRule type="containsBlanks" dxfId="205" priority="191">
      <formula>LEN(TRIM(F90))=0</formula>
    </cfRule>
  </conditionalFormatting>
  <conditionalFormatting sqref="P90:R90">
    <cfRule type="containsText" dxfId="204" priority="188" operator="containsText" text="PRIMARY STUDY">
      <formula>NOT(ISERROR(SEARCH("PRIMARY STUDY",P90)))</formula>
    </cfRule>
    <cfRule type="notContainsText" dxfId="203" priority="189" operator="notContains" text="YES">
      <formula>ISERROR(SEARCH("YES",P90))</formula>
    </cfRule>
    <cfRule type="containsText" dxfId="202" priority="190" operator="containsText" text="YES">
      <formula>NOT(ISERROR(SEARCH("YES",P90)))</formula>
    </cfRule>
  </conditionalFormatting>
  <conditionalFormatting sqref="S90">
    <cfRule type="containsBlanks" dxfId="201" priority="192">
      <formula>LEN(TRIM(S90))=0</formula>
    </cfRule>
  </conditionalFormatting>
  <conditionalFormatting sqref="S90">
    <cfRule type="cellIs" dxfId="200" priority="186" operator="between">
      <formula>1</formula>
      <formula>4</formula>
    </cfRule>
    <cfRule type="containsText" dxfId="199" priority="187" operator="containsText" text="X">
      <formula>NOT(ISERROR(SEARCH("X",S90)))</formula>
    </cfRule>
  </conditionalFormatting>
  <conditionalFormatting sqref="B91">
    <cfRule type="duplicateValues" dxfId="198" priority="177"/>
  </conditionalFormatting>
  <conditionalFormatting sqref="F91">
    <cfRule type="containsBlanks" dxfId="197" priority="183">
      <formula>LEN(TRIM(F91))=0</formula>
    </cfRule>
  </conditionalFormatting>
  <conditionalFormatting sqref="P91:R91">
    <cfRule type="containsText" dxfId="196" priority="180" operator="containsText" text="PRIMARY STUDY">
      <formula>NOT(ISERROR(SEARCH("PRIMARY STUDY",P91)))</formula>
    </cfRule>
    <cfRule type="notContainsText" dxfId="195" priority="181" operator="notContains" text="YES">
      <formula>ISERROR(SEARCH("YES",P91))</formula>
    </cfRule>
    <cfRule type="containsText" dxfId="194" priority="182" operator="containsText" text="YES">
      <formula>NOT(ISERROR(SEARCH("YES",P91)))</formula>
    </cfRule>
  </conditionalFormatting>
  <conditionalFormatting sqref="S91">
    <cfRule type="containsBlanks" dxfId="193" priority="184">
      <formula>LEN(TRIM(S91))=0</formula>
    </cfRule>
  </conditionalFormatting>
  <conditionalFormatting sqref="S91">
    <cfRule type="cellIs" dxfId="192" priority="178" operator="between">
      <formula>1</formula>
      <formula>4</formula>
    </cfRule>
    <cfRule type="containsText" dxfId="191" priority="179" operator="containsText" text="X">
      <formula>NOT(ISERROR(SEARCH("X",S91)))</formula>
    </cfRule>
  </conditionalFormatting>
  <conditionalFormatting sqref="B92">
    <cfRule type="duplicateValues" dxfId="190" priority="169"/>
  </conditionalFormatting>
  <conditionalFormatting sqref="F92">
    <cfRule type="containsBlanks" dxfId="189" priority="175">
      <formula>LEN(TRIM(F92))=0</formula>
    </cfRule>
  </conditionalFormatting>
  <conditionalFormatting sqref="P92:R92">
    <cfRule type="containsText" dxfId="188" priority="172" operator="containsText" text="PRIMARY STUDY">
      <formula>NOT(ISERROR(SEARCH("PRIMARY STUDY",P92)))</formula>
    </cfRule>
    <cfRule type="notContainsText" dxfId="187" priority="173" operator="notContains" text="YES">
      <formula>ISERROR(SEARCH("YES",P92))</formula>
    </cfRule>
    <cfRule type="containsText" dxfId="186" priority="174" operator="containsText" text="YES">
      <formula>NOT(ISERROR(SEARCH("YES",P92)))</formula>
    </cfRule>
  </conditionalFormatting>
  <conditionalFormatting sqref="S92">
    <cfRule type="containsBlanks" dxfId="185" priority="176">
      <formula>LEN(TRIM(S92))=0</formula>
    </cfRule>
  </conditionalFormatting>
  <conditionalFormatting sqref="S92">
    <cfRule type="cellIs" dxfId="184" priority="170" operator="between">
      <formula>1</formula>
      <formula>4</formula>
    </cfRule>
    <cfRule type="containsText" dxfId="183" priority="171" operator="containsText" text="X">
      <formula>NOT(ISERROR(SEARCH("X",S92)))</formula>
    </cfRule>
  </conditionalFormatting>
  <conditionalFormatting sqref="B94">
    <cfRule type="duplicateValues" dxfId="174" priority="153"/>
  </conditionalFormatting>
  <conditionalFormatting sqref="F94">
    <cfRule type="containsBlanks" dxfId="173" priority="159">
      <formula>LEN(TRIM(F94))=0</formula>
    </cfRule>
  </conditionalFormatting>
  <conditionalFormatting sqref="P94:R94">
    <cfRule type="containsText" dxfId="172" priority="156" operator="containsText" text="PRIMARY STUDY">
      <formula>NOT(ISERROR(SEARCH("PRIMARY STUDY",P94)))</formula>
    </cfRule>
    <cfRule type="notContainsText" dxfId="171" priority="157" operator="notContains" text="YES">
      <formula>ISERROR(SEARCH("YES",P94))</formula>
    </cfRule>
    <cfRule type="containsText" dxfId="170" priority="158" operator="containsText" text="YES">
      <formula>NOT(ISERROR(SEARCH("YES",P94)))</formula>
    </cfRule>
  </conditionalFormatting>
  <conditionalFormatting sqref="S94">
    <cfRule type="containsBlanks" dxfId="169" priority="160">
      <formula>LEN(TRIM(S94))=0</formula>
    </cfRule>
  </conditionalFormatting>
  <conditionalFormatting sqref="S94">
    <cfRule type="cellIs" dxfId="168" priority="154" operator="between">
      <formula>1</formula>
      <formula>4</formula>
    </cfRule>
    <cfRule type="containsText" dxfId="167" priority="155" operator="containsText" text="X">
      <formula>NOT(ISERROR(SEARCH("X",S94)))</formula>
    </cfRule>
  </conditionalFormatting>
  <conditionalFormatting sqref="B95">
    <cfRule type="duplicateValues" dxfId="166" priority="145"/>
  </conditionalFormatting>
  <conditionalFormatting sqref="F95">
    <cfRule type="containsBlanks" dxfId="165" priority="151">
      <formula>LEN(TRIM(F95))=0</formula>
    </cfRule>
  </conditionalFormatting>
  <conditionalFormatting sqref="P95:R95">
    <cfRule type="containsText" dxfId="164" priority="148" operator="containsText" text="PRIMARY STUDY">
      <formula>NOT(ISERROR(SEARCH("PRIMARY STUDY",P95)))</formula>
    </cfRule>
    <cfRule type="notContainsText" dxfId="163" priority="149" operator="notContains" text="YES">
      <formula>ISERROR(SEARCH("YES",P95))</formula>
    </cfRule>
    <cfRule type="containsText" dxfId="162" priority="150" operator="containsText" text="YES">
      <formula>NOT(ISERROR(SEARCH("YES",P95)))</formula>
    </cfRule>
  </conditionalFormatting>
  <conditionalFormatting sqref="S95">
    <cfRule type="containsBlanks" dxfId="161" priority="152">
      <formula>LEN(TRIM(S95))=0</formula>
    </cfRule>
  </conditionalFormatting>
  <conditionalFormatting sqref="S95">
    <cfRule type="cellIs" dxfId="160" priority="146" operator="between">
      <formula>1</formula>
      <formula>4</formula>
    </cfRule>
    <cfRule type="containsText" dxfId="159" priority="147" operator="containsText" text="X">
      <formula>NOT(ISERROR(SEARCH("X",S95)))</formula>
    </cfRule>
  </conditionalFormatting>
  <conditionalFormatting sqref="B96">
    <cfRule type="duplicateValues" dxfId="158" priority="137"/>
  </conditionalFormatting>
  <conditionalFormatting sqref="F96">
    <cfRule type="containsBlanks" dxfId="157" priority="143">
      <formula>LEN(TRIM(F96))=0</formula>
    </cfRule>
  </conditionalFormatting>
  <conditionalFormatting sqref="P96:R96">
    <cfRule type="containsText" dxfId="156" priority="140" operator="containsText" text="PRIMARY STUDY">
      <formula>NOT(ISERROR(SEARCH("PRIMARY STUDY",P96)))</formula>
    </cfRule>
    <cfRule type="notContainsText" dxfId="155" priority="141" operator="notContains" text="YES">
      <formula>ISERROR(SEARCH("YES",P96))</formula>
    </cfRule>
    <cfRule type="containsText" dxfId="154" priority="142" operator="containsText" text="YES">
      <formula>NOT(ISERROR(SEARCH("YES",P96)))</formula>
    </cfRule>
  </conditionalFormatting>
  <conditionalFormatting sqref="S96">
    <cfRule type="containsBlanks" dxfId="153" priority="144">
      <formula>LEN(TRIM(S96))=0</formula>
    </cfRule>
  </conditionalFormatting>
  <conditionalFormatting sqref="S96">
    <cfRule type="cellIs" dxfId="152" priority="138" operator="between">
      <formula>1</formula>
      <formula>4</formula>
    </cfRule>
    <cfRule type="containsText" dxfId="151" priority="139" operator="containsText" text="X">
      <formula>NOT(ISERROR(SEARCH("X",S96)))</formula>
    </cfRule>
  </conditionalFormatting>
  <conditionalFormatting sqref="B97">
    <cfRule type="duplicateValues" dxfId="150" priority="129"/>
  </conditionalFormatting>
  <conditionalFormatting sqref="F97">
    <cfRule type="containsBlanks" dxfId="149" priority="135">
      <formula>LEN(TRIM(F97))=0</formula>
    </cfRule>
  </conditionalFormatting>
  <conditionalFormatting sqref="P97:R97">
    <cfRule type="containsText" dxfId="148" priority="132" operator="containsText" text="PRIMARY STUDY">
      <formula>NOT(ISERROR(SEARCH("PRIMARY STUDY",P97)))</formula>
    </cfRule>
    <cfRule type="notContainsText" dxfId="147" priority="133" operator="notContains" text="YES">
      <formula>ISERROR(SEARCH("YES",P97))</formula>
    </cfRule>
    <cfRule type="containsText" dxfId="146" priority="134" operator="containsText" text="YES">
      <formula>NOT(ISERROR(SEARCH("YES",P97)))</formula>
    </cfRule>
  </conditionalFormatting>
  <conditionalFormatting sqref="S97">
    <cfRule type="containsBlanks" dxfId="145" priority="136">
      <formula>LEN(TRIM(S97))=0</formula>
    </cfRule>
  </conditionalFormatting>
  <conditionalFormatting sqref="S97">
    <cfRule type="cellIs" dxfId="144" priority="130" operator="between">
      <formula>1</formula>
      <formula>4</formula>
    </cfRule>
    <cfRule type="containsText" dxfId="143" priority="131" operator="containsText" text="X">
      <formula>NOT(ISERROR(SEARCH("X",S97)))</formula>
    </cfRule>
  </conditionalFormatting>
  <conditionalFormatting sqref="B98">
    <cfRule type="duplicateValues" dxfId="142" priority="121"/>
  </conditionalFormatting>
  <conditionalFormatting sqref="F98">
    <cfRule type="containsBlanks" dxfId="141" priority="127">
      <formula>LEN(TRIM(F98))=0</formula>
    </cfRule>
  </conditionalFormatting>
  <conditionalFormatting sqref="P98:R98">
    <cfRule type="containsText" dxfId="140" priority="124" operator="containsText" text="PRIMARY STUDY">
      <formula>NOT(ISERROR(SEARCH("PRIMARY STUDY",P98)))</formula>
    </cfRule>
    <cfRule type="notContainsText" dxfId="139" priority="125" operator="notContains" text="YES">
      <formula>ISERROR(SEARCH("YES",P98))</formula>
    </cfRule>
    <cfRule type="containsText" dxfId="138" priority="126" operator="containsText" text="YES">
      <formula>NOT(ISERROR(SEARCH("YES",P98)))</formula>
    </cfRule>
  </conditionalFormatting>
  <conditionalFormatting sqref="S98">
    <cfRule type="containsBlanks" dxfId="137" priority="128">
      <formula>LEN(TRIM(S98))=0</formula>
    </cfRule>
  </conditionalFormatting>
  <conditionalFormatting sqref="S98">
    <cfRule type="cellIs" dxfId="136" priority="122" operator="between">
      <formula>1</formula>
      <formula>4</formula>
    </cfRule>
    <cfRule type="containsText" dxfId="135" priority="123" operator="containsText" text="X">
      <formula>NOT(ISERROR(SEARCH("X",S98)))</formula>
    </cfRule>
  </conditionalFormatting>
  <conditionalFormatting sqref="B99">
    <cfRule type="duplicateValues" dxfId="134" priority="113"/>
  </conditionalFormatting>
  <conditionalFormatting sqref="F99">
    <cfRule type="containsBlanks" dxfId="133" priority="119">
      <formula>LEN(TRIM(F99))=0</formula>
    </cfRule>
  </conditionalFormatting>
  <conditionalFormatting sqref="P99:R99">
    <cfRule type="containsText" dxfId="132" priority="116" operator="containsText" text="PRIMARY STUDY">
      <formula>NOT(ISERROR(SEARCH("PRIMARY STUDY",P99)))</formula>
    </cfRule>
    <cfRule type="notContainsText" dxfId="131" priority="117" operator="notContains" text="YES">
      <formula>ISERROR(SEARCH("YES",P99))</formula>
    </cfRule>
    <cfRule type="containsText" dxfId="130" priority="118" operator="containsText" text="YES">
      <formula>NOT(ISERROR(SEARCH("YES",P99)))</formula>
    </cfRule>
  </conditionalFormatting>
  <conditionalFormatting sqref="S99">
    <cfRule type="containsBlanks" dxfId="129" priority="120">
      <formula>LEN(TRIM(S99))=0</formula>
    </cfRule>
  </conditionalFormatting>
  <conditionalFormatting sqref="S99">
    <cfRule type="cellIs" dxfId="128" priority="114" operator="between">
      <formula>1</formula>
      <formula>4</formula>
    </cfRule>
    <cfRule type="containsText" dxfId="127" priority="115" operator="containsText" text="X">
      <formula>NOT(ISERROR(SEARCH("X",S99)))</formula>
    </cfRule>
  </conditionalFormatting>
  <conditionalFormatting sqref="B100">
    <cfRule type="duplicateValues" dxfId="126" priority="105"/>
  </conditionalFormatting>
  <conditionalFormatting sqref="F100">
    <cfRule type="containsBlanks" dxfId="125" priority="111">
      <formula>LEN(TRIM(F100))=0</formula>
    </cfRule>
  </conditionalFormatting>
  <conditionalFormatting sqref="P100:R100">
    <cfRule type="containsText" dxfId="124" priority="108" operator="containsText" text="PRIMARY STUDY">
      <formula>NOT(ISERROR(SEARCH("PRIMARY STUDY",P100)))</formula>
    </cfRule>
    <cfRule type="notContainsText" dxfId="123" priority="109" operator="notContains" text="YES">
      <formula>ISERROR(SEARCH("YES",P100))</formula>
    </cfRule>
    <cfRule type="containsText" dxfId="122" priority="110" operator="containsText" text="YES">
      <formula>NOT(ISERROR(SEARCH("YES",P100)))</formula>
    </cfRule>
  </conditionalFormatting>
  <conditionalFormatting sqref="S100">
    <cfRule type="containsBlanks" dxfId="121" priority="112">
      <formula>LEN(TRIM(S100))=0</formula>
    </cfRule>
  </conditionalFormatting>
  <conditionalFormatting sqref="S100">
    <cfRule type="cellIs" dxfId="120" priority="106" operator="between">
      <formula>1</formula>
      <formula>4</formula>
    </cfRule>
    <cfRule type="containsText" dxfId="119" priority="107" operator="containsText" text="X">
      <formula>NOT(ISERROR(SEARCH("X",S100)))</formula>
    </cfRule>
  </conditionalFormatting>
  <conditionalFormatting sqref="B101">
    <cfRule type="duplicateValues" dxfId="118" priority="97"/>
  </conditionalFormatting>
  <conditionalFormatting sqref="F101">
    <cfRule type="containsBlanks" dxfId="117" priority="103">
      <formula>LEN(TRIM(F101))=0</formula>
    </cfRule>
  </conditionalFormatting>
  <conditionalFormatting sqref="P101:R101">
    <cfRule type="containsText" dxfId="116" priority="100" operator="containsText" text="PRIMARY STUDY">
      <formula>NOT(ISERROR(SEARCH("PRIMARY STUDY",P101)))</formula>
    </cfRule>
    <cfRule type="notContainsText" dxfId="115" priority="101" operator="notContains" text="YES">
      <formula>ISERROR(SEARCH("YES",P101))</formula>
    </cfRule>
    <cfRule type="containsText" dxfId="114" priority="102" operator="containsText" text="YES">
      <formula>NOT(ISERROR(SEARCH("YES",P101)))</formula>
    </cfRule>
  </conditionalFormatting>
  <conditionalFormatting sqref="S101">
    <cfRule type="containsBlanks" dxfId="113" priority="104">
      <formula>LEN(TRIM(S101))=0</formula>
    </cfRule>
  </conditionalFormatting>
  <conditionalFormatting sqref="S101">
    <cfRule type="cellIs" dxfId="112" priority="98" operator="between">
      <formula>1</formula>
      <formula>4</formula>
    </cfRule>
    <cfRule type="containsText" dxfId="111" priority="99" operator="containsText" text="X">
      <formula>NOT(ISERROR(SEARCH("X",S101)))</formula>
    </cfRule>
  </conditionalFormatting>
  <conditionalFormatting sqref="B102">
    <cfRule type="duplicateValues" dxfId="110" priority="89"/>
  </conditionalFormatting>
  <conditionalFormatting sqref="F102">
    <cfRule type="containsBlanks" dxfId="109" priority="95">
      <formula>LEN(TRIM(F102))=0</formula>
    </cfRule>
  </conditionalFormatting>
  <conditionalFormatting sqref="P102:R102">
    <cfRule type="containsText" dxfId="108" priority="92" operator="containsText" text="PRIMARY STUDY">
      <formula>NOT(ISERROR(SEARCH("PRIMARY STUDY",P102)))</formula>
    </cfRule>
    <cfRule type="notContainsText" dxfId="107" priority="93" operator="notContains" text="YES">
      <formula>ISERROR(SEARCH("YES",P102))</formula>
    </cfRule>
    <cfRule type="containsText" dxfId="106" priority="94" operator="containsText" text="YES">
      <formula>NOT(ISERROR(SEARCH("YES",P102)))</formula>
    </cfRule>
  </conditionalFormatting>
  <conditionalFormatting sqref="S102">
    <cfRule type="containsBlanks" dxfId="105" priority="96">
      <formula>LEN(TRIM(S102))=0</formula>
    </cfRule>
  </conditionalFormatting>
  <conditionalFormatting sqref="S102">
    <cfRule type="cellIs" dxfId="104" priority="90" operator="between">
      <formula>1</formula>
      <formula>4</formula>
    </cfRule>
    <cfRule type="containsText" dxfId="103" priority="91" operator="containsText" text="X">
      <formula>NOT(ISERROR(SEARCH("X",S102)))</formula>
    </cfRule>
  </conditionalFormatting>
  <conditionalFormatting sqref="B94">
    <cfRule type="duplicateValues" dxfId="87" priority="81"/>
  </conditionalFormatting>
  <conditionalFormatting sqref="F94">
    <cfRule type="containsBlanks" dxfId="86" priority="87">
      <formula>LEN(TRIM(F94))=0</formula>
    </cfRule>
  </conditionalFormatting>
  <conditionalFormatting sqref="P94:R94">
    <cfRule type="containsText" dxfId="85" priority="84" operator="containsText" text="PRIMARY STUDY">
      <formula>NOT(ISERROR(SEARCH("PRIMARY STUDY",P94)))</formula>
    </cfRule>
    <cfRule type="notContainsText" dxfId="84" priority="85" operator="notContains" text="YES">
      <formula>ISERROR(SEARCH("YES",P94))</formula>
    </cfRule>
    <cfRule type="containsText" dxfId="83" priority="86" operator="containsText" text="YES">
      <formula>NOT(ISERROR(SEARCH("YES",P94)))</formula>
    </cfRule>
  </conditionalFormatting>
  <conditionalFormatting sqref="S94">
    <cfRule type="containsBlanks" dxfId="82" priority="88">
      <formula>LEN(TRIM(S94))=0</formula>
    </cfRule>
  </conditionalFormatting>
  <conditionalFormatting sqref="S94">
    <cfRule type="cellIs" dxfId="81" priority="82" operator="between">
      <formula>1</formula>
      <formula>4</formula>
    </cfRule>
    <cfRule type="containsText" dxfId="80" priority="83" operator="containsText" text="X">
      <formula>NOT(ISERROR(SEARCH("X",S94)))</formula>
    </cfRule>
  </conditionalFormatting>
  <conditionalFormatting sqref="B95">
    <cfRule type="duplicateValues" dxfId="79" priority="73"/>
  </conditionalFormatting>
  <conditionalFormatting sqref="F95">
    <cfRule type="containsBlanks" dxfId="78" priority="79">
      <formula>LEN(TRIM(F95))=0</formula>
    </cfRule>
  </conditionalFormatting>
  <conditionalFormatting sqref="P95:R95">
    <cfRule type="containsText" dxfId="77" priority="76" operator="containsText" text="PRIMARY STUDY">
      <formula>NOT(ISERROR(SEARCH("PRIMARY STUDY",P95)))</formula>
    </cfRule>
    <cfRule type="notContainsText" dxfId="76" priority="77" operator="notContains" text="YES">
      <formula>ISERROR(SEARCH("YES",P95))</formula>
    </cfRule>
    <cfRule type="containsText" dxfId="75" priority="78" operator="containsText" text="YES">
      <formula>NOT(ISERROR(SEARCH("YES",P95)))</formula>
    </cfRule>
  </conditionalFormatting>
  <conditionalFormatting sqref="S95">
    <cfRule type="containsBlanks" dxfId="74" priority="80">
      <formula>LEN(TRIM(S95))=0</formula>
    </cfRule>
  </conditionalFormatting>
  <conditionalFormatting sqref="S95">
    <cfRule type="cellIs" dxfId="73" priority="74" operator="between">
      <formula>1</formula>
      <formula>4</formula>
    </cfRule>
    <cfRule type="containsText" dxfId="72" priority="75" operator="containsText" text="X">
      <formula>NOT(ISERROR(SEARCH("X",S95)))</formula>
    </cfRule>
  </conditionalFormatting>
  <conditionalFormatting sqref="B96">
    <cfRule type="duplicateValues" dxfId="71" priority="65"/>
  </conditionalFormatting>
  <conditionalFormatting sqref="F96">
    <cfRule type="containsBlanks" dxfId="70" priority="71">
      <formula>LEN(TRIM(F96))=0</formula>
    </cfRule>
  </conditionalFormatting>
  <conditionalFormatting sqref="P96:R96">
    <cfRule type="containsText" dxfId="69" priority="68" operator="containsText" text="PRIMARY STUDY">
      <formula>NOT(ISERROR(SEARCH("PRIMARY STUDY",P96)))</formula>
    </cfRule>
    <cfRule type="notContainsText" dxfId="68" priority="69" operator="notContains" text="YES">
      <formula>ISERROR(SEARCH("YES",P96))</formula>
    </cfRule>
    <cfRule type="containsText" dxfId="67" priority="70" operator="containsText" text="YES">
      <formula>NOT(ISERROR(SEARCH("YES",P96)))</formula>
    </cfRule>
  </conditionalFormatting>
  <conditionalFormatting sqref="S96">
    <cfRule type="containsBlanks" dxfId="66" priority="72">
      <formula>LEN(TRIM(S96))=0</formula>
    </cfRule>
  </conditionalFormatting>
  <conditionalFormatting sqref="S96">
    <cfRule type="cellIs" dxfId="65" priority="66" operator="between">
      <formula>1</formula>
      <formula>4</formula>
    </cfRule>
    <cfRule type="containsText" dxfId="64" priority="67" operator="containsText" text="X">
      <formula>NOT(ISERROR(SEARCH("X",S96)))</formula>
    </cfRule>
  </conditionalFormatting>
  <conditionalFormatting sqref="B97">
    <cfRule type="duplicateValues" dxfId="63" priority="57"/>
  </conditionalFormatting>
  <conditionalFormatting sqref="F97">
    <cfRule type="containsBlanks" dxfId="62" priority="63">
      <formula>LEN(TRIM(F97))=0</formula>
    </cfRule>
  </conditionalFormatting>
  <conditionalFormatting sqref="P97:R97">
    <cfRule type="containsText" dxfId="61" priority="60" operator="containsText" text="PRIMARY STUDY">
      <formula>NOT(ISERROR(SEARCH("PRIMARY STUDY",P97)))</formula>
    </cfRule>
    <cfRule type="notContainsText" dxfId="60" priority="61" operator="notContains" text="YES">
      <formula>ISERROR(SEARCH("YES",P97))</formula>
    </cfRule>
    <cfRule type="containsText" dxfId="59" priority="62" operator="containsText" text="YES">
      <formula>NOT(ISERROR(SEARCH("YES",P97)))</formula>
    </cfRule>
  </conditionalFormatting>
  <conditionalFormatting sqref="S97">
    <cfRule type="containsBlanks" dxfId="58" priority="64">
      <formula>LEN(TRIM(S97))=0</formula>
    </cfRule>
  </conditionalFormatting>
  <conditionalFormatting sqref="S97">
    <cfRule type="cellIs" dxfId="57" priority="58" operator="between">
      <formula>1</formula>
      <formula>4</formula>
    </cfRule>
    <cfRule type="containsText" dxfId="56" priority="59" operator="containsText" text="X">
      <formula>NOT(ISERROR(SEARCH("X",S97)))</formula>
    </cfRule>
  </conditionalFormatting>
  <conditionalFormatting sqref="B98">
    <cfRule type="duplicateValues" dxfId="55" priority="49"/>
  </conditionalFormatting>
  <conditionalFormatting sqref="F98">
    <cfRule type="containsBlanks" dxfId="54" priority="55">
      <formula>LEN(TRIM(F98))=0</formula>
    </cfRule>
  </conditionalFormatting>
  <conditionalFormatting sqref="P98:R98">
    <cfRule type="containsText" dxfId="53" priority="52" operator="containsText" text="PRIMARY STUDY">
      <formula>NOT(ISERROR(SEARCH("PRIMARY STUDY",P98)))</formula>
    </cfRule>
    <cfRule type="notContainsText" dxfId="52" priority="53" operator="notContains" text="YES">
      <formula>ISERROR(SEARCH("YES",P98))</formula>
    </cfRule>
    <cfRule type="containsText" dxfId="51" priority="54" operator="containsText" text="YES">
      <formula>NOT(ISERROR(SEARCH("YES",P98)))</formula>
    </cfRule>
  </conditionalFormatting>
  <conditionalFormatting sqref="S98">
    <cfRule type="containsBlanks" dxfId="50" priority="56">
      <formula>LEN(TRIM(S98))=0</formula>
    </cfRule>
  </conditionalFormatting>
  <conditionalFormatting sqref="S98">
    <cfRule type="cellIs" dxfId="49" priority="50" operator="between">
      <formula>1</formula>
      <formula>4</formula>
    </cfRule>
    <cfRule type="containsText" dxfId="48" priority="51" operator="containsText" text="X">
      <formula>NOT(ISERROR(SEARCH("X",S98)))</formula>
    </cfRule>
  </conditionalFormatting>
  <conditionalFormatting sqref="B99">
    <cfRule type="duplicateValues" dxfId="47" priority="41"/>
  </conditionalFormatting>
  <conditionalFormatting sqref="F99">
    <cfRule type="containsBlanks" dxfId="46" priority="47">
      <formula>LEN(TRIM(F99))=0</formula>
    </cfRule>
  </conditionalFormatting>
  <conditionalFormatting sqref="P99:R99">
    <cfRule type="containsText" dxfId="45" priority="44" operator="containsText" text="PRIMARY STUDY">
      <formula>NOT(ISERROR(SEARCH("PRIMARY STUDY",P99)))</formula>
    </cfRule>
    <cfRule type="notContainsText" dxfId="44" priority="45" operator="notContains" text="YES">
      <formula>ISERROR(SEARCH("YES",P99))</formula>
    </cfRule>
    <cfRule type="containsText" dxfId="43" priority="46" operator="containsText" text="YES">
      <formula>NOT(ISERROR(SEARCH("YES",P99)))</formula>
    </cfRule>
  </conditionalFormatting>
  <conditionalFormatting sqref="S99">
    <cfRule type="containsBlanks" dxfId="42" priority="48">
      <formula>LEN(TRIM(S99))=0</formula>
    </cfRule>
  </conditionalFormatting>
  <conditionalFormatting sqref="S99">
    <cfRule type="cellIs" dxfId="41" priority="42" operator="between">
      <formula>1</formula>
      <formula>4</formula>
    </cfRule>
    <cfRule type="containsText" dxfId="40" priority="43" operator="containsText" text="X">
      <formula>NOT(ISERROR(SEARCH("X",S99)))</formula>
    </cfRule>
  </conditionalFormatting>
  <conditionalFormatting sqref="B100">
    <cfRule type="duplicateValues" dxfId="39" priority="33"/>
  </conditionalFormatting>
  <conditionalFormatting sqref="F100">
    <cfRule type="containsBlanks" dxfId="38" priority="39">
      <formula>LEN(TRIM(F100))=0</formula>
    </cfRule>
  </conditionalFormatting>
  <conditionalFormatting sqref="P100:R100">
    <cfRule type="containsText" dxfId="37" priority="36" operator="containsText" text="PRIMARY STUDY">
      <formula>NOT(ISERROR(SEARCH("PRIMARY STUDY",P100)))</formula>
    </cfRule>
    <cfRule type="notContainsText" dxfId="36" priority="37" operator="notContains" text="YES">
      <formula>ISERROR(SEARCH("YES",P100))</formula>
    </cfRule>
    <cfRule type="containsText" dxfId="35" priority="38" operator="containsText" text="YES">
      <formula>NOT(ISERROR(SEARCH("YES",P100)))</formula>
    </cfRule>
  </conditionalFormatting>
  <conditionalFormatting sqref="S100">
    <cfRule type="containsBlanks" dxfId="34" priority="40">
      <formula>LEN(TRIM(S100))=0</formula>
    </cfRule>
  </conditionalFormatting>
  <conditionalFormatting sqref="S100">
    <cfRule type="cellIs" dxfId="33" priority="34" operator="between">
      <formula>1</formula>
      <formula>4</formula>
    </cfRule>
    <cfRule type="containsText" dxfId="32" priority="35" operator="containsText" text="X">
      <formula>NOT(ISERROR(SEARCH("X",S100)))</formula>
    </cfRule>
  </conditionalFormatting>
  <conditionalFormatting sqref="B101">
    <cfRule type="duplicateValues" dxfId="31" priority="25"/>
  </conditionalFormatting>
  <conditionalFormatting sqref="F101">
    <cfRule type="containsBlanks" dxfId="30" priority="31">
      <formula>LEN(TRIM(F101))=0</formula>
    </cfRule>
  </conditionalFormatting>
  <conditionalFormatting sqref="P101:R101">
    <cfRule type="containsText" dxfId="29" priority="28" operator="containsText" text="PRIMARY STUDY">
      <formula>NOT(ISERROR(SEARCH("PRIMARY STUDY",P101)))</formula>
    </cfRule>
    <cfRule type="notContainsText" dxfId="28" priority="29" operator="notContains" text="YES">
      <formula>ISERROR(SEARCH("YES",P101))</formula>
    </cfRule>
    <cfRule type="containsText" dxfId="27" priority="30" operator="containsText" text="YES">
      <formula>NOT(ISERROR(SEARCH("YES",P101)))</formula>
    </cfRule>
  </conditionalFormatting>
  <conditionalFormatting sqref="S101">
    <cfRule type="containsBlanks" dxfId="26" priority="32">
      <formula>LEN(TRIM(S101))=0</formula>
    </cfRule>
  </conditionalFormatting>
  <conditionalFormatting sqref="S101">
    <cfRule type="cellIs" dxfId="25" priority="26" operator="between">
      <formula>1</formula>
      <formula>4</formula>
    </cfRule>
    <cfRule type="containsText" dxfId="24" priority="27" operator="containsText" text="X">
      <formula>NOT(ISERROR(SEARCH("X",S101)))</formula>
    </cfRule>
  </conditionalFormatting>
  <conditionalFormatting sqref="B102">
    <cfRule type="duplicateValues" dxfId="23" priority="17"/>
  </conditionalFormatting>
  <conditionalFormatting sqref="F102">
    <cfRule type="containsBlanks" dxfId="22" priority="23">
      <formula>LEN(TRIM(F102))=0</formula>
    </cfRule>
  </conditionalFormatting>
  <conditionalFormatting sqref="P102:R102">
    <cfRule type="containsText" dxfId="21" priority="20" operator="containsText" text="PRIMARY STUDY">
      <formula>NOT(ISERROR(SEARCH("PRIMARY STUDY",P102)))</formula>
    </cfRule>
    <cfRule type="notContainsText" dxfId="20" priority="21" operator="notContains" text="YES">
      <formula>ISERROR(SEARCH("YES",P102))</formula>
    </cfRule>
    <cfRule type="containsText" dxfId="19" priority="22" operator="containsText" text="YES">
      <formula>NOT(ISERROR(SEARCH("YES",P102)))</formula>
    </cfRule>
  </conditionalFormatting>
  <conditionalFormatting sqref="S102">
    <cfRule type="containsBlanks" dxfId="18" priority="24">
      <formula>LEN(TRIM(S102))=0</formula>
    </cfRule>
  </conditionalFormatting>
  <conditionalFormatting sqref="S102">
    <cfRule type="cellIs" dxfId="17" priority="18" operator="between">
      <formula>1</formula>
      <formula>4</formula>
    </cfRule>
    <cfRule type="containsText" dxfId="16" priority="19" operator="containsText" text="X">
      <formula>NOT(ISERROR(SEARCH("X",S102)))</formula>
    </cfRule>
  </conditionalFormatting>
  <conditionalFormatting sqref="B103">
    <cfRule type="duplicateValues" dxfId="15" priority="9"/>
  </conditionalFormatting>
  <conditionalFormatting sqref="F103">
    <cfRule type="containsBlanks" dxfId="14" priority="15">
      <formula>LEN(TRIM(F103))=0</formula>
    </cfRule>
  </conditionalFormatting>
  <conditionalFormatting sqref="P103:R103">
    <cfRule type="containsText" dxfId="13" priority="12" operator="containsText" text="PRIMARY STUDY">
      <formula>NOT(ISERROR(SEARCH("PRIMARY STUDY",P103)))</formula>
    </cfRule>
    <cfRule type="notContainsText" dxfId="12" priority="13" operator="notContains" text="YES">
      <formula>ISERROR(SEARCH("YES",P103))</formula>
    </cfRule>
    <cfRule type="containsText" dxfId="11" priority="14" operator="containsText" text="YES">
      <formula>NOT(ISERROR(SEARCH("YES",P103)))</formula>
    </cfRule>
  </conditionalFormatting>
  <conditionalFormatting sqref="S103">
    <cfRule type="containsBlanks" dxfId="10" priority="16">
      <formula>LEN(TRIM(S103))=0</formula>
    </cfRule>
  </conditionalFormatting>
  <conditionalFormatting sqref="S103">
    <cfRule type="cellIs" dxfId="9" priority="10" operator="between">
      <formula>1</formula>
      <formula>4</formula>
    </cfRule>
    <cfRule type="containsText" dxfId="8" priority="11" operator="containsText" text="X">
      <formula>NOT(ISERROR(SEARCH("X",S103)))</formula>
    </cfRule>
  </conditionalFormatting>
  <conditionalFormatting sqref="B93">
    <cfRule type="duplicateValues" dxfId="7" priority="1"/>
  </conditionalFormatting>
  <conditionalFormatting sqref="F93">
    <cfRule type="containsBlanks" dxfId="6" priority="7">
      <formula>LEN(TRIM(F93))=0</formula>
    </cfRule>
  </conditionalFormatting>
  <conditionalFormatting sqref="P93:R93">
    <cfRule type="containsText" dxfId="5" priority="4" operator="containsText" text="PRIMARY STUDY">
      <formula>NOT(ISERROR(SEARCH("PRIMARY STUDY",P93)))</formula>
    </cfRule>
    <cfRule type="notContainsText" dxfId="4" priority="5" operator="notContains" text="YES">
      <formula>ISERROR(SEARCH("YES",P93))</formula>
    </cfRule>
    <cfRule type="containsText" dxfId="3" priority="6" operator="containsText" text="YES">
      <formula>NOT(ISERROR(SEARCH("YES",P93)))</formula>
    </cfRule>
  </conditionalFormatting>
  <conditionalFormatting sqref="S93">
    <cfRule type="containsBlanks" dxfId="2" priority="8">
      <formula>LEN(TRIM(S93))=0</formula>
    </cfRule>
  </conditionalFormatting>
  <conditionalFormatting sqref="S93">
    <cfRule type="cellIs" dxfId="1" priority="2" operator="between">
      <formula>1</formula>
      <formula>4</formula>
    </cfRule>
    <cfRule type="containsText" dxfId="0" priority="3" operator="containsText" text="X">
      <formula>NOT(ISERROR(SEARCH("X",S93)))</formula>
    </cfRule>
  </conditionalFormatting>
  <hyperlinks>
    <hyperlink ref="O4" r:id="rId1"/>
    <hyperlink ref="O39" r:id="rId2"/>
    <hyperlink ref="N39" r:id="rId3"/>
  </hyperlinks>
  <pageMargins left="0.7" right="0.7" top="0.75" bottom="0.75" header="0.3" footer="0.3"/>
  <pageSetup paperSize="9" orientation="portrait" r:id="rId4"/>
  <legacy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1096</v>
      </c>
      <c r="B1" s="74" t="s">
        <v>1097</v>
      </c>
      <c r="C1" s="74" t="s">
        <v>3998</v>
      </c>
    </row>
    <row r="2" spans="1:3" x14ac:dyDescent="0.25">
      <c r="A2">
        <v>1</v>
      </c>
      <c r="B2" t="s">
        <v>1098</v>
      </c>
      <c r="C2">
        <v>4.3029999999999999</v>
      </c>
    </row>
    <row r="3" spans="1:3" x14ac:dyDescent="0.25">
      <c r="A3">
        <v>2</v>
      </c>
      <c r="B3" t="s">
        <v>1099</v>
      </c>
      <c r="C3">
        <v>4.149</v>
      </c>
    </row>
    <row r="4" spans="1:3" x14ac:dyDescent="0.25">
      <c r="A4">
        <v>3</v>
      </c>
      <c r="B4" t="s">
        <v>1100</v>
      </c>
      <c r="C4">
        <v>3.879</v>
      </c>
    </row>
    <row r="5" spans="1:3" x14ac:dyDescent="0.25">
      <c r="A5">
        <v>4</v>
      </c>
      <c r="B5" t="s">
        <v>1101</v>
      </c>
      <c r="C5">
        <v>3.4119999999999999</v>
      </c>
    </row>
    <row r="6" spans="1:3" x14ac:dyDescent="0.25">
      <c r="A6">
        <v>5</v>
      </c>
      <c r="B6" t="s">
        <v>1102</v>
      </c>
      <c r="C6">
        <v>3.1920000000000002</v>
      </c>
    </row>
    <row r="7" spans="1:3" x14ac:dyDescent="0.25">
      <c r="A7">
        <v>6</v>
      </c>
      <c r="B7" t="s">
        <v>1103</v>
      </c>
      <c r="C7">
        <v>3.0920000000000001</v>
      </c>
    </row>
    <row r="8" spans="1:3" x14ac:dyDescent="0.25">
      <c r="A8">
        <v>7</v>
      </c>
      <c r="B8" t="s">
        <v>1104</v>
      </c>
      <c r="C8">
        <v>3.0070000000000001</v>
      </c>
    </row>
    <row r="9" spans="1:3" x14ac:dyDescent="0.25">
      <c r="A9">
        <v>8</v>
      </c>
      <c r="B9" t="s">
        <v>1105</v>
      </c>
      <c r="C9">
        <v>2.891</v>
      </c>
    </row>
    <row r="10" spans="1:3" x14ac:dyDescent="0.25">
      <c r="A10">
        <v>9</v>
      </c>
      <c r="B10" t="s">
        <v>1106</v>
      </c>
      <c r="C10">
        <v>2.8730000000000002</v>
      </c>
    </row>
    <row r="11" spans="1:3" x14ac:dyDescent="0.25">
      <c r="A11">
        <v>10</v>
      </c>
      <c r="B11" t="s">
        <v>1107</v>
      </c>
      <c r="C11">
        <v>2.6120000000000001</v>
      </c>
    </row>
    <row r="12" spans="1:3" x14ac:dyDescent="0.25">
      <c r="A12">
        <v>11</v>
      </c>
      <c r="B12" t="s">
        <v>1108</v>
      </c>
      <c r="C12">
        <v>2.4889999999999999</v>
      </c>
    </row>
    <row r="13" spans="1:3" x14ac:dyDescent="0.25">
      <c r="A13">
        <v>12</v>
      </c>
      <c r="B13" t="s">
        <v>1109</v>
      </c>
      <c r="C13">
        <v>2.48</v>
      </c>
    </row>
    <row r="14" spans="1:3" x14ac:dyDescent="0.25">
      <c r="A14">
        <v>13</v>
      </c>
      <c r="B14" t="s">
        <v>1110</v>
      </c>
      <c r="C14">
        <v>2.3879999999999999</v>
      </c>
    </row>
    <row r="15" spans="1:3" x14ac:dyDescent="0.25">
      <c r="A15">
        <v>14</v>
      </c>
      <c r="B15" t="s">
        <v>1111</v>
      </c>
      <c r="C15">
        <v>2.2850000000000001</v>
      </c>
    </row>
    <row r="16" spans="1:3" x14ac:dyDescent="0.25">
      <c r="A16">
        <v>15</v>
      </c>
      <c r="B16" t="s">
        <v>1112</v>
      </c>
      <c r="C16">
        <v>2.2850000000000001</v>
      </c>
    </row>
    <row r="17" spans="1:3" x14ac:dyDescent="0.25">
      <c r="A17">
        <v>16</v>
      </c>
      <c r="B17" t="s">
        <v>1113</v>
      </c>
      <c r="C17">
        <v>2.1269999999999998</v>
      </c>
    </row>
    <row r="18" spans="1:3" x14ac:dyDescent="0.25">
      <c r="A18">
        <v>17</v>
      </c>
      <c r="B18" t="s">
        <v>1114</v>
      </c>
      <c r="C18">
        <v>2.0790000000000002</v>
      </c>
    </row>
    <row r="19" spans="1:3" x14ac:dyDescent="0.25">
      <c r="A19">
        <v>18</v>
      </c>
      <c r="B19" t="s">
        <v>1115</v>
      </c>
      <c r="C19">
        <v>2.0129999999999999</v>
      </c>
    </row>
    <row r="20" spans="1:3" x14ac:dyDescent="0.25">
      <c r="A20">
        <v>19</v>
      </c>
      <c r="B20" t="s">
        <v>1116</v>
      </c>
      <c r="C20">
        <v>1.8520000000000001</v>
      </c>
    </row>
    <row r="21" spans="1:3" x14ac:dyDescent="0.25">
      <c r="A21">
        <v>20</v>
      </c>
      <c r="B21" t="s">
        <v>1117</v>
      </c>
      <c r="C21">
        <v>1.8460000000000001</v>
      </c>
    </row>
    <row r="22" spans="1:3" x14ac:dyDescent="0.25">
      <c r="A22">
        <v>21</v>
      </c>
      <c r="B22" t="s">
        <v>1118</v>
      </c>
      <c r="C22">
        <v>1.8049999999999999</v>
      </c>
    </row>
    <row r="23" spans="1:3" x14ac:dyDescent="0.25">
      <c r="A23">
        <v>22</v>
      </c>
      <c r="B23" t="s">
        <v>1119</v>
      </c>
      <c r="C23">
        <v>1.66</v>
      </c>
    </row>
    <row r="24" spans="1:3" x14ac:dyDescent="0.25">
      <c r="A24">
        <v>23</v>
      </c>
      <c r="B24" t="s">
        <v>1120</v>
      </c>
      <c r="C24">
        <v>1.65</v>
      </c>
    </row>
    <row r="25" spans="1:3" x14ac:dyDescent="0.25">
      <c r="A25">
        <v>24</v>
      </c>
      <c r="B25" t="s">
        <v>1121</v>
      </c>
      <c r="C25">
        <v>1.506</v>
      </c>
    </row>
    <row r="26" spans="1:3" x14ac:dyDescent="0.25">
      <c r="A26">
        <v>25</v>
      </c>
      <c r="B26" t="s">
        <v>1122</v>
      </c>
      <c r="C26">
        <v>1.393</v>
      </c>
    </row>
    <row r="27" spans="1:3" x14ac:dyDescent="0.25">
      <c r="A27">
        <v>26</v>
      </c>
      <c r="B27" t="s">
        <v>1123</v>
      </c>
      <c r="C27">
        <v>1.383</v>
      </c>
    </row>
    <row r="28" spans="1:3" x14ac:dyDescent="0.25">
      <c r="A28">
        <v>27</v>
      </c>
      <c r="B28" t="s">
        <v>1124</v>
      </c>
      <c r="C28">
        <v>1.38</v>
      </c>
    </row>
    <row r="29" spans="1:3" x14ac:dyDescent="0.25">
      <c r="A29">
        <v>28</v>
      </c>
      <c r="B29" t="s">
        <v>3989</v>
      </c>
      <c r="C29">
        <v>1.35</v>
      </c>
    </row>
    <row r="30" spans="1:3" x14ac:dyDescent="0.25">
      <c r="A30">
        <v>29</v>
      </c>
      <c r="B30" t="s">
        <v>1125</v>
      </c>
      <c r="C30">
        <v>1.232</v>
      </c>
    </row>
    <row r="31" spans="1:3" x14ac:dyDescent="0.25">
      <c r="A31">
        <v>30</v>
      </c>
      <c r="B31" t="s">
        <v>1126</v>
      </c>
      <c r="C31">
        <v>1.2170000000000001</v>
      </c>
    </row>
    <row r="32" spans="1:3" x14ac:dyDescent="0.25">
      <c r="A32">
        <v>31</v>
      </c>
      <c r="B32" t="s">
        <v>1127</v>
      </c>
      <c r="C32">
        <v>1.18</v>
      </c>
    </row>
    <row r="33" spans="1:3" x14ac:dyDescent="0.25">
      <c r="A33">
        <v>32</v>
      </c>
      <c r="B33" t="s">
        <v>1128</v>
      </c>
      <c r="C33">
        <v>1.159</v>
      </c>
    </row>
    <row r="34" spans="1:3" x14ac:dyDescent="0.25">
      <c r="A34">
        <v>33</v>
      </c>
      <c r="B34" t="s">
        <v>1129</v>
      </c>
      <c r="C34">
        <v>1.1459999999999999</v>
      </c>
    </row>
    <row r="35" spans="1:3" x14ac:dyDescent="0.25">
      <c r="A35">
        <v>34</v>
      </c>
      <c r="B35" t="s">
        <v>1130</v>
      </c>
      <c r="C35">
        <v>1.1419999999999999</v>
      </c>
    </row>
    <row r="36" spans="1:3" x14ac:dyDescent="0.25">
      <c r="A36">
        <v>35</v>
      </c>
      <c r="B36" t="s">
        <v>1131</v>
      </c>
      <c r="C36">
        <v>1.123</v>
      </c>
    </row>
    <row r="37" spans="1:3" x14ac:dyDescent="0.25">
      <c r="A37">
        <v>36</v>
      </c>
      <c r="B37" t="s">
        <v>1132</v>
      </c>
      <c r="C37">
        <v>1.091</v>
      </c>
    </row>
    <row r="38" spans="1:3" x14ac:dyDescent="0.25">
      <c r="A38">
        <v>37</v>
      </c>
      <c r="B38" t="s">
        <v>1133</v>
      </c>
      <c r="C38">
        <v>1.0649999999999999</v>
      </c>
    </row>
    <row r="39" spans="1:3" x14ac:dyDescent="0.25">
      <c r="A39">
        <v>38</v>
      </c>
      <c r="B39" t="s">
        <v>1134</v>
      </c>
      <c r="C39">
        <v>1.052</v>
      </c>
    </row>
    <row r="40" spans="1:3" x14ac:dyDescent="0.25">
      <c r="A40">
        <v>39</v>
      </c>
      <c r="B40" t="s">
        <v>1135</v>
      </c>
      <c r="C40">
        <v>1.0349999999999999</v>
      </c>
    </row>
    <row r="41" spans="1:3" x14ac:dyDescent="0.25">
      <c r="A41">
        <v>40</v>
      </c>
      <c r="B41" t="s">
        <v>1136</v>
      </c>
      <c r="C41">
        <v>1.02</v>
      </c>
    </row>
    <row r="42" spans="1:3" x14ac:dyDescent="0.25">
      <c r="A42">
        <v>41</v>
      </c>
      <c r="B42" t="s">
        <v>1137</v>
      </c>
      <c r="C42">
        <v>1.0049999999999999</v>
      </c>
    </row>
    <row r="43" spans="1:3" x14ac:dyDescent="0.25">
      <c r="A43">
        <v>42</v>
      </c>
      <c r="B43" t="s">
        <v>1138</v>
      </c>
      <c r="C43">
        <v>0.99199999999999999</v>
      </c>
    </row>
    <row r="44" spans="1:3" x14ac:dyDescent="0.25">
      <c r="A44">
        <v>43</v>
      </c>
      <c r="B44" t="s">
        <v>1139</v>
      </c>
      <c r="C44">
        <v>0.97099999999999997</v>
      </c>
    </row>
    <row r="45" spans="1:3" x14ac:dyDescent="0.25">
      <c r="A45">
        <v>44</v>
      </c>
      <c r="B45" t="s">
        <v>1140</v>
      </c>
      <c r="C45">
        <v>0.96399999999999997</v>
      </c>
    </row>
    <row r="46" spans="1:3" x14ac:dyDescent="0.25">
      <c r="A46">
        <v>45</v>
      </c>
      <c r="B46" t="s">
        <v>1141</v>
      </c>
      <c r="C46">
        <v>0.90500000000000003</v>
      </c>
    </row>
    <row r="47" spans="1:3" x14ac:dyDescent="0.25">
      <c r="A47">
        <v>46</v>
      </c>
      <c r="B47" t="s">
        <v>1142</v>
      </c>
      <c r="C47">
        <v>0.90300000000000002</v>
      </c>
    </row>
    <row r="48" spans="1:3" x14ac:dyDescent="0.25">
      <c r="A48">
        <v>47</v>
      </c>
      <c r="B48" t="s">
        <v>1143</v>
      </c>
      <c r="C48">
        <v>0.9</v>
      </c>
    </row>
    <row r="49" spans="1:3" x14ac:dyDescent="0.25">
      <c r="A49">
        <v>48</v>
      </c>
      <c r="B49" t="s">
        <v>1144</v>
      </c>
      <c r="C49">
        <v>0.876</v>
      </c>
    </row>
    <row r="50" spans="1:3" x14ac:dyDescent="0.25">
      <c r="A50">
        <v>49</v>
      </c>
      <c r="B50" t="s">
        <v>1145</v>
      </c>
      <c r="C50">
        <v>0.79900000000000004</v>
      </c>
    </row>
    <row r="51" spans="1:3" x14ac:dyDescent="0.25">
      <c r="A51">
        <v>50</v>
      </c>
      <c r="B51" t="s">
        <v>1146</v>
      </c>
      <c r="C51">
        <v>0.79800000000000004</v>
      </c>
    </row>
    <row r="52" spans="1:3" x14ac:dyDescent="0.25">
      <c r="A52">
        <v>51</v>
      </c>
      <c r="B52" t="s">
        <v>1147</v>
      </c>
      <c r="C52">
        <v>0.79400000000000004</v>
      </c>
    </row>
    <row r="53" spans="1:3" x14ac:dyDescent="0.25">
      <c r="A53">
        <v>52</v>
      </c>
      <c r="B53" t="s">
        <v>1148</v>
      </c>
      <c r="C53">
        <v>0.79300000000000004</v>
      </c>
    </row>
    <row r="54" spans="1:3" x14ac:dyDescent="0.25">
      <c r="A54">
        <v>53</v>
      </c>
      <c r="B54" t="s">
        <v>1149</v>
      </c>
      <c r="C54">
        <v>0.78100000000000003</v>
      </c>
    </row>
    <row r="55" spans="1:3" x14ac:dyDescent="0.25">
      <c r="A55">
        <v>54</v>
      </c>
      <c r="B55" t="s">
        <v>1150</v>
      </c>
      <c r="C55">
        <v>0.78100000000000003</v>
      </c>
    </row>
    <row r="56" spans="1:3" x14ac:dyDescent="0.25">
      <c r="A56">
        <v>55</v>
      </c>
      <c r="B56" t="s">
        <v>1151</v>
      </c>
      <c r="C56">
        <v>0.78</v>
      </c>
    </row>
    <row r="57" spans="1:3" x14ac:dyDescent="0.25">
      <c r="A57">
        <v>56</v>
      </c>
      <c r="B57" t="s">
        <v>1152</v>
      </c>
      <c r="C57">
        <v>0.77500000000000002</v>
      </c>
    </row>
    <row r="58" spans="1:3" x14ac:dyDescent="0.25">
      <c r="A58">
        <v>57</v>
      </c>
      <c r="B58" t="s">
        <v>1153</v>
      </c>
      <c r="C58">
        <v>0.76700000000000002</v>
      </c>
    </row>
    <row r="59" spans="1:3" x14ac:dyDescent="0.25">
      <c r="A59">
        <v>58</v>
      </c>
      <c r="B59" t="s">
        <v>1154</v>
      </c>
      <c r="C59">
        <v>0.72199999999999998</v>
      </c>
    </row>
    <row r="60" spans="1:3" x14ac:dyDescent="0.25">
      <c r="A60">
        <v>59</v>
      </c>
      <c r="B60" t="s">
        <v>1155</v>
      </c>
      <c r="C60">
        <v>0.70799999999999996</v>
      </c>
    </row>
    <row r="61" spans="1:3" x14ac:dyDescent="0.25">
      <c r="A61">
        <v>60</v>
      </c>
      <c r="B61" t="s">
        <v>1156</v>
      </c>
      <c r="C61">
        <v>0.68500000000000005</v>
      </c>
    </row>
    <row r="62" spans="1:3" x14ac:dyDescent="0.25">
      <c r="A62">
        <v>61</v>
      </c>
      <c r="B62" t="s">
        <v>1157</v>
      </c>
      <c r="C62">
        <v>0.66900000000000004</v>
      </c>
    </row>
    <row r="63" spans="1:3" x14ac:dyDescent="0.25">
      <c r="A63">
        <v>62</v>
      </c>
      <c r="B63" t="s">
        <v>1158</v>
      </c>
      <c r="C63">
        <v>0.66600000000000004</v>
      </c>
    </row>
    <row r="64" spans="1:3" x14ac:dyDescent="0.25">
      <c r="A64">
        <v>63</v>
      </c>
      <c r="B64" t="s">
        <v>1159</v>
      </c>
      <c r="C64">
        <v>0.65</v>
      </c>
    </row>
    <row r="65" spans="1:3" x14ac:dyDescent="0.25">
      <c r="A65">
        <v>64</v>
      </c>
      <c r="B65" t="s">
        <v>1160</v>
      </c>
      <c r="C65">
        <v>0.64100000000000001</v>
      </c>
    </row>
    <row r="66" spans="1:3" x14ac:dyDescent="0.25">
      <c r="A66">
        <v>65</v>
      </c>
      <c r="B66" t="s">
        <v>1161</v>
      </c>
      <c r="C66">
        <v>0.63</v>
      </c>
    </row>
    <row r="67" spans="1:3" x14ac:dyDescent="0.25">
      <c r="A67">
        <v>66</v>
      </c>
      <c r="B67" t="s">
        <v>1162</v>
      </c>
      <c r="C67">
        <v>0.625</v>
      </c>
    </row>
    <row r="68" spans="1:3" x14ac:dyDescent="0.25">
      <c r="A68">
        <v>67</v>
      </c>
      <c r="B68" t="s">
        <v>1163</v>
      </c>
      <c r="C68">
        <v>0.624</v>
      </c>
    </row>
    <row r="69" spans="1:3" x14ac:dyDescent="0.25">
      <c r="A69">
        <v>68</v>
      </c>
      <c r="B69" t="s">
        <v>1164</v>
      </c>
      <c r="C69">
        <v>0.61399999999999999</v>
      </c>
    </row>
    <row r="70" spans="1:3" x14ac:dyDescent="0.25">
      <c r="A70">
        <v>69</v>
      </c>
      <c r="B70" t="s">
        <v>1165</v>
      </c>
      <c r="C70">
        <v>0.61399999999999999</v>
      </c>
    </row>
    <row r="71" spans="1:3" x14ac:dyDescent="0.25">
      <c r="A71">
        <v>70</v>
      </c>
      <c r="B71" t="s">
        <v>1166</v>
      </c>
      <c r="C71">
        <v>0.60399999999999998</v>
      </c>
    </row>
    <row r="72" spans="1:3" x14ac:dyDescent="0.25">
      <c r="A72">
        <v>71</v>
      </c>
      <c r="B72" t="s">
        <v>1167</v>
      </c>
      <c r="C72">
        <v>0.60199999999999998</v>
      </c>
    </row>
    <row r="73" spans="1:3" x14ac:dyDescent="0.25">
      <c r="A73">
        <v>72</v>
      </c>
      <c r="B73" t="s">
        <v>1168</v>
      </c>
      <c r="C73">
        <v>0.60099999999999998</v>
      </c>
    </row>
    <row r="74" spans="1:3" x14ac:dyDescent="0.25">
      <c r="A74">
        <v>73</v>
      </c>
      <c r="B74" t="s">
        <v>1169</v>
      </c>
      <c r="C74">
        <v>0.6</v>
      </c>
    </row>
    <row r="75" spans="1:3" x14ac:dyDescent="0.25">
      <c r="A75">
        <v>74</v>
      </c>
      <c r="B75" t="s">
        <v>1170</v>
      </c>
      <c r="C75">
        <v>0.59599999999999997</v>
      </c>
    </row>
    <row r="76" spans="1:3" x14ac:dyDescent="0.25">
      <c r="A76">
        <v>75</v>
      </c>
      <c r="B76" t="s">
        <v>1171</v>
      </c>
      <c r="C76">
        <v>0.59</v>
      </c>
    </row>
    <row r="77" spans="1:3" x14ac:dyDescent="0.25">
      <c r="A77">
        <v>76</v>
      </c>
      <c r="B77" t="s">
        <v>1172</v>
      </c>
      <c r="C77">
        <v>0.58699999999999997</v>
      </c>
    </row>
    <row r="78" spans="1:3" x14ac:dyDescent="0.25">
      <c r="A78">
        <v>77</v>
      </c>
      <c r="B78" t="s">
        <v>1173</v>
      </c>
      <c r="C78">
        <v>0.56599999999999995</v>
      </c>
    </row>
    <row r="79" spans="1:3" x14ac:dyDescent="0.25">
      <c r="A79">
        <v>78</v>
      </c>
      <c r="B79" t="s">
        <v>1174</v>
      </c>
      <c r="C79">
        <v>0.55300000000000005</v>
      </c>
    </row>
    <row r="80" spans="1:3" x14ac:dyDescent="0.25">
      <c r="A80">
        <v>79</v>
      </c>
      <c r="B80" t="s">
        <v>1175</v>
      </c>
      <c r="C80">
        <v>0.54400000000000004</v>
      </c>
    </row>
    <row r="81" spans="1:3" x14ac:dyDescent="0.25">
      <c r="A81">
        <v>80</v>
      </c>
      <c r="B81" t="s">
        <v>1176</v>
      </c>
      <c r="C81">
        <v>0.52900000000000003</v>
      </c>
    </row>
    <row r="82" spans="1:3" x14ac:dyDescent="0.25">
      <c r="A82">
        <v>81</v>
      </c>
      <c r="B82" t="s">
        <v>1177</v>
      </c>
      <c r="C82">
        <v>0.52800000000000002</v>
      </c>
    </row>
    <row r="83" spans="1:3" x14ac:dyDescent="0.25">
      <c r="A83">
        <v>82</v>
      </c>
      <c r="B83" t="s">
        <v>1178</v>
      </c>
      <c r="C83">
        <v>0.50800000000000001</v>
      </c>
    </row>
    <row r="84" spans="1:3" x14ac:dyDescent="0.25">
      <c r="A84">
        <v>83</v>
      </c>
      <c r="B84" t="s">
        <v>1179</v>
      </c>
      <c r="C84">
        <v>0.5</v>
      </c>
    </row>
    <row r="85" spans="1:3" x14ac:dyDescent="0.25">
      <c r="A85">
        <v>84</v>
      </c>
      <c r="B85" t="s">
        <v>1180</v>
      </c>
      <c r="C85">
        <v>0.497</v>
      </c>
    </row>
    <row r="86" spans="1:3" x14ac:dyDescent="0.25">
      <c r="A86">
        <v>85</v>
      </c>
      <c r="B86" t="s">
        <v>1181</v>
      </c>
      <c r="C86">
        <v>0.496</v>
      </c>
    </row>
    <row r="87" spans="1:3" x14ac:dyDescent="0.25">
      <c r="A87">
        <v>86</v>
      </c>
      <c r="B87" t="s">
        <v>1182</v>
      </c>
      <c r="C87">
        <v>0.47699999999999998</v>
      </c>
    </row>
    <row r="88" spans="1:3" x14ac:dyDescent="0.25">
      <c r="A88">
        <v>87</v>
      </c>
      <c r="B88" t="s">
        <v>1183</v>
      </c>
      <c r="C88">
        <v>0.47099999999999997</v>
      </c>
    </row>
    <row r="89" spans="1:3" x14ac:dyDescent="0.25">
      <c r="A89">
        <v>88</v>
      </c>
      <c r="B89" t="s">
        <v>1184</v>
      </c>
      <c r="C89">
        <v>0.46899999999999997</v>
      </c>
    </row>
    <row r="90" spans="1:3" x14ac:dyDescent="0.25">
      <c r="A90">
        <v>89</v>
      </c>
      <c r="B90" t="s">
        <v>1185</v>
      </c>
      <c r="C90">
        <v>0.46700000000000003</v>
      </c>
    </row>
    <row r="91" spans="1:3" x14ac:dyDescent="0.25">
      <c r="A91">
        <v>90</v>
      </c>
      <c r="B91" t="s">
        <v>1186</v>
      </c>
      <c r="C91">
        <v>0.46400000000000002</v>
      </c>
    </row>
    <row r="92" spans="1:3" x14ac:dyDescent="0.25">
      <c r="A92">
        <v>91</v>
      </c>
      <c r="B92" t="s">
        <v>1187</v>
      </c>
      <c r="C92">
        <v>0.45200000000000001</v>
      </c>
    </row>
    <row r="93" spans="1:3" x14ac:dyDescent="0.25">
      <c r="A93">
        <v>92</v>
      </c>
      <c r="B93" t="s">
        <v>1188</v>
      </c>
      <c r="C93">
        <v>0.45200000000000001</v>
      </c>
    </row>
    <row r="94" spans="1:3" x14ac:dyDescent="0.25">
      <c r="A94">
        <v>93</v>
      </c>
      <c r="B94" t="s">
        <v>1189</v>
      </c>
      <c r="C94">
        <v>0.44900000000000001</v>
      </c>
    </row>
    <row r="95" spans="1:3" x14ac:dyDescent="0.25">
      <c r="A95">
        <v>94</v>
      </c>
      <c r="B95" t="s">
        <v>1190</v>
      </c>
      <c r="C95">
        <v>0.44800000000000001</v>
      </c>
    </row>
    <row r="96" spans="1:3" x14ac:dyDescent="0.25">
      <c r="A96">
        <v>95</v>
      </c>
      <c r="B96" t="s">
        <v>1191</v>
      </c>
      <c r="C96">
        <v>0.442</v>
      </c>
    </row>
    <row r="97" spans="1:3" x14ac:dyDescent="0.25">
      <c r="A97">
        <v>96</v>
      </c>
      <c r="B97" t="s">
        <v>1192</v>
      </c>
      <c r="C97">
        <v>0.437</v>
      </c>
    </row>
    <row r="98" spans="1:3" x14ac:dyDescent="0.25">
      <c r="A98">
        <v>97</v>
      </c>
      <c r="B98" t="s">
        <v>1193</v>
      </c>
      <c r="C98">
        <v>0.435</v>
      </c>
    </row>
    <row r="99" spans="1:3" x14ac:dyDescent="0.25">
      <c r="A99">
        <v>98</v>
      </c>
      <c r="B99" t="s">
        <v>1194</v>
      </c>
      <c r="C99">
        <v>0.432</v>
      </c>
    </row>
    <row r="100" spans="1:3" x14ac:dyDescent="0.25">
      <c r="A100">
        <v>99</v>
      </c>
      <c r="B100" t="s">
        <v>1195</v>
      </c>
      <c r="C100">
        <v>0.42199999999999999</v>
      </c>
    </row>
    <row r="101" spans="1:3" x14ac:dyDescent="0.25">
      <c r="A101">
        <v>100</v>
      </c>
      <c r="B101" t="s">
        <v>1196</v>
      </c>
      <c r="C101">
        <v>0.42199999999999999</v>
      </c>
    </row>
    <row r="102" spans="1:3" x14ac:dyDescent="0.25">
      <c r="A102">
        <v>101</v>
      </c>
      <c r="B102" t="s">
        <v>1197</v>
      </c>
      <c r="C102">
        <v>0.41899999999999998</v>
      </c>
    </row>
    <row r="103" spans="1:3" x14ac:dyDescent="0.25">
      <c r="A103">
        <v>102</v>
      </c>
      <c r="B103" t="s">
        <v>1198</v>
      </c>
      <c r="C103">
        <v>0.41699999999999998</v>
      </c>
    </row>
    <row r="104" spans="1:3" x14ac:dyDescent="0.25">
      <c r="A104">
        <v>103</v>
      </c>
      <c r="B104" t="s">
        <v>1199</v>
      </c>
      <c r="C104">
        <v>0.40500000000000003</v>
      </c>
    </row>
    <row r="105" spans="1:3" x14ac:dyDescent="0.25">
      <c r="A105">
        <v>104</v>
      </c>
      <c r="B105" t="s">
        <v>1200</v>
      </c>
      <c r="C105">
        <v>0.40400000000000003</v>
      </c>
    </row>
    <row r="106" spans="1:3" x14ac:dyDescent="0.25">
      <c r="A106">
        <v>105</v>
      </c>
      <c r="B106" t="s">
        <v>1201</v>
      </c>
      <c r="C106">
        <v>0.40100000000000002</v>
      </c>
    </row>
    <row r="107" spans="1:3" x14ac:dyDescent="0.25">
      <c r="A107">
        <v>106</v>
      </c>
      <c r="B107" t="s">
        <v>1202</v>
      </c>
      <c r="C107">
        <v>0.39800000000000002</v>
      </c>
    </row>
    <row r="108" spans="1:3" x14ac:dyDescent="0.25">
      <c r="A108">
        <v>107</v>
      </c>
      <c r="B108" t="s">
        <v>1203</v>
      </c>
      <c r="C108">
        <v>0.39500000000000002</v>
      </c>
    </row>
    <row r="109" spans="1:3" x14ac:dyDescent="0.25">
      <c r="A109">
        <v>108</v>
      </c>
      <c r="B109" t="s">
        <v>1204</v>
      </c>
      <c r="C109">
        <v>0.39200000000000002</v>
      </c>
    </row>
    <row r="110" spans="1:3" x14ac:dyDescent="0.25">
      <c r="A110">
        <v>109</v>
      </c>
      <c r="B110" t="s">
        <v>1205</v>
      </c>
      <c r="C110">
        <v>0.375</v>
      </c>
    </row>
    <row r="111" spans="1:3" x14ac:dyDescent="0.25">
      <c r="A111">
        <v>110</v>
      </c>
      <c r="B111" t="s">
        <v>1206</v>
      </c>
      <c r="C111">
        <v>0.375</v>
      </c>
    </row>
    <row r="112" spans="1:3" x14ac:dyDescent="0.25">
      <c r="A112">
        <v>111</v>
      </c>
      <c r="B112" t="s">
        <v>1207</v>
      </c>
      <c r="C112">
        <v>0.372</v>
      </c>
    </row>
    <row r="113" spans="1:3" x14ac:dyDescent="0.25">
      <c r="A113">
        <v>112</v>
      </c>
      <c r="B113" t="s">
        <v>1208</v>
      </c>
      <c r="C113">
        <v>0.371</v>
      </c>
    </row>
    <row r="114" spans="1:3" x14ac:dyDescent="0.25">
      <c r="A114">
        <v>113</v>
      </c>
      <c r="B114" t="s">
        <v>1209</v>
      </c>
      <c r="C114">
        <v>0.371</v>
      </c>
    </row>
    <row r="115" spans="1:3" x14ac:dyDescent="0.25">
      <c r="A115">
        <v>114</v>
      </c>
      <c r="B115" t="s">
        <v>1210</v>
      </c>
      <c r="C115">
        <v>0.36199999999999999</v>
      </c>
    </row>
    <row r="116" spans="1:3" x14ac:dyDescent="0.25">
      <c r="A116">
        <v>115</v>
      </c>
      <c r="B116" t="s">
        <v>1211</v>
      </c>
      <c r="C116">
        <v>0.35899999999999999</v>
      </c>
    </row>
    <row r="117" spans="1:3" x14ac:dyDescent="0.25">
      <c r="A117">
        <v>116</v>
      </c>
      <c r="B117" t="s">
        <v>1212</v>
      </c>
      <c r="C117">
        <v>0.35799999999999998</v>
      </c>
    </row>
    <row r="118" spans="1:3" x14ac:dyDescent="0.25">
      <c r="A118">
        <v>117</v>
      </c>
      <c r="B118" t="s">
        <v>1213</v>
      </c>
      <c r="C118">
        <v>0.35499999999999998</v>
      </c>
    </row>
    <row r="119" spans="1:3" x14ac:dyDescent="0.25">
      <c r="A119">
        <v>118</v>
      </c>
      <c r="B119" t="s">
        <v>1214</v>
      </c>
      <c r="C119">
        <v>0.34599999999999997</v>
      </c>
    </row>
    <row r="120" spans="1:3" x14ac:dyDescent="0.25">
      <c r="A120">
        <v>119</v>
      </c>
      <c r="B120" t="s">
        <v>1215</v>
      </c>
      <c r="C120">
        <v>0.34599999999999997</v>
      </c>
    </row>
    <row r="121" spans="1:3" x14ac:dyDescent="0.25">
      <c r="A121">
        <v>120</v>
      </c>
      <c r="B121" t="s">
        <v>1216</v>
      </c>
      <c r="C121">
        <v>0.34300000000000003</v>
      </c>
    </row>
    <row r="122" spans="1:3" x14ac:dyDescent="0.25">
      <c r="A122">
        <v>121</v>
      </c>
      <c r="B122" t="s">
        <v>1217</v>
      </c>
      <c r="C122">
        <v>0.34100000000000003</v>
      </c>
    </row>
    <row r="123" spans="1:3" x14ac:dyDescent="0.25">
      <c r="A123">
        <v>122</v>
      </c>
      <c r="B123" t="s">
        <v>1218</v>
      </c>
      <c r="C123">
        <v>0.33900000000000002</v>
      </c>
    </row>
    <row r="124" spans="1:3" x14ac:dyDescent="0.25">
      <c r="A124">
        <v>123</v>
      </c>
      <c r="B124" t="s">
        <v>1219</v>
      </c>
      <c r="C124">
        <v>0.33600000000000002</v>
      </c>
    </row>
    <row r="125" spans="1:3" x14ac:dyDescent="0.25">
      <c r="A125">
        <v>124</v>
      </c>
      <c r="B125" t="s">
        <v>1220</v>
      </c>
      <c r="C125">
        <v>0.33600000000000002</v>
      </c>
    </row>
    <row r="126" spans="1:3" x14ac:dyDescent="0.25">
      <c r="A126">
        <v>125</v>
      </c>
      <c r="B126" t="s">
        <v>1221</v>
      </c>
      <c r="C126">
        <v>0.33500000000000002</v>
      </c>
    </row>
    <row r="127" spans="1:3" x14ac:dyDescent="0.25">
      <c r="A127">
        <v>126</v>
      </c>
      <c r="B127" t="s">
        <v>1222</v>
      </c>
      <c r="C127">
        <v>0.33400000000000002</v>
      </c>
    </row>
    <row r="128" spans="1:3" x14ac:dyDescent="0.25">
      <c r="A128">
        <v>127</v>
      </c>
      <c r="B128" t="s">
        <v>1223</v>
      </c>
      <c r="C128">
        <v>0.33200000000000002</v>
      </c>
    </row>
    <row r="129" spans="1:3" x14ac:dyDescent="0.25">
      <c r="A129">
        <v>128</v>
      </c>
      <c r="B129" t="s">
        <v>1224</v>
      </c>
      <c r="C129">
        <v>0.32800000000000001</v>
      </c>
    </row>
    <row r="130" spans="1:3" x14ac:dyDescent="0.25">
      <c r="A130">
        <v>129</v>
      </c>
      <c r="B130" t="s">
        <v>1225</v>
      </c>
      <c r="C130">
        <v>0.32600000000000001</v>
      </c>
    </row>
    <row r="131" spans="1:3" x14ac:dyDescent="0.25">
      <c r="A131">
        <v>130</v>
      </c>
      <c r="B131" t="s">
        <v>1226</v>
      </c>
      <c r="C131">
        <v>0.32300000000000001</v>
      </c>
    </row>
    <row r="132" spans="1:3" x14ac:dyDescent="0.25">
      <c r="A132">
        <v>131</v>
      </c>
      <c r="B132" t="s">
        <v>1227</v>
      </c>
      <c r="C132">
        <v>0.317</v>
      </c>
    </row>
    <row r="133" spans="1:3" x14ac:dyDescent="0.25">
      <c r="A133">
        <v>132</v>
      </c>
      <c r="B133" t="s">
        <v>1228</v>
      </c>
      <c r="C133">
        <v>0.316</v>
      </c>
    </row>
    <row r="134" spans="1:3" x14ac:dyDescent="0.25">
      <c r="A134">
        <v>133</v>
      </c>
      <c r="B134" t="s">
        <v>1229</v>
      </c>
      <c r="C134">
        <v>0.311</v>
      </c>
    </row>
    <row r="135" spans="1:3" x14ac:dyDescent="0.25">
      <c r="A135">
        <v>134</v>
      </c>
      <c r="B135" t="s">
        <v>1230</v>
      </c>
      <c r="C135">
        <v>0.30599999999999999</v>
      </c>
    </row>
    <row r="136" spans="1:3" x14ac:dyDescent="0.25">
      <c r="A136">
        <v>135</v>
      </c>
      <c r="B136" t="s">
        <v>1231</v>
      </c>
      <c r="C136">
        <v>0.30599999999999999</v>
      </c>
    </row>
    <row r="137" spans="1:3" x14ac:dyDescent="0.25">
      <c r="A137">
        <v>136</v>
      </c>
      <c r="B137" t="s">
        <v>1232</v>
      </c>
      <c r="C137">
        <v>0.30399999999999999</v>
      </c>
    </row>
    <row r="138" spans="1:3" x14ac:dyDescent="0.25">
      <c r="A138">
        <v>137</v>
      </c>
      <c r="B138" t="s">
        <v>1233</v>
      </c>
      <c r="C138">
        <v>0.30299999999999999</v>
      </c>
    </row>
    <row r="139" spans="1:3" x14ac:dyDescent="0.25">
      <c r="A139">
        <v>138</v>
      </c>
      <c r="B139" t="s">
        <v>1234</v>
      </c>
      <c r="C139">
        <v>0.30199999999999999</v>
      </c>
    </row>
    <row r="140" spans="1:3" x14ac:dyDescent="0.25">
      <c r="A140">
        <v>139</v>
      </c>
      <c r="B140" t="s">
        <v>1235</v>
      </c>
      <c r="C140">
        <v>0.29899999999999999</v>
      </c>
    </row>
    <row r="141" spans="1:3" x14ac:dyDescent="0.25">
      <c r="A141">
        <v>140</v>
      </c>
      <c r="B141" t="s">
        <v>1236</v>
      </c>
      <c r="C141">
        <v>0.29799999999999999</v>
      </c>
    </row>
    <row r="142" spans="1:3" x14ac:dyDescent="0.25">
      <c r="A142">
        <v>141</v>
      </c>
      <c r="B142" t="s">
        <v>1237</v>
      </c>
      <c r="C142">
        <v>0.29099999999999998</v>
      </c>
    </row>
    <row r="143" spans="1:3" x14ac:dyDescent="0.25">
      <c r="A143">
        <v>142</v>
      </c>
      <c r="B143" t="s">
        <v>1238</v>
      </c>
      <c r="C143">
        <v>0.28999999999999998</v>
      </c>
    </row>
    <row r="144" spans="1:3" x14ac:dyDescent="0.25">
      <c r="A144">
        <v>143</v>
      </c>
      <c r="B144" t="s">
        <v>1239</v>
      </c>
      <c r="C144">
        <v>0.28699999999999998</v>
      </c>
    </row>
    <row r="145" spans="1:3" x14ac:dyDescent="0.25">
      <c r="A145">
        <v>144</v>
      </c>
      <c r="B145" t="s">
        <v>1240</v>
      </c>
      <c r="C145">
        <v>0.28699999999999998</v>
      </c>
    </row>
    <row r="146" spans="1:3" x14ac:dyDescent="0.25">
      <c r="A146">
        <v>145</v>
      </c>
      <c r="B146" t="s">
        <v>1241</v>
      </c>
      <c r="C146">
        <v>0.28599999999999998</v>
      </c>
    </row>
    <row r="147" spans="1:3" x14ac:dyDescent="0.25">
      <c r="A147">
        <v>146</v>
      </c>
      <c r="B147" t="s">
        <v>1242</v>
      </c>
      <c r="C147">
        <v>0.28399999999999997</v>
      </c>
    </row>
    <row r="148" spans="1:3" x14ac:dyDescent="0.25">
      <c r="A148">
        <v>147</v>
      </c>
      <c r="B148" t="s">
        <v>1243</v>
      </c>
      <c r="C148">
        <v>0.28299999999999997</v>
      </c>
    </row>
    <row r="149" spans="1:3" x14ac:dyDescent="0.25">
      <c r="A149">
        <v>148</v>
      </c>
      <c r="B149" t="s">
        <v>1244</v>
      </c>
      <c r="C149">
        <v>0.28000000000000003</v>
      </c>
    </row>
    <row r="150" spans="1:3" x14ac:dyDescent="0.25">
      <c r="A150">
        <v>149</v>
      </c>
      <c r="B150" t="s">
        <v>1245</v>
      </c>
      <c r="C150">
        <v>0.27700000000000002</v>
      </c>
    </row>
    <row r="151" spans="1:3" x14ac:dyDescent="0.25">
      <c r="A151">
        <v>150</v>
      </c>
      <c r="B151" t="s">
        <v>1246</v>
      </c>
      <c r="C151">
        <v>0.27200000000000002</v>
      </c>
    </row>
    <row r="152" spans="1:3" x14ac:dyDescent="0.25">
      <c r="A152">
        <v>151</v>
      </c>
      <c r="B152" t="s">
        <v>1247</v>
      </c>
      <c r="C152">
        <v>0.27</v>
      </c>
    </row>
    <row r="153" spans="1:3" x14ac:dyDescent="0.25">
      <c r="A153">
        <v>152</v>
      </c>
      <c r="B153" t="s">
        <v>1248</v>
      </c>
      <c r="C153">
        <v>0.27</v>
      </c>
    </row>
    <row r="154" spans="1:3" x14ac:dyDescent="0.25">
      <c r="A154">
        <v>153</v>
      </c>
      <c r="B154" t="s">
        <v>1249</v>
      </c>
      <c r="C154">
        <v>0.26400000000000001</v>
      </c>
    </row>
    <row r="155" spans="1:3" x14ac:dyDescent="0.25">
      <c r="A155">
        <v>154</v>
      </c>
      <c r="B155" t="s">
        <v>1250</v>
      </c>
      <c r="C155">
        <v>0.26300000000000001</v>
      </c>
    </row>
    <row r="156" spans="1:3" x14ac:dyDescent="0.25">
      <c r="A156">
        <v>155</v>
      </c>
      <c r="B156" t="s">
        <v>1251</v>
      </c>
      <c r="C156">
        <v>0.26</v>
      </c>
    </row>
    <row r="157" spans="1:3" x14ac:dyDescent="0.25">
      <c r="A157">
        <v>156</v>
      </c>
      <c r="B157" t="s">
        <v>1252</v>
      </c>
      <c r="C157">
        <v>0.25600000000000001</v>
      </c>
    </row>
    <row r="158" spans="1:3" x14ac:dyDescent="0.25">
      <c r="A158">
        <v>157</v>
      </c>
      <c r="B158" t="s">
        <v>1253</v>
      </c>
      <c r="C158">
        <v>0.25600000000000001</v>
      </c>
    </row>
    <row r="159" spans="1:3" x14ac:dyDescent="0.25">
      <c r="A159">
        <v>158</v>
      </c>
      <c r="B159" t="s">
        <v>1254</v>
      </c>
      <c r="C159">
        <v>0.255</v>
      </c>
    </row>
    <row r="160" spans="1:3" x14ac:dyDescent="0.25">
      <c r="A160">
        <v>159</v>
      </c>
      <c r="B160" t="s">
        <v>1255</v>
      </c>
      <c r="C160">
        <v>0.255</v>
      </c>
    </row>
    <row r="161" spans="1:3" x14ac:dyDescent="0.25">
      <c r="A161">
        <v>160</v>
      </c>
      <c r="B161" t="s">
        <v>1256</v>
      </c>
      <c r="C161">
        <v>0.254</v>
      </c>
    </row>
    <row r="162" spans="1:3" x14ac:dyDescent="0.25">
      <c r="A162">
        <v>161</v>
      </c>
      <c r="B162" t="s">
        <v>1257</v>
      </c>
      <c r="C162">
        <v>0.251</v>
      </c>
    </row>
    <row r="163" spans="1:3" x14ac:dyDescent="0.25">
      <c r="A163">
        <v>162</v>
      </c>
      <c r="B163" t="s">
        <v>1258</v>
      </c>
      <c r="C163">
        <v>0.251</v>
      </c>
    </row>
    <row r="164" spans="1:3" x14ac:dyDescent="0.25">
      <c r="A164">
        <v>163</v>
      </c>
      <c r="B164" t="s">
        <v>1259</v>
      </c>
      <c r="C164">
        <v>0.25</v>
      </c>
    </row>
    <row r="165" spans="1:3" x14ac:dyDescent="0.25">
      <c r="A165">
        <v>164</v>
      </c>
      <c r="B165" t="s">
        <v>1260</v>
      </c>
      <c r="C165">
        <v>0.249</v>
      </c>
    </row>
    <row r="166" spans="1:3" x14ac:dyDescent="0.25">
      <c r="A166">
        <v>165</v>
      </c>
      <c r="B166" t="s">
        <v>1261</v>
      </c>
      <c r="C166">
        <v>0.246</v>
      </c>
    </row>
    <row r="167" spans="1:3" x14ac:dyDescent="0.25">
      <c r="A167">
        <v>166</v>
      </c>
      <c r="B167" t="s">
        <v>1262</v>
      </c>
      <c r="C167">
        <v>0.245</v>
      </c>
    </row>
    <row r="168" spans="1:3" x14ac:dyDescent="0.25">
      <c r="A168">
        <v>167</v>
      </c>
      <c r="B168" t="s">
        <v>1263</v>
      </c>
      <c r="C168">
        <v>0.24399999999999999</v>
      </c>
    </row>
    <row r="169" spans="1:3" x14ac:dyDescent="0.25">
      <c r="A169">
        <v>168</v>
      </c>
      <c r="B169" t="s">
        <v>1264</v>
      </c>
      <c r="C169">
        <v>0.24199999999999999</v>
      </c>
    </row>
    <row r="170" spans="1:3" x14ac:dyDescent="0.25">
      <c r="A170">
        <v>169</v>
      </c>
      <c r="B170" t="s">
        <v>1265</v>
      </c>
      <c r="C170">
        <v>0.24099999999999999</v>
      </c>
    </row>
    <row r="171" spans="1:3" x14ac:dyDescent="0.25">
      <c r="A171">
        <v>170</v>
      </c>
      <c r="B171" t="s">
        <v>1266</v>
      </c>
      <c r="C171">
        <v>0.24</v>
      </c>
    </row>
    <row r="172" spans="1:3" x14ac:dyDescent="0.25">
      <c r="A172">
        <v>171</v>
      </c>
      <c r="B172" t="s">
        <v>1267</v>
      </c>
      <c r="C172">
        <v>0.23899999999999999</v>
      </c>
    </row>
    <row r="173" spans="1:3" x14ac:dyDescent="0.25">
      <c r="A173">
        <v>172</v>
      </c>
      <c r="B173" t="s">
        <v>1268</v>
      </c>
      <c r="C173">
        <v>0.23899999999999999</v>
      </c>
    </row>
    <row r="174" spans="1:3" x14ac:dyDescent="0.25">
      <c r="A174">
        <v>173</v>
      </c>
      <c r="B174" t="s">
        <v>1269</v>
      </c>
      <c r="C174">
        <v>0.23499999999999999</v>
      </c>
    </row>
    <row r="175" spans="1:3" x14ac:dyDescent="0.25">
      <c r="A175">
        <v>174</v>
      </c>
      <c r="B175" t="s">
        <v>1270</v>
      </c>
      <c r="C175">
        <v>0.23499999999999999</v>
      </c>
    </row>
    <row r="176" spans="1:3" x14ac:dyDescent="0.25">
      <c r="A176">
        <v>175</v>
      </c>
      <c r="B176" t="s">
        <v>1271</v>
      </c>
      <c r="C176">
        <v>0.23</v>
      </c>
    </row>
    <row r="177" spans="1:3" x14ac:dyDescent="0.25">
      <c r="A177">
        <v>176</v>
      </c>
      <c r="B177" t="s">
        <v>1272</v>
      </c>
      <c r="C177">
        <v>0.22700000000000001</v>
      </c>
    </row>
    <row r="178" spans="1:3" x14ac:dyDescent="0.25">
      <c r="A178">
        <v>177</v>
      </c>
      <c r="B178" t="s">
        <v>1273</v>
      </c>
      <c r="C178">
        <v>0.22700000000000001</v>
      </c>
    </row>
    <row r="179" spans="1:3" x14ac:dyDescent="0.25">
      <c r="A179">
        <v>178</v>
      </c>
      <c r="B179" t="s">
        <v>1274</v>
      </c>
      <c r="C179">
        <v>0.224</v>
      </c>
    </row>
    <row r="180" spans="1:3" x14ac:dyDescent="0.25">
      <c r="A180">
        <v>179</v>
      </c>
      <c r="B180" t="s">
        <v>1275</v>
      </c>
      <c r="C180">
        <v>0.222</v>
      </c>
    </row>
    <row r="181" spans="1:3" x14ac:dyDescent="0.25">
      <c r="A181">
        <v>180</v>
      </c>
      <c r="B181" t="s">
        <v>1276</v>
      </c>
      <c r="C181">
        <v>0.222</v>
      </c>
    </row>
    <row r="182" spans="1:3" x14ac:dyDescent="0.25">
      <c r="A182">
        <v>181</v>
      </c>
      <c r="B182" t="s">
        <v>1277</v>
      </c>
      <c r="C182">
        <v>0.221</v>
      </c>
    </row>
    <row r="183" spans="1:3" x14ac:dyDescent="0.25">
      <c r="A183">
        <v>182</v>
      </c>
      <c r="B183" t="s">
        <v>1278</v>
      </c>
      <c r="C183">
        <v>0.219</v>
      </c>
    </row>
    <row r="184" spans="1:3" x14ac:dyDescent="0.25">
      <c r="A184">
        <v>183</v>
      </c>
      <c r="B184" t="s">
        <v>1279</v>
      </c>
      <c r="C184">
        <v>0.217</v>
      </c>
    </row>
    <row r="185" spans="1:3" x14ac:dyDescent="0.25">
      <c r="A185">
        <v>184</v>
      </c>
      <c r="B185" t="s">
        <v>1280</v>
      </c>
      <c r="C185">
        <v>0.215</v>
      </c>
    </row>
    <row r="186" spans="1:3" x14ac:dyDescent="0.25">
      <c r="A186">
        <v>185</v>
      </c>
      <c r="B186" t="s">
        <v>1281</v>
      </c>
      <c r="C186">
        <v>0.215</v>
      </c>
    </row>
    <row r="187" spans="1:3" x14ac:dyDescent="0.25">
      <c r="A187">
        <v>186</v>
      </c>
      <c r="B187" t="s">
        <v>1282</v>
      </c>
      <c r="C187">
        <v>0.215</v>
      </c>
    </row>
    <row r="188" spans="1:3" x14ac:dyDescent="0.25">
      <c r="A188">
        <v>187</v>
      </c>
      <c r="B188" t="s">
        <v>1283</v>
      </c>
      <c r="C188">
        <v>0.214</v>
      </c>
    </row>
    <row r="189" spans="1:3" x14ac:dyDescent="0.25">
      <c r="A189">
        <v>188</v>
      </c>
      <c r="B189" t="s">
        <v>1284</v>
      </c>
      <c r="C189">
        <v>0.21299999999999999</v>
      </c>
    </row>
    <row r="190" spans="1:3" x14ac:dyDescent="0.25">
      <c r="A190">
        <v>189</v>
      </c>
      <c r="B190" t="s">
        <v>1285</v>
      </c>
      <c r="C190">
        <v>0.21199999999999999</v>
      </c>
    </row>
    <row r="191" spans="1:3" x14ac:dyDescent="0.25">
      <c r="A191">
        <v>190</v>
      </c>
      <c r="B191" t="s">
        <v>1286</v>
      </c>
      <c r="C191">
        <v>0.21199999999999999</v>
      </c>
    </row>
    <row r="192" spans="1:3" x14ac:dyDescent="0.25">
      <c r="A192">
        <v>191</v>
      </c>
      <c r="B192" t="s">
        <v>1287</v>
      </c>
      <c r="C192">
        <v>0.21</v>
      </c>
    </row>
    <row r="193" spans="1:3" x14ac:dyDescent="0.25">
      <c r="A193">
        <v>192</v>
      </c>
      <c r="B193" t="s">
        <v>1288</v>
      </c>
      <c r="C193">
        <v>0.20899999999999999</v>
      </c>
    </row>
    <row r="194" spans="1:3" x14ac:dyDescent="0.25">
      <c r="A194">
        <v>193</v>
      </c>
      <c r="B194" t="s">
        <v>1289</v>
      </c>
      <c r="C194">
        <v>0.20799999999999999</v>
      </c>
    </row>
    <row r="195" spans="1:3" x14ac:dyDescent="0.25">
      <c r="A195">
        <v>194</v>
      </c>
      <c r="B195" t="s">
        <v>1290</v>
      </c>
      <c r="C195">
        <v>0.20799999999999999</v>
      </c>
    </row>
    <row r="196" spans="1:3" x14ac:dyDescent="0.25">
      <c r="A196">
        <v>195</v>
      </c>
      <c r="B196" t="s">
        <v>1291</v>
      </c>
      <c r="C196">
        <v>0.20599999999999999</v>
      </c>
    </row>
    <row r="197" spans="1:3" x14ac:dyDescent="0.25">
      <c r="A197">
        <v>196</v>
      </c>
      <c r="B197" t="s">
        <v>1292</v>
      </c>
      <c r="C197">
        <v>0.20599999999999999</v>
      </c>
    </row>
    <row r="198" spans="1:3" x14ac:dyDescent="0.25">
      <c r="A198">
        <v>197</v>
      </c>
      <c r="B198" t="s">
        <v>1293</v>
      </c>
      <c r="C198">
        <v>0.20399999999999999</v>
      </c>
    </row>
    <row r="199" spans="1:3" x14ac:dyDescent="0.25">
      <c r="A199">
        <v>198</v>
      </c>
      <c r="B199" t="s">
        <v>1294</v>
      </c>
      <c r="C199">
        <v>0.20200000000000001</v>
      </c>
    </row>
    <row r="200" spans="1:3" x14ac:dyDescent="0.25">
      <c r="A200">
        <v>199</v>
      </c>
      <c r="B200" t="s">
        <v>1295</v>
      </c>
      <c r="C200">
        <v>0.20200000000000001</v>
      </c>
    </row>
    <row r="201" spans="1:3" x14ac:dyDescent="0.25">
      <c r="A201">
        <v>200</v>
      </c>
      <c r="B201" t="s">
        <v>1296</v>
      </c>
      <c r="C201">
        <v>0.20200000000000001</v>
      </c>
    </row>
    <row r="202" spans="1:3" x14ac:dyDescent="0.25">
      <c r="A202">
        <v>201</v>
      </c>
      <c r="B202" t="s">
        <v>1297</v>
      </c>
      <c r="C202">
        <v>0.20200000000000001</v>
      </c>
    </row>
    <row r="203" spans="1:3" x14ac:dyDescent="0.25">
      <c r="A203">
        <v>202</v>
      </c>
      <c r="B203" t="s">
        <v>1298</v>
      </c>
      <c r="C203">
        <v>0.20100000000000001</v>
      </c>
    </row>
    <row r="204" spans="1:3" x14ac:dyDescent="0.25">
      <c r="A204">
        <v>203</v>
      </c>
      <c r="B204" t="s">
        <v>1299</v>
      </c>
      <c r="C204">
        <v>0.19900000000000001</v>
      </c>
    </row>
    <row r="205" spans="1:3" x14ac:dyDescent="0.25">
      <c r="A205">
        <v>204</v>
      </c>
      <c r="B205" t="s">
        <v>1300</v>
      </c>
      <c r="C205">
        <v>0.19700000000000001</v>
      </c>
    </row>
    <row r="206" spans="1:3" x14ac:dyDescent="0.25">
      <c r="A206">
        <v>205</v>
      </c>
      <c r="B206" t="s">
        <v>1301</v>
      </c>
      <c r="C206">
        <v>0.19600000000000001</v>
      </c>
    </row>
    <row r="207" spans="1:3" x14ac:dyDescent="0.25">
      <c r="A207">
        <v>206</v>
      </c>
      <c r="B207" t="s">
        <v>1302</v>
      </c>
      <c r="C207">
        <v>0.19500000000000001</v>
      </c>
    </row>
    <row r="208" spans="1:3" x14ac:dyDescent="0.25">
      <c r="A208">
        <v>207</v>
      </c>
      <c r="B208" t="s">
        <v>1303</v>
      </c>
      <c r="C208">
        <v>0.193</v>
      </c>
    </row>
    <row r="209" spans="1:3" x14ac:dyDescent="0.25">
      <c r="A209">
        <v>208</v>
      </c>
      <c r="B209" t="s">
        <v>1304</v>
      </c>
      <c r="C209">
        <v>0.193</v>
      </c>
    </row>
    <row r="210" spans="1:3" x14ac:dyDescent="0.25">
      <c r="A210">
        <v>209</v>
      </c>
      <c r="B210" t="s">
        <v>1305</v>
      </c>
      <c r="C210">
        <v>0.193</v>
      </c>
    </row>
    <row r="211" spans="1:3" x14ac:dyDescent="0.25">
      <c r="A211">
        <v>210</v>
      </c>
      <c r="B211" t="s">
        <v>1306</v>
      </c>
      <c r="C211">
        <v>0.192</v>
      </c>
    </row>
    <row r="212" spans="1:3" x14ac:dyDescent="0.25">
      <c r="A212">
        <v>211</v>
      </c>
      <c r="B212" t="s">
        <v>1307</v>
      </c>
      <c r="C212">
        <v>0.189</v>
      </c>
    </row>
    <row r="213" spans="1:3" x14ac:dyDescent="0.25">
      <c r="A213">
        <v>212</v>
      </c>
      <c r="B213" t="s">
        <v>1308</v>
      </c>
      <c r="C213">
        <v>0.187</v>
      </c>
    </row>
    <row r="214" spans="1:3" x14ac:dyDescent="0.25">
      <c r="A214">
        <v>213</v>
      </c>
      <c r="B214" t="s">
        <v>1309</v>
      </c>
      <c r="C214">
        <v>0.187</v>
      </c>
    </row>
    <row r="215" spans="1:3" x14ac:dyDescent="0.25">
      <c r="A215">
        <v>214</v>
      </c>
      <c r="B215" t="s">
        <v>1310</v>
      </c>
      <c r="C215">
        <v>0.187</v>
      </c>
    </row>
    <row r="216" spans="1:3" x14ac:dyDescent="0.25">
      <c r="A216">
        <v>215</v>
      </c>
      <c r="B216" t="s">
        <v>1311</v>
      </c>
      <c r="C216">
        <v>0.187</v>
      </c>
    </row>
    <row r="217" spans="1:3" x14ac:dyDescent="0.25">
      <c r="A217">
        <v>216</v>
      </c>
      <c r="B217" t="s">
        <v>1312</v>
      </c>
      <c r="C217">
        <v>0.186</v>
      </c>
    </row>
    <row r="218" spans="1:3" x14ac:dyDescent="0.25">
      <c r="A218">
        <v>217</v>
      </c>
      <c r="B218" t="s">
        <v>1313</v>
      </c>
      <c r="C218">
        <v>0.186</v>
      </c>
    </row>
    <row r="219" spans="1:3" x14ac:dyDescent="0.25">
      <c r="A219">
        <v>218</v>
      </c>
      <c r="B219" t="s">
        <v>1314</v>
      </c>
      <c r="C219">
        <v>0.184</v>
      </c>
    </row>
    <row r="220" spans="1:3" x14ac:dyDescent="0.25">
      <c r="A220">
        <v>219</v>
      </c>
      <c r="B220" t="s">
        <v>1315</v>
      </c>
      <c r="C220">
        <v>0.183</v>
      </c>
    </row>
    <row r="221" spans="1:3" x14ac:dyDescent="0.25">
      <c r="A221">
        <v>220</v>
      </c>
      <c r="B221" t="s">
        <v>1316</v>
      </c>
      <c r="C221">
        <v>0.18099999999999999</v>
      </c>
    </row>
    <row r="222" spans="1:3" x14ac:dyDescent="0.25">
      <c r="A222">
        <v>221</v>
      </c>
      <c r="B222" t="s">
        <v>1317</v>
      </c>
      <c r="C222">
        <v>0.18</v>
      </c>
    </row>
    <row r="223" spans="1:3" x14ac:dyDescent="0.25">
      <c r="A223">
        <v>222</v>
      </c>
      <c r="B223" t="s">
        <v>1318</v>
      </c>
      <c r="C223">
        <v>0.17499999999999999</v>
      </c>
    </row>
    <row r="224" spans="1:3" x14ac:dyDescent="0.25">
      <c r="A224">
        <v>223</v>
      </c>
      <c r="B224" t="s">
        <v>1319</v>
      </c>
      <c r="C224">
        <v>0.17499999999999999</v>
      </c>
    </row>
    <row r="225" spans="1:3" x14ac:dyDescent="0.25">
      <c r="A225">
        <v>224</v>
      </c>
      <c r="B225" t="s">
        <v>1320</v>
      </c>
      <c r="C225">
        <v>0.17499999999999999</v>
      </c>
    </row>
    <row r="226" spans="1:3" x14ac:dyDescent="0.25">
      <c r="A226">
        <v>225</v>
      </c>
      <c r="B226" t="s">
        <v>1321</v>
      </c>
      <c r="C226">
        <v>0.17399999999999999</v>
      </c>
    </row>
    <row r="227" spans="1:3" x14ac:dyDescent="0.25">
      <c r="A227">
        <v>226</v>
      </c>
      <c r="B227" t="s">
        <v>1322</v>
      </c>
      <c r="C227">
        <v>0.17399999999999999</v>
      </c>
    </row>
    <row r="228" spans="1:3" x14ac:dyDescent="0.25">
      <c r="A228">
        <v>227</v>
      </c>
      <c r="B228" t="s">
        <v>1323</v>
      </c>
      <c r="C228">
        <v>0.17199999999999999</v>
      </c>
    </row>
    <row r="229" spans="1:3" x14ac:dyDescent="0.25">
      <c r="A229">
        <v>228</v>
      </c>
      <c r="B229" t="s">
        <v>1324</v>
      </c>
      <c r="C229">
        <v>0.17100000000000001</v>
      </c>
    </row>
    <row r="230" spans="1:3" x14ac:dyDescent="0.25">
      <c r="A230">
        <v>229</v>
      </c>
      <c r="B230" t="s">
        <v>1325</v>
      </c>
      <c r="C230">
        <v>0.17100000000000001</v>
      </c>
    </row>
    <row r="231" spans="1:3" x14ac:dyDescent="0.25">
      <c r="A231">
        <v>230</v>
      </c>
      <c r="B231" t="s">
        <v>1326</v>
      </c>
      <c r="C231">
        <v>0.17100000000000001</v>
      </c>
    </row>
    <row r="232" spans="1:3" x14ac:dyDescent="0.25">
      <c r="A232">
        <v>231</v>
      </c>
      <c r="B232" t="s">
        <v>1327</v>
      </c>
      <c r="C232">
        <v>0.16900000000000001</v>
      </c>
    </row>
    <row r="233" spans="1:3" x14ac:dyDescent="0.25">
      <c r="A233">
        <v>232</v>
      </c>
      <c r="B233" t="s">
        <v>1328</v>
      </c>
      <c r="C233">
        <v>0.16700000000000001</v>
      </c>
    </row>
    <row r="234" spans="1:3" x14ac:dyDescent="0.25">
      <c r="A234">
        <v>233</v>
      </c>
      <c r="B234" t="s">
        <v>1329</v>
      </c>
      <c r="C234">
        <v>0.16700000000000001</v>
      </c>
    </row>
    <row r="235" spans="1:3" x14ac:dyDescent="0.25">
      <c r="A235">
        <v>234</v>
      </c>
      <c r="B235" t="s">
        <v>1330</v>
      </c>
      <c r="C235">
        <v>0.16600000000000001</v>
      </c>
    </row>
    <row r="236" spans="1:3" x14ac:dyDescent="0.25">
      <c r="A236">
        <v>235</v>
      </c>
      <c r="B236" t="s">
        <v>1331</v>
      </c>
      <c r="C236">
        <v>0.16400000000000001</v>
      </c>
    </row>
    <row r="237" spans="1:3" x14ac:dyDescent="0.25">
      <c r="A237">
        <v>236</v>
      </c>
      <c r="B237" t="s">
        <v>1332</v>
      </c>
      <c r="C237">
        <v>0.16400000000000001</v>
      </c>
    </row>
    <row r="238" spans="1:3" x14ac:dyDescent="0.25">
      <c r="A238">
        <v>237</v>
      </c>
      <c r="B238" t="s">
        <v>1333</v>
      </c>
      <c r="C238">
        <v>0.16400000000000001</v>
      </c>
    </row>
    <row r="239" spans="1:3" x14ac:dyDescent="0.25">
      <c r="A239">
        <v>238</v>
      </c>
      <c r="B239" t="s">
        <v>1334</v>
      </c>
      <c r="C239">
        <v>0.16200000000000001</v>
      </c>
    </row>
    <row r="240" spans="1:3" x14ac:dyDescent="0.25">
      <c r="A240">
        <v>239</v>
      </c>
      <c r="B240" t="s">
        <v>1335</v>
      </c>
      <c r="C240">
        <v>0.16</v>
      </c>
    </row>
    <row r="241" spans="1:3" x14ac:dyDescent="0.25">
      <c r="A241">
        <v>240</v>
      </c>
      <c r="B241" t="s">
        <v>1336</v>
      </c>
      <c r="C241">
        <v>0.159</v>
      </c>
    </row>
    <row r="242" spans="1:3" x14ac:dyDescent="0.25">
      <c r="A242">
        <v>241</v>
      </c>
      <c r="B242" t="s">
        <v>1337</v>
      </c>
      <c r="C242">
        <v>0.159</v>
      </c>
    </row>
    <row r="243" spans="1:3" x14ac:dyDescent="0.25">
      <c r="A243">
        <v>242</v>
      </c>
      <c r="B243" t="s">
        <v>1338</v>
      </c>
      <c r="C243">
        <v>0.157</v>
      </c>
    </row>
    <row r="244" spans="1:3" x14ac:dyDescent="0.25">
      <c r="A244">
        <v>243</v>
      </c>
      <c r="B244" t="s">
        <v>1339</v>
      </c>
      <c r="C244">
        <v>0.156</v>
      </c>
    </row>
    <row r="245" spans="1:3" x14ac:dyDescent="0.25">
      <c r="A245">
        <v>244</v>
      </c>
      <c r="B245" t="s">
        <v>1340</v>
      </c>
      <c r="C245">
        <v>0.155</v>
      </c>
    </row>
    <row r="246" spans="1:3" x14ac:dyDescent="0.25">
      <c r="A246">
        <v>245</v>
      </c>
      <c r="B246" t="s">
        <v>1341</v>
      </c>
      <c r="C246">
        <v>0.155</v>
      </c>
    </row>
    <row r="247" spans="1:3" x14ac:dyDescent="0.25">
      <c r="A247">
        <v>246</v>
      </c>
      <c r="B247" t="s">
        <v>1342</v>
      </c>
      <c r="C247">
        <v>0.153</v>
      </c>
    </row>
    <row r="248" spans="1:3" x14ac:dyDescent="0.25">
      <c r="A248">
        <v>247</v>
      </c>
      <c r="B248" t="s">
        <v>1343</v>
      </c>
      <c r="C248">
        <v>0.152</v>
      </c>
    </row>
    <row r="249" spans="1:3" x14ac:dyDescent="0.25">
      <c r="A249">
        <v>248</v>
      </c>
      <c r="B249" t="s">
        <v>1344</v>
      </c>
      <c r="C249">
        <v>0.152</v>
      </c>
    </row>
    <row r="250" spans="1:3" x14ac:dyDescent="0.25">
      <c r="A250">
        <v>249</v>
      </c>
      <c r="B250" t="s">
        <v>1345</v>
      </c>
      <c r="C250">
        <v>0.151</v>
      </c>
    </row>
    <row r="251" spans="1:3" x14ac:dyDescent="0.25">
      <c r="A251">
        <v>250</v>
      </c>
      <c r="B251" t="s">
        <v>1346</v>
      </c>
      <c r="C251">
        <v>0.15</v>
      </c>
    </row>
    <row r="252" spans="1:3" x14ac:dyDescent="0.25">
      <c r="A252">
        <v>251</v>
      </c>
      <c r="B252" t="s">
        <v>1347</v>
      </c>
      <c r="C252">
        <v>0.14899999999999999</v>
      </c>
    </row>
    <row r="253" spans="1:3" x14ac:dyDescent="0.25">
      <c r="A253">
        <v>252</v>
      </c>
      <c r="B253" t="s">
        <v>1348</v>
      </c>
      <c r="C253">
        <v>0.14899999999999999</v>
      </c>
    </row>
    <row r="254" spans="1:3" x14ac:dyDescent="0.25">
      <c r="A254">
        <v>253</v>
      </c>
      <c r="B254" t="s">
        <v>1349</v>
      </c>
      <c r="C254">
        <v>0.14799999999999999</v>
      </c>
    </row>
    <row r="255" spans="1:3" x14ac:dyDescent="0.25">
      <c r="A255">
        <v>254</v>
      </c>
      <c r="B255" t="s">
        <v>1350</v>
      </c>
      <c r="C255">
        <v>0.14699999999999999</v>
      </c>
    </row>
    <row r="256" spans="1:3" x14ac:dyDescent="0.25">
      <c r="A256">
        <v>255</v>
      </c>
      <c r="B256" t="s">
        <v>1351</v>
      </c>
      <c r="C256">
        <v>0.14699999999999999</v>
      </c>
    </row>
    <row r="257" spans="1:3" x14ac:dyDescent="0.25">
      <c r="A257">
        <v>256</v>
      </c>
      <c r="B257" t="s">
        <v>1352</v>
      </c>
      <c r="C257">
        <v>0.14699999999999999</v>
      </c>
    </row>
    <row r="258" spans="1:3" x14ac:dyDescent="0.25">
      <c r="A258">
        <v>257</v>
      </c>
      <c r="B258" t="s">
        <v>1353</v>
      </c>
      <c r="C258">
        <v>0.14599999999999999</v>
      </c>
    </row>
    <row r="259" spans="1:3" x14ac:dyDescent="0.25">
      <c r="A259">
        <v>258</v>
      </c>
      <c r="B259" t="s">
        <v>1354</v>
      </c>
      <c r="C259">
        <v>0.14599999999999999</v>
      </c>
    </row>
    <row r="260" spans="1:3" x14ac:dyDescent="0.25">
      <c r="A260">
        <v>259</v>
      </c>
      <c r="B260" t="s">
        <v>1355</v>
      </c>
      <c r="C260">
        <v>0.14499999999999999</v>
      </c>
    </row>
    <row r="261" spans="1:3" x14ac:dyDescent="0.25">
      <c r="A261">
        <v>260</v>
      </c>
      <c r="B261" t="s">
        <v>1356</v>
      </c>
      <c r="C261">
        <v>0.14399999999999999</v>
      </c>
    </row>
    <row r="262" spans="1:3" x14ac:dyDescent="0.25">
      <c r="A262">
        <v>261</v>
      </c>
      <c r="B262" t="s">
        <v>1357</v>
      </c>
      <c r="C262">
        <v>0.14399999999999999</v>
      </c>
    </row>
    <row r="263" spans="1:3" x14ac:dyDescent="0.25">
      <c r="A263">
        <v>262</v>
      </c>
      <c r="B263" t="s">
        <v>1358</v>
      </c>
      <c r="C263">
        <v>0.14299999999999999</v>
      </c>
    </row>
    <row r="264" spans="1:3" x14ac:dyDescent="0.25">
      <c r="A264">
        <v>263</v>
      </c>
      <c r="B264" t="s">
        <v>1359</v>
      </c>
      <c r="C264">
        <v>0.14000000000000001</v>
      </c>
    </row>
    <row r="265" spans="1:3" x14ac:dyDescent="0.25">
      <c r="A265">
        <v>264</v>
      </c>
      <c r="B265" t="s">
        <v>1360</v>
      </c>
      <c r="C265">
        <v>0.13900000000000001</v>
      </c>
    </row>
    <row r="266" spans="1:3" x14ac:dyDescent="0.25">
      <c r="A266">
        <v>265</v>
      </c>
      <c r="B266" t="s">
        <v>1361</v>
      </c>
      <c r="C266">
        <v>0.13900000000000001</v>
      </c>
    </row>
    <row r="267" spans="1:3" x14ac:dyDescent="0.25">
      <c r="A267">
        <v>266</v>
      </c>
      <c r="B267" t="s">
        <v>1362</v>
      </c>
      <c r="C267">
        <v>0.13900000000000001</v>
      </c>
    </row>
    <row r="268" spans="1:3" x14ac:dyDescent="0.25">
      <c r="A268">
        <v>267</v>
      </c>
      <c r="B268" t="s">
        <v>1363</v>
      </c>
      <c r="C268">
        <v>0.13800000000000001</v>
      </c>
    </row>
    <row r="269" spans="1:3" x14ac:dyDescent="0.25">
      <c r="A269">
        <v>268</v>
      </c>
      <c r="B269" t="s">
        <v>1364</v>
      </c>
      <c r="C269">
        <v>0.13800000000000001</v>
      </c>
    </row>
    <row r="270" spans="1:3" x14ac:dyDescent="0.25">
      <c r="A270">
        <v>269</v>
      </c>
      <c r="B270" t="s">
        <v>1365</v>
      </c>
      <c r="C270">
        <v>0.13700000000000001</v>
      </c>
    </row>
    <row r="271" spans="1:3" x14ac:dyDescent="0.25">
      <c r="A271">
        <v>270</v>
      </c>
      <c r="B271" t="s">
        <v>1366</v>
      </c>
      <c r="C271">
        <v>0.13600000000000001</v>
      </c>
    </row>
    <row r="272" spans="1:3" x14ac:dyDescent="0.25">
      <c r="A272">
        <v>271</v>
      </c>
      <c r="B272" t="s">
        <v>1367</v>
      </c>
      <c r="C272">
        <v>0.13500000000000001</v>
      </c>
    </row>
    <row r="273" spans="1:3" x14ac:dyDescent="0.25">
      <c r="A273">
        <v>272</v>
      </c>
      <c r="B273" t="s">
        <v>1368</v>
      </c>
      <c r="C273">
        <v>0.13500000000000001</v>
      </c>
    </row>
    <row r="274" spans="1:3" x14ac:dyDescent="0.25">
      <c r="A274">
        <v>273</v>
      </c>
      <c r="B274" t="s">
        <v>1369</v>
      </c>
      <c r="C274">
        <v>0.13500000000000001</v>
      </c>
    </row>
    <row r="275" spans="1:3" x14ac:dyDescent="0.25">
      <c r="A275">
        <v>274</v>
      </c>
      <c r="B275" t="s">
        <v>1370</v>
      </c>
      <c r="C275">
        <v>0.13500000000000001</v>
      </c>
    </row>
    <row r="276" spans="1:3" x14ac:dyDescent="0.25">
      <c r="A276">
        <v>275</v>
      </c>
      <c r="B276" t="s">
        <v>1371</v>
      </c>
      <c r="C276">
        <v>0.13400000000000001</v>
      </c>
    </row>
    <row r="277" spans="1:3" x14ac:dyDescent="0.25">
      <c r="A277">
        <v>276</v>
      </c>
      <c r="B277" t="s">
        <v>1372</v>
      </c>
      <c r="C277">
        <v>0.13400000000000001</v>
      </c>
    </row>
    <row r="278" spans="1:3" x14ac:dyDescent="0.25">
      <c r="A278">
        <v>277</v>
      </c>
      <c r="B278" t="s">
        <v>1373</v>
      </c>
      <c r="C278">
        <v>0.13300000000000001</v>
      </c>
    </row>
    <row r="279" spans="1:3" x14ac:dyDescent="0.25">
      <c r="A279">
        <v>278</v>
      </c>
      <c r="B279" t="s">
        <v>1374</v>
      </c>
      <c r="C279">
        <v>0.13200000000000001</v>
      </c>
    </row>
    <row r="280" spans="1:3" x14ac:dyDescent="0.25">
      <c r="A280">
        <v>279</v>
      </c>
      <c r="B280" t="s">
        <v>1375</v>
      </c>
      <c r="C280">
        <v>0.13200000000000001</v>
      </c>
    </row>
    <row r="281" spans="1:3" x14ac:dyDescent="0.25">
      <c r="A281">
        <v>280</v>
      </c>
      <c r="B281" t="s">
        <v>1376</v>
      </c>
      <c r="C281">
        <v>0.13200000000000001</v>
      </c>
    </row>
    <row r="282" spans="1:3" x14ac:dyDescent="0.25">
      <c r="A282">
        <v>281</v>
      </c>
      <c r="B282" t="s">
        <v>1377</v>
      </c>
      <c r="C282">
        <v>0.13100000000000001</v>
      </c>
    </row>
    <row r="283" spans="1:3" x14ac:dyDescent="0.25">
      <c r="A283">
        <v>282</v>
      </c>
      <c r="B283" t="s">
        <v>1378</v>
      </c>
      <c r="C283">
        <v>0.13100000000000001</v>
      </c>
    </row>
    <row r="284" spans="1:3" x14ac:dyDescent="0.25">
      <c r="A284">
        <v>283</v>
      </c>
      <c r="B284" t="s">
        <v>1379</v>
      </c>
      <c r="C284">
        <v>0.13</v>
      </c>
    </row>
    <row r="285" spans="1:3" x14ac:dyDescent="0.25">
      <c r="A285">
        <v>284</v>
      </c>
      <c r="B285" t="s">
        <v>1380</v>
      </c>
      <c r="C285">
        <v>0.13</v>
      </c>
    </row>
    <row r="286" spans="1:3" x14ac:dyDescent="0.25">
      <c r="A286">
        <v>285</v>
      </c>
      <c r="B286" t="s">
        <v>1381</v>
      </c>
      <c r="C286">
        <v>0.13</v>
      </c>
    </row>
    <row r="287" spans="1:3" x14ac:dyDescent="0.25">
      <c r="A287">
        <v>286</v>
      </c>
      <c r="B287" t="s">
        <v>1382</v>
      </c>
      <c r="C287">
        <v>0.13</v>
      </c>
    </row>
    <row r="288" spans="1:3" x14ac:dyDescent="0.25">
      <c r="A288">
        <v>287</v>
      </c>
      <c r="B288" t="s">
        <v>1383</v>
      </c>
      <c r="C288">
        <v>0.129</v>
      </c>
    </row>
    <row r="289" spans="1:3" x14ac:dyDescent="0.25">
      <c r="A289">
        <v>288</v>
      </c>
      <c r="B289" t="s">
        <v>1384</v>
      </c>
      <c r="C289">
        <v>0.129</v>
      </c>
    </row>
    <row r="290" spans="1:3" x14ac:dyDescent="0.25">
      <c r="A290">
        <v>289</v>
      </c>
      <c r="B290" t="s">
        <v>1385</v>
      </c>
      <c r="C290">
        <v>0.128</v>
      </c>
    </row>
    <row r="291" spans="1:3" x14ac:dyDescent="0.25">
      <c r="A291">
        <v>290</v>
      </c>
      <c r="B291" t="s">
        <v>1386</v>
      </c>
      <c r="C291">
        <v>0.127</v>
      </c>
    </row>
    <row r="292" spans="1:3" x14ac:dyDescent="0.25">
      <c r="A292">
        <v>291</v>
      </c>
      <c r="B292" t="s">
        <v>1387</v>
      </c>
      <c r="C292">
        <v>0.127</v>
      </c>
    </row>
    <row r="293" spans="1:3" x14ac:dyDescent="0.25">
      <c r="A293">
        <v>292</v>
      </c>
      <c r="B293" t="s">
        <v>1388</v>
      </c>
      <c r="C293">
        <v>0.125</v>
      </c>
    </row>
    <row r="294" spans="1:3" x14ac:dyDescent="0.25">
      <c r="A294">
        <v>293</v>
      </c>
      <c r="B294" t="s">
        <v>1389</v>
      </c>
      <c r="C294">
        <v>0.125</v>
      </c>
    </row>
    <row r="295" spans="1:3" x14ac:dyDescent="0.25">
      <c r="A295">
        <v>294</v>
      </c>
      <c r="B295" t="s">
        <v>1390</v>
      </c>
      <c r="C295">
        <v>0.123</v>
      </c>
    </row>
    <row r="296" spans="1:3" x14ac:dyDescent="0.25">
      <c r="A296">
        <v>295</v>
      </c>
      <c r="B296" t="s">
        <v>1391</v>
      </c>
      <c r="C296">
        <v>0.122</v>
      </c>
    </row>
    <row r="297" spans="1:3" x14ac:dyDescent="0.25">
      <c r="A297">
        <v>296</v>
      </c>
      <c r="B297" t="s">
        <v>1392</v>
      </c>
      <c r="C297">
        <v>0.121</v>
      </c>
    </row>
    <row r="298" spans="1:3" x14ac:dyDescent="0.25">
      <c r="A298">
        <v>297</v>
      </c>
      <c r="B298" t="s">
        <v>1393</v>
      </c>
      <c r="C298">
        <v>0.11899999999999999</v>
      </c>
    </row>
    <row r="299" spans="1:3" x14ac:dyDescent="0.25">
      <c r="A299">
        <v>298</v>
      </c>
      <c r="B299" t="s">
        <v>1394</v>
      </c>
      <c r="C299">
        <v>0.11899999999999999</v>
      </c>
    </row>
    <row r="300" spans="1:3" x14ac:dyDescent="0.25">
      <c r="A300">
        <v>299</v>
      </c>
      <c r="B300" t="s">
        <v>1395</v>
      </c>
      <c r="C300">
        <v>0.11799999999999999</v>
      </c>
    </row>
    <row r="301" spans="1:3" x14ac:dyDescent="0.25">
      <c r="A301">
        <v>300</v>
      </c>
      <c r="B301" t="s">
        <v>1396</v>
      </c>
      <c r="C301">
        <v>0.11799999999999999</v>
      </c>
    </row>
    <row r="302" spans="1:3" x14ac:dyDescent="0.25">
      <c r="A302">
        <v>301</v>
      </c>
      <c r="B302" t="s">
        <v>1397</v>
      </c>
      <c r="C302">
        <v>0.11700000000000001</v>
      </c>
    </row>
    <row r="303" spans="1:3" x14ac:dyDescent="0.25">
      <c r="A303">
        <v>302</v>
      </c>
      <c r="B303" t="s">
        <v>1398</v>
      </c>
      <c r="C303">
        <v>0.11700000000000001</v>
      </c>
    </row>
    <row r="304" spans="1:3" x14ac:dyDescent="0.25">
      <c r="A304">
        <v>303</v>
      </c>
      <c r="B304" t="s">
        <v>1399</v>
      </c>
      <c r="C304">
        <v>0.11700000000000001</v>
      </c>
    </row>
    <row r="305" spans="1:3" x14ac:dyDescent="0.25">
      <c r="A305">
        <v>304</v>
      </c>
      <c r="B305" t="s">
        <v>1400</v>
      </c>
      <c r="C305">
        <v>0.11600000000000001</v>
      </c>
    </row>
    <row r="306" spans="1:3" x14ac:dyDescent="0.25">
      <c r="A306">
        <v>305</v>
      </c>
      <c r="B306" t="s">
        <v>1401</v>
      </c>
      <c r="C306">
        <v>0.11600000000000001</v>
      </c>
    </row>
    <row r="307" spans="1:3" x14ac:dyDescent="0.25">
      <c r="A307">
        <v>306</v>
      </c>
      <c r="B307" t="s">
        <v>1402</v>
      </c>
      <c r="C307">
        <v>0.11600000000000001</v>
      </c>
    </row>
    <row r="308" spans="1:3" x14ac:dyDescent="0.25">
      <c r="A308">
        <v>307</v>
      </c>
      <c r="B308" t="s">
        <v>1403</v>
      </c>
      <c r="C308">
        <v>0.11600000000000001</v>
      </c>
    </row>
    <row r="309" spans="1:3" x14ac:dyDescent="0.25">
      <c r="A309">
        <v>308</v>
      </c>
      <c r="B309" t="s">
        <v>1404</v>
      </c>
      <c r="C309">
        <v>0.11600000000000001</v>
      </c>
    </row>
    <row r="310" spans="1:3" x14ac:dyDescent="0.25">
      <c r="A310">
        <v>309</v>
      </c>
      <c r="B310" t="s">
        <v>1405</v>
      </c>
      <c r="C310">
        <v>0.11600000000000001</v>
      </c>
    </row>
    <row r="311" spans="1:3" x14ac:dyDescent="0.25">
      <c r="A311">
        <v>310</v>
      </c>
      <c r="B311" t="s">
        <v>1406</v>
      </c>
      <c r="C311">
        <v>0.115</v>
      </c>
    </row>
    <row r="312" spans="1:3" x14ac:dyDescent="0.25">
      <c r="A312">
        <v>311</v>
      </c>
      <c r="B312" t="s">
        <v>1407</v>
      </c>
      <c r="C312">
        <v>0.114</v>
      </c>
    </row>
    <row r="313" spans="1:3" x14ac:dyDescent="0.25">
      <c r="A313">
        <v>312</v>
      </c>
      <c r="B313" t="s">
        <v>1408</v>
      </c>
      <c r="C313">
        <v>0.113</v>
      </c>
    </row>
    <row r="314" spans="1:3" x14ac:dyDescent="0.25">
      <c r="A314">
        <v>313</v>
      </c>
      <c r="B314" t="s">
        <v>1409</v>
      </c>
      <c r="C314">
        <v>0.113</v>
      </c>
    </row>
    <row r="315" spans="1:3" x14ac:dyDescent="0.25">
      <c r="A315">
        <v>314</v>
      </c>
      <c r="B315" t="s">
        <v>1410</v>
      </c>
      <c r="C315">
        <v>0.113</v>
      </c>
    </row>
    <row r="316" spans="1:3" x14ac:dyDescent="0.25">
      <c r="A316">
        <v>315</v>
      </c>
      <c r="B316" t="s">
        <v>1411</v>
      </c>
      <c r="C316">
        <v>0.112</v>
      </c>
    </row>
    <row r="317" spans="1:3" x14ac:dyDescent="0.25">
      <c r="A317">
        <v>316</v>
      </c>
      <c r="B317" t="s">
        <v>1412</v>
      </c>
      <c r="C317">
        <v>0.111</v>
      </c>
    </row>
    <row r="318" spans="1:3" x14ac:dyDescent="0.25">
      <c r="A318">
        <v>317</v>
      </c>
      <c r="B318" t="s">
        <v>1413</v>
      </c>
      <c r="C318">
        <v>0.111</v>
      </c>
    </row>
    <row r="319" spans="1:3" x14ac:dyDescent="0.25">
      <c r="A319">
        <v>318</v>
      </c>
      <c r="B319" t="s">
        <v>1414</v>
      </c>
      <c r="C319">
        <v>0.111</v>
      </c>
    </row>
    <row r="320" spans="1:3" x14ac:dyDescent="0.25">
      <c r="A320">
        <v>319</v>
      </c>
      <c r="B320" t="s">
        <v>1415</v>
      </c>
      <c r="C320">
        <v>0.11</v>
      </c>
    </row>
    <row r="321" spans="1:3" x14ac:dyDescent="0.25">
      <c r="A321">
        <v>320</v>
      </c>
      <c r="B321" t="s">
        <v>1416</v>
      </c>
      <c r="C321">
        <v>0.11</v>
      </c>
    </row>
    <row r="322" spans="1:3" x14ac:dyDescent="0.25">
      <c r="A322">
        <v>321</v>
      </c>
      <c r="B322" t="s">
        <v>1417</v>
      </c>
      <c r="C322">
        <v>0.109</v>
      </c>
    </row>
    <row r="323" spans="1:3" x14ac:dyDescent="0.25">
      <c r="A323">
        <v>322</v>
      </c>
      <c r="B323" t="s">
        <v>1418</v>
      </c>
      <c r="C323">
        <v>0.108</v>
      </c>
    </row>
    <row r="324" spans="1:3" x14ac:dyDescent="0.25">
      <c r="A324">
        <v>323</v>
      </c>
      <c r="B324" t="s">
        <v>1419</v>
      </c>
      <c r="C324">
        <v>0.108</v>
      </c>
    </row>
    <row r="325" spans="1:3" x14ac:dyDescent="0.25">
      <c r="A325">
        <v>324</v>
      </c>
      <c r="B325" t="s">
        <v>1420</v>
      </c>
      <c r="C325">
        <v>0.108</v>
      </c>
    </row>
    <row r="326" spans="1:3" x14ac:dyDescent="0.25">
      <c r="A326">
        <v>325</v>
      </c>
      <c r="B326" t="s">
        <v>1421</v>
      </c>
      <c r="C326">
        <v>0.106</v>
      </c>
    </row>
    <row r="327" spans="1:3" x14ac:dyDescent="0.25">
      <c r="A327">
        <v>326</v>
      </c>
      <c r="B327" t="s">
        <v>1422</v>
      </c>
      <c r="C327">
        <v>0.105</v>
      </c>
    </row>
    <row r="328" spans="1:3" x14ac:dyDescent="0.25">
      <c r="A328">
        <v>327</v>
      </c>
      <c r="B328" t="s">
        <v>1423</v>
      </c>
      <c r="C328">
        <v>0.104</v>
      </c>
    </row>
    <row r="329" spans="1:3" x14ac:dyDescent="0.25">
      <c r="A329">
        <v>328</v>
      </c>
      <c r="B329" t="s">
        <v>1424</v>
      </c>
      <c r="C329">
        <v>0.104</v>
      </c>
    </row>
    <row r="330" spans="1:3" x14ac:dyDescent="0.25">
      <c r="A330">
        <v>329</v>
      </c>
      <c r="B330" t="s">
        <v>1425</v>
      </c>
      <c r="C330">
        <v>0.10100000000000001</v>
      </c>
    </row>
    <row r="331" spans="1:3" x14ac:dyDescent="0.25">
      <c r="A331">
        <v>330</v>
      </c>
      <c r="B331" t="s">
        <v>1426</v>
      </c>
      <c r="C331">
        <v>0.10100000000000001</v>
      </c>
    </row>
    <row r="332" spans="1:3" x14ac:dyDescent="0.25">
      <c r="A332">
        <v>331</v>
      </c>
      <c r="B332" t="s">
        <v>1427</v>
      </c>
      <c r="C332">
        <v>0.10100000000000001</v>
      </c>
    </row>
    <row r="333" spans="1:3" x14ac:dyDescent="0.25">
      <c r="A333">
        <v>332</v>
      </c>
      <c r="B333" t="s">
        <v>1428</v>
      </c>
      <c r="C333">
        <v>0.1</v>
      </c>
    </row>
    <row r="334" spans="1:3" x14ac:dyDescent="0.25">
      <c r="A334">
        <v>333</v>
      </c>
      <c r="B334" t="s">
        <v>1429</v>
      </c>
      <c r="C334">
        <v>0.1</v>
      </c>
    </row>
    <row r="335" spans="1:3" x14ac:dyDescent="0.25">
      <c r="A335">
        <v>334</v>
      </c>
      <c r="B335" t="s">
        <v>1430</v>
      </c>
      <c r="C335">
        <v>0.1</v>
      </c>
    </row>
    <row r="336" spans="1:3" x14ac:dyDescent="0.25">
      <c r="A336">
        <v>335</v>
      </c>
      <c r="B336" t="s">
        <v>1431</v>
      </c>
      <c r="C336">
        <v>9.9000000000000005E-2</v>
      </c>
    </row>
    <row r="337" spans="1:3" x14ac:dyDescent="0.25">
      <c r="A337">
        <v>336</v>
      </c>
      <c r="B337" t="s">
        <v>1432</v>
      </c>
      <c r="C337">
        <v>9.8000000000000004E-2</v>
      </c>
    </row>
    <row r="338" spans="1:3" x14ac:dyDescent="0.25">
      <c r="A338">
        <v>337</v>
      </c>
      <c r="B338" t="s">
        <v>1433</v>
      </c>
      <c r="C338">
        <v>9.8000000000000004E-2</v>
      </c>
    </row>
    <row r="339" spans="1:3" x14ac:dyDescent="0.25">
      <c r="A339">
        <v>338</v>
      </c>
      <c r="B339" t="s">
        <v>1434</v>
      </c>
      <c r="C339">
        <v>9.8000000000000004E-2</v>
      </c>
    </row>
    <row r="340" spans="1:3" x14ac:dyDescent="0.25">
      <c r="A340">
        <v>339</v>
      </c>
      <c r="B340" t="s">
        <v>1435</v>
      </c>
      <c r="C340">
        <v>9.7000000000000003E-2</v>
      </c>
    </row>
    <row r="341" spans="1:3" x14ac:dyDescent="0.25">
      <c r="A341">
        <v>340</v>
      </c>
      <c r="B341" t="s">
        <v>1436</v>
      </c>
      <c r="C341">
        <v>9.7000000000000003E-2</v>
      </c>
    </row>
    <row r="342" spans="1:3" x14ac:dyDescent="0.25">
      <c r="A342">
        <v>341</v>
      </c>
      <c r="B342" t="s">
        <v>1437</v>
      </c>
      <c r="C342">
        <v>9.7000000000000003E-2</v>
      </c>
    </row>
    <row r="343" spans="1:3" x14ac:dyDescent="0.25">
      <c r="A343">
        <v>342</v>
      </c>
      <c r="B343" t="s">
        <v>1438</v>
      </c>
      <c r="C343">
        <v>9.7000000000000003E-2</v>
      </c>
    </row>
    <row r="344" spans="1:3" x14ac:dyDescent="0.25">
      <c r="A344">
        <v>343</v>
      </c>
      <c r="B344" t="s">
        <v>1439</v>
      </c>
      <c r="C344">
        <v>9.6000000000000002E-2</v>
      </c>
    </row>
    <row r="345" spans="1:3" x14ac:dyDescent="0.25">
      <c r="A345">
        <v>344</v>
      </c>
      <c r="B345" t="s">
        <v>1440</v>
      </c>
      <c r="C345">
        <v>9.6000000000000002E-2</v>
      </c>
    </row>
    <row r="346" spans="1:3" x14ac:dyDescent="0.25">
      <c r="A346">
        <v>345</v>
      </c>
      <c r="B346" t="s">
        <v>1441</v>
      </c>
      <c r="C346">
        <v>9.6000000000000002E-2</v>
      </c>
    </row>
    <row r="347" spans="1:3" x14ac:dyDescent="0.25">
      <c r="A347">
        <v>346</v>
      </c>
      <c r="B347" t="s">
        <v>1442</v>
      </c>
      <c r="C347">
        <v>9.5000000000000001E-2</v>
      </c>
    </row>
    <row r="348" spans="1:3" x14ac:dyDescent="0.25">
      <c r="A348">
        <v>347</v>
      </c>
      <c r="B348" t="s">
        <v>1443</v>
      </c>
      <c r="C348">
        <v>9.5000000000000001E-2</v>
      </c>
    </row>
    <row r="349" spans="1:3" x14ac:dyDescent="0.25">
      <c r="A349">
        <v>348</v>
      </c>
      <c r="B349" t="s">
        <v>1444</v>
      </c>
      <c r="C349">
        <v>9.5000000000000001E-2</v>
      </c>
    </row>
    <row r="350" spans="1:3" x14ac:dyDescent="0.25">
      <c r="A350">
        <v>349</v>
      </c>
      <c r="B350" t="s">
        <v>1445</v>
      </c>
      <c r="C350">
        <v>9.5000000000000001E-2</v>
      </c>
    </row>
    <row r="351" spans="1:3" x14ac:dyDescent="0.25">
      <c r="A351">
        <v>350</v>
      </c>
      <c r="B351" t="s">
        <v>1446</v>
      </c>
      <c r="C351">
        <v>9.4E-2</v>
      </c>
    </row>
    <row r="352" spans="1:3" x14ac:dyDescent="0.25">
      <c r="A352">
        <v>351</v>
      </c>
      <c r="B352" t="s">
        <v>1447</v>
      </c>
      <c r="C352">
        <v>9.4E-2</v>
      </c>
    </row>
    <row r="353" spans="1:3" x14ac:dyDescent="0.25">
      <c r="A353">
        <v>352</v>
      </c>
      <c r="B353" t="s">
        <v>1448</v>
      </c>
      <c r="C353">
        <v>9.4E-2</v>
      </c>
    </row>
    <row r="354" spans="1:3" x14ac:dyDescent="0.25">
      <c r="A354">
        <v>353</v>
      </c>
      <c r="B354" t="s">
        <v>1449</v>
      </c>
      <c r="C354">
        <v>9.4E-2</v>
      </c>
    </row>
    <row r="355" spans="1:3" x14ac:dyDescent="0.25">
      <c r="A355">
        <v>354</v>
      </c>
      <c r="B355" t="s">
        <v>1450</v>
      </c>
      <c r="C355">
        <v>9.4E-2</v>
      </c>
    </row>
    <row r="356" spans="1:3" x14ac:dyDescent="0.25">
      <c r="A356">
        <v>355</v>
      </c>
      <c r="B356" t="s">
        <v>1451</v>
      </c>
      <c r="C356">
        <v>9.4E-2</v>
      </c>
    </row>
    <row r="357" spans="1:3" x14ac:dyDescent="0.25">
      <c r="A357">
        <v>356</v>
      </c>
      <c r="B357" t="s">
        <v>1452</v>
      </c>
      <c r="C357">
        <v>9.2999999999999999E-2</v>
      </c>
    </row>
    <row r="358" spans="1:3" x14ac:dyDescent="0.25">
      <c r="A358">
        <v>357</v>
      </c>
      <c r="B358" t="s">
        <v>1453</v>
      </c>
      <c r="C358">
        <v>9.1999999999999998E-2</v>
      </c>
    </row>
    <row r="359" spans="1:3" x14ac:dyDescent="0.25">
      <c r="A359">
        <v>358</v>
      </c>
      <c r="B359" t="s">
        <v>1454</v>
      </c>
      <c r="C359">
        <v>9.1999999999999998E-2</v>
      </c>
    </row>
    <row r="360" spans="1:3" x14ac:dyDescent="0.25">
      <c r="A360">
        <v>359</v>
      </c>
      <c r="B360" t="s">
        <v>1455</v>
      </c>
      <c r="C360">
        <v>9.1999999999999998E-2</v>
      </c>
    </row>
    <row r="361" spans="1:3" x14ac:dyDescent="0.25">
      <c r="A361">
        <v>360</v>
      </c>
      <c r="B361" t="s">
        <v>1456</v>
      </c>
      <c r="C361">
        <v>9.1999999999999998E-2</v>
      </c>
    </row>
    <row r="362" spans="1:3" x14ac:dyDescent="0.25">
      <c r="A362">
        <v>361</v>
      </c>
      <c r="B362" t="s">
        <v>1457</v>
      </c>
      <c r="C362">
        <v>9.0999999999999998E-2</v>
      </c>
    </row>
    <row r="363" spans="1:3" x14ac:dyDescent="0.25">
      <c r="A363">
        <v>362</v>
      </c>
      <c r="B363" t="s">
        <v>1458</v>
      </c>
      <c r="C363">
        <v>9.0999999999999998E-2</v>
      </c>
    </row>
    <row r="364" spans="1:3" x14ac:dyDescent="0.25">
      <c r="A364">
        <v>363</v>
      </c>
      <c r="B364" t="s">
        <v>1459</v>
      </c>
      <c r="C364">
        <v>9.0999999999999998E-2</v>
      </c>
    </row>
    <row r="365" spans="1:3" x14ac:dyDescent="0.25">
      <c r="A365">
        <v>364</v>
      </c>
      <c r="B365" t="s">
        <v>1460</v>
      </c>
      <c r="C365">
        <v>0.09</v>
      </c>
    </row>
    <row r="366" spans="1:3" x14ac:dyDescent="0.25">
      <c r="A366">
        <v>365</v>
      </c>
      <c r="B366" t="s">
        <v>1461</v>
      </c>
      <c r="C366">
        <v>0.09</v>
      </c>
    </row>
    <row r="367" spans="1:3" x14ac:dyDescent="0.25">
      <c r="A367">
        <v>366</v>
      </c>
      <c r="B367" t="s">
        <v>1462</v>
      </c>
      <c r="C367">
        <v>0.09</v>
      </c>
    </row>
    <row r="368" spans="1:3" x14ac:dyDescent="0.25">
      <c r="A368">
        <v>367</v>
      </c>
      <c r="B368" t="s">
        <v>1463</v>
      </c>
      <c r="C368">
        <v>8.7999999999999995E-2</v>
      </c>
    </row>
    <row r="369" spans="1:3" x14ac:dyDescent="0.25">
      <c r="A369">
        <v>368</v>
      </c>
      <c r="B369" t="s">
        <v>1464</v>
      </c>
      <c r="C369">
        <v>8.7999999999999995E-2</v>
      </c>
    </row>
    <row r="370" spans="1:3" x14ac:dyDescent="0.25">
      <c r="A370">
        <v>369</v>
      </c>
      <c r="B370" t="s">
        <v>1465</v>
      </c>
      <c r="C370">
        <v>8.7999999999999995E-2</v>
      </c>
    </row>
    <row r="371" spans="1:3" x14ac:dyDescent="0.25">
      <c r="A371">
        <v>370</v>
      </c>
      <c r="B371" t="s">
        <v>1466</v>
      </c>
      <c r="C371">
        <v>8.7999999999999995E-2</v>
      </c>
    </row>
    <row r="372" spans="1:3" x14ac:dyDescent="0.25">
      <c r="A372">
        <v>371</v>
      </c>
      <c r="B372" t="s">
        <v>1467</v>
      </c>
      <c r="C372">
        <v>8.7999999999999995E-2</v>
      </c>
    </row>
    <row r="373" spans="1:3" x14ac:dyDescent="0.25">
      <c r="A373">
        <v>372</v>
      </c>
      <c r="B373" t="s">
        <v>1468</v>
      </c>
      <c r="C373">
        <v>8.7999999999999995E-2</v>
      </c>
    </row>
    <row r="374" spans="1:3" x14ac:dyDescent="0.25">
      <c r="A374">
        <v>373</v>
      </c>
      <c r="B374" t="s">
        <v>1469</v>
      </c>
      <c r="C374">
        <v>8.7999999999999995E-2</v>
      </c>
    </row>
    <row r="375" spans="1:3" x14ac:dyDescent="0.25">
      <c r="A375">
        <v>374</v>
      </c>
      <c r="B375" t="s">
        <v>1470</v>
      </c>
      <c r="C375">
        <v>8.6999999999999994E-2</v>
      </c>
    </row>
    <row r="376" spans="1:3" x14ac:dyDescent="0.25">
      <c r="A376">
        <v>375</v>
      </c>
      <c r="B376" t="s">
        <v>1471</v>
      </c>
      <c r="C376">
        <v>8.5999999999999993E-2</v>
      </c>
    </row>
    <row r="377" spans="1:3" x14ac:dyDescent="0.25">
      <c r="A377">
        <v>376</v>
      </c>
      <c r="B377" t="s">
        <v>1472</v>
      </c>
      <c r="C377">
        <v>8.5999999999999993E-2</v>
      </c>
    </row>
    <row r="378" spans="1:3" x14ac:dyDescent="0.25">
      <c r="A378">
        <v>377</v>
      </c>
      <c r="B378" t="s">
        <v>1473</v>
      </c>
      <c r="C378">
        <v>8.5999999999999993E-2</v>
      </c>
    </row>
    <row r="379" spans="1:3" x14ac:dyDescent="0.25">
      <c r="A379">
        <v>378</v>
      </c>
      <c r="B379" t="s">
        <v>1474</v>
      </c>
      <c r="C379">
        <v>8.5999999999999993E-2</v>
      </c>
    </row>
    <row r="380" spans="1:3" x14ac:dyDescent="0.25">
      <c r="A380">
        <v>379</v>
      </c>
      <c r="B380" t="s">
        <v>1475</v>
      </c>
      <c r="C380">
        <v>8.5999999999999993E-2</v>
      </c>
    </row>
    <row r="381" spans="1:3" x14ac:dyDescent="0.25">
      <c r="A381">
        <v>380</v>
      </c>
      <c r="B381" t="s">
        <v>1476</v>
      </c>
      <c r="C381">
        <v>8.5000000000000006E-2</v>
      </c>
    </row>
    <row r="382" spans="1:3" x14ac:dyDescent="0.25">
      <c r="A382">
        <v>381</v>
      </c>
      <c r="B382" t="s">
        <v>1477</v>
      </c>
      <c r="C382">
        <v>8.5000000000000006E-2</v>
      </c>
    </row>
    <row r="383" spans="1:3" x14ac:dyDescent="0.25">
      <c r="A383">
        <v>382</v>
      </c>
      <c r="B383" t="s">
        <v>1478</v>
      </c>
      <c r="C383">
        <v>8.5000000000000006E-2</v>
      </c>
    </row>
    <row r="384" spans="1:3" x14ac:dyDescent="0.25">
      <c r="A384">
        <v>383</v>
      </c>
      <c r="B384" t="s">
        <v>1479</v>
      </c>
      <c r="C384">
        <v>8.5000000000000006E-2</v>
      </c>
    </row>
    <row r="385" spans="1:3" x14ac:dyDescent="0.25">
      <c r="A385">
        <v>384</v>
      </c>
      <c r="B385" t="s">
        <v>1480</v>
      </c>
      <c r="C385">
        <v>8.4000000000000005E-2</v>
      </c>
    </row>
    <row r="386" spans="1:3" x14ac:dyDescent="0.25">
      <c r="A386">
        <v>385</v>
      </c>
      <c r="B386" t="s">
        <v>1481</v>
      </c>
      <c r="C386">
        <v>8.4000000000000005E-2</v>
      </c>
    </row>
    <row r="387" spans="1:3" x14ac:dyDescent="0.25">
      <c r="A387">
        <v>386</v>
      </c>
      <c r="B387" t="s">
        <v>1482</v>
      </c>
      <c r="C387">
        <v>8.4000000000000005E-2</v>
      </c>
    </row>
    <row r="388" spans="1:3" x14ac:dyDescent="0.25">
      <c r="A388">
        <v>387</v>
      </c>
      <c r="B388" t="s">
        <v>1483</v>
      </c>
      <c r="C388">
        <v>8.4000000000000005E-2</v>
      </c>
    </row>
    <row r="389" spans="1:3" x14ac:dyDescent="0.25">
      <c r="A389">
        <v>388</v>
      </c>
      <c r="B389" t="s">
        <v>1484</v>
      </c>
      <c r="C389">
        <v>8.4000000000000005E-2</v>
      </c>
    </row>
    <row r="390" spans="1:3" x14ac:dyDescent="0.25">
      <c r="A390">
        <v>389</v>
      </c>
      <c r="B390" t="s">
        <v>1485</v>
      </c>
      <c r="C390">
        <v>8.3000000000000004E-2</v>
      </c>
    </row>
    <row r="391" spans="1:3" x14ac:dyDescent="0.25">
      <c r="A391">
        <v>390</v>
      </c>
      <c r="B391" t="s">
        <v>1486</v>
      </c>
      <c r="C391">
        <v>8.3000000000000004E-2</v>
      </c>
    </row>
    <row r="392" spans="1:3" x14ac:dyDescent="0.25">
      <c r="A392">
        <v>391</v>
      </c>
      <c r="B392" t="s">
        <v>1487</v>
      </c>
      <c r="C392">
        <v>8.3000000000000004E-2</v>
      </c>
    </row>
    <row r="393" spans="1:3" x14ac:dyDescent="0.25">
      <c r="A393">
        <v>392</v>
      </c>
      <c r="B393" t="s">
        <v>1488</v>
      </c>
      <c r="C393">
        <v>8.3000000000000004E-2</v>
      </c>
    </row>
    <row r="394" spans="1:3" x14ac:dyDescent="0.25">
      <c r="A394">
        <v>393</v>
      </c>
      <c r="B394" t="s">
        <v>1489</v>
      </c>
      <c r="C394">
        <v>8.3000000000000004E-2</v>
      </c>
    </row>
    <row r="395" spans="1:3" x14ac:dyDescent="0.25">
      <c r="A395">
        <v>394</v>
      </c>
      <c r="B395" t="s">
        <v>1490</v>
      </c>
      <c r="C395">
        <v>8.3000000000000004E-2</v>
      </c>
    </row>
    <row r="396" spans="1:3" x14ac:dyDescent="0.25">
      <c r="A396">
        <v>395</v>
      </c>
      <c r="B396" t="s">
        <v>1491</v>
      </c>
      <c r="C396">
        <v>8.2000000000000003E-2</v>
      </c>
    </row>
    <row r="397" spans="1:3" x14ac:dyDescent="0.25">
      <c r="A397">
        <v>396</v>
      </c>
      <c r="B397" t="s">
        <v>1492</v>
      </c>
      <c r="C397">
        <v>8.1000000000000003E-2</v>
      </c>
    </row>
    <row r="398" spans="1:3" x14ac:dyDescent="0.25">
      <c r="A398">
        <v>397</v>
      </c>
      <c r="B398" t="s">
        <v>1493</v>
      </c>
      <c r="C398">
        <v>0.08</v>
      </c>
    </row>
    <row r="399" spans="1:3" x14ac:dyDescent="0.25">
      <c r="A399">
        <v>398</v>
      </c>
      <c r="B399" t="s">
        <v>1494</v>
      </c>
      <c r="C399">
        <v>0.08</v>
      </c>
    </row>
    <row r="400" spans="1:3" x14ac:dyDescent="0.25">
      <c r="A400">
        <v>399</v>
      </c>
      <c r="B400" t="s">
        <v>1495</v>
      </c>
      <c r="C400">
        <v>7.9000000000000001E-2</v>
      </c>
    </row>
    <row r="401" spans="1:3" x14ac:dyDescent="0.25">
      <c r="A401">
        <v>400</v>
      </c>
      <c r="B401" t="s">
        <v>1496</v>
      </c>
      <c r="C401">
        <v>7.9000000000000001E-2</v>
      </c>
    </row>
    <row r="402" spans="1:3" x14ac:dyDescent="0.25">
      <c r="A402">
        <v>401</v>
      </c>
      <c r="B402" t="s">
        <v>1497</v>
      </c>
      <c r="C402">
        <v>7.9000000000000001E-2</v>
      </c>
    </row>
    <row r="403" spans="1:3" x14ac:dyDescent="0.25">
      <c r="A403">
        <v>402</v>
      </c>
      <c r="B403" t="s">
        <v>1498</v>
      </c>
      <c r="C403">
        <v>7.9000000000000001E-2</v>
      </c>
    </row>
    <row r="404" spans="1:3" x14ac:dyDescent="0.25">
      <c r="A404">
        <v>403</v>
      </c>
      <c r="B404" t="s">
        <v>1499</v>
      </c>
      <c r="C404">
        <v>7.9000000000000001E-2</v>
      </c>
    </row>
    <row r="405" spans="1:3" x14ac:dyDescent="0.25">
      <c r="A405">
        <v>404</v>
      </c>
      <c r="B405" t="s">
        <v>1500</v>
      </c>
      <c r="C405">
        <v>7.8E-2</v>
      </c>
    </row>
    <row r="406" spans="1:3" x14ac:dyDescent="0.25">
      <c r="A406">
        <v>405</v>
      </c>
      <c r="B406" t="s">
        <v>1501</v>
      </c>
      <c r="C406">
        <v>7.8E-2</v>
      </c>
    </row>
    <row r="407" spans="1:3" x14ac:dyDescent="0.25">
      <c r="A407">
        <v>406</v>
      </c>
      <c r="B407" t="s">
        <v>1502</v>
      </c>
      <c r="C407">
        <v>7.8E-2</v>
      </c>
    </row>
    <row r="408" spans="1:3" x14ac:dyDescent="0.25">
      <c r="A408">
        <v>407</v>
      </c>
      <c r="B408" t="s">
        <v>1503</v>
      </c>
      <c r="C408">
        <v>7.8E-2</v>
      </c>
    </row>
    <row r="409" spans="1:3" x14ac:dyDescent="0.25">
      <c r="A409">
        <v>408</v>
      </c>
      <c r="B409" t="s">
        <v>1504</v>
      </c>
      <c r="C409">
        <v>7.8E-2</v>
      </c>
    </row>
    <row r="410" spans="1:3" x14ac:dyDescent="0.25">
      <c r="A410">
        <v>409</v>
      </c>
      <c r="B410" t="s">
        <v>1505</v>
      </c>
      <c r="C410">
        <v>7.8E-2</v>
      </c>
    </row>
    <row r="411" spans="1:3" x14ac:dyDescent="0.25">
      <c r="A411">
        <v>410</v>
      </c>
      <c r="B411" t="s">
        <v>1506</v>
      </c>
      <c r="C411">
        <v>7.6999999999999999E-2</v>
      </c>
    </row>
    <row r="412" spans="1:3" x14ac:dyDescent="0.25">
      <c r="A412">
        <v>411</v>
      </c>
      <c r="B412" t="s">
        <v>1507</v>
      </c>
      <c r="C412">
        <v>7.6999999999999999E-2</v>
      </c>
    </row>
    <row r="413" spans="1:3" x14ac:dyDescent="0.25">
      <c r="A413">
        <v>412</v>
      </c>
      <c r="B413" t="s">
        <v>1508</v>
      </c>
      <c r="C413">
        <v>7.5999999999999998E-2</v>
      </c>
    </row>
    <row r="414" spans="1:3" x14ac:dyDescent="0.25">
      <c r="A414">
        <v>413</v>
      </c>
      <c r="B414" t="s">
        <v>1509</v>
      </c>
      <c r="C414">
        <v>7.5999999999999998E-2</v>
      </c>
    </row>
    <row r="415" spans="1:3" x14ac:dyDescent="0.25">
      <c r="A415">
        <v>414</v>
      </c>
      <c r="B415" t="s">
        <v>1510</v>
      </c>
      <c r="C415">
        <v>7.5999999999999998E-2</v>
      </c>
    </row>
    <row r="416" spans="1:3" x14ac:dyDescent="0.25">
      <c r="A416">
        <v>415</v>
      </c>
      <c r="B416" t="s">
        <v>1511</v>
      </c>
      <c r="C416">
        <v>7.5999999999999998E-2</v>
      </c>
    </row>
    <row r="417" spans="1:3" x14ac:dyDescent="0.25">
      <c r="A417">
        <v>416</v>
      </c>
      <c r="B417" t="s">
        <v>1512</v>
      </c>
      <c r="C417">
        <v>7.4999999999999997E-2</v>
      </c>
    </row>
    <row r="418" spans="1:3" x14ac:dyDescent="0.25">
      <c r="A418">
        <v>417</v>
      </c>
      <c r="B418" t="s">
        <v>1513</v>
      </c>
      <c r="C418">
        <v>7.4999999999999997E-2</v>
      </c>
    </row>
    <row r="419" spans="1:3" x14ac:dyDescent="0.25">
      <c r="A419">
        <v>418</v>
      </c>
      <c r="B419" t="s">
        <v>1514</v>
      </c>
      <c r="C419">
        <v>7.4999999999999997E-2</v>
      </c>
    </row>
    <row r="420" spans="1:3" x14ac:dyDescent="0.25">
      <c r="A420">
        <v>419</v>
      </c>
      <c r="B420" t="s">
        <v>1515</v>
      </c>
      <c r="C420">
        <v>7.3999999999999996E-2</v>
      </c>
    </row>
    <row r="421" spans="1:3" x14ac:dyDescent="0.25">
      <c r="A421">
        <v>420</v>
      </c>
      <c r="B421" t="s">
        <v>1516</v>
      </c>
      <c r="C421">
        <v>7.2999999999999995E-2</v>
      </c>
    </row>
    <row r="422" spans="1:3" x14ac:dyDescent="0.25">
      <c r="A422">
        <v>421</v>
      </c>
      <c r="B422" t="s">
        <v>1517</v>
      </c>
      <c r="C422">
        <v>7.2999999999999995E-2</v>
      </c>
    </row>
    <row r="423" spans="1:3" x14ac:dyDescent="0.25">
      <c r="A423">
        <v>422</v>
      </c>
      <c r="B423" t="s">
        <v>1518</v>
      </c>
      <c r="C423">
        <v>7.2999999999999995E-2</v>
      </c>
    </row>
    <row r="424" spans="1:3" x14ac:dyDescent="0.25">
      <c r="A424">
        <v>423</v>
      </c>
      <c r="B424" t="s">
        <v>1519</v>
      </c>
      <c r="C424">
        <v>7.2999999999999995E-2</v>
      </c>
    </row>
    <row r="425" spans="1:3" x14ac:dyDescent="0.25">
      <c r="A425">
        <v>424</v>
      </c>
      <c r="B425" t="s">
        <v>1520</v>
      </c>
      <c r="C425">
        <v>7.1999999999999995E-2</v>
      </c>
    </row>
    <row r="426" spans="1:3" x14ac:dyDescent="0.25">
      <c r="A426">
        <v>425</v>
      </c>
      <c r="B426" t="s">
        <v>1521</v>
      </c>
      <c r="C426">
        <v>7.1999999999999995E-2</v>
      </c>
    </row>
    <row r="427" spans="1:3" x14ac:dyDescent="0.25">
      <c r="A427">
        <v>426</v>
      </c>
      <c r="B427" t="s">
        <v>1522</v>
      </c>
      <c r="C427">
        <v>7.1999999999999995E-2</v>
      </c>
    </row>
    <row r="428" spans="1:3" x14ac:dyDescent="0.25">
      <c r="A428">
        <v>427</v>
      </c>
      <c r="B428" t="s">
        <v>1523</v>
      </c>
      <c r="C428">
        <v>7.1999999999999995E-2</v>
      </c>
    </row>
    <row r="429" spans="1:3" x14ac:dyDescent="0.25">
      <c r="A429">
        <v>428</v>
      </c>
      <c r="B429" t="s">
        <v>1524</v>
      </c>
      <c r="C429">
        <v>7.0999999999999994E-2</v>
      </c>
    </row>
    <row r="430" spans="1:3" x14ac:dyDescent="0.25">
      <c r="A430">
        <v>429</v>
      </c>
      <c r="B430" t="s">
        <v>1525</v>
      </c>
      <c r="C430">
        <v>7.0999999999999994E-2</v>
      </c>
    </row>
    <row r="431" spans="1:3" x14ac:dyDescent="0.25">
      <c r="A431">
        <v>430</v>
      </c>
      <c r="B431" t="s">
        <v>1526</v>
      </c>
      <c r="C431">
        <v>7.0999999999999994E-2</v>
      </c>
    </row>
    <row r="432" spans="1:3" x14ac:dyDescent="0.25">
      <c r="A432">
        <v>431</v>
      </c>
      <c r="B432" t="s">
        <v>1527</v>
      </c>
      <c r="C432">
        <v>7.0999999999999994E-2</v>
      </c>
    </row>
    <row r="433" spans="1:3" x14ac:dyDescent="0.25">
      <c r="A433">
        <v>432</v>
      </c>
      <c r="B433" t="s">
        <v>1528</v>
      </c>
      <c r="C433">
        <v>7.0000000000000007E-2</v>
      </c>
    </row>
    <row r="434" spans="1:3" x14ac:dyDescent="0.25">
      <c r="A434">
        <v>433</v>
      </c>
      <c r="B434" t="s">
        <v>1529</v>
      </c>
      <c r="C434">
        <v>7.0000000000000007E-2</v>
      </c>
    </row>
    <row r="435" spans="1:3" x14ac:dyDescent="0.25">
      <c r="A435">
        <v>434</v>
      </c>
      <c r="B435" t="s">
        <v>1530</v>
      </c>
      <c r="C435">
        <v>7.0000000000000007E-2</v>
      </c>
    </row>
    <row r="436" spans="1:3" x14ac:dyDescent="0.25">
      <c r="A436">
        <v>435</v>
      </c>
      <c r="B436" t="s">
        <v>1531</v>
      </c>
      <c r="C436">
        <v>7.0000000000000007E-2</v>
      </c>
    </row>
    <row r="437" spans="1:3" x14ac:dyDescent="0.25">
      <c r="A437">
        <v>436</v>
      </c>
      <c r="B437" t="s">
        <v>1532</v>
      </c>
      <c r="C437">
        <v>7.0000000000000007E-2</v>
      </c>
    </row>
    <row r="438" spans="1:3" x14ac:dyDescent="0.25">
      <c r="A438">
        <v>437</v>
      </c>
      <c r="B438" t="s">
        <v>1533</v>
      </c>
      <c r="C438">
        <v>7.0000000000000007E-2</v>
      </c>
    </row>
    <row r="439" spans="1:3" x14ac:dyDescent="0.25">
      <c r="A439">
        <v>438</v>
      </c>
      <c r="B439" t="s">
        <v>1534</v>
      </c>
      <c r="C439">
        <v>7.0000000000000007E-2</v>
      </c>
    </row>
    <row r="440" spans="1:3" x14ac:dyDescent="0.25">
      <c r="A440">
        <v>439</v>
      </c>
      <c r="B440" t="s">
        <v>1535</v>
      </c>
      <c r="C440">
        <v>6.9000000000000006E-2</v>
      </c>
    </row>
    <row r="441" spans="1:3" x14ac:dyDescent="0.25">
      <c r="A441">
        <v>440</v>
      </c>
      <c r="B441" t="s">
        <v>1536</v>
      </c>
      <c r="C441">
        <v>6.9000000000000006E-2</v>
      </c>
    </row>
    <row r="442" spans="1:3" x14ac:dyDescent="0.25">
      <c r="A442">
        <v>441</v>
      </c>
      <c r="B442" t="s">
        <v>1537</v>
      </c>
      <c r="C442">
        <v>6.9000000000000006E-2</v>
      </c>
    </row>
    <row r="443" spans="1:3" x14ac:dyDescent="0.25">
      <c r="A443">
        <v>442</v>
      </c>
      <c r="B443" t="s">
        <v>1538</v>
      </c>
      <c r="C443">
        <v>6.9000000000000006E-2</v>
      </c>
    </row>
    <row r="444" spans="1:3" x14ac:dyDescent="0.25">
      <c r="A444">
        <v>443</v>
      </c>
      <c r="B444" t="s">
        <v>1539</v>
      </c>
      <c r="C444">
        <v>6.9000000000000006E-2</v>
      </c>
    </row>
    <row r="445" spans="1:3" x14ac:dyDescent="0.25">
      <c r="A445">
        <v>444</v>
      </c>
      <c r="B445" t="s">
        <v>1540</v>
      </c>
      <c r="C445">
        <v>6.9000000000000006E-2</v>
      </c>
    </row>
    <row r="446" spans="1:3" x14ac:dyDescent="0.25">
      <c r="A446">
        <v>445</v>
      </c>
      <c r="B446" t="s">
        <v>1541</v>
      </c>
      <c r="C446">
        <v>6.8000000000000005E-2</v>
      </c>
    </row>
    <row r="447" spans="1:3" x14ac:dyDescent="0.25">
      <c r="A447">
        <v>446</v>
      </c>
      <c r="B447" t="s">
        <v>1542</v>
      </c>
      <c r="C447">
        <v>6.8000000000000005E-2</v>
      </c>
    </row>
    <row r="448" spans="1:3" x14ac:dyDescent="0.25">
      <c r="A448">
        <v>447</v>
      </c>
      <c r="B448" t="s">
        <v>1543</v>
      </c>
      <c r="C448">
        <v>6.7000000000000004E-2</v>
      </c>
    </row>
    <row r="449" spans="1:3" x14ac:dyDescent="0.25">
      <c r="A449">
        <v>448</v>
      </c>
      <c r="B449" t="s">
        <v>1544</v>
      </c>
      <c r="C449">
        <v>6.7000000000000004E-2</v>
      </c>
    </row>
    <row r="450" spans="1:3" x14ac:dyDescent="0.25">
      <c r="A450">
        <v>449</v>
      </c>
      <c r="B450" t="s">
        <v>1545</v>
      </c>
      <c r="C450">
        <v>6.7000000000000004E-2</v>
      </c>
    </row>
    <row r="451" spans="1:3" x14ac:dyDescent="0.25">
      <c r="A451">
        <v>450</v>
      </c>
      <c r="B451" t="s">
        <v>1546</v>
      </c>
      <c r="C451">
        <v>6.7000000000000004E-2</v>
      </c>
    </row>
    <row r="452" spans="1:3" x14ac:dyDescent="0.25">
      <c r="A452">
        <v>451</v>
      </c>
      <c r="B452" t="s">
        <v>1547</v>
      </c>
      <c r="C452">
        <v>6.6000000000000003E-2</v>
      </c>
    </row>
    <row r="453" spans="1:3" x14ac:dyDescent="0.25">
      <c r="A453">
        <v>452</v>
      </c>
      <c r="B453" t="s">
        <v>1548</v>
      </c>
      <c r="C453">
        <v>6.6000000000000003E-2</v>
      </c>
    </row>
    <row r="454" spans="1:3" x14ac:dyDescent="0.25">
      <c r="A454">
        <v>453</v>
      </c>
      <c r="B454" t="s">
        <v>1549</v>
      </c>
      <c r="C454">
        <v>6.6000000000000003E-2</v>
      </c>
    </row>
    <row r="455" spans="1:3" x14ac:dyDescent="0.25">
      <c r="A455">
        <v>454</v>
      </c>
      <c r="B455" t="s">
        <v>1550</v>
      </c>
      <c r="C455">
        <v>6.6000000000000003E-2</v>
      </c>
    </row>
    <row r="456" spans="1:3" x14ac:dyDescent="0.25">
      <c r="A456">
        <v>455</v>
      </c>
      <c r="B456" t="s">
        <v>1551</v>
      </c>
      <c r="C456">
        <v>6.5000000000000002E-2</v>
      </c>
    </row>
    <row r="457" spans="1:3" x14ac:dyDescent="0.25">
      <c r="A457">
        <v>456</v>
      </c>
      <c r="B457" t="s">
        <v>1552</v>
      </c>
      <c r="C457">
        <v>6.5000000000000002E-2</v>
      </c>
    </row>
    <row r="458" spans="1:3" x14ac:dyDescent="0.25">
      <c r="A458">
        <v>457</v>
      </c>
      <c r="B458" t="s">
        <v>1553</v>
      </c>
      <c r="C458">
        <v>6.5000000000000002E-2</v>
      </c>
    </row>
    <row r="459" spans="1:3" x14ac:dyDescent="0.25">
      <c r="A459">
        <v>458</v>
      </c>
      <c r="B459" t="s">
        <v>1554</v>
      </c>
      <c r="C459">
        <v>6.4000000000000001E-2</v>
      </c>
    </row>
    <row r="460" spans="1:3" x14ac:dyDescent="0.25">
      <c r="A460">
        <v>459</v>
      </c>
      <c r="B460" t="s">
        <v>1555</v>
      </c>
      <c r="C460">
        <v>6.4000000000000001E-2</v>
      </c>
    </row>
    <row r="461" spans="1:3" x14ac:dyDescent="0.25">
      <c r="A461">
        <v>460</v>
      </c>
      <c r="B461" t="s">
        <v>1556</v>
      </c>
      <c r="C461">
        <v>6.4000000000000001E-2</v>
      </c>
    </row>
    <row r="462" spans="1:3" x14ac:dyDescent="0.25">
      <c r="A462">
        <v>461</v>
      </c>
      <c r="B462" t="s">
        <v>1557</v>
      </c>
      <c r="C462">
        <v>6.4000000000000001E-2</v>
      </c>
    </row>
    <row r="463" spans="1:3" x14ac:dyDescent="0.25">
      <c r="A463">
        <v>462</v>
      </c>
      <c r="B463" t="s">
        <v>1558</v>
      </c>
      <c r="C463">
        <v>6.3E-2</v>
      </c>
    </row>
    <row r="464" spans="1:3" x14ac:dyDescent="0.25">
      <c r="A464">
        <v>463</v>
      </c>
      <c r="B464" t="s">
        <v>1559</v>
      </c>
      <c r="C464">
        <v>6.3E-2</v>
      </c>
    </row>
    <row r="465" spans="1:3" x14ac:dyDescent="0.25">
      <c r="A465">
        <v>464</v>
      </c>
      <c r="B465" t="s">
        <v>1560</v>
      </c>
      <c r="C465">
        <v>6.2E-2</v>
      </c>
    </row>
    <row r="466" spans="1:3" x14ac:dyDescent="0.25">
      <c r="A466">
        <v>465</v>
      </c>
      <c r="B466" t="s">
        <v>1561</v>
      </c>
      <c r="C466">
        <v>6.2E-2</v>
      </c>
    </row>
    <row r="467" spans="1:3" x14ac:dyDescent="0.25">
      <c r="A467">
        <v>466</v>
      </c>
      <c r="B467" t="s">
        <v>1562</v>
      </c>
      <c r="C467">
        <v>6.2E-2</v>
      </c>
    </row>
    <row r="468" spans="1:3" x14ac:dyDescent="0.25">
      <c r="A468">
        <v>467</v>
      </c>
      <c r="B468" t="s">
        <v>1563</v>
      </c>
      <c r="C468">
        <v>6.0999999999999999E-2</v>
      </c>
    </row>
    <row r="469" spans="1:3" x14ac:dyDescent="0.25">
      <c r="A469">
        <v>468</v>
      </c>
      <c r="B469" t="s">
        <v>1564</v>
      </c>
      <c r="C469">
        <v>6.0999999999999999E-2</v>
      </c>
    </row>
    <row r="470" spans="1:3" x14ac:dyDescent="0.25">
      <c r="A470">
        <v>469</v>
      </c>
      <c r="B470" t="s">
        <v>1565</v>
      </c>
      <c r="C470">
        <v>6.0999999999999999E-2</v>
      </c>
    </row>
    <row r="471" spans="1:3" x14ac:dyDescent="0.25">
      <c r="A471">
        <v>470</v>
      </c>
      <c r="B471" t="s">
        <v>1566</v>
      </c>
      <c r="C471">
        <v>6.0999999999999999E-2</v>
      </c>
    </row>
    <row r="472" spans="1:3" x14ac:dyDescent="0.25">
      <c r="A472">
        <v>471</v>
      </c>
      <c r="B472" t="s">
        <v>1567</v>
      </c>
      <c r="C472">
        <v>6.0999999999999999E-2</v>
      </c>
    </row>
    <row r="473" spans="1:3" x14ac:dyDescent="0.25">
      <c r="A473">
        <v>472</v>
      </c>
      <c r="B473" t="s">
        <v>1568</v>
      </c>
      <c r="C473">
        <v>6.0999999999999999E-2</v>
      </c>
    </row>
    <row r="474" spans="1:3" x14ac:dyDescent="0.25">
      <c r="A474">
        <v>473</v>
      </c>
      <c r="B474" t="s">
        <v>1569</v>
      </c>
      <c r="C474">
        <v>6.0999999999999999E-2</v>
      </c>
    </row>
    <row r="475" spans="1:3" x14ac:dyDescent="0.25">
      <c r="A475">
        <v>474</v>
      </c>
      <c r="B475" t="s">
        <v>1570</v>
      </c>
      <c r="C475">
        <v>6.0999999999999999E-2</v>
      </c>
    </row>
    <row r="476" spans="1:3" x14ac:dyDescent="0.25">
      <c r="A476">
        <v>475</v>
      </c>
      <c r="B476" t="s">
        <v>1571</v>
      </c>
      <c r="C476">
        <v>6.0999999999999999E-2</v>
      </c>
    </row>
    <row r="477" spans="1:3" x14ac:dyDescent="0.25">
      <c r="A477">
        <v>476</v>
      </c>
      <c r="B477" t="s">
        <v>1572</v>
      </c>
      <c r="C477">
        <v>0.06</v>
      </c>
    </row>
    <row r="478" spans="1:3" x14ac:dyDescent="0.25">
      <c r="A478">
        <v>477</v>
      </c>
      <c r="B478" t="s">
        <v>1573</v>
      </c>
      <c r="C478">
        <v>0.06</v>
      </c>
    </row>
    <row r="479" spans="1:3" x14ac:dyDescent="0.25">
      <c r="A479">
        <v>478</v>
      </c>
      <c r="B479" t="s">
        <v>1574</v>
      </c>
      <c r="C479">
        <v>0.06</v>
      </c>
    </row>
    <row r="480" spans="1:3" x14ac:dyDescent="0.25">
      <c r="A480">
        <v>479</v>
      </c>
      <c r="B480" t="s">
        <v>1575</v>
      </c>
      <c r="C480">
        <v>0.06</v>
      </c>
    </row>
    <row r="481" spans="1:3" x14ac:dyDescent="0.25">
      <c r="A481">
        <v>480</v>
      </c>
      <c r="B481" t="s">
        <v>1576</v>
      </c>
      <c r="C481">
        <v>5.8999999999999997E-2</v>
      </c>
    </row>
    <row r="482" spans="1:3" x14ac:dyDescent="0.25">
      <c r="A482">
        <v>481</v>
      </c>
      <c r="B482" t="s">
        <v>1577</v>
      </c>
      <c r="C482">
        <v>5.8999999999999997E-2</v>
      </c>
    </row>
    <row r="483" spans="1:3" x14ac:dyDescent="0.25">
      <c r="A483">
        <v>482</v>
      </c>
      <c r="B483" t="s">
        <v>1578</v>
      </c>
      <c r="C483">
        <v>5.8999999999999997E-2</v>
      </c>
    </row>
    <row r="484" spans="1:3" x14ac:dyDescent="0.25">
      <c r="A484">
        <v>483</v>
      </c>
      <c r="B484" t="s">
        <v>1579</v>
      </c>
      <c r="C484">
        <v>5.8999999999999997E-2</v>
      </c>
    </row>
    <row r="485" spans="1:3" x14ac:dyDescent="0.25">
      <c r="A485">
        <v>484</v>
      </c>
      <c r="B485" t="s">
        <v>1580</v>
      </c>
      <c r="C485">
        <v>5.8999999999999997E-2</v>
      </c>
    </row>
    <row r="486" spans="1:3" x14ac:dyDescent="0.25">
      <c r="A486">
        <v>485</v>
      </c>
      <c r="B486" t="s">
        <v>1581</v>
      </c>
      <c r="C486">
        <v>5.8000000000000003E-2</v>
      </c>
    </row>
    <row r="487" spans="1:3" x14ac:dyDescent="0.25">
      <c r="A487">
        <v>486</v>
      </c>
      <c r="B487" t="s">
        <v>1582</v>
      </c>
      <c r="C487">
        <v>5.8000000000000003E-2</v>
      </c>
    </row>
    <row r="488" spans="1:3" x14ac:dyDescent="0.25">
      <c r="A488">
        <v>487</v>
      </c>
      <c r="B488" t="s">
        <v>1583</v>
      </c>
      <c r="C488">
        <v>5.7000000000000002E-2</v>
      </c>
    </row>
    <row r="489" spans="1:3" x14ac:dyDescent="0.25">
      <c r="A489">
        <v>488</v>
      </c>
      <c r="B489" t="s">
        <v>1584</v>
      </c>
      <c r="C489">
        <v>5.7000000000000002E-2</v>
      </c>
    </row>
    <row r="490" spans="1:3" x14ac:dyDescent="0.25">
      <c r="A490">
        <v>489</v>
      </c>
      <c r="B490" t="s">
        <v>1585</v>
      </c>
      <c r="C490">
        <v>5.7000000000000002E-2</v>
      </c>
    </row>
    <row r="491" spans="1:3" x14ac:dyDescent="0.25">
      <c r="A491">
        <v>490</v>
      </c>
      <c r="B491" t="s">
        <v>1586</v>
      </c>
      <c r="C491">
        <v>5.7000000000000002E-2</v>
      </c>
    </row>
    <row r="492" spans="1:3" x14ac:dyDescent="0.25">
      <c r="A492">
        <v>491</v>
      </c>
      <c r="B492" t="s">
        <v>1587</v>
      </c>
      <c r="C492">
        <v>5.7000000000000002E-2</v>
      </c>
    </row>
    <row r="493" spans="1:3" x14ac:dyDescent="0.25">
      <c r="A493">
        <v>492</v>
      </c>
      <c r="B493" t="s">
        <v>1588</v>
      </c>
      <c r="C493">
        <v>5.7000000000000002E-2</v>
      </c>
    </row>
    <row r="494" spans="1:3" x14ac:dyDescent="0.25">
      <c r="A494">
        <v>493</v>
      </c>
      <c r="B494" t="s">
        <v>1589</v>
      </c>
      <c r="C494">
        <v>5.7000000000000002E-2</v>
      </c>
    </row>
    <row r="495" spans="1:3" x14ac:dyDescent="0.25">
      <c r="A495">
        <v>494</v>
      </c>
      <c r="B495" t="s">
        <v>1590</v>
      </c>
      <c r="C495">
        <v>5.6000000000000001E-2</v>
      </c>
    </row>
    <row r="496" spans="1:3" x14ac:dyDescent="0.25">
      <c r="A496">
        <v>495</v>
      </c>
      <c r="B496" t="s">
        <v>1591</v>
      </c>
      <c r="C496">
        <v>5.6000000000000001E-2</v>
      </c>
    </row>
    <row r="497" spans="1:3" x14ac:dyDescent="0.25">
      <c r="A497">
        <v>496</v>
      </c>
      <c r="B497" t="s">
        <v>1592</v>
      </c>
      <c r="C497">
        <v>5.5E-2</v>
      </c>
    </row>
    <row r="498" spans="1:3" x14ac:dyDescent="0.25">
      <c r="A498">
        <v>497</v>
      </c>
      <c r="B498" t="s">
        <v>1593</v>
      </c>
      <c r="C498">
        <v>5.5E-2</v>
      </c>
    </row>
    <row r="499" spans="1:3" x14ac:dyDescent="0.25">
      <c r="A499">
        <v>498</v>
      </c>
      <c r="B499" t="s">
        <v>1594</v>
      </c>
      <c r="C499">
        <v>5.5E-2</v>
      </c>
    </row>
    <row r="500" spans="1:3" x14ac:dyDescent="0.25">
      <c r="A500">
        <v>499</v>
      </c>
      <c r="B500" t="s">
        <v>1595</v>
      </c>
      <c r="C500">
        <v>5.5E-2</v>
      </c>
    </row>
    <row r="501" spans="1:3" x14ac:dyDescent="0.25">
      <c r="A501">
        <v>500</v>
      </c>
      <c r="B501" t="s">
        <v>1596</v>
      </c>
      <c r="C501">
        <v>5.5E-2</v>
      </c>
    </row>
    <row r="502" spans="1:3" x14ac:dyDescent="0.25">
      <c r="A502">
        <v>501</v>
      </c>
      <c r="B502" t="s">
        <v>1597</v>
      </c>
      <c r="C502">
        <v>5.3999999999999999E-2</v>
      </c>
    </row>
    <row r="503" spans="1:3" x14ac:dyDescent="0.25">
      <c r="A503">
        <v>502</v>
      </c>
      <c r="B503" t="s">
        <v>1598</v>
      </c>
      <c r="C503">
        <v>5.3999999999999999E-2</v>
      </c>
    </row>
    <row r="504" spans="1:3" x14ac:dyDescent="0.25">
      <c r="A504">
        <v>503</v>
      </c>
      <c r="B504" t="s">
        <v>1599</v>
      </c>
      <c r="C504">
        <v>5.3999999999999999E-2</v>
      </c>
    </row>
    <row r="505" spans="1:3" x14ac:dyDescent="0.25">
      <c r="A505">
        <v>504</v>
      </c>
      <c r="B505" t="s">
        <v>1600</v>
      </c>
      <c r="C505">
        <v>5.2999999999999999E-2</v>
      </c>
    </row>
    <row r="506" spans="1:3" x14ac:dyDescent="0.25">
      <c r="A506">
        <v>505</v>
      </c>
      <c r="B506" t="s">
        <v>1601</v>
      </c>
      <c r="C506">
        <v>5.2999999999999999E-2</v>
      </c>
    </row>
    <row r="507" spans="1:3" x14ac:dyDescent="0.25">
      <c r="A507">
        <v>506</v>
      </c>
      <c r="B507" t="s">
        <v>1602</v>
      </c>
      <c r="C507">
        <v>5.2999999999999999E-2</v>
      </c>
    </row>
    <row r="508" spans="1:3" x14ac:dyDescent="0.25">
      <c r="A508">
        <v>507</v>
      </c>
      <c r="B508" t="s">
        <v>1603</v>
      </c>
      <c r="C508">
        <v>5.2999999999999999E-2</v>
      </c>
    </row>
    <row r="509" spans="1:3" x14ac:dyDescent="0.25">
      <c r="A509">
        <v>508</v>
      </c>
      <c r="B509" t="s">
        <v>1604</v>
      </c>
      <c r="C509">
        <v>5.2999999999999999E-2</v>
      </c>
    </row>
    <row r="510" spans="1:3" x14ac:dyDescent="0.25">
      <c r="A510">
        <v>509</v>
      </c>
      <c r="B510" t="s">
        <v>1605</v>
      </c>
      <c r="C510">
        <v>5.1999999999999998E-2</v>
      </c>
    </row>
    <row r="511" spans="1:3" x14ac:dyDescent="0.25">
      <c r="A511">
        <v>510</v>
      </c>
      <c r="B511" t="s">
        <v>1606</v>
      </c>
      <c r="C511">
        <v>5.1999999999999998E-2</v>
      </c>
    </row>
    <row r="512" spans="1:3" x14ac:dyDescent="0.25">
      <c r="A512">
        <v>511</v>
      </c>
      <c r="B512" t="s">
        <v>1607</v>
      </c>
      <c r="C512">
        <v>5.1999999999999998E-2</v>
      </c>
    </row>
    <row r="513" spans="1:3" x14ac:dyDescent="0.25">
      <c r="A513">
        <v>512</v>
      </c>
      <c r="B513" t="s">
        <v>1608</v>
      </c>
      <c r="C513">
        <v>5.1999999999999998E-2</v>
      </c>
    </row>
    <row r="514" spans="1:3" x14ac:dyDescent="0.25">
      <c r="A514">
        <v>513</v>
      </c>
      <c r="B514" t="s">
        <v>1609</v>
      </c>
      <c r="C514">
        <v>5.1999999999999998E-2</v>
      </c>
    </row>
    <row r="515" spans="1:3" x14ac:dyDescent="0.25">
      <c r="A515">
        <v>514</v>
      </c>
      <c r="B515" t="s">
        <v>1610</v>
      </c>
      <c r="C515">
        <v>5.1999999999999998E-2</v>
      </c>
    </row>
    <row r="516" spans="1:3" x14ac:dyDescent="0.25">
      <c r="A516">
        <v>515</v>
      </c>
      <c r="B516" t="s">
        <v>1611</v>
      </c>
      <c r="C516">
        <v>5.1999999999999998E-2</v>
      </c>
    </row>
    <row r="517" spans="1:3" x14ac:dyDescent="0.25">
      <c r="A517">
        <v>516</v>
      </c>
      <c r="B517" t="s">
        <v>1612</v>
      </c>
      <c r="C517">
        <v>5.1999999999999998E-2</v>
      </c>
    </row>
    <row r="518" spans="1:3" x14ac:dyDescent="0.25">
      <c r="A518">
        <v>517</v>
      </c>
      <c r="B518" t="s">
        <v>1613</v>
      </c>
      <c r="C518">
        <v>5.1999999999999998E-2</v>
      </c>
    </row>
    <row r="519" spans="1:3" x14ac:dyDescent="0.25">
      <c r="A519">
        <v>518</v>
      </c>
      <c r="B519" t="s">
        <v>1614</v>
      </c>
      <c r="C519">
        <v>5.0999999999999997E-2</v>
      </c>
    </row>
    <row r="520" spans="1:3" x14ac:dyDescent="0.25">
      <c r="A520">
        <v>519</v>
      </c>
      <c r="B520" t="s">
        <v>1615</v>
      </c>
      <c r="C520">
        <v>5.0999999999999997E-2</v>
      </c>
    </row>
    <row r="521" spans="1:3" x14ac:dyDescent="0.25">
      <c r="A521">
        <v>520</v>
      </c>
      <c r="B521" t="s">
        <v>1616</v>
      </c>
      <c r="C521">
        <v>5.0999999999999997E-2</v>
      </c>
    </row>
    <row r="522" spans="1:3" x14ac:dyDescent="0.25">
      <c r="A522">
        <v>521</v>
      </c>
      <c r="B522" t="s">
        <v>1617</v>
      </c>
      <c r="C522">
        <v>0.05</v>
      </c>
    </row>
    <row r="523" spans="1:3" x14ac:dyDescent="0.25">
      <c r="A523">
        <v>522</v>
      </c>
      <c r="B523" t="s">
        <v>1618</v>
      </c>
      <c r="C523">
        <v>0.05</v>
      </c>
    </row>
    <row r="524" spans="1:3" x14ac:dyDescent="0.25">
      <c r="A524">
        <v>523</v>
      </c>
      <c r="B524" t="s">
        <v>1619</v>
      </c>
      <c r="C524">
        <v>0.05</v>
      </c>
    </row>
    <row r="525" spans="1:3" x14ac:dyDescent="0.25">
      <c r="A525">
        <v>524</v>
      </c>
      <c r="B525" t="s">
        <v>1620</v>
      </c>
      <c r="C525">
        <v>0.05</v>
      </c>
    </row>
    <row r="526" spans="1:3" x14ac:dyDescent="0.25">
      <c r="A526">
        <v>525</v>
      </c>
      <c r="B526" t="s">
        <v>1621</v>
      </c>
      <c r="C526">
        <v>0.05</v>
      </c>
    </row>
    <row r="527" spans="1:3" x14ac:dyDescent="0.25">
      <c r="A527">
        <v>526</v>
      </c>
      <c r="B527" t="s">
        <v>1622</v>
      </c>
      <c r="C527">
        <v>0.05</v>
      </c>
    </row>
    <row r="528" spans="1:3" x14ac:dyDescent="0.25">
      <c r="A528">
        <v>527</v>
      </c>
      <c r="B528" t="s">
        <v>1623</v>
      </c>
      <c r="C528">
        <v>4.9000000000000002E-2</v>
      </c>
    </row>
    <row r="529" spans="1:3" x14ac:dyDescent="0.25">
      <c r="A529">
        <v>528</v>
      </c>
      <c r="B529" t="s">
        <v>1624</v>
      </c>
      <c r="C529">
        <v>4.9000000000000002E-2</v>
      </c>
    </row>
    <row r="530" spans="1:3" x14ac:dyDescent="0.25">
      <c r="A530">
        <v>529</v>
      </c>
      <c r="B530" t="s">
        <v>1625</v>
      </c>
      <c r="C530">
        <v>4.9000000000000002E-2</v>
      </c>
    </row>
    <row r="531" spans="1:3" x14ac:dyDescent="0.25">
      <c r="A531">
        <v>530</v>
      </c>
      <c r="B531" t="s">
        <v>1626</v>
      </c>
      <c r="C531">
        <v>4.9000000000000002E-2</v>
      </c>
    </row>
    <row r="532" spans="1:3" x14ac:dyDescent="0.25">
      <c r="A532">
        <v>531</v>
      </c>
      <c r="B532" t="s">
        <v>1627</v>
      </c>
      <c r="C532">
        <v>4.9000000000000002E-2</v>
      </c>
    </row>
    <row r="533" spans="1:3" x14ac:dyDescent="0.25">
      <c r="A533">
        <v>532</v>
      </c>
      <c r="B533" t="s">
        <v>1628</v>
      </c>
      <c r="C533">
        <v>4.9000000000000002E-2</v>
      </c>
    </row>
    <row r="534" spans="1:3" x14ac:dyDescent="0.25">
      <c r="A534">
        <v>533</v>
      </c>
      <c r="B534" t="s">
        <v>1629</v>
      </c>
      <c r="C534">
        <v>4.9000000000000002E-2</v>
      </c>
    </row>
    <row r="535" spans="1:3" x14ac:dyDescent="0.25">
      <c r="A535">
        <v>534</v>
      </c>
      <c r="B535" t="s">
        <v>1630</v>
      </c>
      <c r="C535">
        <v>4.9000000000000002E-2</v>
      </c>
    </row>
    <row r="536" spans="1:3" x14ac:dyDescent="0.25">
      <c r="A536">
        <v>535</v>
      </c>
      <c r="B536" t="s">
        <v>1631</v>
      </c>
      <c r="C536">
        <v>4.9000000000000002E-2</v>
      </c>
    </row>
    <row r="537" spans="1:3" x14ac:dyDescent="0.25">
      <c r="A537">
        <v>536</v>
      </c>
      <c r="B537" t="s">
        <v>1632</v>
      </c>
      <c r="C537">
        <v>4.8000000000000001E-2</v>
      </c>
    </row>
    <row r="538" spans="1:3" x14ac:dyDescent="0.25">
      <c r="A538">
        <v>537</v>
      </c>
      <c r="B538" t="s">
        <v>1633</v>
      </c>
      <c r="C538">
        <v>4.8000000000000001E-2</v>
      </c>
    </row>
    <row r="539" spans="1:3" x14ac:dyDescent="0.25">
      <c r="A539">
        <v>538</v>
      </c>
      <c r="B539" t="s">
        <v>1634</v>
      </c>
      <c r="C539">
        <v>4.8000000000000001E-2</v>
      </c>
    </row>
    <row r="540" spans="1:3" x14ac:dyDescent="0.25">
      <c r="A540">
        <v>539</v>
      </c>
      <c r="B540" t="s">
        <v>1635</v>
      </c>
      <c r="C540">
        <v>4.8000000000000001E-2</v>
      </c>
    </row>
    <row r="541" spans="1:3" x14ac:dyDescent="0.25">
      <c r="A541">
        <v>540</v>
      </c>
      <c r="B541" t="s">
        <v>1636</v>
      </c>
      <c r="C541">
        <v>4.8000000000000001E-2</v>
      </c>
    </row>
    <row r="542" spans="1:3" x14ac:dyDescent="0.25">
      <c r="A542">
        <v>541</v>
      </c>
      <c r="B542" t="s">
        <v>1637</v>
      </c>
      <c r="C542">
        <v>4.8000000000000001E-2</v>
      </c>
    </row>
    <row r="543" spans="1:3" x14ac:dyDescent="0.25">
      <c r="A543">
        <v>542</v>
      </c>
      <c r="B543" t="s">
        <v>1638</v>
      </c>
      <c r="C543">
        <v>4.7E-2</v>
      </c>
    </row>
    <row r="544" spans="1:3" x14ac:dyDescent="0.25">
      <c r="A544">
        <v>543</v>
      </c>
      <c r="B544" t="s">
        <v>1639</v>
      </c>
      <c r="C544">
        <v>4.7E-2</v>
      </c>
    </row>
    <row r="545" spans="1:3" x14ac:dyDescent="0.25">
      <c r="A545">
        <v>544</v>
      </c>
      <c r="B545" t="s">
        <v>1640</v>
      </c>
      <c r="C545">
        <v>4.7E-2</v>
      </c>
    </row>
    <row r="546" spans="1:3" x14ac:dyDescent="0.25">
      <c r="A546">
        <v>545</v>
      </c>
      <c r="B546" t="s">
        <v>1641</v>
      </c>
      <c r="C546">
        <v>4.7E-2</v>
      </c>
    </row>
    <row r="547" spans="1:3" x14ac:dyDescent="0.25">
      <c r="A547">
        <v>546</v>
      </c>
      <c r="B547" t="s">
        <v>1642</v>
      </c>
      <c r="C547">
        <v>4.7E-2</v>
      </c>
    </row>
    <row r="548" spans="1:3" x14ac:dyDescent="0.25">
      <c r="A548">
        <v>547</v>
      </c>
      <c r="B548" t="s">
        <v>1643</v>
      </c>
      <c r="C548">
        <v>4.7E-2</v>
      </c>
    </row>
    <row r="549" spans="1:3" x14ac:dyDescent="0.25">
      <c r="A549">
        <v>548</v>
      </c>
      <c r="B549" t="s">
        <v>1644</v>
      </c>
      <c r="C549">
        <v>4.7E-2</v>
      </c>
    </row>
    <row r="550" spans="1:3" x14ac:dyDescent="0.25">
      <c r="A550">
        <v>549</v>
      </c>
      <c r="B550" t="s">
        <v>1645</v>
      </c>
      <c r="C550">
        <v>4.7E-2</v>
      </c>
    </row>
    <row r="551" spans="1:3" x14ac:dyDescent="0.25">
      <c r="A551">
        <v>550</v>
      </c>
      <c r="B551" t="s">
        <v>1646</v>
      </c>
      <c r="C551">
        <v>4.7E-2</v>
      </c>
    </row>
    <row r="552" spans="1:3" x14ac:dyDescent="0.25">
      <c r="A552">
        <v>551</v>
      </c>
      <c r="B552" t="s">
        <v>1647</v>
      </c>
      <c r="C552">
        <v>4.7E-2</v>
      </c>
    </row>
    <row r="553" spans="1:3" x14ac:dyDescent="0.25">
      <c r="A553">
        <v>552</v>
      </c>
      <c r="B553" t="s">
        <v>1648</v>
      </c>
      <c r="C553">
        <v>4.7E-2</v>
      </c>
    </row>
    <row r="554" spans="1:3" x14ac:dyDescent="0.25">
      <c r="A554">
        <v>553</v>
      </c>
      <c r="B554" t="s">
        <v>1649</v>
      </c>
      <c r="C554">
        <v>4.7E-2</v>
      </c>
    </row>
    <row r="555" spans="1:3" x14ac:dyDescent="0.25">
      <c r="A555">
        <v>554</v>
      </c>
      <c r="B555" t="s">
        <v>1650</v>
      </c>
      <c r="C555">
        <v>4.7E-2</v>
      </c>
    </row>
    <row r="556" spans="1:3" x14ac:dyDescent="0.25">
      <c r="A556">
        <v>555</v>
      </c>
      <c r="B556" t="s">
        <v>1651</v>
      </c>
      <c r="C556">
        <v>4.7E-2</v>
      </c>
    </row>
    <row r="557" spans="1:3" x14ac:dyDescent="0.25">
      <c r="A557">
        <v>556</v>
      </c>
      <c r="B557" t="s">
        <v>1652</v>
      </c>
      <c r="C557">
        <v>4.5999999999999999E-2</v>
      </c>
    </row>
    <row r="558" spans="1:3" x14ac:dyDescent="0.25">
      <c r="A558">
        <v>557</v>
      </c>
      <c r="B558" t="s">
        <v>1653</v>
      </c>
      <c r="C558">
        <v>4.5999999999999999E-2</v>
      </c>
    </row>
    <row r="559" spans="1:3" x14ac:dyDescent="0.25">
      <c r="A559">
        <v>558</v>
      </c>
      <c r="B559" t="s">
        <v>1654</v>
      </c>
      <c r="C559">
        <v>4.5999999999999999E-2</v>
      </c>
    </row>
    <row r="560" spans="1:3" x14ac:dyDescent="0.25">
      <c r="A560">
        <v>559</v>
      </c>
      <c r="B560" t="s">
        <v>1655</v>
      </c>
      <c r="C560">
        <v>4.5999999999999999E-2</v>
      </c>
    </row>
    <row r="561" spans="1:3" x14ac:dyDescent="0.25">
      <c r="A561">
        <v>560</v>
      </c>
      <c r="B561" t="s">
        <v>1656</v>
      </c>
      <c r="C561">
        <v>4.5999999999999999E-2</v>
      </c>
    </row>
    <row r="562" spans="1:3" x14ac:dyDescent="0.25">
      <c r="A562">
        <v>561</v>
      </c>
      <c r="B562" t="s">
        <v>1657</v>
      </c>
      <c r="C562">
        <v>4.5999999999999999E-2</v>
      </c>
    </row>
    <row r="563" spans="1:3" x14ac:dyDescent="0.25">
      <c r="A563">
        <v>562</v>
      </c>
      <c r="B563" t="s">
        <v>1658</v>
      </c>
      <c r="C563">
        <v>4.5999999999999999E-2</v>
      </c>
    </row>
    <row r="564" spans="1:3" x14ac:dyDescent="0.25">
      <c r="A564">
        <v>563</v>
      </c>
      <c r="B564" t="s">
        <v>1659</v>
      </c>
      <c r="C564">
        <v>4.5999999999999999E-2</v>
      </c>
    </row>
    <row r="565" spans="1:3" x14ac:dyDescent="0.25">
      <c r="A565">
        <v>564</v>
      </c>
      <c r="B565" t="s">
        <v>1660</v>
      </c>
      <c r="C565">
        <v>4.5999999999999999E-2</v>
      </c>
    </row>
    <row r="566" spans="1:3" x14ac:dyDescent="0.25">
      <c r="A566">
        <v>565</v>
      </c>
      <c r="B566" t="s">
        <v>1661</v>
      </c>
      <c r="C566">
        <v>4.4999999999999998E-2</v>
      </c>
    </row>
    <row r="567" spans="1:3" x14ac:dyDescent="0.25">
      <c r="A567">
        <v>566</v>
      </c>
      <c r="B567" t="s">
        <v>1662</v>
      </c>
      <c r="C567">
        <v>4.4999999999999998E-2</v>
      </c>
    </row>
    <row r="568" spans="1:3" x14ac:dyDescent="0.25">
      <c r="A568">
        <v>567</v>
      </c>
      <c r="B568" t="s">
        <v>1663</v>
      </c>
      <c r="C568">
        <v>4.4999999999999998E-2</v>
      </c>
    </row>
    <row r="569" spans="1:3" x14ac:dyDescent="0.25">
      <c r="A569">
        <v>568</v>
      </c>
      <c r="B569" t="s">
        <v>1664</v>
      </c>
      <c r="C569">
        <v>4.4999999999999998E-2</v>
      </c>
    </row>
    <row r="570" spans="1:3" x14ac:dyDescent="0.25">
      <c r="A570">
        <v>569</v>
      </c>
      <c r="B570" t="s">
        <v>1665</v>
      </c>
      <c r="C570">
        <v>4.4999999999999998E-2</v>
      </c>
    </row>
    <row r="571" spans="1:3" x14ac:dyDescent="0.25">
      <c r="A571">
        <v>570</v>
      </c>
      <c r="B571" t="s">
        <v>1666</v>
      </c>
      <c r="C571">
        <v>4.3999999999999997E-2</v>
      </c>
    </row>
    <row r="572" spans="1:3" x14ac:dyDescent="0.25">
      <c r="A572">
        <v>571</v>
      </c>
      <c r="B572" t="s">
        <v>1667</v>
      </c>
      <c r="C572">
        <v>4.3999999999999997E-2</v>
      </c>
    </row>
    <row r="573" spans="1:3" x14ac:dyDescent="0.25">
      <c r="A573">
        <v>572</v>
      </c>
      <c r="B573" t="s">
        <v>1668</v>
      </c>
      <c r="C573">
        <v>4.2999999999999997E-2</v>
      </c>
    </row>
    <row r="574" spans="1:3" x14ac:dyDescent="0.25">
      <c r="A574">
        <v>573</v>
      </c>
      <c r="B574" t="s">
        <v>1669</v>
      </c>
      <c r="C574">
        <v>4.2999999999999997E-2</v>
      </c>
    </row>
    <row r="575" spans="1:3" x14ac:dyDescent="0.25">
      <c r="A575">
        <v>574</v>
      </c>
      <c r="B575" t="s">
        <v>1670</v>
      </c>
      <c r="C575">
        <v>4.2999999999999997E-2</v>
      </c>
    </row>
    <row r="576" spans="1:3" x14ac:dyDescent="0.25">
      <c r="A576">
        <v>575</v>
      </c>
      <c r="B576" t="s">
        <v>1671</v>
      </c>
      <c r="C576">
        <v>4.2999999999999997E-2</v>
      </c>
    </row>
    <row r="577" spans="1:3" x14ac:dyDescent="0.25">
      <c r="A577">
        <v>576</v>
      </c>
      <c r="B577" t="s">
        <v>1672</v>
      </c>
      <c r="C577">
        <v>4.2999999999999997E-2</v>
      </c>
    </row>
    <row r="578" spans="1:3" x14ac:dyDescent="0.25">
      <c r="A578">
        <v>577</v>
      </c>
      <c r="B578" t="s">
        <v>1673</v>
      </c>
      <c r="C578">
        <v>4.2999999999999997E-2</v>
      </c>
    </row>
    <row r="579" spans="1:3" x14ac:dyDescent="0.25">
      <c r="A579">
        <v>578</v>
      </c>
      <c r="B579" t="s">
        <v>1674</v>
      </c>
      <c r="C579">
        <v>4.2999999999999997E-2</v>
      </c>
    </row>
    <row r="580" spans="1:3" x14ac:dyDescent="0.25">
      <c r="A580">
        <v>579</v>
      </c>
      <c r="B580" t="s">
        <v>1675</v>
      </c>
      <c r="C580">
        <v>4.2999999999999997E-2</v>
      </c>
    </row>
    <row r="581" spans="1:3" x14ac:dyDescent="0.25">
      <c r="A581">
        <v>580</v>
      </c>
      <c r="B581" t="s">
        <v>1676</v>
      </c>
      <c r="C581">
        <v>4.2999999999999997E-2</v>
      </c>
    </row>
    <row r="582" spans="1:3" x14ac:dyDescent="0.25">
      <c r="A582">
        <v>581</v>
      </c>
      <c r="B582" t="s">
        <v>1677</v>
      </c>
      <c r="C582">
        <v>4.2000000000000003E-2</v>
      </c>
    </row>
    <row r="583" spans="1:3" x14ac:dyDescent="0.25">
      <c r="A583">
        <v>582</v>
      </c>
      <c r="B583" t="s">
        <v>1678</v>
      </c>
      <c r="C583">
        <v>4.2000000000000003E-2</v>
      </c>
    </row>
    <row r="584" spans="1:3" x14ac:dyDescent="0.25">
      <c r="A584">
        <v>583</v>
      </c>
      <c r="B584" t="s">
        <v>1679</v>
      </c>
      <c r="C584">
        <v>4.2000000000000003E-2</v>
      </c>
    </row>
    <row r="585" spans="1:3" x14ac:dyDescent="0.25">
      <c r="A585">
        <v>584</v>
      </c>
      <c r="B585" t="s">
        <v>1680</v>
      </c>
      <c r="C585">
        <v>4.2000000000000003E-2</v>
      </c>
    </row>
    <row r="586" spans="1:3" x14ac:dyDescent="0.25">
      <c r="A586">
        <v>585</v>
      </c>
      <c r="B586" t="s">
        <v>1681</v>
      </c>
      <c r="C586">
        <v>4.2000000000000003E-2</v>
      </c>
    </row>
    <row r="587" spans="1:3" x14ac:dyDescent="0.25">
      <c r="A587">
        <v>586</v>
      </c>
      <c r="B587" t="s">
        <v>1682</v>
      </c>
      <c r="C587">
        <v>4.2000000000000003E-2</v>
      </c>
    </row>
    <row r="588" spans="1:3" x14ac:dyDescent="0.25">
      <c r="A588">
        <v>587</v>
      </c>
      <c r="B588" t="s">
        <v>1683</v>
      </c>
      <c r="C588">
        <v>4.2000000000000003E-2</v>
      </c>
    </row>
    <row r="589" spans="1:3" x14ac:dyDescent="0.25">
      <c r="A589">
        <v>588</v>
      </c>
      <c r="B589" t="s">
        <v>1684</v>
      </c>
      <c r="C589">
        <v>4.2000000000000003E-2</v>
      </c>
    </row>
    <row r="590" spans="1:3" x14ac:dyDescent="0.25">
      <c r="A590">
        <v>589</v>
      </c>
      <c r="B590" t="s">
        <v>1685</v>
      </c>
      <c r="C590">
        <v>4.2000000000000003E-2</v>
      </c>
    </row>
    <row r="591" spans="1:3" x14ac:dyDescent="0.25">
      <c r="A591">
        <v>590</v>
      </c>
      <c r="B591" t="s">
        <v>1686</v>
      </c>
      <c r="C591">
        <v>4.1000000000000002E-2</v>
      </c>
    </row>
    <row r="592" spans="1:3" x14ac:dyDescent="0.25">
      <c r="A592">
        <v>591</v>
      </c>
      <c r="B592" t="s">
        <v>1687</v>
      </c>
      <c r="C592">
        <v>4.1000000000000002E-2</v>
      </c>
    </row>
    <row r="593" spans="1:3" x14ac:dyDescent="0.25">
      <c r="A593">
        <v>592</v>
      </c>
      <c r="B593" t="s">
        <v>1688</v>
      </c>
      <c r="C593">
        <v>4.1000000000000002E-2</v>
      </c>
    </row>
    <row r="594" spans="1:3" x14ac:dyDescent="0.25">
      <c r="A594">
        <v>593</v>
      </c>
      <c r="B594" t="s">
        <v>1689</v>
      </c>
      <c r="C594">
        <v>4.1000000000000002E-2</v>
      </c>
    </row>
    <row r="595" spans="1:3" x14ac:dyDescent="0.25">
      <c r="A595">
        <v>594</v>
      </c>
      <c r="B595" t="s">
        <v>1690</v>
      </c>
      <c r="C595">
        <v>4.1000000000000002E-2</v>
      </c>
    </row>
    <row r="596" spans="1:3" x14ac:dyDescent="0.25">
      <c r="A596">
        <v>595</v>
      </c>
      <c r="B596" t="s">
        <v>1691</v>
      </c>
      <c r="C596">
        <v>0.04</v>
      </c>
    </row>
    <row r="597" spans="1:3" x14ac:dyDescent="0.25">
      <c r="A597">
        <v>596</v>
      </c>
      <c r="B597" t="s">
        <v>1692</v>
      </c>
      <c r="C597">
        <v>0.04</v>
      </c>
    </row>
    <row r="598" spans="1:3" x14ac:dyDescent="0.25">
      <c r="A598">
        <v>597</v>
      </c>
      <c r="B598" t="s">
        <v>1693</v>
      </c>
      <c r="C598">
        <v>0.04</v>
      </c>
    </row>
    <row r="599" spans="1:3" x14ac:dyDescent="0.25">
      <c r="A599">
        <v>598</v>
      </c>
      <c r="B599" t="s">
        <v>1694</v>
      </c>
      <c r="C599">
        <v>0.04</v>
      </c>
    </row>
    <row r="600" spans="1:3" x14ac:dyDescent="0.25">
      <c r="A600">
        <v>599</v>
      </c>
      <c r="B600" t="s">
        <v>1695</v>
      </c>
      <c r="C600">
        <v>0.04</v>
      </c>
    </row>
    <row r="601" spans="1:3" x14ac:dyDescent="0.25">
      <c r="A601">
        <v>600</v>
      </c>
      <c r="B601" t="s">
        <v>1696</v>
      </c>
      <c r="C601">
        <v>0.04</v>
      </c>
    </row>
    <row r="602" spans="1:3" x14ac:dyDescent="0.25">
      <c r="A602">
        <v>601</v>
      </c>
      <c r="B602" t="s">
        <v>1697</v>
      </c>
      <c r="C602">
        <v>0.04</v>
      </c>
    </row>
    <row r="603" spans="1:3" x14ac:dyDescent="0.25">
      <c r="A603">
        <v>602</v>
      </c>
      <c r="B603" t="s">
        <v>1698</v>
      </c>
      <c r="C603">
        <v>0.04</v>
      </c>
    </row>
    <row r="604" spans="1:3" x14ac:dyDescent="0.25">
      <c r="A604">
        <v>603</v>
      </c>
      <c r="B604" t="s">
        <v>1699</v>
      </c>
      <c r="C604">
        <v>0.04</v>
      </c>
    </row>
    <row r="605" spans="1:3" x14ac:dyDescent="0.25">
      <c r="A605">
        <v>604</v>
      </c>
      <c r="B605" t="s">
        <v>1700</v>
      </c>
      <c r="C605">
        <v>0.04</v>
      </c>
    </row>
    <row r="606" spans="1:3" x14ac:dyDescent="0.25">
      <c r="A606">
        <v>605</v>
      </c>
      <c r="B606" t="s">
        <v>1701</v>
      </c>
      <c r="C606">
        <v>3.9E-2</v>
      </c>
    </row>
    <row r="607" spans="1:3" x14ac:dyDescent="0.25">
      <c r="A607">
        <v>606</v>
      </c>
      <c r="B607" t="s">
        <v>1702</v>
      </c>
      <c r="C607">
        <v>3.9E-2</v>
      </c>
    </row>
    <row r="608" spans="1:3" x14ac:dyDescent="0.25">
      <c r="A608">
        <v>607</v>
      </c>
      <c r="B608" t="s">
        <v>1703</v>
      </c>
      <c r="C608">
        <v>3.9E-2</v>
      </c>
    </row>
    <row r="609" spans="1:3" x14ac:dyDescent="0.25">
      <c r="A609">
        <v>608</v>
      </c>
      <c r="B609" t="s">
        <v>1704</v>
      </c>
      <c r="C609">
        <v>3.9E-2</v>
      </c>
    </row>
    <row r="610" spans="1:3" x14ac:dyDescent="0.25">
      <c r="A610">
        <v>609</v>
      </c>
      <c r="B610" t="s">
        <v>1705</v>
      </c>
      <c r="C610">
        <v>3.9E-2</v>
      </c>
    </row>
    <row r="611" spans="1:3" x14ac:dyDescent="0.25">
      <c r="A611">
        <v>610</v>
      </c>
      <c r="B611" t="s">
        <v>1706</v>
      </c>
      <c r="C611">
        <v>3.9E-2</v>
      </c>
    </row>
    <row r="612" spans="1:3" x14ac:dyDescent="0.25">
      <c r="A612">
        <v>611</v>
      </c>
      <c r="B612" t="s">
        <v>1707</v>
      </c>
      <c r="C612">
        <v>3.9E-2</v>
      </c>
    </row>
    <row r="613" spans="1:3" x14ac:dyDescent="0.25">
      <c r="A613">
        <v>612</v>
      </c>
      <c r="B613" t="s">
        <v>1708</v>
      </c>
      <c r="C613">
        <v>3.9E-2</v>
      </c>
    </row>
    <row r="614" spans="1:3" x14ac:dyDescent="0.25">
      <c r="A614">
        <v>613</v>
      </c>
      <c r="B614" t="s">
        <v>1709</v>
      </c>
      <c r="C614">
        <v>3.9E-2</v>
      </c>
    </row>
    <row r="615" spans="1:3" x14ac:dyDescent="0.25">
      <c r="A615">
        <v>614</v>
      </c>
      <c r="B615" t="s">
        <v>1710</v>
      </c>
      <c r="C615">
        <v>3.9E-2</v>
      </c>
    </row>
    <row r="616" spans="1:3" x14ac:dyDescent="0.25">
      <c r="A616">
        <v>615</v>
      </c>
      <c r="B616" t="s">
        <v>1711</v>
      </c>
      <c r="C616">
        <v>3.9E-2</v>
      </c>
    </row>
    <row r="617" spans="1:3" x14ac:dyDescent="0.25">
      <c r="A617">
        <v>616</v>
      </c>
      <c r="B617" t="s">
        <v>1712</v>
      </c>
      <c r="C617">
        <v>3.9E-2</v>
      </c>
    </row>
    <row r="618" spans="1:3" x14ac:dyDescent="0.25">
      <c r="A618">
        <v>617</v>
      </c>
      <c r="B618" t="s">
        <v>1713</v>
      </c>
      <c r="C618">
        <v>3.7999999999999999E-2</v>
      </c>
    </row>
    <row r="619" spans="1:3" x14ac:dyDescent="0.25">
      <c r="A619">
        <v>618</v>
      </c>
      <c r="B619" t="s">
        <v>1714</v>
      </c>
      <c r="C619">
        <v>3.7999999999999999E-2</v>
      </c>
    </row>
    <row r="620" spans="1:3" x14ac:dyDescent="0.25">
      <c r="A620">
        <v>619</v>
      </c>
      <c r="B620" t="s">
        <v>1715</v>
      </c>
      <c r="C620">
        <v>3.7999999999999999E-2</v>
      </c>
    </row>
    <row r="621" spans="1:3" x14ac:dyDescent="0.25">
      <c r="A621">
        <v>620</v>
      </c>
      <c r="B621" t="s">
        <v>1716</v>
      </c>
      <c r="C621">
        <v>3.7999999999999999E-2</v>
      </c>
    </row>
    <row r="622" spans="1:3" x14ac:dyDescent="0.25">
      <c r="A622">
        <v>621</v>
      </c>
      <c r="B622" t="s">
        <v>1717</v>
      </c>
      <c r="C622">
        <v>3.7999999999999999E-2</v>
      </c>
    </row>
    <row r="623" spans="1:3" x14ac:dyDescent="0.25">
      <c r="A623">
        <v>622</v>
      </c>
      <c r="B623" t="s">
        <v>1718</v>
      </c>
      <c r="C623">
        <v>3.7999999999999999E-2</v>
      </c>
    </row>
    <row r="624" spans="1:3" x14ac:dyDescent="0.25">
      <c r="A624">
        <v>623</v>
      </c>
      <c r="B624" t="s">
        <v>1719</v>
      </c>
      <c r="C624">
        <v>3.7999999999999999E-2</v>
      </c>
    </row>
    <row r="625" spans="1:3" x14ac:dyDescent="0.25">
      <c r="A625">
        <v>624</v>
      </c>
      <c r="B625" t="s">
        <v>1720</v>
      </c>
      <c r="C625">
        <v>3.7999999999999999E-2</v>
      </c>
    </row>
    <row r="626" spans="1:3" x14ac:dyDescent="0.25">
      <c r="A626">
        <v>625</v>
      </c>
      <c r="B626" t="s">
        <v>1721</v>
      </c>
      <c r="C626">
        <v>3.7999999999999999E-2</v>
      </c>
    </row>
    <row r="627" spans="1:3" x14ac:dyDescent="0.25">
      <c r="A627">
        <v>626</v>
      </c>
      <c r="B627" t="s">
        <v>1722</v>
      </c>
      <c r="C627">
        <v>3.6999999999999998E-2</v>
      </c>
    </row>
    <row r="628" spans="1:3" x14ac:dyDescent="0.25">
      <c r="A628">
        <v>627</v>
      </c>
      <c r="B628" t="s">
        <v>1723</v>
      </c>
      <c r="C628">
        <v>3.6999999999999998E-2</v>
      </c>
    </row>
    <row r="629" spans="1:3" x14ac:dyDescent="0.25">
      <c r="A629">
        <v>628</v>
      </c>
      <c r="B629" t="s">
        <v>1724</v>
      </c>
      <c r="C629">
        <v>3.6999999999999998E-2</v>
      </c>
    </row>
    <row r="630" spans="1:3" x14ac:dyDescent="0.25">
      <c r="A630">
        <v>629</v>
      </c>
      <c r="B630" t="s">
        <v>1725</v>
      </c>
      <c r="C630">
        <v>3.6999999999999998E-2</v>
      </c>
    </row>
    <row r="631" spans="1:3" x14ac:dyDescent="0.25">
      <c r="A631">
        <v>630</v>
      </c>
      <c r="B631" t="s">
        <v>1726</v>
      </c>
      <c r="C631">
        <v>3.6999999999999998E-2</v>
      </c>
    </row>
    <row r="632" spans="1:3" x14ac:dyDescent="0.25">
      <c r="A632">
        <v>631</v>
      </c>
      <c r="B632" t="s">
        <v>1727</v>
      </c>
      <c r="C632">
        <v>3.6999999999999998E-2</v>
      </c>
    </row>
    <row r="633" spans="1:3" x14ac:dyDescent="0.25">
      <c r="A633">
        <v>632</v>
      </c>
      <c r="B633" t="s">
        <v>1728</v>
      </c>
      <c r="C633">
        <v>3.6999999999999998E-2</v>
      </c>
    </row>
    <row r="634" spans="1:3" x14ac:dyDescent="0.25">
      <c r="A634">
        <v>633</v>
      </c>
      <c r="B634" t="s">
        <v>1729</v>
      </c>
      <c r="C634">
        <v>3.6999999999999998E-2</v>
      </c>
    </row>
    <row r="635" spans="1:3" x14ac:dyDescent="0.25">
      <c r="A635">
        <v>634</v>
      </c>
      <c r="B635" t="s">
        <v>1730</v>
      </c>
      <c r="C635">
        <v>3.6999999999999998E-2</v>
      </c>
    </row>
    <row r="636" spans="1:3" x14ac:dyDescent="0.25">
      <c r="A636">
        <v>635</v>
      </c>
      <c r="B636" t="s">
        <v>1731</v>
      </c>
      <c r="C636">
        <v>3.6999999999999998E-2</v>
      </c>
    </row>
    <row r="637" spans="1:3" x14ac:dyDescent="0.25">
      <c r="A637">
        <v>636</v>
      </c>
      <c r="B637" t="s">
        <v>1732</v>
      </c>
      <c r="C637">
        <v>3.6999999999999998E-2</v>
      </c>
    </row>
    <row r="638" spans="1:3" x14ac:dyDescent="0.25">
      <c r="A638">
        <v>637</v>
      </c>
      <c r="B638" t="s">
        <v>1733</v>
      </c>
      <c r="C638">
        <v>3.5999999999999997E-2</v>
      </c>
    </row>
    <row r="639" spans="1:3" x14ac:dyDescent="0.25">
      <c r="A639">
        <v>638</v>
      </c>
      <c r="B639" t="s">
        <v>1734</v>
      </c>
      <c r="C639">
        <v>3.5999999999999997E-2</v>
      </c>
    </row>
    <row r="640" spans="1:3" x14ac:dyDescent="0.25">
      <c r="A640">
        <v>639</v>
      </c>
      <c r="B640" t="s">
        <v>1735</v>
      </c>
      <c r="C640">
        <v>3.5999999999999997E-2</v>
      </c>
    </row>
    <row r="641" spans="1:3" x14ac:dyDescent="0.25">
      <c r="A641">
        <v>640</v>
      </c>
      <c r="B641" t="s">
        <v>1736</v>
      </c>
      <c r="C641">
        <v>3.5999999999999997E-2</v>
      </c>
    </row>
    <row r="642" spans="1:3" x14ac:dyDescent="0.25">
      <c r="A642">
        <v>641</v>
      </c>
      <c r="B642" t="s">
        <v>1737</v>
      </c>
      <c r="C642">
        <v>3.5999999999999997E-2</v>
      </c>
    </row>
    <row r="643" spans="1:3" x14ac:dyDescent="0.25">
      <c r="A643">
        <v>642</v>
      </c>
      <c r="B643" t="s">
        <v>1738</v>
      </c>
      <c r="C643">
        <v>3.5999999999999997E-2</v>
      </c>
    </row>
    <row r="644" spans="1:3" x14ac:dyDescent="0.25">
      <c r="A644">
        <v>643</v>
      </c>
      <c r="B644" t="s">
        <v>1739</v>
      </c>
      <c r="C644">
        <v>3.5999999999999997E-2</v>
      </c>
    </row>
    <row r="645" spans="1:3" x14ac:dyDescent="0.25">
      <c r="A645">
        <v>644</v>
      </c>
      <c r="B645" t="s">
        <v>1740</v>
      </c>
      <c r="C645">
        <v>3.5999999999999997E-2</v>
      </c>
    </row>
    <row r="646" spans="1:3" x14ac:dyDescent="0.25">
      <c r="A646">
        <v>645</v>
      </c>
      <c r="B646" t="s">
        <v>1741</v>
      </c>
      <c r="C646">
        <v>3.5999999999999997E-2</v>
      </c>
    </row>
    <row r="647" spans="1:3" x14ac:dyDescent="0.25">
      <c r="A647">
        <v>646</v>
      </c>
      <c r="B647" t="s">
        <v>1742</v>
      </c>
      <c r="C647">
        <v>3.5000000000000003E-2</v>
      </c>
    </row>
    <row r="648" spans="1:3" x14ac:dyDescent="0.25">
      <c r="A648">
        <v>647</v>
      </c>
      <c r="B648" t="s">
        <v>1743</v>
      </c>
      <c r="C648">
        <v>3.5000000000000003E-2</v>
      </c>
    </row>
    <row r="649" spans="1:3" x14ac:dyDescent="0.25">
      <c r="A649">
        <v>648</v>
      </c>
      <c r="B649" t="s">
        <v>1744</v>
      </c>
      <c r="C649">
        <v>3.5000000000000003E-2</v>
      </c>
    </row>
    <row r="650" spans="1:3" x14ac:dyDescent="0.25">
      <c r="A650">
        <v>649</v>
      </c>
      <c r="B650" t="s">
        <v>1745</v>
      </c>
      <c r="C650">
        <v>3.5000000000000003E-2</v>
      </c>
    </row>
    <row r="651" spans="1:3" x14ac:dyDescent="0.25">
      <c r="A651">
        <v>650</v>
      </c>
      <c r="B651" t="s">
        <v>1746</v>
      </c>
      <c r="C651">
        <v>3.5000000000000003E-2</v>
      </c>
    </row>
    <row r="652" spans="1:3" x14ac:dyDescent="0.25">
      <c r="A652">
        <v>651</v>
      </c>
      <c r="B652" t="s">
        <v>1747</v>
      </c>
      <c r="C652">
        <v>3.5000000000000003E-2</v>
      </c>
    </row>
    <row r="653" spans="1:3" x14ac:dyDescent="0.25">
      <c r="A653">
        <v>652</v>
      </c>
      <c r="B653" t="s">
        <v>1748</v>
      </c>
      <c r="C653">
        <v>3.5000000000000003E-2</v>
      </c>
    </row>
    <row r="654" spans="1:3" x14ac:dyDescent="0.25">
      <c r="A654">
        <v>653</v>
      </c>
      <c r="B654" t="s">
        <v>1749</v>
      </c>
      <c r="C654">
        <v>3.5000000000000003E-2</v>
      </c>
    </row>
    <row r="655" spans="1:3" x14ac:dyDescent="0.25">
      <c r="A655">
        <v>654</v>
      </c>
      <c r="B655" t="s">
        <v>1750</v>
      </c>
      <c r="C655">
        <v>3.5000000000000003E-2</v>
      </c>
    </row>
    <row r="656" spans="1:3" x14ac:dyDescent="0.25">
      <c r="A656">
        <v>655</v>
      </c>
      <c r="B656" t="s">
        <v>1751</v>
      </c>
      <c r="C656">
        <v>3.5000000000000003E-2</v>
      </c>
    </row>
    <row r="657" spans="1:3" x14ac:dyDescent="0.25">
      <c r="A657">
        <v>656</v>
      </c>
      <c r="B657" t="s">
        <v>1752</v>
      </c>
      <c r="C657">
        <v>3.5000000000000003E-2</v>
      </c>
    </row>
    <row r="658" spans="1:3" x14ac:dyDescent="0.25">
      <c r="A658">
        <v>657</v>
      </c>
      <c r="B658" t="s">
        <v>1753</v>
      </c>
      <c r="C658">
        <v>3.5000000000000003E-2</v>
      </c>
    </row>
    <row r="659" spans="1:3" x14ac:dyDescent="0.25">
      <c r="A659">
        <v>658</v>
      </c>
      <c r="B659" t="s">
        <v>1754</v>
      </c>
      <c r="C659">
        <v>3.5000000000000003E-2</v>
      </c>
    </row>
    <row r="660" spans="1:3" x14ac:dyDescent="0.25">
      <c r="A660">
        <v>659</v>
      </c>
      <c r="B660" t="s">
        <v>1755</v>
      </c>
      <c r="C660">
        <v>3.5000000000000003E-2</v>
      </c>
    </row>
    <row r="661" spans="1:3" x14ac:dyDescent="0.25">
      <c r="A661">
        <v>660</v>
      </c>
      <c r="B661" t="s">
        <v>1756</v>
      </c>
      <c r="C661">
        <v>3.5000000000000003E-2</v>
      </c>
    </row>
    <row r="662" spans="1:3" x14ac:dyDescent="0.25">
      <c r="A662">
        <v>661</v>
      </c>
      <c r="B662" t="s">
        <v>1757</v>
      </c>
      <c r="C662">
        <v>3.5000000000000003E-2</v>
      </c>
    </row>
    <row r="663" spans="1:3" x14ac:dyDescent="0.25">
      <c r="A663">
        <v>662</v>
      </c>
      <c r="B663" t="s">
        <v>1758</v>
      </c>
      <c r="C663">
        <v>3.4000000000000002E-2</v>
      </c>
    </row>
    <row r="664" spans="1:3" x14ac:dyDescent="0.25">
      <c r="A664">
        <v>663</v>
      </c>
      <c r="B664" t="s">
        <v>1759</v>
      </c>
      <c r="C664">
        <v>3.4000000000000002E-2</v>
      </c>
    </row>
    <row r="665" spans="1:3" x14ac:dyDescent="0.25">
      <c r="A665">
        <v>664</v>
      </c>
      <c r="B665" t="s">
        <v>1760</v>
      </c>
      <c r="C665">
        <v>3.4000000000000002E-2</v>
      </c>
    </row>
    <row r="666" spans="1:3" x14ac:dyDescent="0.25">
      <c r="A666">
        <v>665</v>
      </c>
      <c r="B666" t="s">
        <v>1761</v>
      </c>
      <c r="C666">
        <v>3.4000000000000002E-2</v>
      </c>
    </row>
    <row r="667" spans="1:3" x14ac:dyDescent="0.25">
      <c r="A667">
        <v>666</v>
      </c>
      <c r="B667" t="s">
        <v>1762</v>
      </c>
      <c r="C667">
        <v>3.4000000000000002E-2</v>
      </c>
    </row>
    <row r="668" spans="1:3" x14ac:dyDescent="0.25">
      <c r="A668">
        <v>667</v>
      </c>
      <c r="B668" t="s">
        <v>1763</v>
      </c>
      <c r="C668">
        <v>3.4000000000000002E-2</v>
      </c>
    </row>
    <row r="669" spans="1:3" x14ac:dyDescent="0.25">
      <c r="A669">
        <v>668</v>
      </c>
      <c r="B669" t="s">
        <v>1764</v>
      </c>
      <c r="C669">
        <v>3.4000000000000002E-2</v>
      </c>
    </row>
    <row r="670" spans="1:3" x14ac:dyDescent="0.25">
      <c r="A670">
        <v>669</v>
      </c>
      <c r="B670" t="s">
        <v>1765</v>
      </c>
      <c r="C670">
        <v>3.4000000000000002E-2</v>
      </c>
    </row>
    <row r="671" spans="1:3" x14ac:dyDescent="0.25">
      <c r="A671">
        <v>670</v>
      </c>
      <c r="B671" t="s">
        <v>1766</v>
      </c>
      <c r="C671">
        <v>3.4000000000000002E-2</v>
      </c>
    </row>
    <row r="672" spans="1:3" x14ac:dyDescent="0.25">
      <c r="A672">
        <v>671</v>
      </c>
      <c r="B672" t="s">
        <v>1767</v>
      </c>
      <c r="C672">
        <v>3.4000000000000002E-2</v>
      </c>
    </row>
    <row r="673" spans="1:3" x14ac:dyDescent="0.25">
      <c r="A673">
        <v>672</v>
      </c>
      <c r="B673" t="s">
        <v>1768</v>
      </c>
      <c r="C673">
        <v>3.4000000000000002E-2</v>
      </c>
    </row>
    <row r="674" spans="1:3" x14ac:dyDescent="0.25">
      <c r="A674">
        <v>673</v>
      </c>
      <c r="B674" t="s">
        <v>1769</v>
      </c>
      <c r="C674">
        <v>3.4000000000000002E-2</v>
      </c>
    </row>
    <row r="675" spans="1:3" x14ac:dyDescent="0.25">
      <c r="A675">
        <v>674</v>
      </c>
      <c r="B675" t="s">
        <v>1770</v>
      </c>
      <c r="C675">
        <v>3.4000000000000002E-2</v>
      </c>
    </row>
    <row r="676" spans="1:3" x14ac:dyDescent="0.25">
      <c r="A676">
        <v>675</v>
      </c>
      <c r="B676" t="s">
        <v>1771</v>
      </c>
      <c r="C676">
        <v>3.4000000000000002E-2</v>
      </c>
    </row>
    <row r="677" spans="1:3" x14ac:dyDescent="0.25">
      <c r="A677">
        <v>676</v>
      </c>
      <c r="B677" t="s">
        <v>1772</v>
      </c>
      <c r="C677">
        <v>3.3000000000000002E-2</v>
      </c>
    </row>
    <row r="678" spans="1:3" x14ac:dyDescent="0.25">
      <c r="A678">
        <v>677</v>
      </c>
      <c r="B678" t="s">
        <v>1773</v>
      </c>
      <c r="C678">
        <v>3.3000000000000002E-2</v>
      </c>
    </row>
    <row r="679" spans="1:3" x14ac:dyDescent="0.25">
      <c r="A679">
        <v>678</v>
      </c>
      <c r="B679" t="s">
        <v>1774</v>
      </c>
      <c r="C679">
        <v>3.3000000000000002E-2</v>
      </c>
    </row>
    <row r="680" spans="1:3" x14ac:dyDescent="0.25">
      <c r="A680">
        <v>679</v>
      </c>
      <c r="B680" t="s">
        <v>1775</v>
      </c>
      <c r="C680">
        <v>3.3000000000000002E-2</v>
      </c>
    </row>
    <row r="681" spans="1:3" x14ac:dyDescent="0.25">
      <c r="A681">
        <v>680</v>
      </c>
      <c r="B681" t="s">
        <v>1776</v>
      </c>
      <c r="C681">
        <v>3.3000000000000002E-2</v>
      </c>
    </row>
    <row r="682" spans="1:3" x14ac:dyDescent="0.25">
      <c r="A682">
        <v>681</v>
      </c>
      <c r="B682" t="s">
        <v>1777</v>
      </c>
      <c r="C682">
        <v>3.3000000000000002E-2</v>
      </c>
    </row>
    <row r="683" spans="1:3" x14ac:dyDescent="0.25">
      <c r="A683">
        <v>682</v>
      </c>
      <c r="B683" t="s">
        <v>1778</v>
      </c>
      <c r="C683">
        <v>3.3000000000000002E-2</v>
      </c>
    </row>
    <row r="684" spans="1:3" x14ac:dyDescent="0.25">
      <c r="A684">
        <v>683</v>
      </c>
      <c r="B684" t="s">
        <v>1779</v>
      </c>
      <c r="C684">
        <v>3.3000000000000002E-2</v>
      </c>
    </row>
    <row r="685" spans="1:3" x14ac:dyDescent="0.25">
      <c r="A685">
        <v>684</v>
      </c>
      <c r="B685" t="s">
        <v>1780</v>
      </c>
      <c r="C685">
        <v>3.3000000000000002E-2</v>
      </c>
    </row>
    <row r="686" spans="1:3" x14ac:dyDescent="0.25">
      <c r="A686">
        <v>685</v>
      </c>
      <c r="B686" t="s">
        <v>1781</v>
      </c>
      <c r="C686">
        <v>3.3000000000000002E-2</v>
      </c>
    </row>
    <row r="687" spans="1:3" x14ac:dyDescent="0.25">
      <c r="A687">
        <v>686</v>
      </c>
      <c r="B687" t="s">
        <v>1782</v>
      </c>
      <c r="C687">
        <v>3.3000000000000002E-2</v>
      </c>
    </row>
    <row r="688" spans="1:3" x14ac:dyDescent="0.25">
      <c r="A688">
        <v>687</v>
      </c>
      <c r="B688" t="s">
        <v>1783</v>
      </c>
      <c r="C688">
        <v>3.3000000000000002E-2</v>
      </c>
    </row>
    <row r="689" spans="1:3" x14ac:dyDescent="0.25">
      <c r="A689">
        <v>688</v>
      </c>
      <c r="B689" t="s">
        <v>1784</v>
      </c>
      <c r="C689">
        <v>3.2000000000000001E-2</v>
      </c>
    </row>
    <row r="690" spans="1:3" x14ac:dyDescent="0.25">
      <c r="A690">
        <v>689</v>
      </c>
      <c r="B690" t="s">
        <v>1785</v>
      </c>
      <c r="C690">
        <v>3.2000000000000001E-2</v>
      </c>
    </row>
    <row r="691" spans="1:3" x14ac:dyDescent="0.25">
      <c r="A691">
        <v>690</v>
      </c>
      <c r="B691" t="s">
        <v>1786</v>
      </c>
      <c r="C691">
        <v>3.2000000000000001E-2</v>
      </c>
    </row>
    <row r="692" spans="1:3" x14ac:dyDescent="0.25">
      <c r="A692">
        <v>691</v>
      </c>
      <c r="B692" t="s">
        <v>1787</v>
      </c>
      <c r="C692">
        <v>3.2000000000000001E-2</v>
      </c>
    </row>
    <row r="693" spans="1:3" x14ac:dyDescent="0.25">
      <c r="A693">
        <v>692</v>
      </c>
      <c r="B693" t="s">
        <v>1788</v>
      </c>
      <c r="C693">
        <v>3.2000000000000001E-2</v>
      </c>
    </row>
    <row r="694" spans="1:3" x14ac:dyDescent="0.25">
      <c r="A694">
        <v>693</v>
      </c>
      <c r="B694" t="s">
        <v>1789</v>
      </c>
      <c r="C694">
        <v>3.2000000000000001E-2</v>
      </c>
    </row>
    <row r="695" spans="1:3" x14ac:dyDescent="0.25">
      <c r="A695">
        <v>694</v>
      </c>
      <c r="B695" t="s">
        <v>1790</v>
      </c>
      <c r="C695">
        <v>3.2000000000000001E-2</v>
      </c>
    </row>
    <row r="696" spans="1:3" x14ac:dyDescent="0.25">
      <c r="A696">
        <v>695</v>
      </c>
      <c r="B696" t="s">
        <v>1791</v>
      </c>
      <c r="C696">
        <v>3.2000000000000001E-2</v>
      </c>
    </row>
    <row r="697" spans="1:3" x14ac:dyDescent="0.25">
      <c r="A697">
        <v>696</v>
      </c>
      <c r="B697" t="s">
        <v>1792</v>
      </c>
      <c r="C697">
        <v>3.2000000000000001E-2</v>
      </c>
    </row>
    <row r="698" spans="1:3" x14ac:dyDescent="0.25">
      <c r="A698">
        <v>697</v>
      </c>
      <c r="B698" t="s">
        <v>1793</v>
      </c>
      <c r="C698">
        <v>3.2000000000000001E-2</v>
      </c>
    </row>
    <row r="699" spans="1:3" x14ac:dyDescent="0.25">
      <c r="A699">
        <v>698</v>
      </c>
      <c r="B699" t="s">
        <v>1794</v>
      </c>
      <c r="C699">
        <v>3.1E-2</v>
      </c>
    </row>
    <row r="700" spans="1:3" x14ac:dyDescent="0.25">
      <c r="A700">
        <v>699</v>
      </c>
      <c r="B700" t="s">
        <v>1795</v>
      </c>
      <c r="C700">
        <v>3.1E-2</v>
      </c>
    </row>
    <row r="701" spans="1:3" x14ac:dyDescent="0.25">
      <c r="A701">
        <v>700</v>
      </c>
      <c r="B701" t="s">
        <v>1796</v>
      </c>
      <c r="C701">
        <v>3.1E-2</v>
      </c>
    </row>
    <row r="702" spans="1:3" x14ac:dyDescent="0.25">
      <c r="A702">
        <v>701</v>
      </c>
      <c r="B702" t="s">
        <v>1797</v>
      </c>
      <c r="C702">
        <v>3.1E-2</v>
      </c>
    </row>
    <row r="703" spans="1:3" x14ac:dyDescent="0.25">
      <c r="A703">
        <v>702</v>
      </c>
      <c r="B703" t="s">
        <v>1798</v>
      </c>
      <c r="C703">
        <v>3.1E-2</v>
      </c>
    </row>
    <row r="704" spans="1:3" x14ac:dyDescent="0.25">
      <c r="A704">
        <v>703</v>
      </c>
      <c r="B704" t="s">
        <v>1799</v>
      </c>
      <c r="C704">
        <v>3.1E-2</v>
      </c>
    </row>
    <row r="705" spans="1:3" x14ac:dyDescent="0.25">
      <c r="A705">
        <v>704</v>
      </c>
      <c r="B705" t="s">
        <v>1800</v>
      </c>
      <c r="C705">
        <v>3.1E-2</v>
      </c>
    </row>
    <row r="706" spans="1:3" x14ac:dyDescent="0.25">
      <c r="A706">
        <v>705</v>
      </c>
      <c r="B706" t="s">
        <v>1801</v>
      </c>
      <c r="C706">
        <v>3.1E-2</v>
      </c>
    </row>
    <row r="707" spans="1:3" x14ac:dyDescent="0.25">
      <c r="A707">
        <v>706</v>
      </c>
      <c r="B707" t="s">
        <v>1802</v>
      </c>
      <c r="C707">
        <v>3.1E-2</v>
      </c>
    </row>
    <row r="708" spans="1:3" x14ac:dyDescent="0.25">
      <c r="A708">
        <v>707</v>
      </c>
      <c r="B708" t="s">
        <v>1803</v>
      </c>
      <c r="C708">
        <v>3.1E-2</v>
      </c>
    </row>
    <row r="709" spans="1:3" x14ac:dyDescent="0.25">
      <c r="A709">
        <v>708</v>
      </c>
      <c r="B709" t="s">
        <v>1804</v>
      </c>
      <c r="C709">
        <v>3.1E-2</v>
      </c>
    </row>
    <row r="710" spans="1:3" x14ac:dyDescent="0.25">
      <c r="A710">
        <v>709</v>
      </c>
      <c r="B710" t="s">
        <v>1805</v>
      </c>
      <c r="C710">
        <v>3.1E-2</v>
      </c>
    </row>
    <row r="711" spans="1:3" x14ac:dyDescent="0.25">
      <c r="A711">
        <v>710</v>
      </c>
      <c r="B711" t="s">
        <v>1806</v>
      </c>
      <c r="C711">
        <v>0.03</v>
      </c>
    </row>
    <row r="712" spans="1:3" x14ac:dyDescent="0.25">
      <c r="A712">
        <v>711</v>
      </c>
      <c r="B712" t="s">
        <v>1807</v>
      </c>
      <c r="C712">
        <v>0.03</v>
      </c>
    </row>
    <row r="713" spans="1:3" x14ac:dyDescent="0.25">
      <c r="A713">
        <v>712</v>
      </c>
      <c r="B713" t="s">
        <v>1808</v>
      </c>
      <c r="C713">
        <v>0.03</v>
      </c>
    </row>
    <row r="714" spans="1:3" x14ac:dyDescent="0.25">
      <c r="A714">
        <v>713</v>
      </c>
      <c r="B714" t="s">
        <v>1809</v>
      </c>
      <c r="C714">
        <v>0.03</v>
      </c>
    </row>
    <row r="715" spans="1:3" x14ac:dyDescent="0.25">
      <c r="A715">
        <v>714</v>
      </c>
      <c r="B715" t="s">
        <v>1810</v>
      </c>
      <c r="C715">
        <v>0.03</v>
      </c>
    </row>
    <row r="716" spans="1:3" x14ac:dyDescent="0.25">
      <c r="A716">
        <v>715</v>
      </c>
      <c r="B716" t="s">
        <v>1811</v>
      </c>
      <c r="C716">
        <v>0.03</v>
      </c>
    </row>
    <row r="717" spans="1:3" x14ac:dyDescent="0.25">
      <c r="A717">
        <v>716</v>
      </c>
      <c r="B717" t="s">
        <v>1812</v>
      </c>
      <c r="C717">
        <v>0.03</v>
      </c>
    </row>
    <row r="718" spans="1:3" x14ac:dyDescent="0.25">
      <c r="A718">
        <v>717</v>
      </c>
      <c r="B718" t="s">
        <v>1813</v>
      </c>
      <c r="C718">
        <v>0.03</v>
      </c>
    </row>
    <row r="719" spans="1:3" x14ac:dyDescent="0.25">
      <c r="A719">
        <v>718</v>
      </c>
      <c r="B719" t="s">
        <v>1814</v>
      </c>
      <c r="C719">
        <v>0.03</v>
      </c>
    </row>
    <row r="720" spans="1:3" x14ac:dyDescent="0.25">
      <c r="A720">
        <v>719</v>
      </c>
      <c r="B720" t="s">
        <v>1815</v>
      </c>
      <c r="C720">
        <v>0.03</v>
      </c>
    </row>
    <row r="721" spans="1:3" x14ac:dyDescent="0.25">
      <c r="A721">
        <v>720</v>
      </c>
      <c r="B721" t="s">
        <v>1816</v>
      </c>
      <c r="C721">
        <v>0.03</v>
      </c>
    </row>
    <row r="722" spans="1:3" x14ac:dyDescent="0.25">
      <c r="A722">
        <v>721</v>
      </c>
      <c r="B722" t="s">
        <v>1817</v>
      </c>
      <c r="C722">
        <v>0.03</v>
      </c>
    </row>
    <row r="723" spans="1:3" x14ac:dyDescent="0.25">
      <c r="A723">
        <v>722</v>
      </c>
      <c r="B723" t="s">
        <v>1818</v>
      </c>
      <c r="C723">
        <v>0.03</v>
      </c>
    </row>
    <row r="724" spans="1:3" x14ac:dyDescent="0.25">
      <c r="A724">
        <v>723</v>
      </c>
      <c r="B724" t="s">
        <v>1819</v>
      </c>
      <c r="C724">
        <v>0.03</v>
      </c>
    </row>
    <row r="725" spans="1:3" x14ac:dyDescent="0.25">
      <c r="A725">
        <v>724</v>
      </c>
      <c r="B725" t="s">
        <v>1820</v>
      </c>
      <c r="C725">
        <v>2.9000000000000001E-2</v>
      </c>
    </row>
    <row r="726" spans="1:3" x14ac:dyDescent="0.25">
      <c r="A726">
        <v>725</v>
      </c>
      <c r="B726" t="s">
        <v>1821</v>
      </c>
      <c r="C726">
        <v>2.9000000000000001E-2</v>
      </c>
    </row>
    <row r="727" spans="1:3" x14ac:dyDescent="0.25">
      <c r="A727">
        <v>726</v>
      </c>
      <c r="B727" t="s">
        <v>1822</v>
      </c>
      <c r="C727">
        <v>2.9000000000000001E-2</v>
      </c>
    </row>
    <row r="728" spans="1:3" x14ac:dyDescent="0.25">
      <c r="A728">
        <v>727</v>
      </c>
      <c r="B728" t="s">
        <v>1823</v>
      </c>
      <c r="C728">
        <v>2.9000000000000001E-2</v>
      </c>
    </row>
    <row r="729" spans="1:3" x14ac:dyDescent="0.25">
      <c r="A729">
        <v>728</v>
      </c>
      <c r="B729" t="s">
        <v>1824</v>
      </c>
      <c r="C729">
        <v>2.9000000000000001E-2</v>
      </c>
    </row>
    <row r="730" spans="1:3" x14ac:dyDescent="0.25">
      <c r="A730">
        <v>729</v>
      </c>
      <c r="B730" t="s">
        <v>1825</v>
      </c>
      <c r="C730">
        <v>2.9000000000000001E-2</v>
      </c>
    </row>
    <row r="731" spans="1:3" x14ac:dyDescent="0.25">
      <c r="A731">
        <v>730</v>
      </c>
      <c r="B731" t="s">
        <v>1826</v>
      </c>
      <c r="C731">
        <v>2.9000000000000001E-2</v>
      </c>
    </row>
    <row r="732" spans="1:3" x14ac:dyDescent="0.25">
      <c r="A732">
        <v>731</v>
      </c>
      <c r="B732" t="s">
        <v>1827</v>
      </c>
      <c r="C732">
        <v>2.9000000000000001E-2</v>
      </c>
    </row>
    <row r="733" spans="1:3" x14ac:dyDescent="0.25">
      <c r="A733">
        <v>732</v>
      </c>
      <c r="B733" t="s">
        <v>1828</v>
      </c>
      <c r="C733">
        <v>2.9000000000000001E-2</v>
      </c>
    </row>
    <row r="734" spans="1:3" x14ac:dyDescent="0.25">
      <c r="A734">
        <v>733</v>
      </c>
      <c r="B734" t="s">
        <v>1829</v>
      </c>
      <c r="C734">
        <v>2.9000000000000001E-2</v>
      </c>
    </row>
    <row r="735" spans="1:3" x14ac:dyDescent="0.25">
      <c r="A735">
        <v>734</v>
      </c>
      <c r="B735" t="s">
        <v>1830</v>
      </c>
      <c r="C735">
        <v>2.9000000000000001E-2</v>
      </c>
    </row>
    <row r="736" spans="1:3" x14ac:dyDescent="0.25">
      <c r="A736">
        <v>735</v>
      </c>
      <c r="B736" t="s">
        <v>1831</v>
      </c>
      <c r="C736">
        <v>2.9000000000000001E-2</v>
      </c>
    </row>
    <row r="737" spans="1:3" x14ac:dyDescent="0.25">
      <c r="A737">
        <v>736</v>
      </c>
      <c r="B737" t="s">
        <v>1832</v>
      </c>
      <c r="C737">
        <v>2.9000000000000001E-2</v>
      </c>
    </row>
    <row r="738" spans="1:3" x14ac:dyDescent="0.25">
      <c r="A738">
        <v>737</v>
      </c>
      <c r="B738" t="s">
        <v>1833</v>
      </c>
      <c r="C738">
        <v>2.9000000000000001E-2</v>
      </c>
    </row>
    <row r="739" spans="1:3" x14ac:dyDescent="0.25">
      <c r="A739">
        <v>738</v>
      </c>
      <c r="B739" t="s">
        <v>1834</v>
      </c>
      <c r="C739">
        <v>2.8000000000000001E-2</v>
      </c>
    </row>
    <row r="740" spans="1:3" x14ac:dyDescent="0.25">
      <c r="A740">
        <v>739</v>
      </c>
      <c r="B740" t="s">
        <v>1835</v>
      </c>
      <c r="C740">
        <v>2.8000000000000001E-2</v>
      </c>
    </row>
    <row r="741" spans="1:3" x14ac:dyDescent="0.25">
      <c r="A741">
        <v>740</v>
      </c>
      <c r="B741" t="s">
        <v>1836</v>
      </c>
      <c r="C741">
        <v>2.8000000000000001E-2</v>
      </c>
    </row>
    <row r="742" spans="1:3" x14ac:dyDescent="0.25">
      <c r="A742">
        <v>741</v>
      </c>
      <c r="B742" t="s">
        <v>1837</v>
      </c>
      <c r="C742">
        <v>2.8000000000000001E-2</v>
      </c>
    </row>
    <row r="743" spans="1:3" x14ac:dyDescent="0.25">
      <c r="A743">
        <v>742</v>
      </c>
      <c r="B743" t="s">
        <v>1838</v>
      </c>
      <c r="C743">
        <v>2.8000000000000001E-2</v>
      </c>
    </row>
    <row r="744" spans="1:3" x14ac:dyDescent="0.25">
      <c r="A744">
        <v>743</v>
      </c>
      <c r="B744" t="s">
        <v>1839</v>
      </c>
      <c r="C744">
        <v>2.8000000000000001E-2</v>
      </c>
    </row>
    <row r="745" spans="1:3" x14ac:dyDescent="0.25">
      <c r="A745">
        <v>744</v>
      </c>
      <c r="B745" t="s">
        <v>1840</v>
      </c>
      <c r="C745">
        <v>2.8000000000000001E-2</v>
      </c>
    </row>
    <row r="746" spans="1:3" x14ac:dyDescent="0.25">
      <c r="A746">
        <v>745</v>
      </c>
      <c r="B746" t="s">
        <v>1841</v>
      </c>
      <c r="C746">
        <v>2.8000000000000001E-2</v>
      </c>
    </row>
    <row r="747" spans="1:3" x14ac:dyDescent="0.25">
      <c r="A747">
        <v>746</v>
      </c>
      <c r="B747" t="s">
        <v>1842</v>
      </c>
      <c r="C747">
        <v>2.8000000000000001E-2</v>
      </c>
    </row>
    <row r="748" spans="1:3" x14ac:dyDescent="0.25">
      <c r="A748">
        <v>747</v>
      </c>
      <c r="B748" t="s">
        <v>1843</v>
      </c>
      <c r="C748">
        <v>2.8000000000000001E-2</v>
      </c>
    </row>
    <row r="749" spans="1:3" x14ac:dyDescent="0.25">
      <c r="A749">
        <v>748</v>
      </c>
      <c r="B749" t="s">
        <v>1844</v>
      </c>
      <c r="C749">
        <v>2.8000000000000001E-2</v>
      </c>
    </row>
    <row r="750" spans="1:3" x14ac:dyDescent="0.25">
      <c r="A750">
        <v>749</v>
      </c>
      <c r="B750" t="s">
        <v>1845</v>
      </c>
      <c r="C750">
        <v>2.8000000000000001E-2</v>
      </c>
    </row>
    <row r="751" spans="1:3" x14ac:dyDescent="0.25">
      <c r="A751">
        <v>750</v>
      </c>
      <c r="B751" t="s">
        <v>1846</v>
      </c>
      <c r="C751">
        <v>2.8000000000000001E-2</v>
      </c>
    </row>
    <row r="752" spans="1:3" x14ac:dyDescent="0.25">
      <c r="A752">
        <v>751</v>
      </c>
      <c r="B752" t="s">
        <v>1847</v>
      </c>
      <c r="C752">
        <v>2.7E-2</v>
      </c>
    </row>
    <row r="753" spans="1:3" x14ac:dyDescent="0.25">
      <c r="A753">
        <v>752</v>
      </c>
      <c r="B753" t="s">
        <v>1848</v>
      </c>
      <c r="C753">
        <v>2.7E-2</v>
      </c>
    </row>
    <row r="754" spans="1:3" x14ac:dyDescent="0.25">
      <c r="A754">
        <v>753</v>
      </c>
      <c r="B754" t="s">
        <v>1849</v>
      </c>
      <c r="C754">
        <v>2.7E-2</v>
      </c>
    </row>
    <row r="755" spans="1:3" x14ac:dyDescent="0.25">
      <c r="A755">
        <v>754</v>
      </c>
      <c r="B755" t="s">
        <v>1850</v>
      </c>
      <c r="C755">
        <v>2.7E-2</v>
      </c>
    </row>
    <row r="756" spans="1:3" x14ac:dyDescent="0.25">
      <c r="A756">
        <v>755</v>
      </c>
      <c r="B756" t="s">
        <v>1851</v>
      </c>
      <c r="C756">
        <v>2.7E-2</v>
      </c>
    </row>
    <row r="757" spans="1:3" x14ac:dyDescent="0.25">
      <c r="A757">
        <v>756</v>
      </c>
      <c r="B757" t="s">
        <v>1852</v>
      </c>
      <c r="C757">
        <v>2.7E-2</v>
      </c>
    </row>
    <row r="758" spans="1:3" x14ac:dyDescent="0.25">
      <c r="A758">
        <v>757</v>
      </c>
      <c r="B758" t="s">
        <v>1853</v>
      </c>
      <c r="C758">
        <v>2.7E-2</v>
      </c>
    </row>
    <row r="759" spans="1:3" x14ac:dyDescent="0.25">
      <c r="A759">
        <v>758</v>
      </c>
      <c r="B759" t="s">
        <v>1854</v>
      </c>
      <c r="C759">
        <v>2.7E-2</v>
      </c>
    </row>
    <row r="760" spans="1:3" x14ac:dyDescent="0.25">
      <c r="A760">
        <v>759</v>
      </c>
      <c r="B760" t="s">
        <v>1855</v>
      </c>
      <c r="C760">
        <v>2.7E-2</v>
      </c>
    </row>
    <row r="761" spans="1:3" x14ac:dyDescent="0.25">
      <c r="A761">
        <v>760</v>
      </c>
      <c r="B761" t="s">
        <v>1856</v>
      </c>
      <c r="C761">
        <v>2.7E-2</v>
      </c>
    </row>
    <row r="762" spans="1:3" x14ac:dyDescent="0.25">
      <c r="A762">
        <v>761</v>
      </c>
      <c r="B762" t="s">
        <v>1857</v>
      </c>
      <c r="C762">
        <v>2.7E-2</v>
      </c>
    </row>
    <row r="763" spans="1:3" x14ac:dyDescent="0.25">
      <c r="A763">
        <v>762</v>
      </c>
      <c r="B763" t="s">
        <v>1858</v>
      </c>
      <c r="C763">
        <v>2.7E-2</v>
      </c>
    </row>
    <row r="764" spans="1:3" x14ac:dyDescent="0.25">
      <c r="A764">
        <v>763</v>
      </c>
      <c r="B764" t="s">
        <v>1859</v>
      </c>
      <c r="C764">
        <v>2.7E-2</v>
      </c>
    </row>
    <row r="765" spans="1:3" x14ac:dyDescent="0.25">
      <c r="A765">
        <v>764</v>
      </c>
      <c r="B765" t="s">
        <v>1860</v>
      </c>
      <c r="C765">
        <v>2.7E-2</v>
      </c>
    </row>
    <row r="766" spans="1:3" x14ac:dyDescent="0.25">
      <c r="A766">
        <v>765</v>
      </c>
      <c r="B766" t="s">
        <v>1861</v>
      </c>
      <c r="C766">
        <v>2.5999999999999999E-2</v>
      </c>
    </row>
    <row r="767" spans="1:3" x14ac:dyDescent="0.25">
      <c r="A767">
        <v>766</v>
      </c>
      <c r="B767" t="s">
        <v>1862</v>
      </c>
      <c r="C767">
        <v>2.5999999999999999E-2</v>
      </c>
    </row>
    <row r="768" spans="1:3" x14ac:dyDescent="0.25">
      <c r="A768">
        <v>767</v>
      </c>
      <c r="B768" t="s">
        <v>1863</v>
      </c>
      <c r="C768">
        <v>2.5999999999999999E-2</v>
      </c>
    </row>
    <row r="769" spans="1:3" x14ac:dyDescent="0.25">
      <c r="A769">
        <v>768</v>
      </c>
      <c r="B769" t="s">
        <v>1864</v>
      </c>
      <c r="C769">
        <v>2.5999999999999999E-2</v>
      </c>
    </row>
    <row r="770" spans="1:3" x14ac:dyDescent="0.25">
      <c r="A770">
        <v>769</v>
      </c>
      <c r="B770" t="s">
        <v>1865</v>
      </c>
      <c r="C770">
        <v>2.5999999999999999E-2</v>
      </c>
    </row>
    <row r="771" spans="1:3" x14ac:dyDescent="0.25">
      <c r="A771">
        <v>770</v>
      </c>
      <c r="B771" t="s">
        <v>1866</v>
      </c>
      <c r="C771">
        <v>2.5999999999999999E-2</v>
      </c>
    </row>
    <row r="772" spans="1:3" x14ac:dyDescent="0.25">
      <c r="A772">
        <v>771</v>
      </c>
      <c r="B772" t="s">
        <v>1867</v>
      </c>
      <c r="C772">
        <v>2.5999999999999999E-2</v>
      </c>
    </row>
    <row r="773" spans="1:3" x14ac:dyDescent="0.25">
      <c r="A773">
        <v>772</v>
      </c>
      <c r="B773" t="s">
        <v>1868</v>
      </c>
      <c r="C773">
        <v>2.5999999999999999E-2</v>
      </c>
    </row>
    <row r="774" spans="1:3" x14ac:dyDescent="0.25">
      <c r="A774">
        <v>773</v>
      </c>
      <c r="B774" t="s">
        <v>1869</v>
      </c>
      <c r="C774">
        <v>2.5999999999999999E-2</v>
      </c>
    </row>
    <row r="775" spans="1:3" x14ac:dyDescent="0.25">
      <c r="A775">
        <v>774</v>
      </c>
      <c r="B775" t="s">
        <v>1870</v>
      </c>
      <c r="C775">
        <v>2.5999999999999999E-2</v>
      </c>
    </row>
    <row r="776" spans="1:3" x14ac:dyDescent="0.25">
      <c r="A776">
        <v>775</v>
      </c>
      <c r="B776" t="s">
        <v>1871</v>
      </c>
      <c r="C776">
        <v>2.5999999999999999E-2</v>
      </c>
    </row>
    <row r="777" spans="1:3" x14ac:dyDescent="0.25">
      <c r="A777">
        <v>776</v>
      </c>
      <c r="B777" t="s">
        <v>1872</v>
      </c>
      <c r="C777">
        <v>2.5999999999999999E-2</v>
      </c>
    </row>
    <row r="778" spans="1:3" x14ac:dyDescent="0.25">
      <c r="A778">
        <v>777</v>
      </c>
      <c r="B778" t="s">
        <v>1873</v>
      </c>
      <c r="C778">
        <v>2.5999999999999999E-2</v>
      </c>
    </row>
    <row r="779" spans="1:3" x14ac:dyDescent="0.25">
      <c r="A779">
        <v>778</v>
      </c>
      <c r="B779" t="s">
        <v>1874</v>
      </c>
      <c r="C779">
        <v>2.5999999999999999E-2</v>
      </c>
    </row>
    <row r="780" spans="1:3" x14ac:dyDescent="0.25">
      <c r="A780">
        <v>779</v>
      </c>
      <c r="B780" t="s">
        <v>1875</v>
      </c>
      <c r="C780">
        <v>2.5999999999999999E-2</v>
      </c>
    </row>
    <row r="781" spans="1:3" x14ac:dyDescent="0.25">
      <c r="A781">
        <v>780</v>
      </c>
      <c r="B781" t="s">
        <v>1876</v>
      </c>
      <c r="C781">
        <v>2.5999999999999999E-2</v>
      </c>
    </row>
    <row r="782" spans="1:3" x14ac:dyDescent="0.25">
      <c r="A782">
        <v>781</v>
      </c>
      <c r="B782" t="s">
        <v>1877</v>
      </c>
      <c r="C782">
        <v>2.5999999999999999E-2</v>
      </c>
    </row>
    <row r="783" spans="1:3" x14ac:dyDescent="0.25">
      <c r="A783">
        <v>782</v>
      </c>
      <c r="B783" t="s">
        <v>1878</v>
      </c>
      <c r="C783">
        <v>2.5999999999999999E-2</v>
      </c>
    </row>
    <row r="784" spans="1:3" x14ac:dyDescent="0.25">
      <c r="A784">
        <v>783</v>
      </c>
      <c r="B784" t="s">
        <v>1879</v>
      </c>
      <c r="C784">
        <v>2.5999999999999999E-2</v>
      </c>
    </row>
    <row r="785" spans="1:3" x14ac:dyDescent="0.25">
      <c r="A785">
        <v>784</v>
      </c>
      <c r="B785" t="s">
        <v>1880</v>
      </c>
      <c r="C785">
        <v>2.5999999999999999E-2</v>
      </c>
    </row>
    <row r="786" spans="1:3" x14ac:dyDescent="0.25">
      <c r="A786">
        <v>785</v>
      </c>
      <c r="B786" t="s">
        <v>1881</v>
      </c>
      <c r="C786">
        <v>2.5999999999999999E-2</v>
      </c>
    </row>
    <row r="787" spans="1:3" x14ac:dyDescent="0.25">
      <c r="A787">
        <v>786</v>
      </c>
      <c r="B787" t="s">
        <v>1882</v>
      </c>
      <c r="C787">
        <v>2.5999999999999999E-2</v>
      </c>
    </row>
    <row r="788" spans="1:3" x14ac:dyDescent="0.25">
      <c r="A788">
        <v>787</v>
      </c>
      <c r="B788" t="s">
        <v>1883</v>
      </c>
      <c r="C788">
        <v>2.5000000000000001E-2</v>
      </c>
    </row>
    <row r="789" spans="1:3" x14ac:dyDescent="0.25">
      <c r="A789">
        <v>788</v>
      </c>
      <c r="B789" t="s">
        <v>1884</v>
      </c>
      <c r="C789">
        <v>2.5000000000000001E-2</v>
      </c>
    </row>
    <row r="790" spans="1:3" x14ac:dyDescent="0.25">
      <c r="A790">
        <v>789</v>
      </c>
      <c r="B790" t="s">
        <v>1885</v>
      </c>
      <c r="C790">
        <v>2.5000000000000001E-2</v>
      </c>
    </row>
    <row r="791" spans="1:3" x14ac:dyDescent="0.25">
      <c r="A791">
        <v>790</v>
      </c>
      <c r="B791" t="s">
        <v>1886</v>
      </c>
      <c r="C791">
        <v>2.5000000000000001E-2</v>
      </c>
    </row>
    <row r="792" spans="1:3" x14ac:dyDescent="0.25">
      <c r="A792">
        <v>791</v>
      </c>
      <c r="B792" t="s">
        <v>1887</v>
      </c>
      <c r="C792">
        <v>2.5000000000000001E-2</v>
      </c>
    </row>
    <row r="793" spans="1:3" x14ac:dyDescent="0.25">
      <c r="A793">
        <v>792</v>
      </c>
      <c r="B793" t="s">
        <v>1888</v>
      </c>
      <c r="C793">
        <v>2.5000000000000001E-2</v>
      </c>
    </row>
    <row r="794" spans="1:3" x14ac:dyDescent="0.25">
      <c r="A794">
        <v>793</v>
      </c>
      <c r="B794" t="s">
        <v>1889</v>
      </c>
      <c r="C794">
        <v>2.5000000000000001E-2</v>
      </c>
    </row>
    <row r="795" spans="1:3" x14ac:dyDescent="0.25">
      <c r="A795">
        <v>794</v>
      </c>
      <c r="B795" t="s">
        <v>1890</v>
      </c>
      <c r="C795">
        <v>2.5000000000000001E-2</v>
      </c>
    </row>
    <row r="796" spans="1:3" x14ac:dyDescent="0.25">
      <c r="A796">
        <v>795</v>
      </c>
      <c r="B796" t="s">
        <v>1891</v>
      </c>
      <c r="C796">
        <v>2.5000000000000001E-2</v>
      </c>
    </row>
    <row r="797" spans="1:3" x14ac:dyDescent="0.25">
      <c r="A797">
        <v>796</v>
      </c>
      <c r="B797" t="s">
        <v>1892</v>
      </c>
      <c r="C797">
        <v>2.5000000000000001E-2</v>
      </c>
    </row>
    <row r="798" spans="1:3" x14ac:dyDescent="0.25">
      <c r="A798">
        <v>797</v>
      </c>
      <c r="B798" t="s">
        <v>1893</v>
      </c>
      <c r="C798">
        <v>2.5000000000000001E-2</v>
      </c>
    </row>
    <row r="799" spans="1:3" x14ac:dyDescent="0.25">
      <c r="A799">
        <v>798</v>
      </c>
      <c r="B799" t="s">
        <v>1894</v>
      </c>
      <c r="C799">
        <v>2.5000000000000001E-2</v>
      </c>
    </row>
    <row r="800" spans="1:3" x14ac:dyDescent="0.25">
      <c r="A800">
        <v>799</v>
      </c>
      <c r="B800" t="s">
        <v>1895</v>
      </c>
      <c r="C800">
        <v>2.5000000000000001E-2</v>
      </c>
    </row>
    <row r="801" spans="1:3" x14ac:dyDescent="0.25">
      <c r="A801">
        <v>800</v>
      </c>
      <c r="B801" t="s">
        <v>1896</v>
      </c>
      <c r="C801">
        <v>2.5000000000000001E-2</v>
      </c>
    </row>
    <row r="802" spans="1:3" x14ac:dyDescent="0.25">
      <c r="A802">
        <v>801</v>
      </c>
      <c r="B802" t="s">
        <v>1897</v>
      </c>
      <c r="C802">
        <v>2.4E-2</v>
      </c>
    </row>
    <row r="803" spans="1:3" x14ac:dyDescent="0.25">
      <c r="A803">
        <v>802</v>
      </c>
      <c r="B803" t="s">
        <v>1898</v>
      </c>
      <c r="C803">
        <v>2.4E-2</v>
      </c>
    </row>
    <row r="804" spans="1:3" x14ac:dyDescent="0.25">
      <c r="A804">
        <v>803</v>
      </c>
      <c r="B804" t="s">
        <v>1899</v>
      </c>
      <c r="C804">
        <v>2.4E-2</v>
      </c>
    </row>
    <row r="805" spans="1:3" x14ac:dyDescent="0.25">
      <c r="A805">
        <v>804</v>
      </c>
      <c r="B805" t="s">
        <v>1900</v>
      </c>
      <c r="C805">
        <v>2.4E-2</v>
      </c>
    </row>
    <row r="806" spans="1:3" x14ac:dyDescent="0.25">
      <c r="A806">
        <v>805</v>
      </c>
      <c r="B806" t="s">
        <v>1901</v>
      </c>
      <c r="C806">
        <v>2.4E-2</v>
      </c>
    </row>
    <row r="807" spans="1:3" x14ac:dyDescent="0.25">
      <c r="A807">
        <v>806</v>
      </c>
      <c r="B807" t="s">
        <v>1902</v>
      </c>
      <c r="C807">
        <v>2.4E-2</v>
      </c>
    </row>
    <row r="808" spans="1:3" x14ac:dyDescent="0.25">
      <c r="A808">
        <v>807</v>
      </c>
      <c r="B808" t="s">
        <v>1903</v>
      </c>
      <c r="C808">
        <v>2.4E-2</v>
      </c>
    </row>
    <row r="809" spans="1:3" x14ac:dyDescent="0.25">
      <c r="A809">
        <v>808</v>
      </c>
      <c r="B809" t="s">
        <v>1904</v>
      </c>
      <c r="C809">
        <v>2.4E-2</v>
      </c>
    </row>
    <row r="810" spans="1:3" x14ac:dyDescent="0.25">
      <c r="A810">
        <v>809</v>
      </c>
      <c r="B810" t="s">
        <v>1905</v>
      </c>
      <c r="C810">
        <v>2.4E-2</v>
      </c>
    </row>
    <row r="811" spans="1:3" x14ac:dyDescent="0.25">
      <c r="A811">
        <v>810</v>
      </c>
      <c r="B811" t="s">
        <v>1906</v>
      </c>
      <c r="C811">
        <v>2.4E-2</v>
      </c>
    </row>
    <row r="812" spans="1:3" x14ac:dyDescent="0.25">
      <c r="A812">
        <v>811</v>
      </c>
      <c r="B812" t="s">
        <v>1907</v>
      </c>
      <c r="C812">
        <v>2.4E-2</v>
      </c>
    </row>
    <row r="813" spans="1:3" x14ac:dyDescent="0.25">
      <c r="A813">
        <v>812</v>
      </c>
      <c r="B813" t="s">
        <v>1908</v>
      </c>
      <c r="C813">
        <v>2.4E-2</v>
      </c>
    </row>
    <row r="814" spans="1:3" x14ac:dyDescent="0.25">
      <c r="A814">
        <v>813</v>
      </c>
      <c r="B814" t="s">
        <v>1909</v>
      </c>
      <c r="C814">
        <v>2.4E-2</v>
      </c>
    </row>
    <row r="815" spans="1:3" x14ac:dyDescent="0.25">
      <c r="A815">
        <v>814</v>
      </c>
      <c r="B815" t="s">
        <v>1910</v>
      </c>
      <c r="C815">
        <v>2.4E-2</v>
      </c>
    </row>
    <row r="816" spans="1:3" x14ac:dyDescent="0.25">
      <c r="A816">
        <v>815</v>
      </c>
      <c r="B816" t="s">
        <v>1911</v>
      </c>
      <c r="C816">
        <v>2.4E-2</v>
      </c>
    </row>
    <row r="817" spans="1:3" x14ac:dyDescent="0.25">
      <c r="A817">
        <v>816</v>
      </c>
      <c r="B817" t="s">
        <v>1912</v>
      </c>
      <c r="C817">
        <v>2.3E-2</v>
      </c>
    </row>
    <row r="818" spans="1:3" x14ac:dyDescent="0.25">
      <c r="A818">
        <v>817</v>
      </c>
      <c r="B818" t="s">
        <v>1913</v>
      </c>
      <c r="C818">
        <v>2.3E-2</v>
      </c>
    </row>
    <row r="819" spans="1:3" x14ac:dyDescent="0.25">
      <c r="A819">
        <v>818</v>
      </c>
      <c r="B819" t="s">
        <v>1914</v>
      </c>
      <c r="C819">
        <v>2.3E-2</v>
      </c>
    </row>
    <row r="820" spans="1:3" x14ac:dyDescent="0.25">
      <c r="A820">
        <v>819</v>
      </c>
      <c r="B820" t="s">
        <v>1915</v>
      </c>
      <c r="C820">
        <v>2.3E-2</v>
      </c>
    </row>
    <row r="821" spans="1:3" x14ac:dyDescent="0.25">
      <c r="A821">
        <v>820</v>
      </c>
      <c r="B821" t="s">
        <v>1916</v>
      </c>
      <c r="C821">
        <v>2.3E-2</v>
      </c>
    </row>
    <row r="822" spans="1:3" x14ac:dyDescent="0.25">
      <c r="A822">
        <v>821</v>
      </c>
      <c r="B822" t="s">
        <v>1917</v>
      </c>
      <c r="C822">
        <v>2.3E-2</v>
      </c>
    </row>
    <row r="823" spans="1:3" x14ac:dyDescent="0.25">
      <c r="A823">
        <v>822</v>
      </c>
      <c r="B823" t="s">
        <v>1918</v>
      </c>
      <c r="C823">
        <v>2.3E-2</v>
      </c>
    </row>
    <row r="824" spans="1:3" x14ac:dyDescent="0.25">
      <c r="A824">
        <v>823</v>
      </c>
      <c r="B824" t="s">
        <v>1919</v>
      </c>
      <c r="C824">
        <v>2.3E-2</v>
      </c>
    </row>
    <row r="825" spans="1:3" x14ac:dyDescent="0.25">
      <c r="A825">
        <v>824</v>
      </c>
      <c r="B825" t="s">
        <v>1920</v>
      </c>
      <c r="C825">
        <v>2.3E-2</v>
      </c>
    </row>
    <row r="826" spans="1:3" x14ac:dyDescent="0.25">
      <c r="A826">
        <v>825</v>
      </c>
      <c r="B826" t="s">
        <v>1921</v>
      </c>
      <c r="C826">
        <v>2.3E-2</v>
      </c>
    </row>
    <row r="827" spans="1:3" x14ac:dyDescent="0.25">
      <c r="A827">
        <v>826</v>
      </c>
      <c r="B827" t="s">
        <v>1922</v>
      </c>
      <c r="C827">
        <v>2.3E-2</v>
      </c>
    </row>
    <row r="828" spans="1:3" x14ac:dyDescent="0.25">
      <c r="A828">
        <v>827</v>
      </c>
      <c r="B828" t="s">
        <v>1923</v>
      </c>
      <c r="C828">
        <v>2.3E-2</v>
      </c>
    </row>
    <row r="829" spans="1:3" x14ac:dyDescent="0.25">
      <c r="A829">
        <v>828</v>
      </c>
      <c r="B829" t="s">
        <v>1924</v>
      </c>
      <c r="C829">
        <v>2.3E-2</v>
      </c>
    </row>
    <row r="830" spans="1:3" x14ac:dyDescent="0.25">
      <c r="A830">
        <v>829</v>
      </c>
      <c r="B830" t="s">
        <v>1925</v>
      </c>
      <c r="C830">
        <v>2.3E-2</v>
      </c>
    </row>
    <row r="831" spans="1:3" x14ac:dyDescent="0.25">
      <c r="A831">
        <v>830</v>
      </c>
      <c r="B831" t="s">
        <v>1926</v>
      </c>
      <c r="C831">
        <v>2.3E-2</v>
      </c>
    </row>
    <row r="832" spans="1:3" x14ac:dyDescent="0.25">
      <c r="A832">
        <v>831</v>
      </c>
      <c r="B832" t="s">
        <v>1927</v>
      </c>
      <c r="C832">
        <v>2.3E-2</v>
      </c>
    </row>
    <row r="833" spans="1:3" x14ac:dyDescent="0.25">
      <c r="A833">
        <v>832</v>
      </c>
      <c r="B833" t="s">
        <v>1928</v>
      </c>
      <c r="C833">
        <v>2.3E-2</v>
      </c>
    </row>
    <row r="834" spans="1:3" x14ac:dyDescent="0.25">
      <c r="A834">
        <v>833</v>
      </c>
      <c r="B834" t="s">
        <v>1929</v>
      </c>
      <c r="C834">
        <v>2.3E-2</v>
      </c>
    </row>
    <row r="835" spans="1:3" x14ac:dyDescent="0.25">
      <c r="A835">
        <v>834</v>
      </c>
      <c r="B835" t="s">
        <v>1930</v>
      </c>
      <c r="C835">
        <v>2.3E-2</v>
      </c>
    </row>
    <row r="836" spans="1:3" x14ac:dyDescent="0.25">
      <c r="A836">
        <v>835</v>
      </c>
      <c r="B836" t="s">
        <v>1931</v>
      </c>
      <c r="C836">
        <v>2.1999999999999999E-2</v>
      </c>
    </row>
    <row r="837" spans="1:3" x14ac:dyDescent="0.25">
      <c r="A837">
        <v>836</v>
      </c>
      <c r="B837" t="s">
        <v>1932</v>
      </c>
      <c r="C837">
        <v>2.1999999999999999E-2</v>
      </c>
    </row>
    <row r="838" spans="1:3" x14ac:dyDescent="0.25">
      <c r="A838">
        <v>837</v>
      </c>
      <c r="B838" t="s">
        <v>1933</v>
      </c>
      <c r="C838">
        <v>2.1999999999999999E-2</v>
      </c>
    </row>
    <row r="839" spans="1:3" x14ac:dyDescent="0.25">
      <c r="A839">
        <v>838</v>
      </c>
      <c r="B839" t="s">
        <v>1934</v>
      </c>
      <c r="C839">
        <v>2.1999999999999999E-2</v>
      </c>
    </row>
    <row r="840" spans="1:3" x14ac:dyDescent="0.25">
      <c r="A840">
        <v>839</v>
      </c>
      <c r="B840" t="s">
        <v>1935</v>
      </c>
      <c r="C840">
        <v>2.1999999999999999E-2</v>
      </c>
    </row>
    <row r="841" spans="1:3" x14ac:dyDescent="0.25">
      <c r="A841">
        <v>840</v>
      </c>
      <c r="B841" t="s">
        <v>1936</v>
      </c>
      <c r="C841">
        <v>2.1999999999999999E-2</v>
      </c>
    </row>
    <row r="842" spans="1:3" x14ac:dyDescent="0.25">
      <c r="A842">
        <v>841</v>
      </c>
      <c r="B842" t="s">
        <v>1937</v>
      </c>
      <c r="C842">
        <v>2.1999999999999999E-2</v>
      </c>
    </row>
    <row r="843" spans="1:3" x14ac:dyDescent="0.25">
      <c r="A843">
        <v>842</v>
      </c>
      <c r="B843" t="s">
        <v>1938</v>
      </c>
      <c r="C843">
        <v>2.1999999999999999E-2</v>
      </c>
    </row>
    <row r="844" spans="1:3" x14ac:dyDescent="0.25">
      <c r="A844">
        <v>843</v>
      </c>
      <c r="B844" t="s">
        <v>1939</v>
      </c>
      <c r="C844">
        <v>2.1999999999999999E-2</v>
      </c>
    </row>
    <row r="845" spans="1:3" x14ac:dyDescent="0.25">
      <c r="A845">
        <v>844</v>
      </c>
      <c r="B845" t="s">
        <v>1940</v>
      </c>
      <c r="C845">
        <v>2.1999999999999999E-2</v>
      </c>
    </row>
    <row r="846" spans="1:3" x14ac:dyDescent="0.25">
      <c r="A846">
        <v>845</v>
      </c>
      <c r="B846" t="s">
        <v>1941</v>
      </c>
      <c r="C846">
        <v>2.1999999999999999E-2</v>
      </c>
    </row>
    <row r="847" spans="1:3" x14ac:dyDescent="0.25">
      <c r="A847">
        <v>846</v>
      </c>
      <c r="B847" t="s">
        <v>1942</v>
      </c>
      <c r="C847">
        <v>2.1999999999999999E-2</v>
      </c>
    </row>
    <row r="848" spans="1:3" x14ac:dyDescent="0.25">
      <c r="A848">
        <v>847</v>
      </c>
      <c r="B848" t="s">
        <v>1943</v>
      </c>
      <c r="C848">
        <v>2.1999999999999999E-2</v>
      </c>
    </row>
    <row r="849" spans="1:3" x14ac:dyDescent="0.25">
      <c r="A849">
        <v>848</v>
      </c>
      <c r="B849" t="s">
        <v>1944</v>
      </c>
      <c r="C849">
        <v>2.1999999999999999E-2</v>
      </c>
    </row>
    <row r="850" spans="1:3" x14ac:dyDescent="0.25">
      <c r="A850">
        <v>849</v>
      </c>
      <c r="B850" t="s">
        <v>1945</v>
      </c>
      <c r="C850">
        <v>2.1999999999999999E-2</v>
      </c>
    </row>
    <row r="851" spans="1:3" x14ac:dyDescent="0.25">
      <c r="A851">
        <v>850</v>
      </c>
      <c r="B851" t="s">
        <v>1946</v>
      </c>
      <c r="C851">
        <v>2.1999999999999999E-2</v>
      </c>
    </row>
    <row r="852" spans="1:3" x14ac:dyDescent="0.25">
      <c r="A852">
        <v>851</v>
      </c>
      <c r="B852" t="s">
        <v>1947</v>
      </c>
      <c r="C852">
        <v>2.1999999999999999E-2</v>
      </c>
    </row>
    <row r="853" spans="1:3" x14ac:dyDescent="0.25">
      <c r="A853">
        <v>852</v>
      </c>
      <c r="B853" t="s">
        <v>1948</v>
      </c>
      <c r="C853">
        <v>2.1999999999999999E-2</v>
      </c>
    </row>
    <row r="854" spans="1:3" x14ac:dyDescent="0.25">
      <c r="A854">
        <v>853</v>
      </c>
      <c r="B854" t="s">
        <v>1949</v>
      </c>
      <c r="C854">
        <v>2.1999999999999999E-2</v>
      </c>
    </row>
    <row r="855" spans="1:3" x14ac:dyDescent="0.25">
      <c r="A855">
        <v>854</v>
      </c>
      <c r="B855" t="s">
        <v>1950</v>
      </c>
      <c r="C855">
        <v>2.1000000000000001E-2</v>
      </c>
    </row>
    <row r="856" spans="1:3" x14ac:dyDescent="0.25">
      <c r="A856">
        <v>855</v>
      </c>
      <c r="B856" t="s">
        <v>1951</v>
      </c>
      <c r="C856">
        <v>2.1000000000000001E-2</v>
      </c>
    </row>
    <row r="857" spans="1:3" x14ac:dyDescent="0.25">
      <c r="A857">
        <v>856</v>
      </c>
      <c r="B857" t="s">
        <v>1952</v>
      </c>
      <c r="C857">
        <v>2.1000000000000001E-2</v>
      </c>
    </row>
    <row r="858" spans="1:3" x14ac:dyDescent="0.25">
      <c r="A858">
        <v>857</v>
      </c>
      <c r="B858" t="s">
        <v>1953</v>
      </c>
      <c r="C858">
        <v>2.1000000000000001E-2</v>
      </c>
    </row>
    <row r="859" spans="1:3" x14ac:dyDescent="0.25">
      <c r="A859">
        <v>858</v>
      </c>
      <c r="B859" t="s">
        <v>1954</v>
      </c>
      <c r="C859">
        <v>2.1000000000000001E-2</v>
      </c>
    </row>
    <row r="860" spans="1:3" x14ac:dyDescent="0.25">
      <c r="A860">
        <v>859</v>
      </c>
      <c r="B860" t="s">
        <v>1955</v>
      </c>
      <c r="C860">
        <v>2.1000000000000001E-2</v>
      </c>
    </row>
    <row r="861" spans="1:3" x14ac:dyDescent="0.25">
      <c r="A861">
        <v>860</v>
      </c>
      <c r="B861" t="s">
        <v>1956</v>
      </c>
      <c r="C861">
        <v>2.1000000000000001E-2</v>
      </c>
    </row>
    <row r="862" spans="1:3" x14ac:dyDescent="0.25">
      <c r="A862">
        <v>861</v>
      </c>
      <c r="B862" t="s">
        <v>1957</v>
      </c>
      <c r="C862">
        <v>2.1000000000000001E-2</v>
      </c>
    </row>
    <row r="863" spans="1:3" x14ac:dyDescent="0.25">
      <c r="A863">
        <v>862</v>
      </c>
      <c r="B863" t="s">
        <v>1958</v>
      </c>
      <c r="C863">
        <v>2.1000000000000001E-2</v>
      </c>
    </row>
    <row r="864" spans="1:3" x14ac:dyDescent="0.25">
      <c r="A864">
        <v>863</v>
      </c>
      <c r="B864" t="s">
        <v>1959</v>
      </c>
      <c r="C864">
        <v>2.1000000000000001E-2</v>
      </c>
    </row>
    <row r="865" spans="1:3" x14ac:dyDescent="0.25">
      <c r="A865">
        <v>864</v>
      </c>
      <c r="B865" t="s">
        <v>1960</v>
      </c>
      <c r="C865">
        <v>2.1000000000000001E-2</v>
      </c>
    </row>
    <row r="866" spans="1:3" x14ac:dyDescent="0.25">
      <c r="A866">
        <v>865</v>
      </c>
      <c r="B866" t="s">
        <v>1961</v>
      </c>
      <c r="C866">
        <v>2.1000000000000001E-2</v>
      </c>
    </row>
    <row r="867" spans="1:3" x14ac:dyDescent="0.25">
      <c r="A867">
        <v>866</v>
      </c>
      <c r="B867" t="s">
        <v>1962</v>
      </c>
      <c r="C867">
        <v>2.1000000000000001E-2</v>
      </c>
    </row>
    <row r="868" spans="1:3" x14ac:dyDescent="0.25">
      <c r="A868">
        <v>867</v>
      </c>
      <c r="B868" t="s">
        <v>1963</v>
      </c>
      <c r="C868">
        <v>2.1000000000000001E-2</v>
      </c>
    </row>
    <row r="869" spans="1:3" x14ac:dyDescent="0.25">
      <c r="A869">
        <v>868</v>
      </c>
      <c r="B869" t="s">
        <v>1964</v>
      </c>
      <c r="C869">
        <v>2.1000000000000001E-2</v>
      </c>
    </row>
    <row r="870" spans="1:3" x14ac:dyDescent="0.25">
      <c r="A870">
        <v>869</v>
      </c>
      <c r="B870" t="s">
        <v>1965</v>
      </c>
      <c r="C870">
        <v>2.1000000000000001E-2</v>
      </c>
    </row>
    <row r="871" spans="1:3" x14ac:dyDescent="0.25">
      <c r="A871">
        <v>870</v>
      </c>
      <c r="B871" t="s">
        <v>1966</v>
      </c>
      <c r="C871">
        <v>2.1000000000000001E-2</v>
      </c>
    </row>
    <row r="872" spans="1:3" x14ac:dyDescent="0.25">
      <c r="A872">
        <v>871</v>
      </c>
      <c r="B872" t="s">
        <v>1967</v>
      </c>
      <c r="C872">
        <v>2.1000000000000001E-2</v>
      </c>
    </row>
    <row r="873" spans="1:3" x14ac:dyDescent="0.25">
      <c r="A873">
        <v>872</v>
      </c>
      <c r="B873" t="s">
        <v>1968</v>
      </c>
      <c r="C873">
        <v>2.1000000000000001E-2</v>
      </c>
    </row>
    <row r="874" spans="1:3" x14ac:dyDescent="0.25">
      <c r="A874">
        <v>873</v>
      </c>
      <c r="B874" t="s">
        <v>1969</v>
      </c>
      <c r="C874">
        <v>0.02</v>
      </c>
    </row>
    <row r="875" spans="1:3" x14ac:dyDescent="0.25">
      <c r="A875">
        <v>874</v>
      </c>
      <c r="B875" t="s">
        <v>1970</v>
      </c>
      <c r="C875">
        <v>0.02</v>
      </c>
    </row>
    <row r="876" spans="1:3" x14ac:dyDescent="0.25">
      <c r="A876">
        <v>875</v>
      </c>
      <c r="B876" t="s">
        <v>1971</v>
      </c>
      <c r="C876">
        <v>0.02</v>
      </c>
    </row>
    <row r="877" spans="1:3" x14ac:dyDescent="0.25">
      <c r="A877">
        <v>876</v>
      </c>
      <c r="B877" t="s">
        <v>1972</v>
      </c>
      <c r="C877">
        <v>0.02</v>
      </c>
    </row>
    <row r="878" spans="1:3" x14ac:dyDescent="0.25">
      <c r="A878">
        <v>877</v>
      </c>
      <c r="B878" t="s">
        <v>1973</v>
      </c>
      <c r="C878">
        <v>0.02</v>
      </c>
    </row>
    <row r="879" spans="1:3" x14ac:dyDescent="0.25">
      <c r="A879">
        <v>878</v>
      </c>
      <c r="B879" t="s">
        <v>1974</v>
      </c>
      <c r="C879">
        <v>0.02</v>
      </c>
    </row>
    <row r="880" spans="1:3" x14ac:dyDescent="0.25">
      <c r="A880">
        <v>879</v>
      </c>
      <c r="B880" t="s">
        <v>1975</v>
      </c>
      <c r="C880">
        <v>0.02</v>
      </c>
    </row>
    <row r="881" spans="1:3" x14ac:dyDescent="0.25">
      <c r="A881">
        <v>880</v>
      </c>
      <c r="B881" t="s">
        <v>1976</v>
      </c>
      <c r="C881">
        <v>0.02</v>
      </c>
    </row>
    <row r="882" spans="1:3" x14ac:dyDescent="0.25">
      <c r="A882">
        <v>881</v>
      </c>
      <c r="B882" t="s">
        <v>1977</v>
      </c>
      <c r="C882">
        <v>0.02</v>
      </c>
    </row>
    <row r="883" spans="1:3" x14ac:dyDescent="0.25">
      <c r="A883">
        <v>882</v>
      </c>
      <c r="B883" t="s">
        <v>1978</v>
      </c>
      <c r="C883">
        <v>0.02</v>
      </c>
    </row>
    <row r="884" spans="1:3" x14ac:dyDescent="0.25">
      <c r="A884">
        <v>883</v>
      </c>
      <c r="B884" t="s">
        <v>1979</v>
      </c>
      <c r="C884">
        <v>0.02</v>
      </c>
    </row>
    <row r="885" spans="1:3" x14ac:dyDescent="0.25">
      <c r="A885">
        <v>884</v>
      </c>
      <c r="B885" t="s">
        <v>1980</v>
      </c>
      <c r="C885">
        <v>0.02</v>
      </c>
    </row>
    <row r="886" spans="1:3" x14ac:dyDescent="0.25">
      <c r="A886">
        <v>885</v>
      </c>
      <c r="B886" t="s">
        <v>1981</v>
      </c>
      <c r="C886">
        <v>0.02</v>
      </c>
    </row>
    <row r="887" spans="1:3" x14ac:dyDescent="0.25">
      <c r="A887">
        <v>886</v>
      </c>
      <c r="B887" t="s">
        <v>1982</v>
      </c>
      <c r="C887">
        <v>0.02</v>
      </c>
    </row>
    <row r="888" spans="1:3" x14ac:dyDescent="0.25">
      <c r="A888">
        <v>887</v>
      </c>
      <c r="B888" t="s">
        <v>1983</v>
      </c>
      <c r="C888">
        <v>0.02</v>
      </c>
    </row>
    <row r="889" spans="1:3" x14ac:dyDescent="0.25">
      <c r="A889">
        <v>888</v>
      </c>
      <c r="B889" t="s">
        <v>1984</v>
      </c>
      <c r="C889">
        <v>0.02</v>
      </c>
    </row>
    <row r="890" spans="1:3" x14ac:dyDescent="0.25">
      <c r="A890">
        <v>889</v>
      </c>
      <c r="B890" t="s">
        <v>1985</v>
      </c>
      <c r="C890">
        <v>0.02</v>
      </c>
    </row>
    <row r="891" spans="1:3" x14ac:dyDescent="0.25">
      <c r="A891">
        <v>890</v>
      </c>
      <c r="B891" t="s">
        <v>1986</v>
      </c>
      <c r="C891">
        <v>0.02</v>
      </c>
    </row>
    <row r="892" spans="1:3" x14ac:dyDescent="0.25">
      <c r="A892">
        <v>891</v>
      </c>
      <c r="B892" t="s">
        <v>1987</v>
      </c>
      <c r="C892">
        <v>0.02</v>
      </c>
    </row>
    <row r="893" spans="1:3" x14ac:dyDescent="0.25">
      <c r="A893">
        <v>892</v>
      </c>
      <c r="B893" t="s">
        <v>1988</v>
      </c>
      <c r="C893">
        <v>0.02</v>
      </c>
    </row>
    <row r="894" spans="1:3" x14ac:dyDescent="0.25">
      <c r="A894">
        <v>893</v>
      </c>
      <c r="B894" t="s">
        <v>1989</v>
      </c>
      <c r="C894">
        <v>0.02</v>
      </c>
    </row>
    <row r="895" spans="1:3" x14ac:dyDescent="0.25">
      <c r="A895">
        <v>894</v>
      </c>
      <c r="B895" t="s">
        <v>1990</v>
      </c>
      <c r="C895">
        <v>0.02</v>
      </c>
    </row>
    <row r="896" spans="1:3" x14ac:dyDescent="0.25">
      <c r="A896">
        <v>895</v>
      </c>
      <c r="B896" t="s">
        <v>1991</v>
      </c>
      <c r="C896">
        <v>0.02</v>
      </c>
    </row>
    <row r="897" spans="1:3" x14ac:dyDescent="0.25">
      <c r="A897">
        <v>896</v>
      </c>
      <c r="B897" t="s">
        <v>1992</v>
      </c>
      <c r="C897">
        <v>0.02</v>
      </c>
    </row>
    <row r="898" spans="1:3" x14ac:dyDescent="0.25">
      <c r="A898">
        <v>897</v>
      </c>
      <c r="B898" t="s">
        <v>1993</v>
      </c>
      <c r="C898">
        <v>0.02</v>
      </c>
    </row>
    <row r="899" spans="1:3" x14ac:dyDescent="0.25">
      <c r="A899">
        <v>898</v>
      </c>
      <c r="B899" t="s">
        <v>1994</v>
      </c>
      <c r="C899">
        <v>0.02</v>
      </c>
    </row>
    <row r="900" spans="1:3" x14ac:dyDescent="0.25">
      <c r="A900">
        <v>899</v>
      </c>
      <c r="B900" t="s">
        <v>1995</v>
      </c>
      <c r="C900">
        <v>0.02</v>
      </c>
    </row>
    <row r="901" spans="1:3" x14ac:dyDescent="0.25">
      <c r="A901">
        <v>900</v>
      </c>
      <c r="B901" t="s">
        <v>1996</v>
      </c>
      <c r="C901">
        <v>1.9E-2</v>
      </c>
    </row>
    <row r="902" spans="1:3" x14ac:dyDescent="0.25">
      <c r="A902">
        <v>901</v>
      </c>
      <c r="B902" t="s">
        <v>1997</v>
      </c>
      <c r="C902">
        <v>1.9E-2</v>
      </c>
    </row>
    <row r="903" spans="1:3" x14ac:dyDescent="0.25">
      <c r="A903">
        <v>902</v>
      </c>
      <c r="B903" t="s">
        <v>1998</v>
      </c>
      <c r="C903">
        <v>1.9E-2</v>
      </c>
    </row>
    <row r="904" spans="1:3" x14ac:dyDescent="0.25">
      <c r="A904">
        <v>903</v>
      </c>
      <c r="B904" t="s">
        <v>1999</v>
      </c>
      <c r="C904">
        <v>1.9E-2</v>
      </c>
    </row>
    <row r="905" spans="1:3" x14ac:dyDescent="0.25">
      <c r="A905">
        <v>904</v>
      </c>
      <c r="B905" t="s">
        <v>2000</v>
      </c>
      <c r="C905">
        <v>1.9E-2</v>
      </c>
    </row>
    <row r="906" spans="1:3" x14ac:dyDescent="0.25">
      <c r="A906">
        <v>905</v>
      </c>
      <c r="B906" t="s">
        <v>2001</v>
      </c>
      <c r="C906">
        <v>1.9E-2</v>
      </c>
    </row>
    <row r="907" spans="1:3" x14ac:dyDescent="0.25">
      <c r="A907">
        <v>906</v>
      </c>
      <c r="B907" t="s">
        <v>2002</v>
      </c>
      <c r="C907">
        <v>1.9E-2</v>
      </c>
    </row>
    <row r="908" spans="1:3" x14ac:dyDescent="0.25">
      <c r="A908">
        <v>907</v>
      </c>
      <c r="B908" t="s">
        <v>2003</v>
      </c>
      <c r="C908">
        <v>1.9E-2</v>
      </c>
    </row>
    <row r="909" spans="1:3" x14ac:dyDescent="0.25">
      <c r="A909">
        <v>908</v>
      </c>
      <c r="B909" t="s">
        <v>2004</v>
      </c>
      <c r="C909">
        <v>1.9E-2</v>
      </c>
    </row>
    <row r="910" spans="1:3" x14ac:dyDescent="0.25">
      <c r="A910">
        <v>909</v>
      </c>
      <c r="B910" t="s">
        <v>2005</v>
      </c>
      <c r="C910">
        <v>1.9E-2</v>
      </c>
    </row>
    <row r="911" spans="1:3" x14ac:dyDescent="0.25">
      <c r="A911">
        <v>910</v>
      </c>
      <c r="B911" t="s">
        <v>2006</v>
      </c>
      <c r="C911">
        <v>1.9E-2</v>
      </c>
    </row>
    <row r="912" spans="1:3" x14ac:dyDescent="0.25">
      <c r="A912">
        <v>911</v>
      </c>
      <c r="B912" t="s">
        <v>2007</v>
      </c>
      <c r="C912">
        <v>1.9E-2</v>
      </c>
    </row>
    <row r="913" spans="1:3" x14ac:dyDescent="0.25">
      <c r="A913">
        <v>912</v>
      </c>
      <c r="B913" t="s">
        <v>2008</v>
      </c>
      <c r="C913">
        <v>1.9E-2</v>
      </c>
    </row>
    <row r="914" spans="1:3" x14ac:dyDescent="0.25">
      <c r="A914">
        <v>913</v>
      </c>
      <c r="B914" t="s">
        <v>2009</v>
      </c>
      <c r="C914">
        <v>1.9E-2</v>
      </c>
    </row>
    <row r="915" spans="1:3" x14ac:dyDescent="0.25">
      <c r="A915">
        <v>914</v>
      </c>
      <c r="B915" t="s">
        <v>2010</v>
      </c>
      <c r="C915">
        <v>1.9E-2</v>
      </c>
    </row>
    <row r="916" spans="1:3" x14ac:dyDescent="0.25">
      <c r="A916">
        <v>915</v>
      </c>
      <c r="B916" t="s">
        <v>2011</v>
      </c>
      <c r="C916">
        <v>1.9E-2</v>
      </c>
    </row>
    <row r="917" spans="1:3" x14ac:dyDescent="0.25">
      <c r="A917">
        <v>916</v>
      </c>
      <c r="B917" t="s">
        <v>2012</v>
      </c>
      <c r="C917">
        <v>1.9E-2</v>
      </c>
    </row>
    <row r="918" spans="1:3" x14ac:dyDescent="0.25">
      <c r="A918">
        <v>917</v>
      </c>
      <c r="B918" t="s">
        <v>2013</v>
      </c>
      <c r="C918">
        <v>1.9E-2</v>
      </c>
    </row>
    <row r="919" spans="1:3" x14ac:dyDescent="0.25">
      <c r="A919">
        <v>918</v>
      </c>
      <c r="B919" t="s">
        <v>2014</v>
      </c>
      <c r="C919">
        <v>1.9E-2</v>
      </c>
    </row>
    <row r="920" spans="1:3" x14ac:dyDescent="0.25">
      <c r="A920">
        <v>919</v>
      </c>
      <c r="B920" t="s">
        <v>2015</v>
      </c>
      <c r="C920">
        <v>1.9E-2</v>
      </c>
    </row>
    <row r="921" spans="1:3" x14ac:dyDescent="0.25">
      <c r="A921">
        <v>920</v>
      </c>
      <c r="B921" t="s">
        <v>2016</v>
      </c>
      <c r="C921">
        <v>1.9E-2</v>
      </c>
    </row>
    <row r="922" spans="1:3" x14ac:dyDescent="0.25">
      <c r="A922">
        <v>921</v>
      </c>
      <c r="B922" t="s">
        <v>2017</v>
      </c>
      <c r="C922">
        <v>1.9E-2</v>
      </c>
    </row>
    <row r="923" spans="1:3" x14ac:dyDescent="0.25">
      <c r="A923">
        <v>922</v>
      </c>
      <c r="B923" t="s">
        <v>2018</v>
      </c>
      <c r="C923">
        <v>1.9E-2</v>
      </c>
    </row>
    <row r="924" spans="1:3" x14ac:dyDescent="0.25">
      <c r="A924">
        <v>923</v>
      </c>
      <c r="B924" t="s">
        <v>2019</v>
      </c>
      <c r="C924">
        <v>1.9E-2</v>
      </c>
    </row>
    <row r="925" spans="1:3" x14ac:dyDescent="0.25">
      <c r="A925">
        <v>924</v>
      </c>
      <c r="B925" t="s">
        <v>2020</v>
      </c>
      <c r="C925">
        <v>1.9E-2</v>
      </c>
    </row>
    <row r="926" spans="1:3" x14ac:dyDescent="0.25">
      <c r="A926">
        <v>925</v>
      </c>
      <c r="B926" t="s">
        <v>2021</v>
      </c>
      <c r="C926">
        <v>1.9E-2</v>
      </c>
    </row>
    <row r="927" spans="1:3" x14ac:dyDescent="0.25">
      <c r="A927">
        <v>926</v>
      </c>
      <c r="B927" t="s">
        <v>2022</v>
      </c>
      <c r="C927">
        <v>1.9E-2</v>
      </c>
    </row>
    <row r="928" spans="1:3" x14ac:dyDescent="0.25">
      <c r="A928">
        <v>927</v>
      </c>
      <c r="B928" t="s">
        <v>2023</v>
      </c>
      <c r="C928">
        <v>1.7999999999999999E-2</v>
      </c>
    </row>
    <row r="929" spans="1:3" x14ac:dyDescent="0.25">
      <c r="A929">
        <v>928</v>
      </c>
      <c r="B929" t="s">
        <v>2024</v>
      </c>
      <c r="C929">
        <v>1.7999999999999999E-2</v>
      </c>
    </row>
    <row r="930" spans="1:3" x14ac:dyDescent="0.25">
      <c r="A930">
        <v>929</v>
      </c>
      <c r="B930" t="s">
        <v>2025</v>
      </c>
      <c r="C930">
        <v>1.7999999999999999E-2</v>
      </c>
    </row>
    <row r="931" spans="1:3" x14ac:dyDescent="0.25">
      <c r="A931">
        <v>930</v>
      </c>
      <c r="B931" t="s">
        <v>2026</v>
      </c>
      <c r="C931">
        <v>1.7999999999999999E-2</v>
      </c>
    </row>
    <row r="932" spans="1:3" x14ac:dyDescent="0.25">
      <c r="A932">
        <v>931</v>
      </c>
      <c r="B932" t="s">
        <v>2027</v>
      </c>
      <c r="C932">
        <v>1.7999999999999999E-2</v>
      </c>
    </row>
    <row r="933" spans="1:3" x14ac:dyDescent="0.25">
      <c r="A933">
        <v>932</v>
      </c>
      <c r="B933" t="s">
        <v>2028</v>
      </c>
      <c r="C933">
        <v>1.7999999999999999E-2</v>
      </c>
    </row>
    <row r="934" spans="1:3" x14ac:dyDescent="0.25">
      <c r="A934">
        <v>933</v>
      </c>
      <c r="B934" t="s">
        <v>2029</v>
      </c>
      <c r="C934">
        <v>1.7999999999999999E-2</v>
      </c>
    </row>
    <row r="935" spans="1:3" x14ac:dyDescent="0.25">
      <c r="A935">
        <v>934</v>
      </c>
      <c r="B935" t="s">
        <v>2030</v>
      </c>
      <c r="C935">
        <v>1.7999999999999999E-2</v>
      </c>
    </row>
    <row r="936" spans="1:3" x14ac:dyDescent="0.25">
      <c r="A936">
        <v>935</v>
      </c>
      <c r="B936" t="s">
        <v>2031</v>
      </c>
      <c r="C936">
        <v>1.7999999999999999E-2</v>
      </c>
    </row>
    <row r="937" spans="1:3" x14ac:dyDescent="0.25">
      <c r="A937">
        <v>936</v>
      </c>
      <c r="B937" t="s">
        <v>2032</v>
      </c>
      <c r="C937">
        <v>1.7999999999999999E-2</v>
      </c>
    </row>
    <row r="938" spans="1:3" x14ac:dyDescent="0.25">
      <c r="A938">
        <v>937</v>
      </c>
      <c r="B938" t="s">
        <v>2033</v>
      </c>
      <c r="C938">
        <v>1.7999999999999999E-2</v>
      </c>
    </row>
    <row r="939" spans="1:3" x14ac:dyDescent="0.25">
      <c r="A939">
        <v>938</v>
      </c>
      <c r="B939" t="s">
        <v>2034</v>
      </c>
      <c r="C939">
        <v>1.7999999999999999E-2</v>
      </c>
    </row>
    <row r="940" spans="1:3" x14ac:dyDescent="0.25">
      <c r="A940">
        <v>939</v>
      </c>
      <c r="B940" t="s">
        <v>2035</v>
      </c>
      <c r="C940">
        <v>1.7999999999999999E-2</v>
      </c>
    </row>
    <row r="941" spans="1:3" x14ac:dyDescent="0.25">
      <c r="A941">
        <v>940</v>
      </c>
      <c r="B941" t="s">
        <v>2036</v>
      </c>
      <c r="C941">
        <v>1.7999999999999999E-2</v>
      </c>
    </row>
    <row r="942" spans="1:3" x14ac:dyDescent="0.25">
      <c r="A942">
        <v>941</v>
      </c>
      <c r="B942" t="s">
        <v>2037</v>
      </c>
      <c r="C942">
        <v>1.7999999999999999E-2</v>
      </c>
    </row>
    <row r="943" spans="1:3" x14ac:dyDescent="0.25">
      <c r="A943">
        <v>942</v>
      </c>
      <c r="B943" t="s">
        <v>2038</v>
      </c>
      <c r="C943">
        <v>1.7999999999999999E-2</v>
      </c>
    </row>
    <row r="944" spans="1:3" x14ac:dyDescent="0.25">
      <c r="A944">
        <v>943</v>
      </c>
      <c r="B944" t="s">
        <v>2039</v>
      </c>
      <c r="C944">
        <v>1.7999999999999999E-2</v>
      </c>
    </row>
    <row r="945" spans="1:3" x14ac:dyDescent="0.25">
      <c r="A945">
        <v>944</v>
      </c>
      <c r="B945" t="s">
        <v>2040</v>
      </c>
      <c r="C945">
        <v>1.7999999999999999E-2</v>
      </c>
    </row>
    <row r="946" spans="1:3" x14ac:dyDescent="0.25">
      <c r="A946">
        <v>945</v>
      </c>
      <c r="B946" t="s">
        <v>2041</v>
      </c>
      <c r="C946">
        <v>1.7999999999999999E-2</v>
      </c>
    </row>
    <row r="947" spans="1:3" x14ac:dyDescent="0.25">
      <c r="A947">
        <v>946</v>
      </c>
      <c r="B947" t="s">
        <v>2042</v>
      </c>
      <c r="C947">
        <v>1.7999999999999999E-2</v>
      </c>
    </row>
    <row r="948" spans="1:3" x14ac:dyDescent="0.25">
      <c r="A948">
        <v>947</v>
      </c>
      <c r="B948" t="s">
        <v>2043</v>
      </c>
      <c r="C948">
        <v>1.7999999999999999E-2</v>
      </c>
    </row>
    <row r="949" spans="1:3" x14ac:dyDescent="0.25">
      <c r="A949">
        <v>948</v>
      </c>
      <c r="B949" t="s">
        <v>2044</v>
      </c>
      <c r="C949">
        <v>1.7999999999999999E-2</v>
      </c>
    </row>
    <row r="950" spans="1:3" x14ac:dyDescent="0.25">
      <c r="A950">
        <v>949</v>
      </c>
      <c r="B950" t="s">
        <v>2045</v>
      </c>
      <c r="C950">
        <v>1.7999999999999999E-2</v>
      </c>
    </row>
    <row r="951" spans="1:3" x14ac:dyDescent="0.25">
      <c r="A951">
        <v>950</v>
      </c>
      <c r="B951" t="s">
        <v>2046</v>
      </c>
      <c r="C951">
        <v>1.7999999999999999E-2</v>
      </c>
    </row>
    <row r="952" spans="1:3" x14ac:dyDescent="0.25">
      <c r="A952">
        <v>951</v>
      </c>
      <c r="B952" t="s">
        <v>2047</v>
      </c>
      <c r="C952">
        <v>1.7999999999999999E-2</v>
      </c>
    </row>
    <row r="953" spans="1:3" x14ac:dyDescent="0.25">
      <c r="A953">
        <v>952</v>
      </c>
      <c r="B953" t="s">
        <v>2048</v>
      </c>
      <c r="C953">
        <v>1.7000000000000001E-2</v>
      </c>
    </row>
    <row r="954" spans="1:3" x14ac:dyDescent="0.25">
      <c r="A954">
        <v>953</v>
      </c>
      <c r="B954" t="s">
        <v>2049</v>
      </c>
      <c r="C954">
        <v>1.7000000000000001E-2</v>
      </c>
    </row>
    <row r="955" spans="1:3" x14ac:dyDescent="0.25">
      <c r="A955">
        <v>954</v>
      </c>
      <c r="B955" t="s">
        <v>2050</v>
      </c>
      <c r="C955">
        <v>1.7000000000000001E-2</v>
      </c>
    </row>
    <row r="956" spans="1:3" x14ac:dyDescent="0.25">
      <c r="A956">
        <v>955</v>
      </c>
      <c r="B956" t="s">
        <v>2051</v>
      </c>
      <c r="C956">
        <v>1.7000000000000001E-2</v>
      </c>
    </row>
    <row r="957" spans="1:3" x14ac:dyDescent="0.25">
      <c r="A957">
        <v>956</v>
      </c>
      <c r="B957" t="s">
        <v>2052</v>
      </c>
      <c r="C957">
        <v>1.7000000000000001E-2</v>
      </c>
    </row>
    <row r="958" spans="1:3" x14ac:dyDescent="0.25">
      <c r="A958">
        <v>957</v>
      </c>
      <c r="B958" t="s">
        <v>2053</v>
      </c>
      <c r="C958">
        <v>1.7000000000000001E-2</v>
      </c>
    </row>
    <row r="959" spans="1:3" x14ac:dyDescent="0.25">
      <c r="A959">
        <v>958</v>
      </c>
      <c r="B959" t="s">
        <v>2054</v>
      </c>
      <c r="C959">
        <v>1.7000000000000001E-2</v>
      </c>
    </row>
    <row r="960" spans="1:3" x14ac:dyDescent="0.25">
      <c r="A960">
        <v>959</v>
      </c>
      <c r="B960" t="s">
        <v>2055</v>
      </c>
      <c r="C960">
        <v>1.7000000000000001E-2</v>
      </c>
    </row>
    <row r="961" spans="1:3" x14ac:dyDescent="0.25">
      <c r="A961">
        <v>960</v>
      </c>
      <c r="B961" t="s">
        <v>2056</v>
      </c>
      <c r="C961">
        <v>1.7000000000000001E-2</v>
      </c>
    </row>
    <row r="962" spans="1:3" x14ac:dyDescent="0.25">
      <c r="A962">
        <v>961</v>
      </c>
      <c r="B962" t="s">
        <v>2057</v>
      </c>
      <c r="C962">
        <v>1.7000000000000001E-2</v>
      </c>
    </row>
    <row r="963" spans="1:3" x14ac:dyDescent="0.25">
      <c r="A963">
        <v>962</v>
      </c>
      <c r="B963" t="s">
        <v>2058</v>
      </c>
      <c r="C963">
        <v>1.7000000000000001E-2</v>
      </c>
    </row>
    <row r="964" spans="1:3" x14ac:dyDescent="0.25">
      <c r="A964">
        <v>963</v>
      </c>
      <c r="B964" t="s">
        <v>2059</v>
      </c>
      <c r="C964">
        <v>1.7000000000000001E-2</v>
      </c>
    </row>
    <row r="965" spans="1:3" x14ac:dyDescent="0.25">
      <c r="A965">
        <v>964</v>
      </c>
      <c r="B965" t="s">
        <v>2060</v>
      </c>
      <c r="C965">
        <v>1.7000000000000001E-2</v>
      </c>
    </row>
    <row r="966" spans="1:3" x14ac:dyDescent="0.25">
      <c r="A966">
        <v>965</v>
      </c>
      <c r="B966" t="s">
        <v>2061</v>
      </c>
      <c r="C966">
        <v>1.7000000000000001E-2</v>
      </c>
    </row>
    <row r="967" spans="1:3" x14ac:dyDescent="0.25">
      <c r="A967">
        <v>966</v>
      </c>
      <c r="B967" t="s">
        <v>2062</v>
      </c>
      <c r="C967">
        <v>1.7000000000000001E-2</v>
      </c>
    </row>
    <row r="968" spans="1:3" x14ac:dyDescent="0.25">
      <c r="A968">
        <v>967</v>
      </c>
      <c r="B968" t="s">
        <v>2063</v>
      </c>
      <c r="C968">
        <v>1.7000000000000001E-2</v>
      </c>
    </row>
    <row r="969" spans="1:3" x14ac:dyDescent="0.25">
      <c r="A969">
        <v>968</v>
      </c>
      <c r="B969" t="s">
        <v>2064</v>
      </c>
      <c r="C969">
        <v>1.7000000000000001E-2</v>
      </c>
    </row>
    <row r="970" spans="1:3" x14ac:dyDescent="0.25">
      <c r="A970">
        <v>969</v>
      </c>
      <c r="B970" t="s">
        <v>2065</v>
      </c>
      <c r="C970">
        <v>1.7000000000000001E-2</v>
      </c>
    </row>
    <row r="971" spans="1:3" x14ac:dyDescent="0.25">
      <c r="A971">
        <v>970</v>
      </c>
      <c r="B971" t="s">
        <v>2066</v>
      </c>
      <c r="C971">
        <v>1.7000000000000001E-2</v>
      </c>
    </row>
    <row r="972" spans="1:3" x14ac:dyDescent="0.25">
      <c r="A972">
        <v>971</v>
      </c>
      <c r="B972" t="s">
        <v>2067</v>
      </c>
      <c r="C972">
        <v>1.7000000000000001E-2</v>
      </c>
    </row>
    <row r="973" spans="1:3" x14ac:dyDescent="0.25">
      <c r="A973">
        <v>972</v>
      </c>
      <c r="B973" t="s">
        <v>2068</v>
      </c>
      <c r="C973">
        <v>1.7000000000000001E-2</v>
      </c>
    </row>
    <row r="974" spans="1:3" x14ac:dyDescent="0.25">
      <c r="A974">
        <v>973</v>
      </c>
      <c r="B974" t="s">
        <v>2069</v>
      </c>
      <c r="C974">
        <v>1.7000000000000001E-2</v>
      </c>
    </row>
    <row r="975" spans="1:3" x14ac:dyDescent="0.25">
      <c r="A975">
        <v>974</v>
      </c>
      <c r="B975" t="s">
        <v>2070</v>
      </c>
      <c r="C975">
        <v>1.7000000000000001E-2</v>
      </c>
    </row>
    <row r="976" spans="1:3" x14ac:dyDescent="0.25">
      <c r="A976">
        <v>975</v>
      </c>
      <c r="B976" t="s">
        <v>2071</v>
      </c>
      <c r="C976">
        <v>1.7000000000000001E-2</v>
      </c>
    </row>
    <row r="977" spans="1:3" x14ac:dyDescent="0.25">
      <c r="A977">
        <v>976</v>
      </c>
      <c r="B977" t="s">
        <v>2072</v>
      </c>
      <c r="C977">
        <v>1.7000000000000001E-2</v>
      </c>
    </row>
    <row r="978" spans="1:3" x14ac:dyDescent="0.25">
      <c r="A978">
        <v>977</v>
      </c>
      <c r="B978" t="s">
        <v>2073</v>
      </c>
      <c r="C978">
        <v>1.7000000000000001E-2</v>
      </c>
    </row>
    <row r="979" spans="1:3" x14ac:dyDescent="0.25">
      <c r="A979">
        <v>978</v>
      </c>
      <c r="B979" t="s">
        <v>2074</v>
      </c>
      <c r="C979">
        <v>1.7000000000000001E-2</v>
      </c>
    </row>
    <row r="980" spans="1:3" x14ac:dyDescent="0.25">
      <c r="A980">
        <v>979</v>
      </c>
      <c r="B980" t="s">
        <v>2075</v>
      </c>
      <c r="C980">
        <v>1.7000000000000001E-2</v>
      </c>
    </row>
    <row r="981" spans="1:3" x14ac:dyDescent="0.25">
      <c r="A981">
        <v>980</v>
      </c>
      <c r="B981" t="s">
        <v>2076</v>
      </c>
      <c r="C981">
        <v>1.7000000000000001E-2</v>
      </c>
    </row>
    <row r="982" spans="1:3" x14ac:dyDescent="0.25">
      <c r="A982">
        <v>981</v>
      </c>
      <c r="B982" t="s">
        <v>2077</v>
      </c>
      <c r="C982">
        <v>1.7000000000000001E-2</v>
      </c>
    </row>
    <row r="983" spans="1:3" x14ac:dyDescent="0.25">
      <c r="A983">
        <v>982</v>
      </c>
      <c r="B983" t="s">
        <v>2078</v>
      </c>
      <c r="C983">
        <v>1.7000000000000001E-2</v>
      </c>
    </row>
    <row r="984" spans="1:3" x14ac:dyDescent="0.25">
      <c r="A984">
        <v>983</v>
      </c>
      <c r="B984" t="s">
        <v>2079</v>
      </c>
      <c r="C984">
        <v>1.6E-2</v>
      </c>
    </row>
    <row r="985" spans="1:3" x14ac:dyDescent="0.25">
      <c r="A985">
        <v>984</v>
      </c>
      <c r="B985" t="s">
        <v>2080</v>
      </c>
      <c r="C985">
        <v>1.6E-2</v>
      </c>
    </row>
    <row r="986" spans="1:3" x14ac:dyDescent="0.25">
      <c r="A986">
        <v>985</v>
      </c>
      <c r="B986" t="s">
        <v>2081</v>
      </c>
      <c r="C986">
        <v>1.6E-2</v>
      </c>
    </row>
    <row r="987" spans="1:3" x14ac:dyDescent="0.25">
      <c r="A987">
        <v>986</v>
      </c>
      <c r="B987" t="s">
        <v>2082</v>
      </c>
      <c r="C987">
        <v>1.6E-2</v>
      </c>
    </row>
    <row r="988" spans="1:3" x14ac:dyDescent="0.25">
      <c r="A988">
        <v>987</v>
      </c>
      <c r="B988" t="s">
        <v>2083</v>
      </c>
      <c r="C988">
        <v>1.6E-2</v>
      </c>
    </row>
    <row r="989" spans="1:3" x14ac:dyDescent="0.25">
      <c r="A989">
        <v>988</v>
      </c>
      <c r="B989" t="s">
        <v>2084</v>
      </c>
      <c r="C989">
        <v>1.6E-2</v>
      </c>
    </row>
    <row r="990" spans="1:3" x14ac:dyDescent="0.25">
      <c r="A990">
        <v>989</v>
      </c>
      <c r="B990" t="s">
        <v>2085</v>
      </c>
      <c r="C990">
        <v>1.6E-2</v>
      </c>
    </row>
    <row r="991" spans="1:3" x14ac:dyDescent="0.25">
      <c r="A991">
        <v>990</v>
      </c>
      <c r="B991" t="s">
        <v>2086</v>
      </c>
      <c r="C991">
        <v>1.6E-2</v>
      </c>
    </row>
    <row r="992" spans="1:3" x14ac:dyDescent="0.25">
      <c r="A992">
        <v>991</v>
      </c>
      <c r="B992" t="s">
        <v>2087</v>
      </c>
      <c r="C992">
        <v>1.6E-2</v>
      </c>
    </row>
    <row r="993" spans="1:3" x14ac:dyDescent="0.25">
      <c r="A993">
        <v>992</v>
      </c>
      <c r="B993" t="s">
        <v>2088</v>
      </c>
      <c r="C993">
        <v>1.6E-2</v>
      </c>
    </row>
    <row r="994" spans="1:3" x14ac:dyDescent="0.25">
      <c r="A994">
        <v>993</v>
      </c>
      <c r="B994" t="s">
        <v>2089</v>
      </c>
      <c r="C994">
        <v>1.6E-2</v>
      </c>
    </row>
    <row r="995" spans="1:3" x14ac:dyDescent="0.25">
      <c r="A995">
        <v>994</v>
      </c>
      <c r="B995" t="s">
        <v>2090</v>
      </c>
      <c r="C995">
        <v>1.6E-2</v>
      </c>
    </row>
    <row r="996" spans="1:3" x14ac:dyDescent="0.25">
      <c r="A996">
        <v>995</v>
      </c>
      <c r="B996" t="s">
        <v>2091</v>
      </c>
      <c r="C996">
        <v>1.6E-2</v>
      </c>
    </row>
    <row r="997" spans="1:3" x14ac:dyDescent="0.25">
      <c r="A997">
        <v>996</v>
      </c>
      <c r="B997" t="s">
        <v>2092</v>
      </c>
      <c r="C997">
        <v>1.6E-2</v>
      </c>
    </row>
    <row r="998" spans="1:3" x14ac:dyDescent="0.25">
      <c r="A998">
        <v>997</v>
      </c>
      <c r="B998" t="s">
        <v>2093</v>
      </c>
      <c r="C998">
        <v>1.6E-2</v>
      </c>
    </row>
    <row r="999" spans="1:3" x14ac:dyDescent="0.25">
      <c r="A999">
        <v>998</v>
      </c>
      <c r="B999" t="s">
        <v>2094</v>
      </c>
      <c r="C999">
        <v>1.4999999999999999E-2</v>
      </c>
    </row>
    <row r="1000" spans="1:3" x14ac:dyDescent="0.25">
      <c r="A1000">
        <v>999</v>
      </c>
      <c r="B1000" t="s">
        <v>2095</v>
      </c>
      <c r="C1000">
        <v>1.4999999999999999E-2</v>
      </c>
    </row>
    <row r="1001" spans="1:3" x14ac:dyDescent="0.25">
      <c r="A1001">
        <v>1000</v>
      </c>
      <c r="B1001" t="s">
        <v>2096</v>
      </c>
      <c r="C1001">
        <v>1.4999999999999999E-2</v>
      </c>
    </row>
    <row r="1002" spans="1:3" x14ac:dyDescent="0.25">
      <c r="A1002">
        <v>1001</v>
      </c>
      <c r="B1002" t="s">
        <v>2097</v>
      </c>
      <c r="C1002">
        <v>1.4999999999999999E-2</v>
      </c>
    </row>
    <row r="1003" spans="1:3" x14ac:dyDescent="0.25">
      <c r="A1003">
        <v>1002</v>
      </c>
      <c r="B1003" t="s">
        <v>2098</v>
      </c>
      <c r="C1003">
        <v>1.4999999999999999E-2</v>
      </c>
    </row>
    <row r="1004" spans="1:3" x14ac:dyDescent="0.25">
      <c r="A1004">
        <v>1003</v>
      </c>
      <c r="B1004" t="s">
        <v>2099</v>
      </c>
      <c r="C1004">
        <v>1.4999999999999999E-2</v>
      </c>
    </row>
    <row r="1005" spans="1:3" x14ac:dyDescent="0.25">
      <c r="A1005">
        <v>1004</v>
      </c>
      <c r="B1005" t="s">
        <v>2100</v>
      </c>
      <c r="C1005">
        <v>1.4999999999999999E-2</v>
      </c>
    </row>
    <row r="1006" spans="1:3" x14ac:dyDescent="0.25">
      <c r="A1006">
        <v>1005</v>
      </c>
      <c r="B1006" t="s">
        <v>2101</v>
      </c>
      <c r="C1006">
        <v>1.4999999999999999E-2</v>
      </c>
    </row>
    <row r="1007" spans="1:3" x14ac:dyDescent="0.25">
      <c r="A1007">
        <v>1006</v>
      </c>
      <c r="B1007" t="s">
        <v>2102</v>
      </c>
      <c r="C1007">
        <v>1.4999999999999999E-2</v>
      </c>
    </row>
    <row r="1008" spans="1:3" x14ac:dyDescent="0.25">
      <c r="A1008">
        <v>1007</v>
      </c>
      <c r="B1008" t="s">
        <v>2103</v>
      </c>
      <c r="C1008">
        <v>1.4999999999999999E-2</v>
      </c>
    </row>
    <row r="1009" spans="1:3" x14ac:dyDescent="0.25">
      <c r="A1009">
        <v>1008</v>
      </c>
      <c r="B1009" t="s">
        <v>2104</v>
      </c>
      <c r="C1009">
        <v>1.4999999999999999E-2</v>
      </c>
    </row>
    <row r="1010" spans="1:3" x14ac:dyDescent="0.25">
      <c r="A1010">
        <v>1009</v>
      </c>
      <c r="B1010" t="s">
        <v>2105</v>
      </c>
      <c r="C1010">
        <v>1.4999999999999999E-2</v>
      </c>
    </row>
    <row r="1011" spans="1:3" x14ac:dyDescent="0.25">
      <c r="A1011">
        <v>1010</v>
      </c>
      <c r="B1011" t="s">
        <v>2106</v>
      </c>
      <c r="C1011">
        <v>1.4999999999999999E-2</v>
      </c>
    </row>
    <row r="1012" spans="1:3" x14ac:dyDescent="0.25">
      <c r="A1012">
        <v>1011</v>
      </c>
      <c r="B1012" t="s">
        <v>2107</v>
      </c>
      <c r="C1012">
        <v>1.4999999999999999E-2</v>
      </c>
    </row>
    <row r="1013" spans="1:3" x14ac:dyDescent="0.25">
      <c r="A1013">
        <v>1012</v>
      </c>
      <c r="B1013" t="s">
        <v>2108</v>
      </c>
      <c r="C1013">
        <v>1.4999999999999999E-2</v>
      </c>
    </row>
    <row r="1014" spans="1:3" x14ac:dyDescent="0.25">
      <c r="A1014">
        <v>1013</v>
      </c>
      <c r="B1014" t="s">
        <v>2109</v>
      </c>
      <c r="C1014">
        <v>1.4999999999999999E-2</v>
      </c>
    </row>
    <row r="1015" spans="1:3" x14ac:dyDescent="0.25">
      <c r="A1015">
        <v>1014</v>
      </c>
      <c r="B1015" t="s">
        <v>2110</v>
      </c>
      <c r="C1015">
        <v>1.4999999999999999E-2</v>
      </c>
    </row>
    <row r="1016" spans="1:3" x14ac:dyDescent="0.25">
      <c r="A1016">
        <v>1015</v>
      </c>
      <c r="B1016" t="s">
        <v>2111</v>
      </c>
      <c r="C1016">
        <v>1.4999999999999999E-2</v>
      </c>
    </row>
    <row r="1017" spans="1:3" x14ac:dyDescent="0.25">
      <c r="A1017">
        <v>1016</v>
      </c>
      <c r="B1017" t="s">
        <v>2112</v>
      </c>
      <c r="C1017">
        <v>1.4999999999999999E-2</v>
      </c>
    </row>
    <row r="1018" spans="1:3" x14ac:dyDescent="0.25">
      <c r="A1018">
        <v>1017</v>
      </c>
      <c r="B1018" t="s">
        <v>2113</v>
      </c>
      <c r="C1018">
        <v>1.4999999999999999E-2</v>
      </c>
    </row>
    <row r="1019" spans="1:3" x14ac:dyDescent="0.25">
      <c r="A1019">
        <v>1018</v>
      </c>
      <c r="B1019" t="s">
        <v>2114</v>
      </c>
      <c r="C1019">
        <v>1.4999999999999999E-2</v>
      </c>
    </row>
    <row r="1020" spans="1:3" x14ac:dyDescent="0.25">
      <c r="A1020">
        <v>1019</v>
      </c>
      <c r="B1020" t="s">
        <v>2115</v>
      </c>
      <c r="C1020">
        <v>1.4E-2</v>
      </c>
    </row>
    <row r="1021" spans="1:3" x14ac:dyDescent="0.25">
      <c r="A1021">
        <v>1020</v>
      </c>
      <c r="B1021" t="s">
        <v>2116</v>
      </c>
      <c r="C1021">
        <v>1.4E-2</v>
      </c>
    </row>
    <row r="1022" spans="1:3" x14ac:dyDescent="0.25">
      <c r="A1022">
        <v>1021</v>
      </c>
      <c r="B1022" t="s">
        <v>2117</v>
      </c>
      <c r="C1022">
        <v>1.4E-2</v>
      </c>
    </row>
    <row r="1023" spans="1:3" x14ac:dyDescent="0.25">
      <c r="A1023">
        <v>1022</v>
      </c>
      <c r="B1023" t="s">
        <v>2118</v>
      </c>
      <c r="C1023">
        <v>1.4E-2</v>
      </c>
    </row>
    <row r="1024" spans="1:3" x14ac:dyDescent="0.25">
      <c r="A1024">
        <v>1023</v>
      </c>
      <c r="B1024" t="s">
        <v>2119</v>
      </c>
      <c r="C1024">
        <v>1.4E-2</v>
      </c>
    </row>
    <row r="1025" spans="1:3" x14ac:dyDescent="0.25">
      <c r="A1025">
        <v>1024</v>
      </c>
      <c r="B1025" t="s">
        <v>2120</v>
      </c>
      <c r="C1025">
        <v>1.4E-2</v>
      </c>
    </row>
    <row r="1026" spans="1:3" x14ac:dyDescent="0.25">
      <c r="A1026">
        <v>1025</v>
      </c>
      <c r="B1026" t="s">
        <v>2121</v>
      </c>
      <c r="C1026">
        <v>1.4E-2</v>
      </c>
    </row>
    <row r="1027" spans="1:3" x14ac:dyDescent="0.25">
      <c r="A1027">
        <v>1026</v>
      </c>
      <c r="B1027" t="s">
        <v>2122</v>
      </c>
      <c r="C1027">
        <v>1.4E-2</v>
      </c>
    </row>
    <row r="1028" spans="1:3" x14ac:dyDescent="0.25">
      <c r="A1028">
        <v>1027</v>
      </c>
      <c r="B1028" t="s">
        <v>2123</v>
      </c>
      <c r="C1028">
        <v>1.4E-2</v>
      </c>
    </row>
    <row r="1029" spans="1:3" x14ac:dyDescent="0.25">
      <c r="A1029">
        <v>1028</v>
      </c>
      <c r="B1029" t="s">
        <v>2124</v>
      </c>
      <c r="C1029">
        <v>1.4E-2</v>
      </c>
    </row>
    <row r="1030" spans="1:3" x14ac:dyDescent="0.25">
      <c r="A1030">
        <v>1029</v>
      </c>
      <c r="B1030" t="s">
        <v>2125</v>
      </c>
      <c r="C1030">
        <v>1.4E-2</v>
      </c>
    </row>
    <row r="1031" spans="1:3" x14ac:dyDescent="0.25">
      <c r="A1031">
        <v>1030</v>
      </c>
      <c r="B1031" t="s">
        <v>2126</v>
      </c>
      <c r="C1031">
        <v>1.4E-2</v>
      </c>
    </row>
    <row r="1032" spans="1:3" x14ac:dyDescent="0.25">
      <c r="A1032">
        <v>1031</v>
      </c>
      <c r="B1032" t="s">
        <v>2127</v>
      </c>
      <c r="C1032">
        <v>1.4E-2</v>
      </c>
    </row>
    <row r="1033" spans="1:3" x14ac:dyDescent="0.25">
      <c r="A1033">
        <v>1032</v>
      </c>
      <c r="B1033" t="s">
        <v>2128</v>
      </c>
      <c r="C1033">
        <v>1.4E-2</v>
      </c>
    </row>
    <row r="1034" spans="1:3" x14ac:dyDescent="0.25">
      <c r="A1034">
        <v>1033</v>
      </c>
      <c r="B1034" t="s">
        <v>2129</v>
      </c>
      <c r="C1034">
        <v>1.4E-2</v>
      </c>
    </row>
    <row r="1035" spans="1:3" x14ac:dyDescent="0.25">
      <c r="A1035">
        <v>1034</v>
      </c>
      <c r="B1035" t="s">
        <v>2130</v>
      </c>
      <c r="C1035">
        <v>1.4E-2</v>
      </c>
    </row>
    <row r="1036" spans="1:3" x14ac:dyDescent="0.25">
      <c r="A1036">
        <v>1035</v>
      </c>
      <c r="B1036" t="s">
        <v>2131</v>
      </c>
      <c r="C1036">
        <v>1.4E-2</v>
      </c>
    </row>
    <row r="1037" spans="1:3" x14ac:dyDescent="0.25">
      <c r="A1037">
        <v>1036</v>
      </c>
      <c r="B1037" t="s">
        <v>2132</v>
      </c>
      <c r="C1037">
        <v>1.4E-2</v>
      </c>
    </row>
    <row r="1038" spans="1:3" x14ac:dyDescent="0.25">
      <c r="A1038">
        <v>1037</v>
      </c>
      <c r="B1038" t="s">
        <v>2133</v>
      </c>
      <c r="C1038">
        <v>1.4E-2</v>
      </c>
    </row>
    <row r="1039" spans="1:3" x14ac:dyDescent="0.25">
      <c r="A1039">
        <v>1038</v>
      </c>
      <c r="B1039" t="s">
        <v>2134</v>
      </c>
      <c r="C1039">
        <v>1.4E-2</v>
      </c>
    </row>
    <row r="1040" spans="1:3" x14ac:dyDescent="0.25">
      <c r="A1040">
        <v>1039</v>
      </c>
      <c r="B1040" t="s">
        <v>2135</v>
      </c>
      <c r="C1040">
        <v>1.4E-2</v>
      </c>
    </row>
    <row r="1041" spans="1:3" x14ac:dyDescent="0.25">
      <c r="A1041">
        <v>1040</v>
      </c>
      <c r="B1041" t="s">
        <v>2136</v>
      </c>
      <c r="C1041">
        <v>1.4E-2</v>
      </c>
    </row>
    <row r="1042" spans="1:3" x14ac:dyDescent="0.25">
      <c r="A1042">
        <v>1041</v>
      </c>
      <c r="B1042" t="s">
        <v>2137</v>
      </c>
      <c r="C1042">
        <v>1.4E-2</v>
      </c>
    </row>
    <row r="1043" spans="1:3" x14ac:dyDescent="0.25">
      <c r="A1043">
        <v>1042</v>
      </c>
      <c r="B1043" t="s">
        <v>2138</v>
      </c>
      <c r="C1043">
        <v>1.4E-2</v>
      </c>
    </row>
    <row r="1044" spans="1:3" x14ac:dyDescent="0.25">
      <c r="A1044">
        <v>1043</v>
      </c>
      <c r="B1044" t="s">
        <v>2139</v>
      </c>
      <c r="C1044">
        <v>1.4E-2</v>
      </c>
    </row>
    <row r="1045" spans="1:3" x14ac:dyDescent="0.25">
      <c r="A1045">
        <v>1044</v>
      </c>
      <c r="B1045" t="s">
        <v>2140</v>
      </c>
      <c r="C1045">
        <v>1.4E-2</v>
      </c>
    </row>
    <row r="1046" spans="1:3" x14ac:dyDescent="0.25">
      <c r="A1046">
        <v>1045</v>
      </c>
      <c r="B1046" t="s">
        <v>2141</v>
      </c>
      <c r="C1046">
        <v>1.4E-2</v>
      </c>
    </row>
    <row r="1047" spans="1:3" x14ac:dyDescent="0.25">
      <c r="A1047">
        <v>1046</v>
      </c>
      <c r="B1047" t="s">
        <v>2142</v>
      </c>
      <c r="C1047">
        <v>1.4E-2</v>
      </c>
    </row>
    <row r="1048" spans="1:3" x14ac:dyDescent="0.25">
      <c r="A1048">
        <v>1047</v>
      </c>
      <c r="B1048" t="s">
        <v>2143</v>
      </c>
      <c r="C1048">
        <v>1.4E-2</v>
      </c>
    </row>
    <row r="1049" spans="1:3" x14ac:dyDescent="0.25">
      <c r="A1049">
        <v>1048</v>
      </c>
      <c r="B1049" t="s">
        <v>2144</v>
      </c>
      <c r="C1049">
        <v>1.4E-2</v>
      </c>
    </row>
    <row r="1050" spans="1:3" x14ac:dyDescent="0.25">
      <c r="A1050">
        <v>1049</v>
      </c>
      <c r="B1050" t="s">
        <v>2145</v>
      </c>
      <c r="C1050">
        <v>1.4E-2</v>
      </c>
    </row>
    <row r="1051" spans="1:3" x14ac:dyDescent="0.25">
      <c r="A1051">
        <v>1050</v>
      </c>
      <c r="B1051" t="s">
        <v>2146</v>
      </c>
      <c r="C1051">
        <v>1.4E-2</v>
      </c>
    </row>
    <row r="1052" spans="1:3" x14ac:dyDescent="0.25">
      <c r="A1052">
        <v>1051</v>
      </c>
      <c r="B1052" t="s">
        <v>2147</v>
      </c>
      <c r="C1052">
        <v>1.4E-2</v>
      </c>
    </row>
    <row r="1053" spans="1:3" x14ac:dyDescent="0.25">
      <c r="A1053">
        <v>1052</v>
      </c>
      <c r="B1053" t="s">
        <v>2148</v>
      </c>
      <c r="C1053">
        <v>1.4E-2</v>
      </c>
    </row>
    <row r="1054" spans="1:3" x14ac:dyDescent="0.25">
      <c r="A1054">
        <v>1053</v>
      </c>
      <c r="B1054" t="s">
        <v>2149</v>
      </c>
      <c r="C1054">
        <v>1.2999999999999999E-2</v>
      </c>
    </row>
    <row r="1055" spans="1:3" x14ac:dyDescent="0.25">
      <c r="A1055">
        <v>1054</v>
      </c>
      <c r="B1055" t="s">
        <v>2150</v>
      </c>
      <c r="C1055">
        <v>1.2999999999999999E-2</v>
      </c>
    </row>
    <row r="1056" spans="1:3" x14ac:dyDescent="0.25">
      <c r="A1056">
        <v>1055</v>
      </c>
      <c r="B1056" t="s">
        <v>2151</v>
      </c>
      <c r="C1056">
        <v>1.2999999999999999E-2</v>
      </c>
    </row>
    <row r="1057" spans="1:3" x14ac:dyDescent="0.25">
      <c r="A1057">
        <v>1056</v>
      </c>
      <c r="B1057" t="s">
        <v>2152</v>
      </c>
      <c r="C1057">
        <v>1.2999999999999999E-2</v>
      </c>
    </row>
    <row r="1058" spans="1:3" x14ac:dyDescent="0.25">
      <c r="A1058">
        <v>1057</v>
      </c>
      <c r="B1058" t="s">
        <v>2153</v>
      </c>
      <c r="C1058">
        <v>1.2999999999999999E-2</v>
      </c>
    </row>
    <row r="1059" spans="1:3" x14ac:dyDescent="0.25">
      <c r="A1059">
        <v>1058</v>
      </c>
      <c r="B1059" t="s">
        <v>2154</v>
      </c>
      <c r="C1059">
        <v>1.2999999999999999E-2</v>
      </c>
    </row>
    <row r="1060" spans="1:3" x14ac:dyDescent="0.25">
      <c r="A1060">
        <v>1059</v>
      </c>
      <c r="B1060" t="s">
        <v>2155</v>
      </c>
      <c r="C1060">
        <v>1.2999999999999999E-2</v>
      </c>
    </row>
    <row r="1061" spans="1:3" x14ac:dyDescent="0.25">
      <c r="A1061">
        <v>1060</v>
      </c>
      <c r="B1061" t="s">
        <v>2156</v>
      </c>
      <c r="C1061">
        <v>1.2999999999999999E-2</v>
      </c>
    </row>
    <row r="1062" spans="1:3" x14ac:dyDescent="0.25">
      <c r="A1062">
        <v>1061</v>
      </c>
      <c r="B1062" t="s">
        <v>2157</v>
      </c>
      <c r="C1062">
        <v>1.2999999999999999E-2</v>
      </c>
    </row>
    <row r="1063" spans="1:3" x14ac:dyDescent="0.25">
      <c r="A1063">
        <v>1062</v>
      </c>
      <c r="B1063" t="s">
        <v>2158</v>
      </c>
      <c r="C1063">
        <v>1.2999999999999999E-2</v>
      </c>
    </row>
    <row r="1064" spans="1:3" x14ac:dyDescent="0.25">
      <c r="A1064">
        <v>1063</v>
      </c>
      <c r="B1064" t="s">
        <v>2159</v>
      </c>
      <c r="C1064">
        <v>1.2999999999999999E-2</v>
      </c>
    </row>
    <row r="1065" spans="1:3" x14ac:dyDescent="0.25">
      <c r="A1065">
        <v>1064</v>
      </c>
      <c r="B1065" t="s">
        <v>2160</v>
      </c>
      <c r="C1065">
        <v>1.2999999999999999E-2</v>
      </c>
    </row>
    <row r="1066" spans="1:3" x14ac:dyDescent="0.25">
      <c r="A1066">
        <v>1065</v>
      </c>
      <c r="B1066" t="s">
        <v>2161</v>
      </c>
      <c r="C1066">
        <v>1.2999999999999999E-2</v>
      </c>
    </row>
    <row r="1067" spans="1:3" x14ac:dyDescent="0.25">
      <c r="A1067">
        <v>1066</v>
      </c>
      <c r="B1067" t="s">
        <v>2162</v>
      </c>
      <c r="C1067">
        <v>1.2999999999999999E-2</v>
      </c>
    </row>
    <row r="1068" spans="1:3" x14ac:dyDescent="0.25">
      <c r="A1068">
        <v>1067</v>
      </c>
      <c r="B1068" t="s">
        <v>2163</v>
      </c>
      <c r="C1068">
        <v>1.2999999999999999E-2</v>
      </c>
    </row>
    <row r="1069" spans="1:3" x14ac:dyDescent="0.25">
      <c r="A1069">
        <v>1068</v>
      </c>
      <c r="B1069" t="s">
        <v>2164</v>
      </c>
      <c r="C1069">
        <v>1.2999999999999999E-2</v>
      </c>
    </row>
    <row r="1070" spans="1:3" x14ac:dyDescent="0.25">
      <c r="A1070">
        <v>1069</v>
      </c>
      <c r="B1070" t="s">
        <v>2165</v>
      </c>
      <c r="C1070">
        <v>1.2999999999999999E-2</v>
      </c>
    </row>
    <row r="1071" spans="1:3" x14ac:dyDescent="0.25">
      <c r="A1071">
        <v>1070</v>
      </c>
      <c r="B1071" t="s">
        <v>2166</v>
      </c>
      <c r="C1071">
        <v>1.2999999999999999E-2</v>
      </c>
    </row>
    <row r="1072" spans="1:3" x14ac:dyDescent="0.25">
      <c r="A1072">
        <v>1071</v>
      </c>
      <c r="B1072" t="s">
        <v>2167</v>
      </c>
      <c r="C1072">
        <v>1.2999999999999999E-2</v>
      </c>
    </row>
    <row r="1073" spans="1:3" x14ac:dyDescent="0.25">
      <c r="A1073">
        <v>1072</v>
      </c>
      <c r="B1073" t="s">
        <v>2168</v>
      </c>
      <c r="C1073">
        <v>1.2999999999999999E-2</v>
      </c>
    </row>
    <row r="1074" spans="1:3" x14ac:dyDescent="0.25">
      <c r="A1074">
        <v>1073</v>
      </c>
      <c r="B1074" t="s">
        <v>2169</v>
      </c>
      <c r="C1074">
        <v>1.2999999999999999E-2</v>
      </c>
    </row>
    <row r="1075" spans="1:3" x14ac:dyDescent="0.25">
      <c r="A1075">
        <v>1074</v>
      </c>
      <c r="B1075" t="s">
        <v>2170</v>
      </c>
      <c r="C1075">
        <v>1.2999999999999999E-2</v>
      </c>
    </row>
    <row r="1076" spans="1:3" x14ac:dyDescent="0.25">
      <c r="A1076">
        <v>1075</v>
      </c>
      <c r="B1076" t="s">
        <v>2171</v>
      </c>
      <c r="C1076">
        <v>1.2999999999999999E-2</v>
      </c>
    </row>
    <row r="1077" spans="1:3" x14ac:dyDescent="0.25">
      <c r="A1077">
        <v>1076</v>
      </c>
      <c r="B1077" t="s">
        <v>2172</v>
      </c>
      <c r="C1077">
        <v>1.2999999999999999E-2</v>
      </c>
    </row>
    <row r="1078" spans="1:3" x14ac:dyDescent="0.25">
      <c r="A1078">
        <v>1077</v>
      </c>
      <c r="B1078" t="s">
        <v>2173</v>
      </c>
      <c r="C1078">
        <v>1.2999999999999999E-2</v>
      </c>
    </row>
    <row r="1079" spans="1:3" x14ac:dyDescent="0.25">
      <c r="A1079">
        <v>1078</v>
      </c>
      <c r="B1079" t="s">
        <v>2174</v>
      </c>
      <c r="C1079">
        <v>1.2999999999999999E-2</v>
      </c>
    </row>
    <row r="1080" spans="1:3" x14ac:dyDescent="0.25">
      <c r="A1080">
        <v>1079</v>
      </c>
      <c r="B1080" t="s">
        <v>2175</v>
      </c>
      <c r="C1080">
        <v>1.2999999999999999E-2</v>
      </c>
    </row>
    <row r="1081" spans="1:3" x14ac:dyDescent="0.25">
      <c r="A1081">
        <v>1080</v>
      </c>
      <c r="B1081" t="s">
        <v>2176</v>
      </c>
      <c r="C1081">
        <v>1.2999999999999999E-2</v>
      </c>
    </row>
    <row r="1082" spans="1:3" x14ac:dyDescent="0.25">
      <c r="A1082">
        <v>1081</v>
      </c>
      <c r="B1082" t="s">
        <v>2177</v>
      </c>
      <c r="C1082">
        <v>1.2999999999999999E-2</v>
      </c>
    </row>
    <row r="1083" spans="1:3" x14ac:dyDescent="0.25">
      <c r="A1083">
        <v>1082</v>
      </c>
      <c r="B1083" t="s">
        <v>2178</v>
      </c>
      <c r="C1083">
        <v>1.2999999999999999E-2</v>
      </c>
    </row>
    <row r="1084" spans="1:3" x14ac:dyDescent="0.25">
      <c r="A1084">
        <v>1083</v>
      </c>
      <c r="B1084" t="s">
        <v>2179</v>
      </c>
      <c r="C1084">
        <v>1.2999999999999999E-2</v>
      </c>
    </row>
    <row r="1085" spans="1:3" x14ac:dyDescent="0.25">
      <c r="A1085">
        <v>1084</v>
      </c>
      <c r="B1085" t="s">
        <v>2180</v>
      </c>
      <c r="C1085">
        <v>1.2999999999999999E-2</v>
      </c>
    </row>
    <row r="1086" spans="1:3" x14ac:dyDescent="0.25">
      <c r="A1086">
        <v>1085</v>
      </c>
      <c r="B1086" t="s">
        <v>2181</v>
      </c>
      <c r="C1086">
        <v>1.2999999999999999E-2</v>
      </c>
    </row>
    <row r="1087" spans="1:3" x14ac:dyDescent="0.25">
      <c r="A1087">
        <v>1086</v>
      </c>
      <c r="B1087" t="s">
        <v>2182</v>
      </c>
      <c r="C1087">
        <v>1.2999999999999999E-2</v>
      </c>
    </row>
    <row r="1088" spans="1:3" x14ac:dyDescent="0.25">
      <c r="A1088">
        <v>1087</v>
      </c>
      <c r="B1088" t="s">
        <v>2183</v>
      </c>
      <c r="C1088">
        <v>1.2999999999999999E-2</v>
      </c>
    </row>
    <row r="1089" spans="1:3" x14ac:dyDescent="0.25">
      <c r="A1089">
        <v>1088</v>
      </c>
      <c r="B1089" t="s">
        <v>2184</v>
      </c>
      <c r="C1089">
        <v>1.2999999999999999E-2</v>
      </c>
    </row>
    <row r="1090" spans="1:3" x14ac:dyDescent="0.25">
      <c r="A1090">
        <v>1089</v>
      </c>
      <c r="B1090" t="s">
        <v>2185</v>
      </c>
      <c r="C1090">
        <v>1.2999999999999999E-2</v>
      </c>
    </row>
    <row r="1091" spans="1:3" x14ac:dyDescent="0.25">
      <c r="A1091">
        <v>1090</v>
      </c>
      <c r="B1091" t="s">
        <v>2186</v>
      </c>
      <c r="C1091">
        <v>1.2999999999999999E-2</v>
      </c>
    </row>
    <row r="1092" spans="1:3" x14ac:dyDescent="0.25">
      <c r="A1092">
        <v>1091</v>
      </c>
      <c r="B1092" t="s">
        <v>2187</v>
      </c>
      <c r="C1092">
        <v>1.2999999999999999E-2</v>
      </c>
    </row>
    <row r="1093" spans="1:3" x14ac:dyDescent="0.25">
      <c r="A1093">
        <v>1092</v>
      </c>
      <c r="B1093" t="s">
        <v>2188</v>
      </c>
      <c r="C1093">
        <v>1.2999999999999999E-2</v>
      </c>
    </row>
    <row r="1094" spans="1:3" x14ac:dyDescent="0.25">
      <c r="A1094">
        <v>1093</v>
      </c>
      <c r="B1094" t="s">
        <v>2189</v>
      </c>
      <c r="C1094">
        <v>1.2999999999999999E-2</v>
      </c>
    </row>
    <row r="1095" spans="1:3" x14ac:dyDescent="0.25">
      <c r="A1095">
        <v>1094</v>
      </c>
      <c r="B1095" t="s">
        <v>2190</v>
      </c>
      <c r="C1095">
        <v>1.2999999999999999E-2</v>
      </c>
    </row>
    <row r="1096" spans="1:3" x14ac:dyDescent="0.25">
      <c r="A1096">
        <v>1095</v>
      </c>
      <c r="B1096" t="s">
        <v>2191</v>
      </c>
      <c r="C1096">
        <v>1.2999999999999999E-2</v>
      </c>
    </row>
    <row r="1097" spans="1:3" x14ac:dyDescent="0.25">
      <c r="A1097">
        <v>1096</v>
      </c>
      <c r="B1097" t="s">
        <v>2192</v>
      </c>
      <c r="C1097">
        <v>1.2999999999999999E-2</v>
      </c>
    </row>
    <row r="1098" spans="1:3" x14ac:dyDescent="0.25">
      <c r="A1098">
        <v>1097</v>
      </c>
      <c r="B1098" t="s">
        <v>2193</v>
      </c>
      <c r="C1098">
        <v>1.2E-2</v>
      </c>
    </row>
    <row r="1099" spans="1:3" x14ac:dyDescent="0.25">
      <c r="A1099">
        <v>1098</v>
      </c>
      <c r="B1099" t="s">
        <v>2194</v>
      </c>
      <c r="C1099">
        <v>1.2E-2</v>
      </c>
    </row>
    <row r="1100" spans="1:3" x14ac:dyDescent="0.25">
      <c r="A1100">
        <v>1099</v>
      </c>
      <c r="B1100" t="s">
        <v>2195</v>
      </c>
      <c r="C1100">
        <v>1.2E-2</v>
      </c>
    </row>
    <row r="1101" spans="1:3" x14ac:dyDescent="0.25">
      <c r="A1101">
        <v>1100</v>
      </c>
      <c r="B1101" t="s">
        <v>2196</v>
      </c>
      <c r="C1101">
        <v>1.2E-2</v>
      </c>
    </row>
    <row r="1102" spans="1:3" x14ac:dyDescent="0.25">
      <c r="A1102">
        <v>1101</v>
      </c>
      <c r="B1102" t="s">
        <v>2197</v>
      </c>
      <c r="C1102">
        <v>1.2E-2</v>
      </c>
    </row>
    <row r="1103" spans="1:3" x14ac:dyDescent="0.25">
      <c r="A1103">
        <v>1102</v>
      </c>
      <c r="B1103" t="s">
        <v>2198</v>
      </c>
      <c r="C1103">
        <v>1.2E-2</v>
      </c>
    </row>
    <row r="1104" spans="1:3" x14ac:dyDescent="0.25">
      <c r="A1104">
        <v>1103</v>
      </c>
      <c r="B1104" t="s">
        <v>2199</v>
      </c>
      <c r="C1104">
        <v>1.2E-2</v>
      </c>
    </row>
    <row r="1105" spans="1:3" x14ac:dyDescent="0.25">
      <c r="A1105">
        <v>1104</v>
      </c>
      <c r="B1105" t="s">
        <v>2200</v>
      </c>
      <c r="C1105">
        <v>1.2E-2</v>
      </c>
    </row>
    <row r="1106" spans="1:3" x14ac:dyDescent="0.25">
      <c r="A1106">
        <v>1105</v>
      </c>
      <c r="B1106" t="s">
        <v>2201</v>
      </c>
      <c r="C1106">
        <v>1.2E-2</v>
      </c>
    </row>
    <row r="1107" spans="1:3" x14ac:dyDescent="0.25">
      <c r="A1107">
        <v>1106</v>
      </c>
      <c r="B1107" t="s">
        <v>2202</v>
      </c>
      <c r="C1107">
        <v>1.2E-2</v>
      </c>
    </row>
    <row r="1108" spans="1:3" x14ac:dyDescent="0.25">
      <c r="A1108">
        <v>1107</v>
      </c>
      <c r="B1108" t="s">
        <v>2203</v>
      </c>
      <c r="C1108">
        <v>1.2E-2</v>
      </c>
    </row>
    <row r="1109" spans="1:3" x14ac:dyDescent="0.25">
      <c r="A1109">
        <v>1108</v>
      </c>
      <c r="B1109" t="s">
        <v>2204</v>
      </c>
      <c r="C1109">
        <v>1.2E-2</v>
      </c>
    </row>
    <row r="1110" spans="1:3" x14ac:dyDescent="0.25">
      <c r="A1110">
        <v>1109</v>
      </c>
      <c r="B1110" t="s">
        <v>2205</v>
      </c>
      <c r="C1110">
        <v>1.2E-2</v>
      </c>
    </row>
    <row r="1111" spans="1:3" x14ac:dyDescent="0.25">
      <c r="A1111">
        <v>1110</v>
      </c>
      <c r="B1111" t="s">
        <v>2206</v>
      </c>
      <c r="C1111">
        <v>1.2E-2</v>
      </c>
    </row>
    <row r="1112" spans="1:3" x14ac:dyDescent="0.25">
      <c r="A1112">
        <v>1111</v>
      </c>
      <c r="B1112" t="s">
        <v>2207</v>
      </c>
      <c r="C1112">
        <v>1.2E-2</v>
      </c>
    </row>
    <row r="1113" spans="1:3" x14ac:dyDescent="0.25">
      <c r="A1113">
        <v>1112</v>
      </c>
      <c r="B1113" t="s">
        <v>2208</v>
      </c>
      <c r="C1113">
        <v>1.2E-2</v>
      </c>
    </row>
    <row r="1114" spans="1:3" x14ac:dyDescent="0.25">
      <c r="A1114">
        <v>1113</v>
      </c>
      <c r="B1114" t="s">
        <v>2209</v>
      </c>
      <c r="C1114">
        <v>1.2E-2</v>
      </c>
    </row>
    <row r="1115" spans="1:3" x14ac:dyDescent="0.25">
      <c r="A1115">
        <v>1114</v>
      </c>
      <c r="B1115" t="s">
        <v>2210</v>
      </c>
      <c r="C1115">
        <v>1.2E-2</v>
      </c>
    </row>
    <row r="1116" spans="1:3" x14ac:dyDescent="0.25">
      <c r="A1116">
        <v>1115</v>
      </c>
      <c r="B1116" t="s">
        <v>2211</v>
      </c>
      <c r="C1116">
        <v>1.2E-2</v>
      </c>
    </row>
    <row r="1117" spans="1:3" x14ac:dyDescent="0.25">
      <c r="A1117">
        <v>1116</v>
      </c>
      <c r="B1117" t="s">
        <v>2212</v>
      </c>
      <c r="C1117">
        <v>1.2E-2</v>
      </c>
    </row>
    <row r="1118" spans="1:3" x14ac:dyDescent="0.25">
      <c r="A1118">
        <v>1117</v>
      </c>
      <c r="B1118" t="s">
        <v>2213</v>
      </c>
      <c r="C1118">
        <v>1.2E-2</v>
      </c>
    </row>
    <row r="1119" spans="1:3" x14ac:dyDescent="0.25">
      <c r="A1119">
        <v>1118</v>
      </c>
      <c r="B1119" t="s">
        <v>2214</v>
      </c>
      <c r="C1119">
        <v>1.2E-2</v>
      </c>
    </row>
    <row r="1120" spans="1:3" x14ac:dyDescent="0.25">
      <c r="A1120">
        <v>1119</v>
      </c>
      <c r="B1120" t="s">
        <v>2215</v>
      </c>
      <c r="C1120">
        <v>1.2E-2</v>
      </c>
    </row>
    <row r="1121" spans="1:3" x14ac:dyDescent="0.25">
      <c r="A1121">
        <v>1120</v>
      </c>
      <c r="B1121" t="s">
        <v>2216</v>
      </c>
      <c r="C1121">
        <v>1.2E-2</v>
      </c>
    </row>
    <row r="1122" spans="1:3" x14ac:dyDescent="0.25">
      <c r="A1122">
        <v>1121</v>
      </c>
      <c r="B1122" t="s">
        <v>2217</v>
      </c>
      <c r="C1122">
        <v>1.2E-2</v>
      </c>
    </row>
    <row r="1123" spans="1:3" x14ac:dyDescent="0.25">
      <c r="A1123">
        <v>1122</v>
      </c>
      <c r="B1123" t="s">
        <v>2218</v>
      </c>
      <c r="C1123">
        <v>1.2E-2</v>
      </c>
    </row>
    <row r="1124" spans="1:3" x14ac:dyDescent="0.25">
      <c r="A1124">
        <v>1123</v>
      </c>
      <c r="B1124" t="s">
        <v>2219</v>
      </c>
      <c r="C1124">
        <v>1.2E-2</v>
      </c>
    </row>
    <row r="1125" spans="1:3" x14ac:dyDescent="0.25">
      <c r="A1125">
        <v>1124</v>
      </c>
      <c r="B1125" t="s">
        <v>2220</v>
      </c>
      <c r="C1125">
        <v>1.2E-2</v>
      </c>
    </row>
    <row r="1126" spans="1:3" x14ac:dyDescent="0.25">
      <c r="A1126">
        <v>1125</v>
      </c>
      <c r="B1126" t="s">
        <v>2221</v>
      </c>
      <c r="C1126">
        <v>1.2E-2</v>
      </c>
    </row>
    <row r="1127" spans="1:3" x14ac:dyDescent="0.25">
      <c r="A1127">
        <v>1126</v>
      </c>
      <c r="B1127" t="s">
        <v>2222</v>
      </c>
      <c r="C1127">
        <v>1.2E-2</v>
      </c>
    </row>
    <row r="1128" spans="1:3" x14ac:dyDescent="0.25">
      <c r="A1128">
        <v>1127</v>
      </c>
      <c r="B1128" t="s">
        <v>2223</v>
      </c>
      <c r="C1128">
        <v>1.2E-2</v>
      </c>
    </row>
    <row r="1129" spans="1:3" x14ac:dyDescent="0.25">
      <c r="A1129">
        <v>1128</v>
      </c>
      <c r="B1129" t="s">
        <v>2224</v>
      </c>
      <c r="C1129">
        <v>1.2E-2</v>
      </c>
    </row>
    <row r="1130" spans="1:3" x14ac:dyDescent="0.25">
      <c r="A1130">
        <v>1129</v>
      </c>
      <c r="B1130" t="s">
        <v>2225</v>
      </c>
      <c r="C1130">
        <v>1.2E-2</v>
      </c>
    </row>
    <row r="1131" spans="1:3" x14ac:dyDescent="0.25">
      <c r="A1131">
        <v>1130</v>
      </c>
      <c r="B1131" t="s">
        <v>2226</v>
      </c>
      <c r="C1131">
        <v>1.2E-2</v>
      </c>
    </row>
    <row r="1132" spans="1:3" x14ac:dyDescent="0.25">
      <c r="A1132">
        <v>1131</v>
      </c>
      <c r="B1132" t="s">
        <v>2227</v>
      </c>
      <c r="C1132">
        <v>1.2E-2</v>
      </c>
    </row>
    <row r="1133" spans="1:3" x14ac:dyDescent="0.25">
      <c r="A1133">
        <v>1132</v>
      </c>
      <c r="B1133" t="s">
        <v>2228</v>
      </c>
      <c r="C1133">
        <v>1.2E-2</v>
      </c>
    </row>
    <row r="1134" spans="1:3" x14ac:dyDescent="0.25">
      <c r="A1134">
        <v>1133</v>
      </c>
      <c r="B1134" t="s">
        <v>2229</v>
      </c>
      <c r="C1134">
        <v>1.2E-2</v>
      </c>
    </row>
    <row r="1135" spans="1:3" x14ac:dyDescent="0.25">
      <c r="A1135">
        <v>1134</v>
      </c>
      <c r="B1135" t="s">
        <v>2230</v>
      </c>
      <c r="C1135">
        <v>1.2E-2</v>
      </c>
    </row>
    <row r="1136" spans="1:3" x14ac:dyDescent="0.25">
      <c r="A1136">
        <v>1135</v>
      </c>
      <c r="B1136" t="s">
        <v>2231</v>
      </c>
      <c r="C1136">
        <v>1.0999999999999999E-2</v>
      </c>
    </row>
    <row r="1137" spans="1:3" x14ac:dyDescent="0.25">
      <c r="A1137">
        <v>1136</v>
      </c>
      <c r="B1137" t="s">
        <v>2232</v>
      </c>
      <c r="C1137">
        <v>1.0999999999999999E-2</v>
      </c>
    </row>
    <row r="1138" spans="1:3" x14ac:dyDescent="0.25">
      <c r="A1138">
        <v>1137</v>
      </c>
      <c r="B1138" t="s">
        <v>2233</v>
      </c>
      <c r="C1138">
        <v>1.0999999999999999E-2</v>
      </c>
    </row>
    <row r="1139" spans="1:3" x14ac:dyDescent="0.25">
      <c r="A1139">
        <v>1138</v>
      </c>
      <c r="B1139" t="s">
        <v>2234</v>
      </c>
      <c r="C1139">
        <v>1.0999999999999999E-2</v>
      </c>
    </row>
    <row r="1140" spans="1:3" x14ac:dyDescent="0.25">
      <c r="A1140">
        <v>1139</v>
      </c>
      <c r="B1140" t="s">
        <v>2235</v>
      </c>
      <c r="C1140">
        <v>1.0999999999999999E-2</v>
      </c>
    </row>
    <row r="1141" spans="1:3" x14ac:dyDescent="0.25">
      <c r="A1141">
        <v>1140</v>
      </c>
      <c r="B1141" t="s">
        <v>2236</v>
      </c>
      <c r="C1141">
        <v>1.0999999999999999E-2</v>
      </c>
    </row>
    <row r="1142" spans="1:3" x14ac:dyDescent="0.25">
      <c r="A1142">
        <v>1141</v>
      </c>
      <c r="B1142" t="s">
        <v>2237</v>
      </c>
      <c r="C1142">
        <v>1.0999999999999999E-2</v>
      </c>
    </row>
    <row r="1143" spans="1:3" x14ac:dyDescent="0.25">
      <c r="A1143">
        <v>1142</v>
      </c>
      <c r="B1143" t="s">
        <v>2238</v>
      </c>
      <c r="C1143">
        <v>1.0999999999999999E-2</v>
      </c>
    </row>
    <row r="1144" spans="1:3" x14ac:dyDescent="0.25">
      <c r="A1144">
        <v>1143</v>
      </c>
      <c r="B1144" t="s">
        <v>2239</v>
      </c>
      <c r="C1144">
        <v>1.0999999999999999E-2</v>
      </c>
    </row>
    <row r="1145" spans="1:3" x14ac:dyDescent="0.25">
      <c r="A1145">
        <v>1144</v>
      </c>
      <c r="B1145" t="s">
        <v>2240</v>
      </c>
      <c r="C1145">
        <v>1.0999999999999999E-2</v>
      </c>
    </row>
    <row r="1146" spans="1:3" x14ac:dyDescent="0.25">
      <c r="A1146">
        <v>1145</v>
      </c>
      <c r="B1146" t="s">
        <v>2241</v>
      </c>
      <c r="C1146">
        <v>1.0999999999999999E-2</v>
      </c>
    </row>
    <row r="1147" spans="1:3" x14ac:dyDescent="0.25">
      <c r="A1147">
        <v>1146</v>
      </c>
      <c r="B1147" t="s">
        <v>2242</v>
      </c>
      <c r="C1147">
        <v>1.0999999999999999E-2</v>
      </c>
    </row>
    <row r="1148" spans="1:3" x14ac:dyDescent="0.25">
      <c r="A1148">
        <v>1147</v>
      </c>
      <c r="B1148" t="s">
        <v>2243</v>
      </c>
      <c r="C1148">
        <v>1.0999999999999999E-2</v>
      </c>
    </row>
    <row r="1149" spans="1:3" x14ac:dyDescent="0.25">
      <c r="A1149">
        <v>1148</v>
      </c>
      <c r="B1149" t="s">
        <v>2244</v>
      </c>
      <c r="C1149">
        <v>1.0999999999999999E-2</v>
      </c>
    </row>
    <row r="1150" spans="1:3" x14ac:dyDescent="0.25">
      <c r="A1150">
        <v>1149</v>
      </c>
      <c r="B1150" t="s">
        <v>2245</v>
      </c>
      <c r="C1150">
        <v>1.0999999999999999E-2</v>
      </c>
    </row>
    <row r="1151" spans="1:3" x14ac:dyDescent="0.25">
      <c r="A1151">
        <v>1150</v>
      </c>
      <c r="B1151" t="s">
        <v>2246</v>
      </c>
      <c r="C1151">
        <v>1.0999999999999999E-2</v>
      </c>
    </row>
    <row r="1152" spans="1:3" x14ac:dyDescent="0.25">
      <c r="A1152">
        <v>1151</v>
      </c>
      <c r="B1152" t="s">
        <v>2247</v>
      </c>
      <c r="C1152">
        <v>1.0999999999999999E-2</v>
      </c>
    </row>
    <row r="1153" spans="1:3" x14ac:dyDescent="0.25">
      <c r="A1153">
        <v>1152</v>
      </c>
      <c r="B1153" t="s">
        <v>2248</v>
      </c>
      <c r="C1153">
        <v>1.0999999999999999E-2</v>
      </c>
    </row>
    <row r="1154" spans="1:3" x14ac:dyDescent="0.25">
      <c r="A1154">
        <v>1153</v>
      </c>
      <c r="B1154" t="s">
        <v>2249</v>
      </c>
      <c r="C1154">
        <v>1.0999999999999999E-2</v>
      </c>
    </row>
    <row r="1155" spans="1:3" x14ac:dyDescent="0.25">
      <c r="A1155">
        <v>1154</v>
      </c>
      <c r="B1155" t="s">
        <v>2250</v>
      </c>
      <c r="C1155">
        <v>1.0999999999999999E-2</v>
      </c>
    </row>
    <row r="1156" spans="1:3" x14ac:dyDescent="0.25">
      <c r="A1156">
        <v>1155</v>
      </c>
      <c r="B1156" t="s">
        <v>2251</v>
      </c>
      <c r="C1156">
        <v>1.0999999999999999E-2</v>
      </c>
    </row>
    <row r="1157" spans="1:3" x14ac:dyDescent="0.25">
      <c r="A1157">
        <v>1156</v>
      </c>
      <c r="B1157" t="s">
        <v>2252</v>
      </c>
      <c r="C1157">
        <v>1.0999999999999999E-2</v>
      </c>
    </row>
    <row r="1158" spans="1:3" x14ac:dyDescent="0.25">
      <c r="A1158">
        <v>1157</v>
      </c>
      <c r="B1158" t="s">
        <v>2253</v>
      </c>
      <c r="C1158">
        <v>1.0999999999999999E-2</v>
      </c>
    </row>
    <row r="1159" spans="1:3" x14ac:dyDescent="0.25">
      <c r="A1159">
        <v>1158</v>
      </c>
      <c r="B1159" t="s">
        <v>2254</v>
      </c>
      <c r="C1159">
        <v>1.0999999999999999E-2</v>
      </c>
    </row>
    <row r="1160" spans="1:3" x14ac:dyDescent="0.25">
      <c r="A1160">
        <v>1159</v>
      </c>
      <c r="B1160" t="s">
        <v>2255</v>
      </c>
      <c r="C1160">
        <v>1.0999999999999999E-2</v>
      </c>
    </row>
    <row r="1161" spans="1:3" x14ac:dyDescent="0.25">
      <c r="A1161">
        <v>1160</v>
      </c>
      <c r="B1161" t="s">
        <v>2256</v>
      </c>
      <c r="C1161">
        <v>1.0999999999999999E-2</v>
      </c>
    </row>
    <row r="1162" spans="1:3" x14ac:dyDescent="0.25">
      <c r="A1162">
        <v>1161</v>
      </c>
      <c r="B1162" t="s">
        <v>2257</v>
      </c>
      <c r="C1162">
        <v>1.0999999999999999E-2</v>
      </c>
    </row>
    <row r="1163" spans="1:3" x14ac:dyDescent="0.25">
      <c r="A1163">
        <v>1162</v>
      </c>
      <c r="B1163" t="s">
        <v>2258</v>
      </c>
      <c r="C1163">
        <v>1.0999999999999999E-2</v>
      </c>
    </row>
    <row r="1164" spans="1:3" x14ac:dyDescent="0.25">
      <c r="A1164">
        <v>1163</v>
      </c>
      <c r="B1164" t="s">
        <v>2259</v>
      </c>
      <c r="C1164">
        <v>1.0999999999999999E-2</v>
      </c>
    </row>
    <row r="1165" spans="1:3" x14ac:dyDescent="0.25">
      <c r="A1165">
        <v>1164</v>
      </c>
      <c r="B1165" t="s">
        <v>2260</v>
      </c>
      <c r="C1165">
        <v>1.0999999999999999E-2</v>
      </c>
    </row>
    <row r="1166" spans="1:3" x14ac:dyDescent="0.25">
      <c r="A1166">
        <v>1165</v>
      </c>
      <c r="B1166" t="s">
        <v>2261</v>
      </c>
      <c r="C1166">
        <v>1.0999999999999999E-2</v>
      </c>
    </row>
    <row r="1167" spans="1:3" x14ac:dyDescent="0.25">
      <c r="A1167">
        <v>1166</v>
      </c>
      <c r="B1167" t="s">
        <v>2262</v>
      </c>
      <c r="C1167">
        <v>1.0999999999999999E-2</v>
      </c>
    </row>
    <row r="1168" spans="1:3" x14ac:dyDescent="0.25">
      <c r="A1168">
        <v>1167</v>
      </c>
      <c r="B1168" t="s">
        <v>2263</v>
      </c>
      <c r="C1168">
        <v>1.0999999999999999E-2</v>
      </c>
    </row>
    <row r="1169" spans="1:3" x14ac:dyDescent="0.25">
      <c r="A1169">
        <v>1168</v>
      </c>
      <c r="B1169" t="s">
        <v>2264</v>
      </c>
      <c r="C1169">
        <v>1.0999999999999999E-2</v>
      </c>
    </row>
    <row r="1170" spans="1:3" x14ac:dyDescent="0.25">
      <c r="A1170">
        <v>1169</v>
      </c>
      <c r="B1170" t="s">
        <v>2265</v>
      </c>
      <c r="C1170">
        <v>1.0999999999999999E-2</v>
      </c>
    </row>
    <row r="1171" spans="1:3" x14ac:dyDescent="0.25">
      <c r="A1171">
        <v>1170</v>
      </c>
      <c r="B1171" t="s">
        <v>2266</v>
      </c>
      <c r="C1171">
        <v>1.0999999999999999E-2</v>
      </c>
    </row>
    <row r="1172" spans="1:3" x14ac:dyDescent="0.25">
      <c r="A1172">
        <v>1171</v>
      </c>
      <c r="B1172" t="s">
        <v>2267</v>
      </c>
      <c r="C1172">
        <v>1.0999999999999999E-2</v>
      </c>
    </row>
    <row r="1173" spans="1:3" x14ac:dyDescent="0.25">
      <c r="A1173">
        <v>1172</v>
      </c>
      <c r="B1173" t="s">
        <v>2268</v>
      </c>
      <c r="C1173">
        <v>1.0999999999999999E-2</v>
      </c>
    </row>
    <row r="1174" spans="1:3" x14ac:dyDescent="0.25">
      <c r="A1174">
        <v>1173</v>
      </c>
      <c r="B1174" t="s">
        <v>2269</v>
      </c>
      <c r="C1174">
        <v>1.0999999999999999E-2</v>
      </c>
    </row>
    <row r="1175" spans="1:3" x14ac:dyDescent="0.25">
      <c r="A1175">
        <v>1174</v>
      </c>
      <c r="B1175" t="s">
        <v>2270</v>
      </c>
      <c r="C1175">
        <v>1.0999999999999999E-2</v>
      </c>
    </row>
    <row r="1176" spans="1:3" x14ac:dyDescent="0.25">
      <c r="A1176">
        <v>1175</v>
      </c>
      <c r="B1176" t="s">
        <v>2271</v>
      </c>
      <c r="C1176">
        <v>1.0999999999999999E-2</v>
      </c>
    </row>
    <row r="1177" spans="1:3" x14ac:dyDescent="0.25">
      <c r="A1177">
        <v>1176</v>
      </c>
      <c r="B1177" t="s">
        <v>2272</v>
      </c>
      <c r="C1177">
        <v>1.0999999999999999E-2</v>
      </c>
    </row>
    <row r="1178" spans="1:3" x14ac:dyDescent="0.25">
      <c r="A1178">
        <v>1177</v>
      </c>
      <c r="B1178" t="s">
        <v>2273</v>
      </c>
      <c r="C1178">
        <v>0.01</v>
      </c>
    </row>
    <row r="1179" spans="1:3" x14ac:dyDescent="0.25">
      <c r="A1179">
        <v>1178</v>
      </c>
      <c r="B1179" t="s">
        <v>2274</v>
      </c>
      <c r="C1179">
        <v>0.01</v>
      </c>
    </row>
    <row r="1180" spans="1:3" x14ac:dyDescent="0.25">
      <c r="A1180">
        <v>1179</v>
      </c>
      <c r="B1180" t="s">
        <v>2275</v>
      </c>
      <c r="C1180">
        <v>0.01</v>
      </c>
    </row>
    <row r="1181" spans="1:3" x14ac:dyDescent="0.25">
      <c r="A1181">
        <v>1180</v>
      </c>
      <c r="B1181" t="s">
        <v>2276</v>
      </c>
      <c r="C1181">
        <v>0.01</v>
      </c>
    </row>
    <row r="1182" spans="1:3" x14ac:dyDescent="0.25">
      <c r="A1182">
        <v>1181</v>
      </c>
      <c r="B1182" t="s">
        <v>2277</v>
      </c>
      <c r="C1182">
        <v>0.01</v>
      </c>
    </row>
    <row r="1183" spans="1:3" x14ac:dyDescent="0.25">
      <c r="A1183">
        <v>1182</v>
      </c>
      <c r="B1183" t="s">
        <v>2278</v>
      </c>
      <c r="C1183">
        <v>0.01</v>
      </c>
    </row>
    <row r="1184" spans="1:3" x14ac:dyDescent="0.25">
      <c r="A1184">
        <v>1183</v>
      </c>
      <c r="B1184" t="s">
        <v>2279</v>
      </c>
      <c r="C1184">
        <v>0.01</v>
      </c>
    </row>
    <row r="1185" spans="1:3" x14ac:dyDescent="0.25">
      <c r="A1185">
        <v>1184</v>
      </c>
      <c r="B1185" t="s">
        <v>2280</v>
      </c>
      <c r="C1185">
        <v>0.01</v>
      </c>
    </row>
    <row r="1186" spans="1:3" x14ac:dyDescent="0.25">
      <c r="A1186">
        <v>1185</v>
      </c>
      <c r="B1186" t="s">
        <v>2281</v>
      </c>
      <c r="C1186">
        <v>0.01</v>
      </c>
    </row>
    <row r="1187" spans="1:3" x14ac:dyDescent="0.25">
      <c r="A1187">
        <v>1186</v>
      </c>
      <c r="B1187" t="s">
        <v>2282</v>
      </c>
      <c r="C1187">
        <v>0.01</v>
      </c>
    </row>
    <row r="1188" spans="1:3" x14ac:dyDescent="0.25">
      <c r="A1188">
        <v>1187</v>
      </c>
      <c r="B1188" t="s">
        <v>2283</v>
      </c>
      <c r="C1188">
        <v>0.01</v>
      </c>
    </row>
    <row r="1189" spans="1:3" x14ac:dyDescent="0.25">
      <c r="A1189">
        <v>1188</v>
      </c>
      <c r="B1189" t="s">
        <v>2284</v>
      </c>
      <c r="C1189">
        <v>0.01</v>
      </c>
    </row>
    <row r="1190" spans="1:3" x14ac:dyDescent="0.25">
      <c r="A1190">
        <v>1189</v>
      </c>
      <c r="B1190" t="s">
        <v>2285</v>
      </c>
      <c r="C1190">
        <v>0.01</v>
      </c>
    </row>
    <row r="1191" spans="1:3" x14ac:dyDescent="0.25">
      <c r="A1191">
        <v>1190</v>
      </c>
      <c r="B1191" t="s">
        <v>2286</v>
      </c>
      <c r="C1191">
        <v>0.01</v>
      </c>
    </row>
    <row r="1192" spans="1:3" x14ac:dyDescent="0.25">
      <c r="A1192">
        <v>1191</v>
      </c>
      <c r="B1192" t="s">
        <v>2287</v>
      </c>
      <c r="C1192">
        <v>0.01</v>
      </c>
    </row>
    <row r="1193" spans="1:3" x14ac:dyDescent="0.25">
      <c r="A1193">
        <v>1192</v>
      </c>
      <c r="B1193" t="s">
        <v>2288</v>
      </c>
      <c r="C1193">
        <v>0.01</v>
      </c>
    </row>
    <row r="1194" spans="1:3" x14ac:dyDescent="0.25">
      <c r="A1194">
        <v>1193</v>
      </c>
      <c r="B1194" t="s">
        <v>2289</v>
      </c>
      <c r="C1194">
        <v>0.01</v>
      </c>
    </row>
    <row r="1195" spans="1:3" x14ac:dyDescent="0.25">
      <c r="A1195">
        <v>1194</v>
      </c>
      <c r="B1195" t="s">
        <v>2290</v>
      </c>
      <c r="C1195">
        <v>0.01</v>
      </c>
    </row>
    <row r="1196" spans="1:3" x14ac:dyDescent="0.25">
      <c r="A1196">
        <v>1195</v>
      </c>
      <c r="B1196" t="s">
        <v>2291</v>
      </c>
      <c r="C1196">
        <v>0.01</v>
      </c>
    </row>
    <row r="1197" spans="1:3" x14ac:dyDescent="0.25">
      <c r="A1197">
        <v>1196</v>
      </c>
      <c r="B1197" t="s">
        <v>2292</v>
      </c>
      <c r="C1197">
        <v>0.01</v>
      </c>
    </row>
    <row r="1198" spans="1:3" x14ac:dyDescent="0.25">
      <c r="A1198">
        <v>1197</v>
      </c>
      <c r="B1198" t="s">
        <v>2293</v>
      </c>
      <c r="C1198">
        <v>0.01</v>
      </c>
    </row>
    <row r="1199" spans="1:3" x14ac:dyDescent="0.25">
      <c r="A1199">
        <v>1198</v>
      </c>
      <c r="B1199" t="s">
        <v>2294</v>
      </c>
      <c r="C1199">
        <v>0.01</v>
      </c>
    </row>
    <row r="1200" spans="1:3" x14ac:dyDescent="0.25">
      <c r="A1200">
        <v>1199</v>
      </c>
      <c r="B1200" t="s">
        <v>2295</v>
      </c>
      <c r="C1200">
        <v>0.01</v>
      </c>
    </row>
    <row r="1201" spans="1:3" x14ac:dyDescent="0.25">
      <c r="A1201">
        <v>1200</v>
      </c>
      <c r="B1201" t="s">
        <v>2296</v>
      </c>
      <c r="C1201">
        <v>0.01</v>
      </c>
    </row>
    <row r="1202" spans="1:3" x14ac:dyDescent="0.25">
      <c r="A1202">
        <v>1201</v>
      </c>
      <c r="B1202" t="s">
        <v>2297</v>
      </c>
      <c r="C1202">
        <v>0.01</v>
      </c>
    </row>
    <row r="1203" spans="1:3" x14ac:dyDescent="0.25">
      <c r="A1203">
        <v>1202</v>
      </c>
      <c r="B1203" t="s">
        <v>2298</v>
      </c>
      <c r="C1203">
        <v>0.01</v>
      </c>
    </row>
    <row r="1204" spans="1:3" x14ac:dyDescent="0.25">
      <c r="A1204">
        <v>1203</v>
      </c>
      <c r="B1204" t="s">
        <v>2299</v>
      </c>
      <c r="C1204">
        <v>0.01</v>
      </c>
    </row>
    <row r="1205" spans="1:3" x14ac:dyDescent="0.25">
      <c r="A1205">
        <v>1204</v>
      </c>
      <c r="B1205" t="s">
        <v>2300</v>
      </c>
      <c r="C1205">
        <v>0.01</v>
      </c>
    </row>
    <row r="1206" spans="1:3" x14ac:dyDescent="0.25">
      <c r="A1206">
        <v>1205</v>
      </c>
      <c r="B1206" t="s">
        <v>2301</v>
      </c>
      <c r="C1206">
        <v>0.01</v>
      </c>
    </row>
    <row r="1207" spans="1:3" x14ac:dyDescent="0.25">
      <c r="A1207">
        <v>1206</v>
      </c>
      <c r="B1207" t="s">
        <v>2302</v>
      </c>
      <c r="C1207">
        <v>0.01</v>
      </c>
    </row>
    <row r="1208" spans="1:3" x14ac:dyDescent="0.25">
      <c r="A1208">
        <v>1207</v>
      </c>
      <c r="B1208" t="s">
        <v>2303</v>
      </c>
      <c r="C1208">
        <v>0.01</v>
      </c>
    </row>
    <row r="1209" spans="1:3" x14ac:dyDescent="0.25">
      <c r="A1209">
        <v>1208</v>
      </c>
      <c r="B1209" t="s">
        <v>2304</v>
      </c>
      <c r="C1209">
        <v>0.01</v>
      </c>
    </row>
    <row r="1210" spans="1:3" x14ac:dyDescent="0.25">
      <c r="A1210">
        <v>1209</v>
      </c>
      <c r="B1210" t="s">
        <v>2305</v>
      </c>
      <c r="C1210">
        <v>0.01</v>
      </c>
    </row>
    <row r="1211" spans="1:3" x14ac:dyDescent="0.25">
      <c r="A1211">
        <v>1210</v>
      </c>
      <c r="B1211" t="s">
        <v>2306</v>
      </c>
      <c r="C1211">
        <v>0.01</v>
      </c>
    </row>
    <row r="1212" spans="1:3" x14ac:dyDescent="0.25">
      <c r="A1212">
        <v>1211</v>
      </c>
      <c r="B1212" t="s">
        <v>2307</v>
      </c>
      <c r="C1212">
        <v>0.01</v>
      </c>
    </row>
    <row r="1213" spans="1:3" x14ac:dyDescent="0.25">
      <c r="A1213">
        <v>1212</v>
      </c>
      <c r="B1213" t="s">
        <v>2308</v>
      </c>
      <c r="C1213">
        <v>0.01</v>
      </c>
    </row>
    <row r="1214" spans="1:3" x14ac:dyDescent="0.25">
      <c r="A1214">
        <v>1213</v>
      </c>
      <c r="B1214" t="s">
        <v>2309</v>
      </c>
      <c r="C1214">
        <v>0.01</v>
      </c>
    </row>
    <row r="1215" spans="1:3" x14ac:dyDescent="0.25">
      <c r="A1215">
        <v>1214</v>
      </c>
      <c r="B1215" t="s">
        <v>2310</v>
      </c>
      <c r="C1215">
        <v>0.01</v>
      </c>
    </row>
    <row r="1216" spans="1:3" x14ac:dyDescent="0.25">
      <c r="A1216">
        <v>1215</v>
      </c>
      <c r="B1216" t="s">
        <v>2311</v>
      </c>
      <c r="C1216">
        <v>0.01</v>
      </c>
    </row>
    <row r="1217" spans="1:3" x14ac:dyDescent="0.25">
      <c r="A1217">
        <v>1216</v>
      </c>
      <c r="B1217" t="s">
        <v>2312</v>
      </c>
      <c r="C1217">
        <v>0.01</v>
      </c>
    </row>
    <row r="1218" spans="1:3" x14ac:dyDescent="0.25">
      <c r="A1218">
        <v>1217</v>
      </c>
      <c r="B1218" t="s">
        <v>2313</v>
      </c>
      <c r="C1218">
        <v>0.01</v>
      </c>
    </row>
    <row r="1219" spans="1:3" x14ac:dyDescent="0.25">
      <c r="A1219">
        <v>1218</v>
      </c>
      <c r="B1219" t="s">
        <v>2314</v>
      </c>
      <c r="C1219">
        <v>0.01</v>
      </c>
    </row>
    <row r="1220" spans="1:3" x14ac:dyDescent="0.25">
      <c r="A1220">
        <v>1219</v>
      </c>
      <c r="B1220" t="s">
        <v>2315</v>
      </c>
      <c r="C1220">
        <v>0.01</v>
      </c>
    </row>
    <row r="1221" spans="1:3" x14ac:dyDescent="0.25">
      <c r="A1221">
        <v>1220</v>
      </c>
      <c r="B1221" t="s">
        <v>2316</v>
      </c>
      <c r="C1221">
        <v>0.01</v>
      </c>
    </row>
    <row r="1222" spans="1:3" x14ac:dyDescent="0.25">
      <c r="A1222">
        <v>1221</v>
      </c>
      <c r="B1222" t="s">
        <v>2317</v>
      </c>
      <c r="C1222">
        <v>0.01</v>
      </c>
    </row>
    <row r="1223" spans="1:3" x14ac:dyDescent="0.25">
      <c r="A1223">
        <v>1222</v>
      </c>
      <c r="B1223" t="s">
        <v>2318</v>
      </c>
      <c r="C1223">
        <v>0.01</v>
      </c>
    </row>
    <row r="1224" spans="1:3" x14ac:dyDescent="0.25">
      <c r="A1224">
        <v>1223</v>
      </c>
      <c r="B1224" t="s">
        <v>2319</v>
      </c>
      <c r="C1224">
        <v>0.01</v>
      </c>
    </row>
    <row r="1225" spans="1:3" x14ac:dyDescent="0.25">
      <c r="A1225">
        <v>1224</v>
      </c>
      <c r="B1225" t="s">
        <v>2320</v>
      </c>
      <c r="C1225">
        <v>0.01</v>
      </c>
    </row>
    <row r="1226" spans="1:3" x14ac:dyDescent="0.25">
      <c r="A1226">
        <v>1225</v>
      </c>
      <c r="B1226" t="s">
        <v>2321</v>
      </c>
      <c r="C1226">
        <v>0.01</v>
      </c>
    </row>
    <row r="1227" spans="1:3" x14ac:dyDescent="0.25">
      <c r="A1227">
        <v>1226</v>
      </c>
      <c r="B1227" t="s">
        <v>2322</v>
      </c>
      <c r="C1227">
        <v>0.01</v>
      </c>
    </row>
    <row r="1228" spans="1:3" x14ac:dyDescent="0.25">
      <c r="A1228">
        <v>1227</v>
      </c>
      <c r="B1228" t="s">
        <v>2323</v>
      </c>
      <c r="C1228">
        <v>0.01</v>
      </c>
    </row>
    <row r="1229" spans="1:3" x14ac:dyDescent="0.25">
      <c r="A1229">
        <v>1228</v>
      </c>
      <c r="B1229" t="s">
        <v>2324</v>
      </c>
      <c r="C1229">
        <v>0.01</v>
      </c>
    </row>
    <row r="1230" spans="1:3" x14ac:dyDescent="0.25">
      <c r="A1230">
        <v>1229</v>
      </c>
      <c r="B1230" t="s">
        <v>2325</v>
      </c>
      <c r="C1230">
        <v>0.01</v>
      </c>
    </row>
    <row r="1231" spans="1:3" x14ac:dyDescent="0.25">
      <c r="A1231">
        <v>1230</v>
      </c>
      <c r="B1231" t="s">
        <v>2326</v>
      </c>
      <c r="C1231">
        <v>0.01</v>
      </c>
    </row>
    <row r="1232" spans="1:3" x14ac:dyDescent="0.25">
      <c r="A1232">
        <v>1231</v>
      </c>
      <c r="B1232" t="s">
        <v>2327</v>
      </c>
      <c r="C1232">
        <v>0.01</v>
      </c>
    </row>
    <row r="1233" spans="1:3" x14ac:dyDescent="0.25">
      <c r="A1233">
        <v>1232</v>
      </c>
      <c r="B1233" t="s">
        <v>2328</v>
      </c>
      <c r="C1233">
        <v>8.9999999999999993E-3</v>
      </c>
    </row>
    <row r="1234" spans="1:3" x14ac:dyDescent="0.25">
      <c r="A1234">
        <v>1233</v>
      </c>
      <c r="B1234" t="s">
        <v>2329</v>
      </c>
      <c r="C1234">
        <v>8.9999999999999993E-3</v>
      </c>
    </row>
    <row r="1235" spans="1:3" x14ac:dyDescent="0.25">
      <c r="A1235">
        <v>1234</v>
      </c>
      <c r="B1235" t="s">
        <v>2330</v>
      </c>
      <c r="C1235">
        <v>8.9999999999999993E-3</v>
      </c>
    </row>
    <row r="1236" spans="1:3" x14ac:dyDescent="0.25">
      <c r="A1236">
        <v>1235</v>
      </c>
      <c r="B1236" t="s">
        <v>2331</v>
      </c>
      <c r="C1236">
        <v>8.9999999999999993E-3</v>
      </c>
    </row>
    <row r="1237" spans="1:3" x14ac:dyDescent="0.25">
      <c r="A1237">
        <v>1236</v>
      </c>
      <c r="B1237" t="s">
        <v>2332</v>
      </c>
      <c r="C1237">
        <v>8.9999999999999993E-3</v>
      </c>
    </row>
    <row r="1238" spans="1:3" x14ac:dyDescent="0.25">
      <c r="A1238">
        <v>1237</v>
      </c>
      <c r="B1238" t="s">
        <v>2333</v>
      </c>
      <c r="C1238">
        <v>8.9999999999999993E-3</v>
      </c>
    </row>
    <row r="1239" spans="1:3" x14ac:dyDescent="0.25">
      <c r="A1239">
        <v>1238</v>
      </c>
      <c r="B1239" t="s">
        <v>2334</v>
      </c>
      <c r="C1239">
        <v>8.9999999999999993E-3</v>
      </c>
    </row>
    <row r="1240" spans="1:3" x14ac:dyDescent="0.25">
      <c r="A1240">
        <v>1239</v>
      </c>
      <c r="B1240" t="s">
        <v>2335</v>
      </c>
      <c r="C1240">
        <v>8.9999999999999993E-3</v>
      </c>
    </row>
    <row r="1241" spans="1:3" x14ac:dyDescent="0.25">
      <c r="A1241">
        <v>1240</v>
      </c>
      <c r="B1241" t="s">
        <v>2336</v>
      </c>
      <c r="C1241">
        <v>8.9999999999999993E-3</v>
      </c>
    </row>
    <row r="1242" spans="1:3" x14ac:dyDescent="0.25">
      <c r="A1242">
        <v>1241</v>
      </c>
      <c r="B1242" t="s">
        <v>2337</v>
      </c>
      <c r="C1242">
        <v>8.9999999999999993E-3</v>
      </c>
    </row>
    <row r="1243" spans="1:3" x14ac:dyDescent="0.25">
      <c r="A1243">
        <v>1242</v>
      </c>
      <c r="B1243" t="s">
        <v>2338</v>
      </c>
      <c r="C1243">
        <v>8.9999999999999993E-3</v>
      </c>
    </row>
    <row r="1244" spans="1:3" x14ac:dyDescent="0.25">
      <c r="A1244">
        <v>1243</v>
      </c>
      <c r="B1244" t="s">
        <v>2339</v>
      </c>
      <c r="C1244">
        <v>8.9999999999999993E-3</v>
      </c>
    </row>
    <row r="1245" spans="1:3" x14ac:dyDescent="0.25">
      <c r="A1245">
        <v>1244</v>
      </c>
      <c r="B1245" t="s">
        <v>2340</v>
      </c>
      <c r="C1245">
        <v>8.9999999999999993E-3</v>
      </c>
    </row>
    <row r="1246" spans="1:3" x14ac:dyDescent="0.25">
      <c r="A1246">
        <v>1245</v>
      </c>
      <c r="B1246" t="s">
        <v>2341</v>
      </c>
      <c r="C1246">
        <v>8.9999999999999993E-3</v>
      </c>
    </row>
    <row r="1247" spans="1:3" x14ac:dyDescent="0.25">
      <c r="A1247">
        <v>1246</v>
      </c>
      <c r="B1247" t="s">
        <v>2342</v>
      </c>
      <c r="C1247">
        <v>8.9999999999999993E-3</v>
      </c>
    </row>
    <row r="1248" spans="1:3" x14ac:dyDescent="0.25">
      <c r="A1248">
        <v>1247</v>
      </c>
      <c r="B1248" t="s">
        <v>2343</v>
      </c>
      <c r="C1248">
        <v>8.9999999999999993E-3</v>
      </c>
    </row>
    <row r="1249" spans="1:3" x14ac:dyDescent="0.25">
      <c r="A1249">
        <v>1248</v>
      </c>
      <c r="B1249" t="s">
        <v>2344</v>
      </c>
      <c r="C1249">
        <v>8.9999999999999993E-3</v>
      </c>
    </row>
    <row r="1250" spans="1:3" x14ac:dyDescent="0.25">
      <c r="A1250">
        <v>1249</v>
      </c>
      <c r="B1250" t="s">
        <v>2345</v>
      </c>
      <c r="C1250">
        <v>8.9999999999999993E-3</v>
      </c>
    </row>
    <row r="1251" spans="1:3" x14ac:dyDescent="0.25">
      <c r="A1251">
        <v>1250</v>
      </c>
      <c r="B1251" t="s">
        <v>2346</v>
      </c>
      <c r="C1251">
        <v>8.9999999999999993E-3</v>
      </c>
    </row>
    <row r="1252" spans="1:3" x14ac:dyDescent="0.25">
      <c r="A1252">
        <v>1251</v>
      </c>
      <c r="B1252" t="s">
        <v>2347</v>
      </c>
      <c r="C1252">
        <v>8.9999999999999993E-3</v>
      </c>
    </row>
    <row r="1253" spans="1:3" x14ac:dyDescent="0.25">
      <c r="A1253">
        <v>1252</v>
      </c>
      <c r="B1253" t="s">
        <v>2348</v>
      </c>
      <c r="C1253">
        <v>8.9999999999999993E-3</v>
      </c>
    </row>
    <row r="1254" spans="1:3" x14ac:dyDescent="0.25">
      <c r="A1254">
        <v>1253</v>
      </c>
      <c r="B1254" t="s">
        <v>2349</v>
      </c>
      <c r="C1254">
        <v>8.9999999999999993E-3</v>
      </c>
    </row>
    <row r="1255" spans="1:3" x14ac:dyDescent="0.25">
      <c r="A1255">
        <v>1254</v>
      </c>
      <c r="B1255" t="s">
        <v>2350</v>
      </c>
      <c r="C1255">
        <v>8.9999999999999993E-3</v>
      </c>
    </row>
    <row r="1256" spans="1:3" x14ac:dyDescent="0.25">
      <c r="A1256">
        <v>1255</v>
      </c>
      <c r="B1256" t="s">
        <v>2351</v>
      </c>
      <c r="C1256">
        <v>8.9999999999999993E-3</v>
      </c>
    </row>
    <row r="1257" spans="1:3" x14ac:dyDescent="0.25">
      <c r="A1257">
        <v>1256</v>
      </c>
      <c r="B1257" t="s">
        <v>2352</v>
      </c>
      <c r="C1257">
        <v>8.9999999999999993E-3</v>
      </c>
    </row>
    <row r="1258" spans="1:3" x14ac:dyDescent="0.25">
      <c r="A1258">
        <v>1257</v>
      </c>
      <c r="B1258" t="s">
        <v>2353</v>
      </c>
      <c r="C1258">
        <v>8.9999999999999993E-3</v>
      </c>
    </row>
    <row r="1259" spans="1:3" x14ac:dyDescent="0.25">
      <c r="A1259">
        <v>1258</v>
      </c>
      <c r="B1259" t="s">
        <v>2354</v>
      </c>
      <c r="C1259">
        <v>8.9999999999999993E-3</v>
      </c>
    </row>
    <row r="1260" spans="1:3" x14ac:dyDescent="0.25">
      <c r="A1260">
        <v>1259</v>
      </c>
      <c r="B1260" t="s">
        <v>2355</v>
      </c>
      <c r="C1260">
        <v>8.9999999999999993E-3</v>
      </c>
    </row>
    <row r="1261" spans="1:3" x14ac:dyDescent="0.25">
      <c r="A1261">
        <v>1260</v>
      </c>
      <c r="B1261" t="s">
        <v>2356</v>
      </c>
      <c r="C1261">
        <v>8.9999999999999993E-3</v>
      </c>
    </row>
    <row r="1262" spans="1:3" x14ac:dyDescent="0.25">
      <c r="A1262">
        <v>1261</v>
      </c>
      <c r="B1262" t="s">
        <v>2357</v>
      </c>
      <c r="C1262">
        <v>8.9999999999999993E-3</v>
      </c>
    </row>
    <row r="1263" spans="1:3" x14ac:dyDescent="0.25">
      <c r="A1263">
        <v>1262</v>
      </c>
      <c r="B1263" t="s">
        <v>2358</v>
      </c>
      <c r="C1263">
        <v>8.9999999999999993E-3</v>
      </c>
    </row>
    <row r="1264" spans="1:3" x14ac:dyDescent="0.25">
      <c r="A1264">
        <v>1263</v>
      </c>
      <c r="B1264" t="s">
        <v>2359</v>
      </c>
      <c r="C1264">
        <v>8.9999999999999993E-3</v>
      </c>
    </row>
    <row r="1265" spans="1:3" x14ac:dyDescent="0.25">
      <c r="A1265">
        <v>1264</v>
      </c>
      <c r="B1265" t="s">
        <v>2360</v>
      </c>
      <c r="C1265">
        <v>8.9999999999999993E-3</v>
      </c>
    </row>
    <row r="1266" spans="1:3" x14ac:dyDescent="0.25">
      <c r="A1266">
        <v>1265</v>
      </c>
      <c r="B1266" t="s">
        <v>2361</v>
      </c>
      <c r="C1266">
        <v>8.9999999999999993E-3</v>
      </c>
    </row>
    <row r="1267" spans="1:3" x14ac:dyDescent="0.25">
      <c r="A1267">
        <v>1266</v>
      </c>
      <c r="B1267" t="s">
        <v>2362</v>
      </c>
      <c r="C1267">
        <v>8.9999999999999993E-3</v>
      </c>
    </row>
    <row r="1268" spans="1:3" x14ac:dyDescent="0.25">
      <c r="A1268">
        <v>1267</v>
      </c>
      <c r="B1268" t="s">
        <v>2363</v>
      </c>
      <c r="C1268">
        <v>8.9999999999999993E-3</v>
      </c>
    </row>
    <row r="1269" spans="1:3" x14ac:dyDescent="0.25">
      <c r="A1269">
        <v>1268</v>
      </c>
      <c r="B1269" t="s">
        <v>2364</v>
      </c>
      <c r="C1269">
        <v>8.9999999999999993E-3</v>
      </c>
    </row>
    <row r="1270" spans="1:3" x14ac:dyDescent="0.25">
      <c r="A1270">
        <v>1269</v>
      </c>
      <c r="B1270" t="s">
        <v>2365</v>
      </c>
      <c r="C1270">
        <v>8.9999999999999993E-3</v>
      </c>
    </row>
    <row r="1271" spans="1:3" x14ac:dyDescent="0.25">
      <c r="A1271">
        <v>1270</v>
      </c>
      <c r="B1271" t="s">
        <v>2366</v>
      </c>
      <c r="C1271">
        <v>8.9999999999999993E-3</v>
      </c>
    </row>
    <row r="1272" spans="1:3" x14ac:dyDescent="0.25">
      <c r="A1272">
        <v>1271</v>
      </c>
      <c r="B1272" t="s">
        <v>2367</v>
      </c>
      <c r="C1272">
        <v>8.9999999999999993E-3</v>
      </c>
    </row>
    <row r="1273" spans="1:3" x14ac:dyDescent="0.25">
      <c r="A1273">
        <v>1272</v>
      </c>
      <c r="B1273" t="s">
        <v>2368</v>
      </c>
      <c r="C1273">
        <v>8.9999999999999993E-3</v>
      </c>
    </row>
    <row r="1274" spans="1:3" x14ac:dyDescent="0.25">
      <c r="A1274">
        <v>1273</v>
      </c>
      <c r="B1274" t="s">
        <v>2369</v>
      </c>
      <c r="C1274">
        <v>8.9999999999999993E-3</v>
      </c>
    </row>
    <row r="1275" spans="1:3" x14ac:dyDescent="0.25">
      <c r="A1275">
        <v>1274</v>
      </c>
      <c r="B1275" t="s">
        <v>2370</v>
      </c>
      <c r="C1275">
        <v>8.9999999999999993E-3</v>
      </c>
    </row>
    <row r="1276" spans="1:3" x14ac:dyDescent="0.25">
      <c r="A1276">
        <v>1275</v>
      </c>
      <c r="B1276" t="s">
        <v>2371</v>
      </c>
      <c r="C1276">
        <v>8.9999999999999993E-3</v>
      </c>
    </row>
    <row r="1277" spans="1:3" x14ac:dyDescent="0.25">
      <c r="A1277">
        <v>1276</v>
      </c>
      <c r="B1277" t="s">
        <v>2372</v>
      </c>
      <c r="C1277">
        <v>8.9999999999999993E-3</v>
      </c>
    </row>
    <row r="1278" spans="1:3" x14ac:dyDescent="0.25">
      <c r="A1278">
        <v>1277</v>
      </c>
      <c r="B1278" t="s">
        <v>2373</v>
      </c>
      <c r="C1278">
        <v>8.9999999999999993E-3</v>
      </c>
    </row>
    <row r="1279" spans="1:3" x14ac:dyDescent="0.25">
      <c r="A1279">
        <v>1278</v>
      </c>
      <c r="B1279" t="s">
        <v>2374</v>
      </c>
      <c r="C1279">
        <v>8.9999999999999993E-3</v>
      </c>
    </row>
    <row r="1280" spans="1:3" x14ac:dyDescent="0.25">
      <c r="A1280">
        <v>1279</v>
      </c>
      <c r="B1280" t="s">
        <v>2375</v>
      </c>
      <c r="C1280">
        <v>8.9999999999999993E-3</v>
      </c>
    </row>
    <row r="1281" spans="1:3" x14ac:dyDescent="0.25">
      <c r="A1281">
        <v>1280</v>
      </c>
      <c r="B1281" t="s">
        <v>2376</v>
      </c>
      <c r="C1281">
        <v>8.9999999999999993E-3</v>
      </c>
    </row>
    <row r="1282" spans="1:3" x14ac:dyDescent="0.25">
      <c r="A1282">
        <v>1281</v>
      </c>
      <c r="B1282" t="s">
        <v>2377</v>
      </c>
      <c r="C1282">
        <v>8.9999999999999993E-3</v>
      </c>
    </row>
    <row r="1283" spans="1:3" x14ac:dyDescent="0.25">
      <c r="A1283">
        <v>1282</v>
      </c>
      <c r="B1283" t="s">
        <v>2378</v>
      </c>
      <c r="C1283">
        <v>8.9999999999999993E-3</v>
      </c>
    </row>
    <row r="1284" spans="1:3" x14ac:dyDescent="0.25">
      <c r="A1284">
        <v>1283</v>
      </c>
      <c r="B1284" t="s">
        <v>2379</v>
      </c>
      <c r="C1284">
        <v>8.0000000000000002E-3</v>
      </c>
    </row>
    <row r="1285" spans="1:3" x14ac:dyDescent="0.25">
      <c r="A1285">
        <v>1284</v>
      </c>
      <c r="B1285" t="s">
        <v>2380</v>
      </c>
      <c r="C1285">
        <v>8.0000000000000002E-3</v>
      </c>
    </row>
    <row r="1286" spans="1:3" x14ac:dyDescent="0.25">
      <c r="A1286">
        <v>1285</v>
      </c>
      <c r="B1286" t="s">
        <v>2381</v>
      </c>
      <c r="C1286">
        <v>8.0000000000000002E-3</v>
      </c>
    </row>
    <row r="1287" spans="1:3" x14ac:dyDescent="0.25">
      <c r="A1287">
        <v>1286</v>
      </c>
      <c r="B1287" t="s">
        <v>2382</v>
      </c>
      <c r="C1287">
        <v>8.0000000000000002E-3</v>
      </c>
    </row>
    <row r="1288" spans="1:3" x14ac:dyDescent="0.25">
      <c r="A1288">
        <v>1287</v>
      </c>
      <c r="B1288" t="s">
        <v>2383</v>
      </c>
      <c r="C1288">
        <v>8.0000000000000002E-3</v>
      </c>
    </row>
    <row r="1289" spans="1:3" x14ac:dyDescent="0.25">
      <c r="A1289">
        <v>1288</v>
      </c>
      <c r="B1289" t="s">
        <v>2384</v>
      </c>
      <c r="C1289">
        <v>8.0000000000000002E-3</v>
      </c>
    </row>
    <row r="1290" spans="1:3" x14ac:dyDescent="0.25">
      <c r="A1290">
        <v>1289</v>
      </c>
      <c r="B1290" t="s">
        <v>2385</v>
      </c>
      <c r="C1290">
        <v>8.0000000000000002E-3</v>
      </c>
    </row>
    <row r="1291" spans="1:3" x14ac:dyDescent="0.25">
      <c r="A1291">
        <v>1290</v>
      </c>
      <c r="B1291" t="s">
        <v>2386</v>
      </c>
      <c r="C1291">
        <v>8.0000000000000002E-3</v>
      </c>
    </row>
    <row r="1292" spans="1:3" x14ac:dyDescent="0.25">
      <c r="A1292">
        <v>1291</v>
      </c>
      <c r="B1292" t="s">
        <v>2387</v>
      </c>
      <c r="C1292">
        <v>8.0000000000000002E-3</v>
      </c>
    </row>
    <row r="1293" spans="1:3" x14ac:dyDescent="0.25">
      <c r="A1293">
        <v>1292</v>
      </c>
      <c r="B1293" t="s">
        <v>2388</v>
      </c>
      <c r="C1293">
        <v>8.0000000000000002E-3</v>
      </c>
    </row>
    <row r="1294" spans="1:3" x14ac:dyDescent="0.25">
      <c r="A1294">
        <v>1293</v>
      </c>
      <c r="B1294" t="s">
        <v>2389</v>
      </c>
      <c r="C1294">
        <v>8.0000000000000002E-3</v>
      </c>
    </row>
    <row r="1295" spans="1:3" x14ac:dyDescent="0.25">
      <c r="A1295">
        <v>1294</v>
      </c>
      <c r="B1295" t="s">
        <v>2390</v>
      </c>
      <c r="C1295">
        <v>8.0000000000000002E-3</v>
      </c>
    </row>
    <row r="1296" spans="1:3" x14ac:dyDescent="0.25">
      <c r="A1296">
        <v>1295</v>
      </c>
      <c r="B1296" t="s">
        <v>2391</v>
      </c>
      <c r="C1296">
        <v>8.0000000000000002E-3</v>
      </c>
    </row>
    <row r="1297" spans="1:3" x14ac:dyDescent="0.25">
      <c r="A1297">
        <v>1296</v>
      </c>
      <c r="B1297" t="s">
        <v>2392</v>
      </c>
      <c r="C1297">
        <v>8.0000000000000002E-3</v>
      </c>
    </row>
    <row r="1298" spans="1:3" x14ac:dyDescent="0.25">
      <c r="A1298">
        <v>1297</v>
      </c>
      <c r="B1298" t="s">
        <v>2393</v>
      </c>
      <c r="C1298">
        <v>8.0000000000000002E-3</v>
      </c>
    </row>
    <row r="1299" spans="1:3" x14ac:dyDescent="0.25">
      <c r="A1299">
        <v>1298</v>
      </c>
      <c r="B1299" t="s">
        <v>2394</v>
      </c>
      <c r="C1299">
        <v>8.0000000000000002E-3</v>
      </c>
    </row>
    <row r="1300" spans="1:3" x14ac:dyDescent="0.25">
      <c r="A1300">
        <v>1299</v>
      </c>
      <c r="B1300" t="s">
        <v>2395</v>
      </c>
      <c r="C1300">
        <v>8.0000000000000002E-3</v>
      </c>
    </row>
    <row r="1301" spans="1:3" x14ac:dyDescent="0.25">
      <c r="A1301">
        <v>1300</v>
      </c>
      <c r="B1301" t="s">
        <v>2396</v>
      </c>
      <c r="C1301">
        <v>8.0000000000000002E-3</v>
      </c>
    </row>
    <row r="1302" spans="1:3" x14ac:dyDescent="0.25">
      <c r="A1302">
        <v>1301</v>
      </c>
      <c r="B1302" t="s">
        <v>2397</v>
      </c>
      <c r="C1302">
        <v>8.0000000000000002E-3</v>
      </c>
    </row>
    <row r="1303" spans="1:3" x14ac:dyDescent="0.25">
      <c r="A1303">
        <v>1302</v>
      </c>
      <c r="B1303" t="s">
        <v>2398</v>
      </c>
      <c r="C1303">
        <v>8.0000000000000002E-3</v>
      </c>
    </row>
    <row r="1304" spans="1:3" x14ac:dyDescent="0.25">
      <c r="A1304">
        <v>1303</v>
      </c>
      <c r="B1304" t="s">
        <v>2399</v>
      </c>
      <c r="C1304">
        <v>8.0000000000000002E-3</v>
      </c>
    </row>
    <row r="1305" spans="1:3" x14ac:dyDescent="0.25">
      <c r="A1305">
        <v>1304</v>
      </c>
      <c r="B1305" t="s">
        <v>2400</v>
      </c>
      <c r="C1305">
        <v>8.0000000000000002E-3</v>
      </c>
    </row>
    <row r="1306" spans="1:3" x14ac:dyDescent="0.25">
      <c r="A1306">
        <v>1305</v>
      </c>
      <c r="B1306" t="s">
        <v>2401</v>
      </c>
      <c r="C1306">
        <v>8.0000000000000002E-3</v>
      </c>
    </row>
    <row r="1307" spans="1:3" x14ac:dyDescent="0.25">
      <c r="A1307">
        <v>1306</v>
      </c>
      <c r="B1307" t="s">
        <v>2402</v>
      </c>
      <c r="C1307">
        <v>8.0000000000000002E-3</v>
      </c>
    </row>
    <row r="1308" spans="1:3" x14ac:dyDescent="0.25">
      <c r="A1308">
        <v>1307</v>
      </c>
      <c r="B1308" t="s">
        <v>2403</v>
      </c>
      <c r="C1308">
        <v>8.0000000000000002E-3</v>
      </c>
    </row>
    <row r="1309" spans="1:3" x14ac:dyDescent="0.25">
      <c r="A1309">
        <v>1308</v>
      </c>
      <c r="B1309" t="s">
        <v>2404</v>
      </c>
      <c r="C1309">
        <v>8.0000000000000002E-3</v>
      </c>
    </row>
    <row r="1310" spans="1:3" x14ac:dyDescent="0.25">
      <c r="A1310">
        <v>1309</v>
      </c>
      <c r="B1310" t="s">
        <v>2405</v>
      </c>
      <c r="C1310">
        <v>8.0000000000000002E-3</v>
      </c>
    </row>
    <row r="1311" spans="1:3" x14ac:dyDescent="0.25">
      <c r="A1311">
        <v>1310</v>
      </c>
      <c r="B1311" t="s">
        <v>2406</v>
      </c>
      <c r="C1311">
        <v>8.0000000000000002E-3</v>
      </c>
    </row>
    <row r="1312" spans="1:3" x14ac:dyDescent="0.25">
      <c r="A1312">
        <v>1311</v>
      </c>
      <c r="B1312" t="s">
        <v>2407</v>
      </c>
      <c r="C1312">
        <v>8.0000000000000002E-3</v>
      </c>
    </row>
    <row r="1313" spans="1:3" x14ac:dyDescent="0.25">
      <c r="A1313">
        <v>1312</v>
      </c>
      <c r="B1313" t="s">
        <v>2408</v>
      </c>
      <c r="C1313">
        <v>8.0000000000000002E-3</v>
      </c>
    </row>
    <row r="1314" spans="1:3" x14ac:dyDescent="0.25">
      <c r="A1314">
        <v>1313</v>
      </c>
      <c r="B1314" t="s">
        <v>2409</v>
      </c>
      <c r="C1314">
        <v>8.0000000000000002E-3</v>
      </c>
    </row>
    <row r="1315" spans="1:3" x14ac:dyDescent="0.25">
      <c r="A1315">
        <v>1314</v>
      </c>
      <c r="B1315" t="s">
        <v>2410</v>
      </c>
      <c r="C1315">
        <v>8.0000000000000002E-3</v>
      </c>
    </row>
    <row r="1316" spans="1:3" x14ac:dyDescent="0.25">
      <c r="A1316">
        <v>1315</v>
      </c>
      <c r="B1316" t="s">
        <v>2411</v>
      </c>
      <c r="C1316">
        <v>8.0000000000000002E-3</v>
      </c>
    </row>
    <row r="1317" spans="1:3" x14ac:dyDescent="0.25">
      <c r="A1317">
        <v>1316</v>
      </c>
      <c r="B1317" t="s">
        <v>2412</v>
      </c>
      <c r="C1317">
        <v>8.0000000000000002E-3</v>
      </c>
    </row>
    <row r="1318" spans="1:3" x14ac:dyDescent="0.25">
      <c r="A1318">
        <v>1317</v>
      </c>
      <c r="B1318" t="s">
        <v>2413</v>
      </c>
      <c r="C1318">
        <v>8.0000000000000002E-3</v>
      </c>
    </row>
    <row r="1319" spans="1:3" x14ac:dyDescent="0.25">
      <c r="A1319">
        <v>1318</v>
      </c>
      <c r="B1319" t="s">
        <v>2414</v>
      </c>
      <c r="C1319">
        <v>8.0000000000000002E-3</v>
      </c>
    </row>
    <row r="1320" spans="1:3" x14ac:dyDescent="0.25">
      <c r="A1320">
        <v>1319</v>
      </c>
      <c r="B1320" t="s">
        <v>2415</v>
      </c>
      <c r="C1320">
        <v>8.0000000000000002E-3</v>
      </c>
    </row>
    <row r="1321" spans="1:3" x14ac:dyDescent="0.25">
      <c r="A1321">
        <v>1320</v>
      </c>
      <c r="B1321" t="s">
        <v>2416</v>
      </c>
      <c r="C1321">
        <v>8.0000000000000002E-3</v>
      </c>
    </row>
    <row r="1322" spans="1:3" x14ac:dyDescent="0.25">
      <c r="A1322">
        <v>1321</v>
      </c>
      <c r="B1322" t="s">
        <v>2417</v>
      </c>
      <c r="C1322">
        <v>8.0000000000000002E-3</v>
      </c>
    </row>
    <row r="1323" spans="1:3" x14ac:dyDescent="0.25">
      <c r="A1323">
        <v>1322</v>
      </c>
      <c r="B1323" t="s">
        <v>2418</v>
      </c>
      <c r="C1323">
        <v>8.0000000000000002E-3</v>
      </c>
    </row>
    <row r="1324" spans="1:3" x14ac:dyDescent="0.25">
      <c r="A1324">
        <v>1323</v>
      </c>
      <c r="B1324" t="s">
        <v>2419</v>
      </c>
      <c r="C1324">
        <v>8.0000000000000002E-3</v>
      </c>
    </row>
    <row r="1325" spans="1:3" x14ac:dyDescent="0.25">
      <c r="A1325">
        <v>1324</v>
      </c>
      <c r="B1325" t="s">
        <v>2420</v>
      </c>
      <c r="C1325">
        <v>8.0000000000000002E-3</v>
      </c>
    </row>
    <row r="1326" spans="1:3" x14ac:dyDescent="0.25">
      <c r="A1326">
        <v>1325</v>
      </c>
      <c r="B1326" t="s">
        <v>2421</v>
      </c>
      <c r="C1326">
        <v>8.0000000000000002E-3</v>
      </c>
    </row>
    <row r="1327" spans="1:3" x14ac:dyDescent="0.25">
      <c r="A1327">
        <v>1326</v>
      </c>
      <c r="B1327" t="s">
        <v>2422</v>
      </c>
      <c r="C1327">
        <v>8.0000000000000002E-3</v>
      </c>
    </row>
    <row r="1328" spans="1:3" x14ac:dyDescent="0.25">
      <c r="A1328">
        <v>1327</v>
      </c>
      <c r="B1328" t="s">
        <v>2423</v>
      </c>
      <c r="C1328">
        <v>8.0000000000000002E-3</v>
      </c>
    </row>
    <row r="1329" spans="1:3" x14ac:dyDescent="0.25">
      <c r="A1329">
        <v>1328</v>
      </c>
      <c r="B1329" t="s">
        <v>2424</v>
      </c>
      <c r="C1329">
        <v>8.0000000000000002E-3</v>
      </c>
    </row>
    <row r="1330" spans="1:3" x14ac:dyDescent="0.25">
      <c r="A1330">
        <v>1329</v>
      </c>
      <c r="B1330" t="s">
        <v>2425</v>
      </c>
      <c r="C1330">
        <v>8.0000000000000002E-3</v>
      </c>
    </row>
    <row r="1331" spans="1:3" x14ac:dyDescent="0.25">
      <c r="A1331">
        <v>1330</v>
      </c>
      <c r="B1331" t="s">
        <v>2426</v>
      </c>
      <c r="C1331">
        <v>8.0000000000000002E-3</v>
      </c>
    </row>
    <row r="1332" spans="1:3" x14ac:dyDescent="0.25">
      <c r="A1332">
        <v>1331</v>
      </c>
      <c r="B1332" t="s">
        <v>2427</v>
      </c>
      <c r="C1332">
        <v>8.0000000000000002E-3</v>
      </c>
    </row>
    <row r="1333" spans="1:3" x14ac:dyDescent="0.25">
      <c r="A1333">
        <v>1332</v>
      </c>
      <c r="B1333" t="s">
        <v>2428</v>
      </c>
      <c r="C1333">
        <v>8.0000000000000002E-3</v>
      </c>
    </row>
    <row r="1334" spans="1:3" x14ac:dyDescent="0.25">
      <c r="A1334">
        <v>1333</v>
      </c>
      <c r="B1334" t="s">
        <v>2429</v>
      </c>
      <c r="C1334">
        <v>8.0000000000000002E-3</v>
      </c>
    </row>
    <row r="1335" spans="1:3" x14ac:dyDescent="0.25">
      <c r="A1335">
        <v>1334</v>
      </c>
      <c r="B1335" t="s">
        <v>2430</v>
      </c>
      <c r="C1335">
        <v>8.0000000000000002E-3</v>
      </c>
    </row>
    <row r="1336" spans="1:3" x14ac:dyDescent="0.25">
      <c r="A1336">
        <v>1335</v>
      </c>
      <c r="B1336" t="s">
        <v>2431</v>
      </c>
      <c r="C1336">
        <v>8.0000000000000002E-3</v>
      </c>
    </row>
    <row r="1337" spans="1:3" x14ac:dyDescent="0.25">
      <c r="A1337">
        <v>1336</v>
      </c>
      <c r="B1337" t="s">
        <v>2432</v>
      </c>
      <c r="C1337">
        <v>8.0000000000000002E-3</v>
      </c>
    </row>
    <row r="1338" spans="1:3" x14ac:dyDescent="0.25">
      <c r="A1338">
        <v>1337</v>
      </c>
      <c r="B1338" t="s">
        <v>2433</v>
      </c>
      <c r="C1338">
        <v>8.0000000000000002E-3</v>
      </c>
    </row>
    <row r="1339" spans="1:3" x14ac:dyDescent="0.25">
      <c r="A1339">
        <v>1338</v>
      </c>
      <c r="B1339" t="s">
        <v>2434</v>
      </c>
      <c r="C1339">
        <v>8.0000000000000002E-3</v>
      </c>
    </row>
    <row r="1340" spans="1:3" x14ac:dyDescent="0.25">
      <c r="A1340">
        <v>1339</v>
      </c>
      <c r="B1340" t="s">
        <v>2435</v>
      </c>
      <c r="C1340">
        <v>8.0000000000000002E-3</v>
      </c>
    </row>
    <row r="1341" spans="1:3" x14ac:dyDescent="0.25">
      <c r="A1341">
        <v>1340</v>
      </c>
      <c r="B1341" t="s">
        <v>2436</v>
      </c>
      <c r="C1341">
        <v>8.0000000000000002E-3</v>
      </c>
    </row>
    <row r="1342" spans="1:3" x14ac:dyDescent="0.25">
      <c r="A1342">
        <v>1341</v>
      </c>
      <c r="B1342" t="s">
        <v>2437</v>
      </c>
      <c r="C1342">
        <v>8.0000000000000002E-3</v>
      </c>
    </row>
    <row r="1343" spans="1:3" x14ac:dyDescent="0.25">
      <c r="A1343">
        <v>1342</v>
      </c>
      <c r="B1343" t="s">
        <v>2438</v>
      </c>
      <c r="C1343">
        <v>8.0000000000000002E-3</v>
      </c>
    </row>
    <row r="1344" spans="1:3" x14ac:dyDescent="0.25">
      <c r="A1344">
        <v>1343</v>
      </c>
      <c r="B1344" t="s">
        <v>2439</v>
      </c>
      <c r="C1344">
        <v>8.0000000000000002E-3</v>
      </c>
    </row>
    <row r="1345" spans="1:3" x14ac:dyDescent="0.25">
      <c r="A1345">
        <v>1344</v>
      </c>
      <c r="B1345" t="s">
        <v>2440</v>
      </c>
      <c r="C1345">
        <v>8.0000000000000002E-3</v>
      </c>
    </row>
    <row r="1346" spans="1:3" x14ac:dyDescent="0.25">
      <c r="A1346">
        <v>1345</v>
      </c>
      <c r="B1346" t="s">
        <v>2441</v>
      </c>
      <c r="C1346">
        <v>8.0000000000000002E-3</v>
      </c>
    </row>
    <row r="1347" spans="1:3" x14ac:dyDescent="0.25">
      <c r="A1347">
        <v>1346</v>
      </c>
      <c r="B1347" t="s">
        <v>2442</v>
      </c>
      <c r="C1347">
        <v>8.0000000000000002E-3</v>
      </c>
    </row>
    <row r="1348" spans="1:3" x14ac:dyDescent="0.25">
      <c r="A1348">
        <v>1347</v>
      </c>
      <c r="B1348" t="s">
        <v>2443</v>
      </c>
      <c r="C1348">
        <v>8.0000000000000002E-3</v>
      </c>
    </row>
    <row r="1349" spans="1:3" x14ac:dyDescent="0.25">
      <c r="A1349">
        <v>1348</v>
      </c>
      <c r="B1349" t="s">
        <v>2444</v>
      </c>
      <c r="C1349">
        <v>8.0000000000000002E-3</v>
      </c>
    </row>
    <row r="1350" spans="1:3" x14ac:dyDescent="0.25">
      <c r="A1350">
        <v>1349</v>
      </c>
      <c r="B1350" t="s">
        <v>2445</v>
      </c>
      <c r="C1350">
        <v>8.0000000000000002E-3</v>
      </c>
    </row>
    <row r="1351" spans="1:3" x14ac:dyDescent="0.25">
      <c r="A1351">
        <v>1350</v>
      </c>
      <c r="B1351" t="s">
        <v>2446</v>
      </c>
      <c r="C1351">
        <v>8.0000000000000002E-3</v>
      </c>
    </row>
    <row r="1352" spans="1:3" x14ac:dyDescent="0.25">
      <c r="A1352">
        <v>1351</v>
      </c>
      <c r="B1352" t="s">
        <v>2447</v>
      </c>
      <c r="C1352">
        <v>8.0000000000000002E-3</v>
      </c>
    </row>
    <row r="1353" spans="1:3" x14ac:dyDescent="0.25">
      <c r="A1353">
        <v>1352</v>
      </c>
      <c r="B1353" t="s">
        <v>2448</v>
      </c>
      <c r="C1353">
        <v>8.0000000000000002E-3</v>
      </c>
    </row>
    <row r="1354" spans="1:3" x14ac:dyDescent="0.25">
      <c r="A1354">
        <v>1353</v>
      </c>
      <c r="B1354" t="s">
        <v>2449</v>
      </c>
      <c r="C1354">
        <v>8.0000000000000002E-3</v>
      </c>
    </row>
    <row r="1355" spans="1:3" x14ac:dyDescent="0.25">
      <c r="A1355">
        <v>1354</v>
      </c>
      <c r="B1355" t="s">
        <v>2450</v>
      </c>
      <c r="C1355">
        <v>8.0000000000000002E-3</v>
      </c>
    </row>
    <row r="1356" spans="1:3" x14ac:dyDescent="0.25">
      <c r="A1356">
        <v>1355</v>
      </c>
      <c r="B1356" t="s">
        <v>2451</v>
      </c>
      <c r="C1356">
        <v>8.0000000000000002E-3</v>
      </c>
    </row>
    <row r="1357" spans="1:3" x14ac:dyDescent="0.25">
      <c r="A1357">
        <v>1356</v>
      </c>
      <c r="B1357" t="s">
        <v>2452</v>
      </c>
      <c r="C1357">
        <v>8.0000000000000002E-3</v>
      </c>
    </row>
    <row r="1358" spans="1:3" x14ac:dyDescent="0.25">
      <c r="A1358">
        <v>1357</v>
      </c>
      <c r="B1358" t="s">
        <v>2453</v>
      </c>
      <c r="C1358">
        <v>8.0000000000000002E-3</v>
      </c>
    </row>
    <row r="1359" spans="1:3" x14ac:dyDescent="0.25">
      <c r="A1359">
        <v>1358</v>
      </c>
      <c r="B1359" t="s">
        <v>2454</v>
      </c>
      <c r="C1359">
        <v>7.0000000000000001E-3</v>
      </c>
    </row>
    <row r="1360" spans="1:3" x14ac:dyDescent="0.25">
      <c r="A1360">
        <v>1359</v>
      </c>
      <c r="B1360" t="s">
        <v>2455</v>
      </c>
      <c r="C1360">
        <v>7.0000000000000001E-3</v>
      </c>
    </row>
    <row r="1361" spans="1:3" x14ac:dyDescent="0.25">
      <c r="A1361">
        <v>1360</v>
      </c>
      <c r="B1361" t="s">
        <v>2456</v>
      </c>
      <c r="C1361">
        <v>7.0000000000000001E-3</v>
      </c>
    </row>
    <row r="1362" spans="1:3" x14ac:dyDescent="0.25">
      <c r="A1362">
        <v>1361</v>
      </c>
      <c r="B1362" t="s">
        <v>2457</v>
      </c>
      <c r="C1362">
        <v>7.0000000000000001E-3</v>
      </c>
    </row>
    <row r="1363" spans="1:3" x14ac:dyDescent="0.25">
      <c r="A1363">
        <v>1362</v>
      </c>
      <c r="B1363" t="s">
        <v>2458</v>
      </c>
      <c r="C1363">
        <v>7.0000000000000001E-3</v>
      </c>
    </row>
    <row r="1364" spans="1:3" x14ac:dyDescent="0.25">
      <c r="A1364">
        <v>1363</v>
      </c>
      <c r="B1364" t="s">
        <v>2459</v>
      </c>
      <c r="C1364">
        <v>7.0000000000000001E-3</v>
      </c>
    </row>
    <row r="1365" spans="1:3" x14ac:dyDescent="0.25">
      <c r="A1365">
        <v>1364</v>
      </c>
      <c r="B1365" t="s">
        <v>2460</v>
      </c>
      <c r="C1365">
        <v>7.0000000000000001E-3</v>
      </c>
    </row>
    <row r="1366" spans="1:3" x14ac:dyDescent="0.25">
      <c r="A1366">
        <v>1365</v>
      </c>
      <c r="B1366" t="s">
        <v>2461</v>
      </c>
      <c r="C1366">
        <v>7.0000000000000001E-3</v>
      </c>
    </row>
    <row r="1367" spans="1:3" x14ac:dyDescent="0.25">
      <c r="A1367">
        <v>1366</v>
      </c>
      <c r="B1367" t="s">
        <v>2462</v>
      </c>
      <c r="C1367">
        <v>7.0000000000000001E-3</v>
      </c>
    </row>
    <row r="1368" spans="1:3" x14ac:dyDescent="0.25">
      <c r="A1368">
        <v>1367</v>
      </c>
      <c r="B1368" t="s">
        <v>2463</v>
      </c>
      <c r="C1368">
        <v>7.0000000000000001E-3</v>
      </c>
    </row>
    <row r="1369" spans="1:3" x14ac:dyDescent="0.25">
      <c r="A1369">
        <v>1368</v>
      </c>
      <c r="B1369" t="s">
        <v>2464</v>
      </c>
      <c r="C1369">
        <v>7.0000000000000001E-3</v>
      </c>
    </row>
    <row r="1370" spans="1:3" x14ac:dyDescent="0.25">
      <c r="A1370">
        <v>1369</v>
      </c>
      <c r="B1370" t="s">
        <v>2465</v>
      </c>
      <c r="C1370">
        <v>7.0000000000000001E-3</v>
      </c>
    </row>
    <row r="1371" spans="1:3" x14ac:dyDescent="0.25">
      <c r="A1371">
        <v>1370</v>
      </c>
      <c r="B1371" t="s">
        <v>2466</v>
      </c>
      <c r="C1371">
        <v>7.0000000000000001E-3</v>
      </c>
    </row>
    <row r="1372" spans="1:3" x14ac:dyDescent="0.25">
      <c r="A1372">
        <v>1371</v>
      </c>
      <c r="B1372" t="s">
        <v>2467</v>
      </c>
      <c r="C1372">
        <v>7.0000000000000001E-3</v>
      </c>
    </row>
    <row r="1373" spans="1:3" x14ac:dyDescent="0.25">
      <c r="A1373">
        <v>1372</v>
      </c>
      <c r="B1373" t="s">
        <v>2468</v>
      </c>
      <c r="C1373">
        <v>7.0000000000000001E-3</v>
      </c>
    </row>
    <row r="1374" spans="1:3" x14ac:dyDescent="0.25">
      <c r="A1374">
        <v>1373</v>
      </c>
      <c r="B1374" t="s">
        <v>2469</v>
      </c>
      <c r="C1374">
        <v>7.0000000000000001E-3</v>
      </c>
    </row>
    <row r="1375" spans="1:3" x14ac:dyDescent="0.25">
      <c r="A1375">
        <v>1374</v>
      </c>
      <c r="B1375" t="s">
        <v>2470</v>
      </c>
      <c r="C1375">
        <v>7.0000000000000001E-3</v>
      </c>
    </row>
    <row r="1376" spans="1:3" x14ac:dyDescent="0.25">
      <c r="A1376">
        <v>1375</v>
      </c>
      <c r="B1376" t="s">
        <v>2471</v>
      </c>
      <c r="C1376">
        <v>7.0000000000000001E-3</v>
      </c>
    </row>
    <row r="1377" spans="1:3" x14ac:dyDescent="0.25">
      <c r="A1377">
        <v>1376</v>
      </c>
      <c r="B1377" t="s">
        <v>2472</v>
      </c>
      <c r="C1377">
        <v>7.0000000000000001E-3</v>
      </c>
    </row>
    <row r="1378" spans="1:3" x14ac:dyDescent="0.25">
      <c r="A1378">
        <v>1377</v>
      </c>
      <c r="B1378" t="s">
        <v>2473</v>
      </c>
      <c r="C1378">
        <v>7.0000000000000001E-3</v>
      </c>
    </row>
    <row r="1379" spans="1:3" x14ac:dyDescent="0.25">
      <c r="A1379">
        <v>1378</v>
      </c>
      <c r="B1379" t="s">
        <v>2474</v>
      </c>
      <c r="C1379">
        <v>7.0000000000000001E-3</v>
      </c>
    </row>
    <row r="1380" spans="1:3" x14ac:dyDescent="0.25">
      <c r="A1380">
        <v>1379</v>
      </c>
      <c r="B1380" t="s">
        <v>2475</v>
      </c>
      <c r="C1380">
        <v>7.0000000000000001E-3</v>
      </c>
    </row>
    <row r="1381" spans="1:3" x14ac:dyDescent="0.25">
      <c r="A1381">
        <v>1380</v>
      </c>
      <c r="B1381" t="s">
        <v>2476</v>
      </c>
      <c r="C1381">
        <v>7.0000000000000001E-3</v>
      </c>
    </row>
    <row r="1382" spans="1:3" x14ac:dyDescent="0.25">
      <c r="A1382">
        <v>1381</v>
      </c>
      <c r="B1382" t="s">
        <v>2477</v>
      </c>
      <c r="C1382">
        <v>7.0000000000000001E-3</v>
      </c>
    </row>
    <row r="1383" spans="1:3" x14ac:dyDescent="0.25">
      <c r="A1383">
        <v>1382</v>
      </c>
      <c r="B1383" t="s">
        <v>2478</v>
      </c>
      <c r="C1383">
        <v>7.0000000000000001E-3</v>
      </c>
    </row>
    <row r="1384" spans="1:3" x14ac:dyDescent="0.25">
      <c r="A1384">
        <v>1383</v>
      </c>
      <c r="B1384" t="s">
        <v>2479</v>
      </c>
      <c r="C1384">
        <v>7.0000000000000001E-3</v>
      </c>
    </row>
    <row r="1385" spans="1:3" x14ac:dyDescent="0.25">
      <c r="A1385">
        <v>1384</v>
      </c>
      <c r="B1385" t="s">
        <v>2480</v>
      </c>
      <c r="C1385">
        <v>7.0000000000000001E-3</v>
      </c>
    </row>
    <row r="1386" spans="1:3" x14ac:dyDescent="0.25">
      <c r="A1386">
        <v>1385</v>
      </c>
      <c r="B1386" t="s">
        <v>2481</v>
      </c>
      <c r="C1386">
        <v>7.0000000000000001E-3</v>
      </c>
    </row>
    <row r="1387" spans="1:3" x14ac:dyDescent="0.25">
      <c r="A1387">
        <v>1386</v>
      </c>
      <c r="B1387" t="s">
        <v>2482</v>
      </c>
      <c r="C1387">
        <v>7.0000000000000001E-3</v>
      </c>
    </row>
    <row r="1388" spans="1:3" x14ac:dyDescent="0.25">
      <c r="A1388">
        <v>1387</v>
      </c>
      <c r="B1388" t="s">
        <v>2483</v>
      </c>
      <c r="C1388">
        <v>7.0000000000000001E-3</v>
      </c>
    </row>
    <row r="1389" spans="1:3" x14ac:dyDescent="0.25">
      <c r="A1389">
        <v>1388</v>
      </c>
      <c r="B1389" t="s">
        <v>2484</v>
      </c>
      <c r="C1389">
        <v>7.0000000000000001E-3</v>
      </c>
    </row>
    <row r="1390" spans="1:3" x14ac:dyDescent="0.25">
      <c r="A1390">
        <v>1389</v>
      </c>
      <c r="B1390" t="s">
        <v>2485</v>
      </c>
      <c r="C1390">
        <v>7.0000000000000001E-3</v>
      </c>
    </row>
    <row r="1391" spans="1:3" x14ac:dyDescent="0.25">
      <c r="A1391">
        <v>1390</v>
      </c>
      <c r="B1391" t="s">
        <v>2486</v>
      </c>
      <c r="C1391">
        <v>7.0000000000000001E-3</v>
      </c>
    </row>
    <row r="1392" spans="1:3" x14ac:dyDescent="0.25">
      <c r="A1392">
        <v>1391</v>
      </c>
      <c r="B1392" t="s">
        <v>2487</v>
      </c>
      <c r="C1392">
        <v>7.0000000000000001E-3</v>
      </c>
    </row>
    <row r="1393" spans="1:3" x14ac:dyDescent="0.25">
      <c r="A1393">
        <v>1392</v>
      </c>
      <c r="B1393" t="s">
        <v>2488</v>
      </c>
      <c r="C1393">
        <v>7.0000000000000001E-3</v>
      </c>
    </row>
    <row r="1394" spans="1:3" x14ac:dyDescent="0.25">
      <c r="A1394">
        <v>1393</v>
      </c>
      <c r="B1394" t="s">
        <v>2489</v>
      </c>
      <c r="C1394">
        <v>7.0000000000000001E-3</v>
      </c>
    </row>
    <row r="1395" spans="1:3" x14ac:dyDescent="0.25">
      <c r="A1395">
        <v>1394</v>
      </c>
      <c r="B1395" t="s">
        <v>2490</v>
      </c>
      <c r="C1395">
        <v>7.0000000000000001E-3</v>
      </c>
    </row>
    <row r="1396" spans="1:3" x14ac:dyDescent="0.25">
      <c r="A1396">
        <v>1395</v>
      </c>
      <c r="B1396" t="s">
        <v>2491</v>
      </c>
      <c r="C1396">
        <v>7.0000000000000001E-3</v>
      </c>
    </row>
    <row r="1397" spans="1:3" x14ac:dyDescent="0.25">
      <c r="A1397">
        <v>1396</v>
      </c>
      <c r="B1397" t="s">
        <v>2492</v>
      </c>
      <c r="C1397">
        <v>7.0000000000000001E-3</v>
      </c>
    </row>
    <row r="1398" spans="1:3" x14ac:dyDescent="0.25">
      <c r="A1398">
        <v>1397</v>
      </c>
      <c r="B1398" t="s">
        <v>2493</v>
      </c>
      <c r="C1398">
        <v>7.0000000000000001E-3</v>
      </c>
    </row>
    <row r="1399" spans="1:3" x14ac:dyDescent="0.25">
      <c r="A1399">
        <v>1398</v>
      </c>
      <c r="B1399" t="s">
        <v>2494</v>
      </c>
      <c r="C1399">
        <v>7.0000000000000001E-3</v>
      </c>
    </row>
    <row r="1400" spans="1:3" x14ac:dyDescent="0.25">
      <c r="A1400">
        <v>1399</v>
      </c>
      <c r="B1400" t="s">
        <v>2495</v>
      </c>
      <c r="C1400">
        <v>7.0000000000000001E-3</v>
      </c>
    </row>
    <row r="1401" spans="1:3" x14ac:dyDescent="0.25">
      <c r="A1401">
        <v>1400</v>
      </c>
      <c r="B1401" t="s">
        <v>2496</v>
      </c>
      <c r="C1401">
        <v>7.0000000000000001E-3</v>
      </c>
    </row>
    <row r="1402" spans="1:3" x14ac:dyDescent="0.25">
      <c r="A1402">
        <v>1401</v>
      </c>
      <c r="B1402" t="s">
        <v>2497</v>
      </c>
      <c r="C1402">
        <v>7.0000000000000001E-3</v>
      </c>
    </row>
    <row r="1403" spans="1:3" x14ac:dyDescent="0.25">
      <c r="A1403">
        <v>1402</v>
      </c>
      <c r="B1403" t="s">
        <v>2498</v>
      </c>
      <c r="C1403">
        <v>7.0000000000000001E-3</v>
      </c>
    </row>
    <row r="1404" spans="1:3" x14ac:dyDescent="0.25">
      <c r="A1404">
        <v>1403</v>
      </c>
      <c r="B1404" t="s">
        <v>2499</v>
      </c>
      <c r="C1404">
        <v>7.0000000000000001E-3</v>
      </c>
    </row>
    <row r="1405" spans="1:3" x14ac:dyDescent="0.25">
      <c r="A1405">
        <v>1404</v>
      </c>
      <c r="B1405" t="s">
        <v>2500</v>
      </c>
      <c r="C1405">
        <v>7.0000000000000001E-3</v>
      </c>
    </row>
    <row r="1406" spans="1:3" x14ac:dyDescent="0.25">
      <c r="A1406">
        <v>1405</v>
      </c>
      <c r="B1406" t="s">
        <v>2501</v>
      </c>
      <c r="C1406">
        <v>7.0000000000000001E-3</v>
      </c>
    </row>
    <row r="1407" spans="1:3" x14ac:dyDescent="0.25">
      <c r="A1407">
        <v>1406</v>
      </c>
      <c r="B1407" t="s">
        <v>2502</v>
      </c>
      <c r="C1407">
        <v>7.0000000000000001E-3</v>
      </c>
    </row>
    <row r="1408" spans="1:3" x14ac:dyDescent="0.25">
      <c r="A1408">
        <v>1407</v>
      </c>
      <c r="B1408" t="s">
        <v>2503</v>
      </c>
      <c r="C1408">
        <v>7.0000000000000001E-3</v>
      </c>
    </row>
    <row r="1409" spans="1:3" x14ac:dyDescent="0.25">
      <c r="A1409">
        <v>1408</v>
      </c>
      <c r="B1409" t="s">
        <v>2504</v>
      </c>
      <c r="C1409">
        <v>7.0000000000000001E-3</v>
      </c>
    </row>
    <row r="1410" spans="1:3" x14ac:dyDescent="0.25">
      <c r="A1410">
        <v>1409</v>
      </c>
      <c r="B1410" t="s">
        <v>2505</v>
      </c>
      <c r="C1410">
        <v>7.0000000000000001E-3</v>
      </c>
    </row>
    <row r="1411" spans="1:3" x14ac:dyDescent="0.25">
      <c r="A1411">
        <v>1410</v>
      </c>
      <c r="B1411" t="s">
        <v>2506</v>
      </c>
      <c r="C1411">
        <v>7.0000000000000001E-3</v>
      </c>
    </row>
    <row r="1412" spans="1:3" x14ac:dyDescent="0.25">
      <c r="A1412">
        <v>1411</v>
      </c>
      <c r="B1412" t="s">
        <v>2507</v>
      </c>
      <c r="C1412">
        <v>7.0000000000000001E-3</v>
      </c>
    </row>
    <row r="1413" spans="1:3" x14ac:dyDescent="0.25">
      <c r="A1413">
        <v>1412</v>
      </c>
      <c r="B1413" t="s">
        <v>2508</v>
      </c>
      <c r="C1413">
        <v>7.0000000000000001E-3</v>
      </c>
    </row>
    <row r="1414" spans="1:3" x14ac:dyDescent="0.25">
      <c r="A1414">
        <v>1413</v>
      </c>
      <c r="B1414" t="s">
        <v>2509</v>
      </c>
      <c r="C1414">
        <v>7.0000000000000001E-3</v>
      </c>
    </row>
    <row r="1415" spans="1:3" x14ac:dyDescent="0.25">
      <c r="A1415">
        <v>1414</v>
      </c>
      <c r="B1415" t="s">
        <v>2510</v>
      </c>
      <c r="C1415">
        <v>7.0000000000000001E-3</v>
      </c>
    </row>
    <row r="1416" spans="1:3" x14ac:dyDescent="0.25">
      <c r="A1416">
        <v>1415</v>
      </c>
      <c r="B1416" t="s">
        <v>2511</v>
      </c>
      <c r="C1416">
        <v>7.0000000000000001E-3</v>
      </c>
    </row>
    <row r="1417" spans="1:3" x14ac:dyDescent="0.25">
      <c r="A1417">
        <v>1416</v>
      </c>
      <c r="B1417" t="s">
        <v>2512</v>
      </c>
      <c r="C1417">
        <v>7.0000000000000001E-3</v>
      </c>
    </row>
    <row r="1418" spans="1:3" x14ac:dyDescent="0.25">
      <c r="A1418">
        <v>1417</v>
      </c>
      <c r="B1418" t="s">
        <v>2513</v>
      </c>
      <c r="C1418">
        <v>7.0000000000000001E-3</v>
      </c>
    </row>
    <row r="1419" spans="1:3" x14ac:dyDescent="0.25">
      <c r="A1419">
        <v>1418</v>
      </c>
      <c r="B1419" t="s">
        <v>2514</v>
      </c>
      <c r="C1419">
        <v>7.0000000000000001E-3</v>
      </c>
    </row>
    <row r="1420" spans="1:3" x14ac:dyDescent="0.25">
      <c r="A1420">
        <v>1419</v>
      </c>
      <c r="B1420" t="s">
        <v>2515</v>
      </c>
      <c r="C1420">
        <v>7.0000000000000001E-3</v>
      </c>
    </row>
    <row r="1421" spans="1:3" x14ac:dyDescent="0.25">
      <c r="A1421">
        <v>1420</v>
      </c>
      <c r="B1421" t="s">
        <v>2516</v>
      </c>
      <c r="C1421">
        <v>7.0000000000000001E-3</v>
      </c>
    </row>
    <row r="1422" spans="1:3" x14ac:dyDescent="0.25">
      <c r="A1422">
        <v>1421</v>
      </c>
      <c r="B1422" t="s">
        <v>2517</v>
      </c>
      <c r="C1422">
        <v>7.0000000000000001E-3</v>
      </c>
    </row>
    <row r="1423" spans="1:3" x14ac:dyDescent="0.25">
      <c r="A1423">
        <v>1422</v>
      </c>
      <c r="B1423" t="s">
        <v>2518</v>
      </c>
      <c r="C1423">
        <v>7.0000000000000001E-3</v>
      </c>
    </row>
    <row r="1424" spans="1:3" x14ac:dyDescent="0.25">
      <c r="A1424">
        <v>1423</v>
      </c>
      <c r="B1424" t="s">
        <v>2519</v>
      </c>
      <c r="C1424">
        <v>7.0000000000000001E-3</v>
      </c>
    </row>
    <row r="1425" spans="1:3" x14ac:dyDescent="0.25">
      <c r="A1425">
        <v>1424</v>
      </c>
      <c r="B1425" t="s">
        <v>2520</v>
      </c>
      <c r="C1425">
        <v>7.0000000000000001E-3</v>
      </c>
    </row>
    <row r="1426" spans="1:3" x14ac:dyDescent="0.25">
      <c r="A1426">
        <v>1425</v>
      </c>
      <c r="B1426" t="s">
        <v>2521</v>
      </c>
      <c r="C1426">
        <v>7.0000000000000001E-3</v>
      </c>
    </row>
    <row r="1427" spans="1:3" x14ac:dyDescent="0.25">
      <c r="A1427">
        <v>1426</v>
      </c>
      <c r="B1427" t="s">
        <v>2522</v>
      </c>
      <c r="C1427">
        <v>7.0000000000000001E-3</v>
      </c>
    </row>
    <row r="1428" spans="1:3" x14ac:dyDescent="0.25">
      <c r="A1428">
        <v>1427</v>
      </c>
      <c r="B1428" t="s">
        <v>2523</v>
      </c>
      <c r="C1428">
        <v>7.0000000000000001E-3</v>
      </c>
    </row>
    <row r="1429" spans="1:3" x14ac:dyDescent="0.25">
      <c r="A1429">
        <v>1428</v>
      </c>
      <c r="B1429" t="s">
        <v>2524</v>
      </c>
      <c r="C1429">
        <v>7.0000000000000001E-3</v>
      </c>
    </row>
    <row r="1430" spans="1:3" x14ac:dyDescent="0.25">
      <c r="A1430">
        <v>1429</v>
      </c>
      <c r="B1430" t="s">
        <v>2525</v>
      </c>
      <c r="C1430">
        <v>7.0000000000000001E-3</v>
      </c>
    </row>
    <row r="1431" spans="1:3" x14ac:dyDescent="0.25">
      <c r="A1431">
        <v>1430</v>
      </c>
      <c r="B1431" t="s">
        <v>2526</v>
      </c>
      <c r="C1431">
        <v>7.0000000000000001E-3</v>
      </c>
    </row>
    <row r="1432" spans="1:3" x14ac:dyDescent="0.25">
      <c r="A1432">
        <v>1431</v>
      </c>
      <c r="B1432" t="s">
        <v>2527</v>
      </c>
      <c r="C1432">
        <v>6.0000000000000001E-3</v>
      </c>
    </row>
    <row r="1433" spans="1:3" x14ac:dyDescent="0.25">
      <c r="A1433">
        <v>1432</v>
      </c>
      <c r="B1433" t="s">
        <v>2528</v>
      </c>
      <c r="C1433">
        <v>6.0000000000000001E-3</v>
      </c>
    </row>
    <row r="1434" spans="1:3" x14ac:dyDescent="0.25">
      <c r="A1434">
        <v>1433</v>
      </c>
      <c r="B1434" t="s">
        <v>2529</v>
      </c>
      <c r="C1434">
        <v>6.0000000000000001E-3</v>
      </c>
    </row>
    <row r="1435" spans="1:3" x14ac:dyDescent="0.25">
      <c r="A1435">
        <v>1434</v>
      </c>
      <c r="B1435" t="s">
        <v>2530</v>
      </c>
      <c r="C1435">
        <v>6.0000000000000001E-3</v>
      </c>
    </row>
    <row r="1436" spans="1:3" x14ac:dyDescent="0.25">
      <c r="A1436">
        <v>1435</v>
      </c>
      <c r="B1436" t="s">
        <v>2531</v>
      </c>
      <c r="C1436">
        <v>6.0000000000000001E-3</v>
      </c>
    </row>
    <row r="1437" spans="1:3" x14ac:dyDescent="0.25">
      <c r="A1437">
        <v>1436</v>
      </c>
      <c r="B1437" t="s">
        <v>2532</v>
      </c>
      <c r="C1437">
        <v>6.0000000000000001E-3</v>
      </c>
    </row>
    <row r="1438" spans="1:3" x14ac:dyDescent="0.25">
      <c r="A1438">
        <v>1437</v>
      </c>
      <c r="B1438" t="s">
        <v>2533</v>
      </c>
      <c r="C1438">
        <v>6.0000000000000001E-3</v>
      </c>
    </row>
    <row r="1439" spans="1:3" x14ac:dyDescent="0.25">
      <c r="A1439">
        <v>1438</v>
      </c>
      <c r="B1439" t="s">
        <v>2534</v>
      </c>
      <c r="C1439">
        <v>6.0000000000000001E-3</v>
      </c>
    </row>
    <row r="1440" spans="1:3" x14ac:dyDescent="0.25">
      <c r="A1440">
        <v>1439</v>
      </c>
      <c r="B1440" t="s">
        <v>2535</v>
      </c>
      <c r="C1440">
        <v>6.0000000000000001E-3</v>
      </c>
    </row>
    <row r="1441" spans="1:3" x14ac:dyDescent="0.25">
      <c r="A1441">
        <v>1440</v>
      </c>
      <c r="B1441" t="s">
        <v>2536</v>
      </c>
      <c r="C1441">
        <v>6.0000000000000001E-3</v>
      </c>
    </row>
    <row r="1442" spans="1:3" x14ac:dyDescent="0.25">
      <c r="A1442">
        <v>1441</v>
      </c>
      <c r="B1442" t="s">
        <v>2537</v>
      </c>
      <c r="C1442">
        <v>6.0000000000000001E-3</v>
      </c>
    </row>
    <row r="1443" spans="1:3" x14ac:dyDescent="0.25">
      <c r="A1443">
        <v>1442</v>
      </c>
      <c r="B1443" t="s">
        <v>2538</v>
      </c>
      <c r="C1443">
        <v>6.0000000000000001E-3</v>
      </c>
    </row>
    <row r="1444" spans="1:3" x14ac:dyDescent="0.25">
      <c r="A1444">
        <v>1443</v>
      </c>
      <c r="B1444" t="s">
        <v>2539</v>
      </c>
      <c r="C1444">
        <v>6.0000000000000001E-3</v>
      </c>
    </row>
    <row r="1445" spans="1:3" x14ac:dyDescent="0.25">
      <c r="A1445">
        <v>1444</v>
      </c>
      <c r="B1445" t="s">
        <v>2540</v>
      </c>
      <c r="C1445">
        <v>6.0000000000000001E-3</v>
      </c>
    </row>
    <row r="1446" spans="1:3" x14ac:dyDescent="0.25">
      <c r="A1446">
        <v>1445</v>
      </c>
      <c r="B1446" t="s">
        <v>2541</v>
      </c>
      <c r="C1446">
        <v>6.0000000000000001E-3</v>
      </c>
    </row>
    <row r="1447" spans="1:3" x14ac:dyDescent="0.25">
      <c r="A1447">
        <v>1446</v>
      </c>
      <c r="B1447" t="s">
        <v>2542</v>
      </c>
      <c r="C1447">
        <v>6.0000000000000001E-3</v>
      </c>
    </row>
    <row r="1448" spans="1:3" x14ac:dyDescent="0.25">
      <c r="A1448">
        <v>1447</v>
      </c>
      <c r="B1448" t="s">
        <v>2543</v>
      </c>
      <c r="C1448">
        <v>6.0000000000000001E-3</v>
      </c>
    </row>
    <row r="1449" spans="1:3" x14ac:dyDescent="0.25">
      <c r="A1449">
        <v>1448</v>
      </c>
      <c r="B1449" t="s">
        <v>2544</v>
      </c>
      <c r="C1449">
        <v>6.0000000000000001E-3</v>
      </c>
    </row>
    <row r="1450" spans="1:3" x14ac:dyDescent="0.25">
      <c r="A1450">
        <v>1449</v>
      </c>
      <c r="B1450" t="s">
        <v>2545</v>
      </c>
      <c r="C1450">
        <v>6.0000000000000001E-3</v>
      </c>
    </row>
    <row r="1451" spans="1:3" x14ac:dyDescent="0.25">
      <c r="A1451">
        <v>1450</v>
      </c>
      <c r="B1451" t="s">
        <v>2546</v>
      </c>
      <c r="C1451">
        <v>6.0000000000000001E-3</v>
      </c>
    </row>
    <row r="1452" spans="1:3" x14ac:dyDescent="0.25">
      <c r="A1452">
        <v>1451</v>
      </c>
      <c r="B1452" t="s">
        <v>2547</v>
      </c>
      <c r="C1452">
        <v>6.0000000000000001E-3</v>
      </c>
    </row>
    <row r="1453" spans="1:3" x14ac:dyDescent="0.25">
      <c r="A1453">
        <v>1452</v>
      </c>
      <c r="B1453" t="s">
        <v>2548</v>
      </c>
      <c r="C1453">
        <v>6.0000000000000001E-3</v>
      </c>
    </row>
    <row r="1454" spans="1:3" x14ac:dyDescent="0.25">
      <c r="A1454">
        <v>1453</v>
      </c>
      <c r="B1454" t="s">
        <v>2549</v>
      </c>
      <c r="C1454">
        <v>6.0000000000000001E-3</v>
      </c>
    </row>
    <row r="1455" spans="1:3" x14ac:dyDescent="0.25">
      <c r="A1455">
        <v>1454</v>
      </c>
      <c r="B1455" t="s">
        <v>2550</v>
      </c>
      <c r="C1455">
        <v>6.0000000000000001E-3</v>
      </c>
    </row>
    <row r="1456" spans="1:3" x14ac:dyDescent="0.25">
      <c r="A1456">
        <v>1455</v>
      </c>
      <c r="B1456" t="s">
        <v>2551</v>
      </c>
      <c r="C1456">
        <v>6.0000000000000001E-3</v>
      </c>
    </row>
    <row r="1457" spans="1:3" x14ac:dyDescent="0.25">
      <c r="A1457">
        <v>1456</v>
      </c>
      <c r="B1457" t="s">
        <v>2552</v>
      </c>
      <c r="C1457">
        <v>6.0000000000000001E-3</v>
      </c>
    </row>
    <row r="1458" spans="1:3" x14ac:dyDescent="0.25">
      <c r="A1458">
        <v>1457</v>
      </c>
      <c r="B1458" t="s">
        <v>2553</v>
      </c>
      <c r="C1458">
        <v>6.0000000000000001E-3</v>
      </c>
    </row>
    <row r="1459" spans="1:3" x14ac:dyDescent="0.25">
      <c r="A1459">
        <v>1458</v>
      </c>
      <c r="B1459" t="s">
        <v>2554</v>
      </c>
      <c r="C1459">
        <v>6.0000000000000001E-3</v>
      </c>
    </row>
    <row r="1460" spans="1:3" x14ac:dyDescent="0.25">
      <c r="A1460">
        <v>1459</v>
      </c>
      <c r="B1460" t="s">
        <v>2555</v>
      </c>
      <c r="C1460">
        <v>6.0000000000000001E-3</v>
      </c>
    </row>
    <row r="1461" spans="1:3" x14ac:dyDescent="0.25">
      <c r="A1461">
        <v>1460</v>
      </c>
      <c r="B1461" t="s">
        <v>2556</v>
      </c>
      <c r="C1461">
        <v>6.0000000000000001E-3</v>
      </c>
    </row>
    <row r="1462" spans="1:3" x14ac:dyDescent="0.25">
      <c r="A1462">
        <v>1461</v>
      </c>
      <c r="B1462" t="s">
        <v>2557</v>
      </c>
      <c r="C1462">
        <v>6.0000000000000001E-3</v>
      </c>
    </row>
    <row r="1463" spans="1:3" x14ac:dyDescent="0.25">
      <c r="A1463">
        <v>1462</v>
      </c>
      <c r="B1463" t="s">
        <v>2558</v>
      </c>
      <c r="C1463">
        <v>6.0000000000000001E-3</v>
      </c>
    </row>
    <row r="1464" spans="1:3" x14ac:dyDescent="0.25">
      <c r="A1464">
        <v>1463</v>
      </c>
      <c r="B1464" t="s">
        <v>2559</v>
      </c>
      <c r="C1464">
        <v>6.0000000000000001E-3</v>
      </c>
    </row>
    <row r="1465" spans="1:3" x14ac:dyDescent="0.25">
      <c r="A1465">
        <v>1464</v>
      </c>
      <c r="B1465" t="s">
        <v>2560</v>
      </c>
      <c r="C1465">
        <v>6.0000000000000001E-3</v>
      </c>
    </row>
    <row r="1466" spans="1:3" x14ac:dyDescent="0.25">
      <c r="A1466">
        <v>1465</v>
      </c>
      <c r="B1466" t="s">
        <v>2561</v>
      </c>
      <c r="C1466">
        <v>6.0000000000000001E-3</v>
      </c>
    </row>
    <row r="1467" spans="1:3" x14ac:dyDescent="0.25">
      <c r="A1467">
        <v>1466</v>
      </c>
      <c r="B1467" t="s">
        <v>2562</v>
      </c>
      <c r="C1467">
        <v>6.0000000000000001E-3</v>
      </c>
    </row>
    <row r="1468" spans="1:3" x14ac:dyDescent="0.25">
      <c r="A1468">
        <v>1467</v>
      </c>
      <c r="B1468" t="s">
        <v>2563</v>
      </c>
      <c r="C1468">
        <v>6.0000000000000001E-3</v>
      </c>
    </row>
    <row r="1469" spans="1:3" x14ac:dyDescent="0.25">
      <c r="A1469">
        <v>1468</v>
      </c>
      <c r="B1469" t="s">
        <v>2564</v>
      </c>
      <c r="C1469">
        <v>6.0000000000000001E-3</v>
      </c>
    </row>
    <row r="1470" spans="1:3" x14ac:dyDescent="0.25">
      <c r="A1470">
        <v>1469</v>
      </c>
      <c r="B1470" t="s">
        <v>2565</v>
      </c>
      <c r="C1470">
        <v>6.0000000000000001E-3</v>
      </c>
    </row>
    <row r="1471" spans="1:3" x14ac:dyDescent="0.25">
      <c r="A1471">
        <v>1470</v>
      </c>
      <c r="B1471" t="s">
        <v>2566</v>
      </c>
      <c r="C1471">
        <v>6.0000000000000001E-3</v>
      </c>
    </row>
    <row r="1472" spans="1:3" x14ac:dyDescent="0.25">
      <c r="A1472">
        <v>1471</v>
      </c>
      <c r="B1472" t="s">
        <v>2567</v>
      </c>
      <c r="C1472">
        <v>6.0000000000000001E-3</v>
      </c>
    </row>
    <row r="1473" spans="1:3" x14ac:dyDescent="0.25">
      <c r="A1473">
        <v>1472</v>
      </c>
      <c r="B1473" t="s">
        <v>2568</v>
      </c>
      <c r="C1473">
        <v>6.0000000000000001E-3</v>
      </c>
    </row>
    <row r="1474" spans="1:3" x14ac:dyDescent="0.25">
      <c r="A1474">
        <v>1473</v>
      </c>
      <c r="B1474" t="s">
        <v>2569</v>
      </c>
      <c r="C1474">
        <v>6.0000000000000001E-3</v>
      </c>
    </row>
    <row r="1475" spans="1:3" x14ac:dyDescent="0.25">
      <c r="A1475">
        <v>1474</v>
      </c>
      <c r="B1475" t="s">
        <v>2570</v>
      </c>
      <c r="C1475">
        <v>6.0000000000000001E-3</v>
      </c>
    </row>
    <row r="1476" spans="1:3" x14ac:dyDescent="0.25">
      <c r="A1476">
        <v>1475</v>
      </c>
      <c r="B1476" t="s">
        <v>2571</v>
      </c>
      <c r="C1476">
        <v>6.0000000000000001E-3</v>
      </c>
    </row>
    <row r="1477" spans="1:3" x14ac:dyDescent="0.25">
      <c r="A1477">
        <v>1476</v>
      </c>
      <c r="B1477" t="s">
        <v>2572</v>
      </c>
      <c r="C1477">
        <v>6.0000000000000001E-3</v>
      </c>
    </row>
    <row r="1478" spans="1:3" x14ac:dyDescent="0.25">
      <c r="A1478">
        <v>1477</v>
      </c>
      <c r="B1478" t="s">
        <v>2573</v>
      </c>
      <c r="C1478">
        <v>6.0000000000000001E-3</v>
      </c>
    </row>
    <row r="1479" spans="1:3" x14ac:dyDescent="0.25">
      <c r="A1479">
        <v>1478</v>
      </c>
      <c r="B1479" t="s">
        <v>2574</v>
      </c>
      <c r="C1479">
        <v>6.0000000000000001E-3</v>
      </c>
    </row>
    <row r="1480" spans="1:3" x14ac:dyDescent="0.25">
      <c r="A1480">
        <v>1479</v>
      </c>
      <c r="B1480" t="s">
        <v>2575</v>
      </c>
      <c r="C1480">
        <v>6.0000000000000001E-3</v>
      </c>
    </row>
    <row r="1481" spans="1:3" x14ac:dyDescent="0.25">
      <c r="A1481">
        <v>1480</v>
      </c>
      <c r="B1481" t="s">
        <v>2576</v>
      </c>
      <c r="C1481">
        <v>6.0000000000000001E-3</v>
      </c>
    </row>
    <row r="1482" spans="1:3" x14ac:dyDescent="0.25">
      <c r="A1482">
        <v>1481</v>
      </c>
      <c r="B1482" t="s">
        <v>2577</v>
      </c>
      <c r="C1482">
        <v>6.0000000000000001E-3</v>
      </c>
    </row>
    <row r="1483" spans="1:3" x14ac:dyDescent="0.25">
      <c r="A1483">
        <v>1482</v>
      </c>
      <c r="B1483" t="s">
        <v>2578</v>
      </c>
      <c r="C1483">
        <v>6.0000000000000001E-3</v>
      </c>
    </row>
    <row r="1484" spans="1:3" x14ac:dyDescent="0.25">
      <c r="A1484">
        <v>1483</v>
      </c>
      <c r="B1484" t="s">
        <v>2579</v>
      </c>
      <c r="C1484">
        <v>6.0000000000000001E-3</v>
      </c>
    </row>
    <row r="1485" spans="1:3" x14ac:dyDescent="0.25">
      <c r="A1485">
        <v>1484</v>
      </c>
      <c r="B1485" t="s">
        <v>2580</v>
      </c>
      <c r="C1485">
        <v>6.0000000000000001E-3</v>
      </c>
    </row>
    <row r="1486" spans="1:3" x14ac:dyDescent="0.25">
      <c r="A1486">
        <v>1485</v>
      </c>
      <c r="B1486" t="s">
        <v>2581</v>
      </c>
      <c r="C1486">
        <v>6.0000000000000001E-3</v>
      </c>
    </row>
    <row r="1487" spans="1:3" x14ac:dyDescent="0.25">
      <c r="A1487">
        <v>1486</v>
      </c>
      <c r="B1487" t="s">
        <v>2582</v>
      </c>
      <c r="C1487">
        <v>6.0000000000000001E-3</v>
      </c>
    </row>
    <row r="1488" spans="1:3" x14ac:dyDescent="0.25">
      <c r="A1488">
        <v>1487</v>
      </c>
      <c r="B1488" t="s">
        <v>2583</v>
      </c>
      <c r="C1488">
        <v>6.0000000000000001E-3</v>
      </c>
    </row>
    <row r="1489" spans="1:3" x14ac:dyDescent="0.25">
      <c r="A1489">
        <v>1488</v>
      </c>
      <c r="B1489" t="s">
        <v>2584</v>
      </c>
      <c r="C1489">
        <v>6.0000000000000001E-3</v>
      </c>
    </row>
    <row r="1490" spans="1:3" x14ac:dyDescent="0.25">
      <c r="A1490">
        <v>1489</v>
      </c>
      <c r="B1490" t="s">
        <v>2585</v>
      </c>
      <c r="C1490">
        <v>6.0000000000000001E-3</v>
      </c>
    </row>
    <row r="1491" spans="1:3" x14ac:dyDescent="0.25">
      <c r="A1491">
        <v>1490</v>
      </c>
      <c r="B1491" t="s">
        <v>2586</v>
      </c>
      <c r="C1491">
        <v>6.0000000000000001E-3</v>
      </c>
    </row>
    <row r="1492" spans="1:3" x14ac:dyDescent="0.25">
      <c r="A1492">
        <v>1491</v>
      </c>
      <c r="B1492" t="s">
        <v>2587</v>
      </c>
      <c r="C1492">
        <v>6.0000000000000001E-3</v>
      </c>
    </row>
    <row r="1493" spans="1:3" x14ac:dyDescent="0.25">
      <c r="A1493">
        <v>1492</v>
      </c>
      <c r="B1493" t="s">
        <v>2588</v>
      </c>
      <c r="C1493">
        <v>6.0000000000000001E-3</v>
      </c>
    </row>
    <row r="1494" spans="1:3" x14ac:dyDescent="0.25">
      <c r="A1494">
        <v>1493</v>
      </c>
      <c r="B1494" t="s">
        <v>2589</v>
      </c>
      <c r="C1494">
        <v>6.0000000000000001E-3</v>
      </c>
    </row>
    <row r="1495" spans="1:3" x14ac:dyDescent="0.25">
      <c r="A1495">
        <v>1494</v>
      </c>
      <c r="B1495" t="s">
        <v>2590</v>
      </c>
      <c r="C1495">
        <v>6.0000000000000001E-3</v>
      </c>
    </row>
    <row r="1496" spans="1:3" x14ac:dyDescent="0.25">
      <c r="A1496">
        <v>1495</v>
      </c>
      <c r="B1496" t="s">
        <v>2591</v>
      </c>
      <c r="C1496">
        <v>6.0000000000000001E-3</v>
      </c>
    </row>
    <row r="1497" spans="1:3" x14ac:dyDescent="0.25">
      <c r="A1497">
        <v>1496</v>
      </c>
      <c r="B1497" t="s">
        <v>2592</v>
      </c>
      <c r="C1497">
        <v>6.0000000000000001E-3</v>
      </c>
    </row>
    <row r="1498" spans="1:3" x14ac:dyDescent="0.25">
      <c r="A1498">
        <v>1497</v>
      </c>
      <c r="B1498" t="s">
        <v>2593</v>
      </c>
      <c r="C1498">
        <v>6.0000000000000001E-3</v>
      </c>
    </row>
    <row r="1499" spans="1:3" x14ac:dyDescent="0.25">
      <c r="A1499">
        <v>1498</v>
      </c>
      <c r="B1499" t="s">
        <v>2594</v>
      </c>
      <c r="C1499">
        <v>6.0000000000000001E-3</v>
      </c>
    </row>
    <row r="1500" spans="1:3" x14ac:dyDescent="0.25">
      <c r="A1500">
        <v>1499</v>
      </c>
      <c r="B1500" t="s">
        <v>2595</v>
      </c>
      <c r="C1500">
        <v>6.0000000000000001E-3</v>
      </c>
    </row>
    <row r="1501" spans="1:3" x14ac:dyDescent="0.25">
      <c r="A1501">
        <v>1500</v>
      </c>
      <c r="B1501" t="s">
        <v>2596</v>
      </c>
      <c r="C1501">
        <v>6.0000000000000001E-3</v>
      </c>
    </row>
    <row r="1502" spans="1:3" x14ac:dyDescent="0.25">
      <c r="A1502">
        <v>1501</v>
      </c>
      <c r="B1502" t="s">
        <v>2597</v>
      </c>
      <c r="C1502">
        <v>6.0000000000000001E-3</v>
      </c>
    </row>
    <row r="1503" spans="1:3" x14ac:dyDescent="0.25">
      <c r="A1503">
        <v>1502</v>
      </c>
      <c r="B1503" t="s">
        <v>2598</v>
      </c>
      <c r="C1503">
        <v>6.0000000000000001E-3</v>
      </c>
    </row>
    <row r="1504" spans="1:3" x14ac:dyDescent="0.25">
      <c r="A1504">
        <v>1503</v>
      </c>
      <c r="B1504" t="s">
        <v>2599</v>
      </c>
      <c r="C1504">
        <v>6.0000000000000001E-3</v>
      </c>
    </row>
    <row r="1505" spans="1:3" x14ac:dyDescent="0.25">
      <c r="A1505">
        <v>1504</v>
      </c>
      <c r="B1505" t="s">
        <v>2600</v>
      </c>
      <c r="C1505">
        <v>6.0000000000000001E-3</v>
      </c>
    </row>
    <row r="1506" spans="1:3" x14ac:dyDescent="0.25">
      <c r="A1506">
        <v>1505</v>
      </c>
      <c r="B1506" t="s">
        <v>2601</v>
      </c>
      <c r="C1506">
        <v>6.0000000000000001E-3</v>
      </c>
    </row>
    <row r="1507" spans="1:3" x14ac:dyDescent="0.25">
      <c r="A1507">
        <v>1506</v>
      </c>
      <c r="B1507" t="s">
        <v>2602</v>
      </c>
      <c r="C1507">
        <v>6.0000000000000001E-3</v>
      </c>
    </row>
    <row r="1508" spans="1:3" x14ac:dyDescent="0.25">
      <c r="A1508">
        <v>1507</v>
      </c>
      <c r="B1508" t="s">
        <v>2603</v>
      </c>
      <c r="C1508">
        <v>6.0000000000000001E-3</v>
      </c>
    </row>
    <row r="1509" spans="1:3" x14ac:dyDescent="0.25">
      <c r="A1509">
        <v>1508</v>
      </c>
      <c r="B1509" t="s">
        <v>2604</v>
      </c>
      <c r="C1509">
        <v>6.0000000000000001E-3</v>
      </c>
    </row>
    <row r="1510" spans="1:3" x14ac:dyDescent="0.25">
      <c r="A1510">
        <v>1509</v>
      </c>
      <c r="B1510" t="s">
        <v>2605</v>
      </c>
      <c r="C1510">
        <v>6.0000000000000001E-3</v>
      </c>
    </row>
    <row r="1511" spans="1:3" x14ac:dyDescent="0.25">
      <c r="A1511">
        <v>1510</v>
      </c>
      <c r="B1511" t="s">
        <v>2606</v>
      </c>
      <c r="C1511">
        <v>6.0000000000000001E-3</v>
      </c>
    </row>
    <row r="1512" spans="1:3" x14ac:dyDescent="0.25">
      <c r="A1512">
        <v>1511</v>
      </c>
      <c r="B1512" t="s">
        <v>2607</v>
      </c>
      <c r="C1512">
        <v>6.0000000000000001E-3</v>
      </c>
    </row>
    <row r="1513" spans="1:3" x14ac:dyDescent="0.25">
      <c r="A1513">
        <v>1512</v>
      </c>
      <c r="B1513" t="s">
        <v>2608</v>
      </c>
      <c r="C1513">
        <v>6.0000000000000001E-3</v>
      </c>
    </row>
    <row r="1514" spans="1:3" x14ac:dyDescent="0.25">
      <c r="A1514">
        <v>1513</v>
      </c>
      <c r="B1514" t="s">
        <v>2609</v>
      </c>
      <c r="C1514">
        <v>6.0000000000000001E-3</v>
      </c>
    </row>
    <row r="1515" spans="1:3" x14ac:dyDescent="0.25">
      <c r="A1515">
        <v>1514</v>
      </c>
      <c r="B1515" t="s">
        <v>2610</v>
      </c>
      <c r="C1515">
        <v>6.0000000000000001E-3</v>
      </c>
    </row>
    <row r="1516" spans="1:3" x14ac:dyDescent="0.25">
      <c r="A1516">
        <v>1515</v>
      </c>
      <c r="B1516" t="s">
        <v>2611</v>
      </c>
      <c r="C1516">
        <v>6.0000000000000001E-3</v>
      </c>
    </row>
    <row r="1517" spans="1:3" x14ac:dyDescent="0.25">
      <c r="A1517">
        <v>1516</v>
      </c>
      <c r="B1517" t="s">
        <v>2612</v>
      </c>
      <c r="C1517">
        <v>6.0000000000000001E-3</v>
      </c>
    </row>
    <row r="1518" spans="1:3" x14ac:dyDescent="0.25">
      <c r="A1518">
        <v>1517</v>
      </c>
      <c r="B1518" t="s">
        <v>2613</v>
      </c>
      <c r="C1518">
        <v>6.0000000000000001E-3</v>
      </c>
    </row>
    <row r="1519" spans="1:3" x14ac:dyDescent="0.25">
      <c r="A1519">
        <v>1518</v>
      </c>
      <c r="B1519" t="s">
        <v>2614</v>
      </c>
      <c r="C1519">
        <v>6.0000000000000001E-3</v>
      </c>
    </row>
    <row r="1520" spans="1:3" x14ac:dyDescent="0.25">
      <c r="A1520">
        <v>1519</v>
      </c>
      <c r="B1520" t="s">
        <v>2615</v>
      </c>
      <c r="C1520">
        <v>6.0000000000000001E-3</v>
      </c>
    </row>
    <row r="1521" spans="1:3" x14ac:dyDescent="0.25">
      <c r="A1521">
        <v>1520</v>
      </c>
      <c r="B1521" t="s">
        <v>2616</v>
      </c>
      <c r="C1521">
        <v>6.0000000000000001E-3</v>
      </c>
    </row>
    <row r="1522" spans="1:3" x14ac:dyDescent="0.25">
      <c r="A1522">
        <v>1521</v>
      </c>
      <c r="B1522" t="s">
        <v>2617</v>
      </c>
      <c r="C1522">
        <v>6.0000000000000001E-3</v>
      </c>
    </row>
    <row r="1523" spans="1:3" x14ac:dyDescent="0.25">
      <c r="A1523">
        <v>1522</v>
      </c>
      <c r="B1523" t="s">
        <v>2618</v>
      </c>
      <c r="C1523">
        <v>6.0000000000000001E-3</v>
      </c>
    </row>
    <row r="1524" spans="1:3" x14ac:dyDescent="0.25">
      <c r="A1524">
        <v>1523</v>
      </c>
      <c r="B1524" t="s">
        <v>2619</v>
      </c>
      <c r="C1524">
        <v>6.0000000000000001E-3</v>
      </c>
    </row>
    <row r="1525" spans="1:3" x14ac:dyDescent="0.25">
      <c r="A1525">
        <v>1524</v>
      </c>
      <c r="B1525" t="s">
        <v>2620</v>
      </c>
      <c r="C1525">
        <v>6.0000000000000001E-3</v>
      </c>
    </row>
    <row r="1526" spans="1:3" x14ac:dyDescent="0.25">
      <c r="A1526">
        <v>1525</v>
      </c>
      <c r="B1526" t="s">
        <v>2621</v>
      </c>
      <c r="C1526">
        <v>6.0000000000000001E-3</v>
      </c>
    </row>
    <row r="1527" spans="1:3" x14ac:dyDescent="0.25">
      <c r="A1527">
        <v>1526</v>
      </c>
      <c r="B1527" t="s">
        <v>2622</v>
      </c>
      <c r="C1527">
        <v>6.0000000000000001E-3</v>
      </c>
    </row>
    <row r="1528" spans="1:3" x14ac:dyDescent="0.25">
      <c r="A1528">
        <v>1527</v>
      </c>
      <c r="B1528" t="s">
        <v>2623</v>
      </c>
      <c r="C1528">
        <v>6.0000000000000001E-3</v>
      </c>
    </row>
    <row r="1529" spans="1:3" x14ac:dyDescent="0.25">
      <c r="A1529">
        <v>1528</v>
      </c>
      <c r="B1529" t="s">
        <v>2624</v>
      </c>
      <c r="C1529">
        <v>6.0000000000000001E-3</v>
      </c>
    </row>
    <row r="1530" spans="1:3" x14ac:dyDescent="0.25">
      <c r="A1530">
        <v>1529</v>
      </c>
      <c r="B1530" t="s">
        <v>2625</v>
      </c>
      <c r="C1530">
        <v>6.0000000000000001E-3</v>
      </c>
    </row>
    <row r="1531" spans="1:3" x14ac:dyDescent="0.25">
      <c r="A1531">
        <v>1530</v>
      </c>
      <c r="B1531" t="s">
        <v>2626</v>
      </c>
      <c r="C1531">
        <v>6.0000000000000001E-3</v>
      </c>
    </row>
    <row r="1532" spans="1:3" x14ac:dyDescent="0.25">
      <c r="A1532">
        <v>1531</v>
      </c>
      <c r="B1532" t="s">
        <v>2627</v>
      </c>
      <c r="C1532">
        <v>6.0000000000000001E-3</v>
      </c>
    </row>
    <row r="1533" spans="1:3" x14ac:dyDescent="0.25">
      <c r="A1533">
        <v>1532</v>
      </c>
      <c r="B1533" t="s">
        <v>2628</v>
      </c>
      <c r="C1533">
        <v>6.0000000000000001E-3</v>
      </c>
    </row>
    <row r="1534" spans="1:3" x14ac:dyDescent="0.25">
      <c r="A1534">
        <v>1533</v>
      </c>
      <c r="B1534" t="s">
        <v>2629</v>
      </c>
      <c r="C1534">
        <v>6.0000000000000001E-3</v>
      </c>
    </row>
    <row r="1535" spans="1:3" x14ac:dyDescent="0.25">
      <c r="A1535">
        <v>1534</v>
      </c>
      <c r="B1535" t="s">
        <v>2630</v>
      </c>
      <c r="C1535">
        <v>6.0000000000000001E-3</v>
      </c>
    </row>
    <row r="1536" spans="1:3" x14ac:dyDescent="0.25">
      <c r="A1536">
        <v>1535</v>
      </c>
      <c r="B1536" t="s">
        <v>2631</v>
      </c>
      <c r="C1536">
        <v>6.0000000000000001E-3</v>
      </c>
    </row>
    <row r="1537" spans="1:3" x14ac:dyDescent="0.25">
      <c r="A1537">
        <v>1536</v>
      </c>
      <c r="B1537" t="s">
        <v>2632</v>
      </c>
      <c r="C1537">
        <v>6.0000000000000001E-3</v>
      </c>
    </row>
    <row r="1538" spans="1:3" x14ac:dyDescent="0.25">
      <c r="A1538">
        <v>1537</v>
      </c>
      <c r="B1538" t="s">
        <v>2633</v>
      </c>
      <c r="C1538">
        <v>6.0000000000000001E-3</v>
      </c>
    </row>
    <row r="1539" spans="1:3" x14ac:dyDescent="0.25">
      <c r="A1539">
        <v>1538</v>
      </c>
      <c r="B1539" t="s">
        <v>2634</v>
      </c>
      <c r="C1539">
        <v>6.0000000000000001E-3</v>
      </c>
    </row>
    <row r="1540" spans="1:3" x14ac:dyDescent="0.25">
      <c r="A1540">
        <v>1539</v>
      </c>
      <c r="B1540" t="s">
        <v>2635</v>
      </c>
      <c r="C1540">
        <v>6.0000000000000001E-3</v>
      </c>
    </row>
    <row r="1541" spans="1:3" x14ac:dyDescent="0.25">
      <c r="A1541">
        <v>1540</v>
      </c>
      <c r="B1541" t="s">
        <v>2636</v>
      </c>
      <c r="C1541">
        <v>6.0000000000000001E-3</v>
      </c>
    </row>
    <row r="1542" spans="1:3" x14ac:dyDescent="0.25">
      <c r="A1542">
        <v>1541</v>
      </c>
      <c r="B1542" t="s">
        <v>2637</v>
      </c>
      <c r="C1542">
        <v>5.0000000000000001E-3</v>
      </c>
    </row>
    <row r="1543" spans="1:3" x14ac:dyDescent="0.25">
      <c r="A1543">
        <v>1542</v>
      </c>
      <c r="B1543" t="s">
        <v>2638</v>
      </c>
      <c r="C1543">
        <v>5.0000000000000001E-3</v>
      </c>
    </row>
    <row r="1544" spans="1:3" x14ac:dyDescent="0.25">
      <c r="A1544">
        <v>1543</v>
      </c>
      <c r="B1544" t="s">
        <v>2639</v>
      </c>
      <c r="C1544">
        <v>5.0000000000000001E-3</v>
      </c>
    </row>
    <row r="1545" spans="1:3" x14ac:dyDescent="0.25">
      <c r="A1545">
        <v>1544</v>
      </c>
      <c r="B1545" t="s">
        <v>2640</v>
      </c>
      <c r="C1545">
        <v>5.0000000000000001E-3</v>
      </c>
    </row>
    <row r="1546" spans="1:3" x14ac:dyDescent="0.25">
      <c r="A1546">
        <v>1545</v>
      </c>
      <c r="B1546" t="s">
        <v>2641</v>
      </c>
      <c r="C1546">
        <v>5.0000000000000001E-3</v>
      </c>
    </row>
    <row r="1547" spans="1:3" x14ac:dyDescent="0.25">
      <c r="A1547">
        <v>1546</v>
      </c>
      <c r="B1547" t="s">
        <v>2642</v>
      </c>
      <c r="C1547">
        <v>5.0000000000000001E-3</v>
      </c>
    </row>
    <row r="1548" spans="1:3" x14ac:dyDescent="0.25">
      <c r="A1548">
        <v>1547</v>
      </c>
      <c r="B1548" t="s">
        <v>2643</v>
      </c>
      <c r="C1548">
        <v>5.0000000000000001E-3</v>
      </c>
    </row>
    <row r="1549" spans="1:3" x14ac:dyDescent="0.25">
      <c r="A1549">
        <v>1548</v>
      </c>
      <c r="B1549" t="s">
        <v>2644</v>
      </c>
      <c r="C1549">
        <v>5.0000000000000001E-3</v>
      </c>
    </row>
    <row r="1550" spans="1:3" x14ac:dyDescent="0.25">
      <c r="A1550">
        <v>1549</v>
      </c>
      <c r="B1550" t="s">
        <v>2645</v>
      </c>
      <c r="C1550">
        <v>5.0000000000000001E-3</v>
      </c>
    </row>
    <row r="1551" spans="1:3" x14ac:dyDescent="0.25">
      <c r="A1551">
        <v>1550</v>
      </c>
      <c r="B1551" t="s">
        <v>2646</v>
      </c>
      <c r="C1551">
        <v>5.0000000000000001E-3</v>
      </c>
    </row>
    <row r="1552" spans="1:3" x14ac:dyDescent="0.25">
      <c r="A1552">
        <v>1551</v>
      </c>
      <c r="B1552" t="s">
        <v>2647</v>
      </c>
      <c r="C1552">
        <v>5.0000000000000001E-3</v>
      </c>
    </row>
    <row r="1553" spans="1:3" x14ac:dyDescent="0.25">
      <c r="A1553">
        <v>1552</v>
      </c>
      <c r="B1553" t="s">
        <v>2648</v>
      </c>
      <c r="C1553">
        <v>5.0000000000000001E-3</v>
      </c>
    </row>
    <row r="1554" spans="1:3" x14ac:dyDescent="0.25">
      <c r="A1554">
        <v>1553</v>
      </c>
      <c r="B1554" t="s">
        <v>2649</v>
      </c>
      <c r="C1554">
        <v>5.0000000000000001E-3</v>
      </c>
    </row>
    <row r="1555" spans="1:3" x14ac:dyDescent="0.25">
      <c r="A1555">
        <v>1554</v>
      </c>
      <c r="B1555" t="s">
        <v>2650</v>
      </c>
      <c r="C1555">
        <v>5.0000000000000001E-3</v>
      </c>
    </row>
    <row r="1556" spans="1:3" x14ac:dyDescent="0.25">
      <c r="A1556">
        <v>1555</v>
      </c>
      <c r="B1556" t="s">
        <v>2651</v>
      </c>
      <c r="C1556">
        <v>5.0000000000000001E-3</v>
      </c>
    </row>
    <row r="1557" spans="1:3" x14ac:dyDescent="0.25">
      <c r="A1557">
        <v>1556</v>
      </c>
      <c r="B1557" t="s">
        <v>2652</v>
      </c>
      <c r="C1557">
        <v>5.0000000000000001E-3</v>
      </c>
    </row>
    <row r="1558" spans="1:3" x14ac:dyDescent="0.25">
      <c r="A1558">
        <v>1557</v>
      </c>
      <c r="B1558" t="s">
        <v>2653</v>
      </c>
      <c r="C1558">
        <v>5.0000000000000001E-3</v>
      </c>
    </row>
    <row r="1559" spans="1:3" x14ac:dyDescent="0.25">
      <c r="A1559">
        <v>1558</v>
      </c>
      <c r="B1559" t="s">
        <v>2654</v>
      </c>
      <c r="C1559">
        <v>5.0000000000000001E-3</v>
      </c>
    </row>
    <row r="1560" spans="1:3" x14ac:dyDescent="0.25">
      <c r="A1560">
        <v>1559</v>
      </c>
      <c r="B1560" t="s">
        <v>2655</v>
      </c>
      <c r="C1560">
        <v>5.0000000000000001E-3</v>
      </c>
    </row>
    <row r="1561" spans="1:3" x14ac:dyDescent="0.25">
      <c r="A1561">
        <v>1560</v>
      </c>
      <c r="B1561" t="s">
        <v>2656</v>
      </c>
      <c r="C1561">
        <v>5.0000000000000001E-3</v>
      </c>
    </row>
    <row r="1562" spans="1:3" x14ac:dyDescent="0.25">
      <c r="A1562">
        <v>1561</v>
      </c>
      <c r="B1562" t="s">
        <v>2657</v>
      </c>
      <c r="C1562">
        <v>5.0000000000000001E-3</v>
      </c>
    </row>
    <row r="1563" spans="1:3" x14ac:dyDescent="0.25">
      <c r="A1563">
        <v>1562</v>
      </c>
      <c r="B1563" t="s">
        <v>2658</v>
      </c>
      <c r="C1563">
        <v>5.0000000000000001E-3</v>
      </c>
    </row>
    <row r="1564" spans="1:3" x14ac:dyDescent="0.25">
      <c r="A1564">
        <v>1563</v>
      </c>
      <c r="B1564" t="s">
        <v>2659</v>
      </c>
      <c r="C1564">
        <v>5.0000000000000001E-3</v>
      </c>
    </row>
    <row r="1565" spans="1:3" x14ac:dyDescent="0.25">
      <c r="A1565">
        <v>1564</v>
      </c>
      <c r="B1565" t="s">
        <v>2660</v>
      </c>
      <c r="C1565">
        <v>5.0000000000000001E-3</v>
      </c>
    </row>
    <row r="1566" spans="1:3" x14ac:dyDescent="0.25">
      <c r="A1566">
        <v>1565</v>
      </c>
      <c r="B1566" t="s">
        <v>2661</v>
      </c>
      <c r="C1566">
        <v>5.0000000000000001E-3</v>
      </c>
    </row>
    <row r="1567" spans="1:3" x14ac:dyDescent="0.25">
      <c r="A1567">
        <v>1566</v>
      </c>
      <c r="B1567" t="s">
        <v>2662</v>
      </c>
      <c r="C1567">
        <v>5.0000000000000001E-3</v>
      </c>
    </row>
    <row r="1568" spans="1:3" x14ac:dyDescent="0.25">
      <c r="A1568">
        <v>1567</v>
      </c>
      <c r="B1568" t="s">
        <v>2663</v>
      </c>
      <c r="C1568">
        <v>5.0000000000000001E-3</v>
      </c>
    </row>
    <row r="1569" spans="1:3" x14ac:dyDescent="0.25">
      <c r="A1569">
        <v>1568</v>
      </c>
      <c r="B1569" t="s">
        <v>2664</v>
      </c>
      <c r="C1569">
        <v>5.0000000000000001E-3</v>
      </c>
    </row>
    <row r="1570" spans="1:3" x14ac:dyDescent="0.25">
      <c r="A1570">
        <v>1569</v>
      </c>
      <c r="B1570" t="s">
        <v>2665</v>
      </c>
      <c r="C1570">
        <v>5.0000000000000001E-3</v>
      </c>
    </row>
    <row r="1571" spans="1:3" x14ac:dyDescent="0.25">
      <c r="A1571">
        <v>1570</v>
      </c>
      <c r="B1571" t="s">
        <v>2666</v>
      </c>
      <c r="C1571">
        <v>5.0000000000000001E-3</v>
      </c>
    </row>
    <row r="1572" spans="1:3" x14ac:dyDescent="0.25">
      <c r="A1572">
        <v>1571</v>
      </c>
      <c r="B1572" t="s">
        <v>2667</v>
      </c>
      <c r="C1572">
        <v>5.0000000000000001E-3</v>
      </c>
    </row>
    <row r="1573" spans="1:3" x14ac:dyDescent="0.25">
      <c r="A1573">
        <v>1572</v>
      </c>
      <c r="B1573" t="s">
        <v>2668</v>
      </c>
      <c r="C1573">
        <v>5.0000000000000001E-3</v>
      </c>
    </row>
    <row r="1574" spans="1:3" x14ac:dyDescent="0.25">
      <c r="A1574">
        <v>1573</v>
      </c>
      <c r="B1574" t="s">
        <v>2669</v>
      </c>
      <c r="C1574">
        <v>5.0000000000000001E-3</v>
      </c>
    </row>
    <row r="1575" spans="1:3" x14ac:dyDescent="0.25">
      <c r="A1575">
        <v>1574</v>
      </c>
      <c r="B1575" t="s">
        <v>2670</v>
      </c>
      <c r="C1575">
        <v>5.0000000000000001E-3</v>
      </c>
    </row>
    <row r="1576" spans="1:3" x14ac:dyDescent="0.25">
      <c r="A1576">
        <v>1575</v>
      </c>
      <c r="B1576" t="s">
        <v>2671</v>
      </c>
      <c r="C1576">
        <v>5.0000000000000001E-3</v>
      </c>
    </row>
    <row r="1577" spans="1:3" x14ac:dyDescent="0.25">
      <c r="A1577">
        <v>1576</v>
      </c>
      <c r="B1577" t="s">
        <v>2672</v>
      </c>
      <c r="C1577">
        <v>5.0000000000000001E-3</v>
      </c>
    </row>
    <row r="1578" spans="1:3" x14ac:dyDescent="0.25">
      <c r="A1578">
        <v>1577</v>
      </c>
      <c r="B1578" t="s">
        <v>2673</v>
      </c>
      <c r="C1578">
        <v>5.0000000000000001E-3</v>
      </c>
    </row>
    <row r="1579" spans="1:3" x14ac:dyDescent="0.25">
      <c r="A1579">
        <v>1578</v>
      </c>
      <c r="B1579" t="s">
        <v>2674</v>
      </c>
      <c r="C1579">
        <v>5.0000000000000001E-3</v>
      </c>
    </row>
    <row r="1580" spans="1:3" x14ac:dyDescent="0.25">
      <c r="A1580">
        <v>1579</v>
      </c>
      <c r="B1580" t="s">
        <v>2675</v>
      </c>
      <c r="C1580">
        <v>5.0000000000000001E-3</v>
      </c>
    </row>
    <row r="1581" spans="1:3" x14ac:dyDescent="0.25">
      <c r="A1581">
        <v>1580</v>
      </c>
      <c r="B1581" t="s">
        <v>2676</v>
      </c>
      <c r="C1581">
        <v>5.0000000000000001E-3</v>
      </c>
    </row>
    <row r="1582" spans="1:3" x14ac:dyDescent="0.25">
      <c r="A1582">
        <v>1581</v>
      </c>
      <c r="B1582" t="s">
        <v>2677</v>
      </c>
      <c r="C1582">
        <v>5.0000000000000001E-3</v>
      </c>
    </row>
    <row r="1583" spans="1:3" x14ac:dyDescent="0.25">
      <c r="A1583">
        <v>1582</v>
      </c>
      <c r="B1583" t="s">
        <v>2678</v>
      </c>
      <c r="C1583">
        <v>5.0000000000000001E-3</v>
      </c>
    </row>
    <row r="1584" spans="1:3" x14ac:dyDescent="0.25">
      <c r="A1584">
        <v>1583</v>
      </c>
      <c r="B1584" t="s">
        <v>2679</v>
      </c>
      <c r="C1584">
        <v>5.0000000000000001E-3</v>
      </c>
    </row>
    <row r="1585" spans="1:3" x14ac:dyDescent="0.25">
      <c r="A1585">
        <v>1584</v>
      </c>
      <c r="B1585" t="s">
        <v>2680</v>
      </c>
      <c r="C1585">
        <v>5.0000000000000001E-3</v>
      </c>
    </row>
    <row r="1586" spans="1:3" x14ac:dyDescent="0.25">
      <c r="A1586">
        <v>1585</v>
      </c>
      <c r="B1586" t="s">
        <v>2681</v>
      </c>
      <c r="C1586">
        <v>5.0000000000000001E-3</v>
      </c>
    </row>
    <row r="1587" spans="1:3" x14ac:dyDescent="0.25">
      <c r="A1587">
        <v>1586</v>
      </c>
      <c r="B1587" t="s">
        <v>2682</v>
      </c>
      <c r="C1587">
        <v>5.0000000000000001E-3</v>
      </c>
    </row>
    <row r="1588" spans="1:3" x14ac:dyDescent="0.25">
      <c r="A1588">
        <v>1587</v>
      </c>
      <c r="B1588" t="s">
        <v>2683</v>
      </c>
      <c r="C1588">
        <v>5.0000000000000001E-3</v>
      </c>
    </row>
    <row r="1589" spans="1:3" x14ac:dyDescent="0.25">
      <c r="A1589">
        <v>1588</v>
      </c>
      <c r="B1589" t="s">
        <v>2684</v>
      </c>
      <c r="C1589">
        <v>5.0000000000000001E-3</v>
      </c>
    </row>
    <row r="1590" spans="1:3" x14ac:dyDescent="0.25">
      <c r="A1590">
        <v>1589</v>
      </c>
      <c r="B1590" t="s">
        <v>2685</v>
      </c>
      <c r="C1590">
        <v>5.0000000000000001E-3</v>
      </c>
    </row>
    <row r="1591" spans="1:3" x14ac:dyDescent="0.25">
      <c r="A1591">
        <v>1590</v>
      </c>
      <c r="B1591" t="s">
        <v>2686</v>
      </c>
      <c r="C1591">
        <v>5.0000000000000001E-3</v>
      </c>
    </row>
    <row r="1592" spans="1:3" x14ac:dyDescent="0.25">
      <c r="A1592">
        <v>1591</v>
      </c>
      <c r="B1592" t="s">
        <v>2687</v>
      </c>
      <c r="C1592">
        <v>5.0000000000000001E-3</v>
      </c>
    </row>
    <row r="1593" spans="1:3" x14ac:dyDescent="0.25">
      <c r="A1593">
        <v>1592</v>
      </c>
      <c r="B1593" t="s">
        <v>2688</v>
      </c>
      <c r="C1593">
        <v>5.0000000000000001E-3</v>
      </c>
    </row>
    <row r="1594" spans="1:3" x14ac:dyDescent="0.25">
      <c r="A1594">
        <v>1593</v>
      </c>
      <c r="B1594" t="s">
        <v>2689</v>
      </c>
      <c r="C1594">
        <v>5.0000000000000001E-3</v>
      </c>
    </row>
    <row r="1595" spans="1:3" x14ac:dyDescent="0.25">
      <c r="A1595">
        <v>1594</v>
      </c>
      <c r="B1595" t="s">
        <v>2690</v>
      </c>
      <c r="C1595">
        <v>5.0000000000000001E-3</v>
      </c>
    </row>
    <row r="1596" spans="1:3" x14ac:dyDescent="0.25">
      <c r="A1596">
        <v>1595</v>
      </c>
      <c r="B1596" t="s">
        <v>2691</v>
      </c>
      <c r="C1596">
        <v>5.0000000000000001E-3</v>
      </c>
    </row>
    <row r="1597" spans="1:3" x14ac:dyDescent="0.25">
      <c r="A1597">
        <v>1596</v>
      </c>
      <c r="B1597" t="s">
        <v>2692</v>
      </c>
      <c r="C1597">
        <v>5.0000000000000001E-3</v>
      </c>
    </row>
    <row r="1598" spans="1:3" x14ac:dyDescent="0.25">
      <c r="A1598">
        <v>1597</v>
      </c>
      <c r="B1598" t="s">
        <v>2693</v>
      </c>
      <c r="C1598">
        <v>5.0000000000000001E-3</v>
      </c>
    </row>
    <row r="1599" spans="1:3" x14ac:dyDescent="0.25">
      <c r="A1599">
        <v>1598</v>
      </c>
      <c r="B1599" t="s">
        <v>2694</v>
      </c>
      <c r="C1599">
        <v>5.0000000000000001E-3</v>
      </c>
    </row>
    <row r="1600" spans="1:3" x14ac:dyDescent="0.25">
      <c r="A1600">
        <v>1599</v>
      </c>
      <c r="B1600" t="s">
        <v>2695</v>
      </c>
      <c r="C1600">
        <v>5.0000000000000001E-3</v>
      </c>
    </row>
    <row r="1601" spans="1:3" x14ac:dyDescent="0.25">
      <c r="A1601">
        <v>1600</v>
      </c>
      <c r="B1601" t="s">
        <v>2696</v>
      </c>
      <c r="C1601">
        <v>5.0000000000000001E-3</v>
      </c>
    </row>
    <row r="1602" spans="1:3" x14ac:dyDescent="0.25">
      <c r="A1602">
        <v>1601</v>
      </c>
      <c r="B1602" t="s">
        <v>2697</v>
      </c>
      <c r="C1602">
        <v>5.0000000000000001E-3</v>
      </c>
    </row>
    <row r="1603" spans="1:3" x14ac:dyDescent="0.25">
      <c r="A1603">
        <v>1602</v>
      </c>
      <c r="B1603" t="s">
        <v>2698</v>
      </c>
      <c r="C1603">
        <v>5.0000000000000001E-3</v>
      </c>
    </row>
    <row r="1604" spans="1:3" x14ac:dyDescent="0.25">
      <c r="A1604">
        <v>1603</v>
      </c>
      <c r="B1604" t="s">
        <v>2699</v>
      </c>
      <c r="C1604">
        <v>5.0000000000000001E-3</v>
      </c>
    </row>
    <row r="1605" spans="1:3" x14ac:dyDescent="0.25">
      <c r="A1605">
        <v>1604</v>
      </c>
      <c r="B1605" t="s">
        <v>2700</v>
      </c>
      <c r="C1605">
        <v>5.0000000000000001E-3</v>
      </c>
    </row>
    <row r="1606" spans="1:3" x14ac:dyDescent="0.25">
      <c r="A1606">
        <v>1605</v>
      </c>
      <c r="B1606" t="s">
        <v>2701</v>
      </c>
      <c r="C1606">
        <v>5.0000000000000001E-3</v>
      </c>
    </row>
    <row r="1607" spans="1:3" x14ac:dyDescent="0.25">
      <c r="A1607">
        <v>1606</v>
      </c>
      <c r="B1607" t="s">
        <v>2702</v>
      </c>
      <c r="C1607">
        <v>5.0000000000000001E-3</v>
      </c>
    </row>
    <row r="1608" spans="1:3" x14ac:dyDescent="0.25">
      <c r="A1608">
        <v>1607</v>
      </c>
      <c r="B1608" t="s">
        <v>2703</v>
      </c>
      <c r="C1608">
        <v>5.0000000000000001E-3</v>
      </c>
    </row>
    <row r="1609" spans="1:3" x14ac:dyDescent="0.25">
      <c r="A1609">
        <v>1608</v>
      </c>
      <c r="B1609" t="s">
        <v>2704</v>
      </c>
      <c r="C1609">
        <v>5.0000000000000001E-3</v>
      </c>
    </row>
    <row r="1610" spans="1:3" x14ac:dyDescent="0.25">
      <c r="A1610">
        <v>1609</v>
      </c>
      <c r="B1610" t="s">
        <v>2705</v>
      </c>
      <c r="C1610">
        <v>5.0000000000000001E-3</v>
      </c>
    </row>
    <row r="1611" spans="1:3" x14ac:dyDescent="0.25">
      <c r="A1611">
        <v>1610</v>
      </c>
      <c r="B1611" t="s">
        <v>2706</v>
      </c>
      <c r="C1611">
        <v>5.0000000000000001E-3</v>
      </c>
    </row>
    <row r="1612" spans="1:3" x14ac:dyDescent="0.25">
      <c r="A1612">
        <v>1611</v>
      </c>
      <c r="B1612" t="s">
        <v>2707</v>
      </c>
      <c r="C1612">
        <v>5.0000000000000001E-3</v>
      </c>
    </row>
    <row r="1613" spans="1:3" x14ac:dyDescent="0.25">
      <c r="A1613">
        <v>1612</v>
      </c>
      <c r="B1613" t="s">
        <v>2708</v>
      </c>
      <c r="C1613">
        <v>5.0000000000000001E-3</v>
      </c>
    </row>
    <row r="1614" spans="1:3" x14ac:dyDescent="0.25">
      <c r="A1614">
        <v>1613</v>
      </c>
      <c r="B1614" t="s">
        <v>2709</v>
      </c>
      <c r="C1614">
        <v>5.0000000000000001E-3</v>
      </c>
    </row>
    <row r="1615" spans="1:3" x14ac:dyDescent="0.25">
      <c r="A1615">
        <v>1614</v>
      </c>
      <c r="B1615" t="s">
        <v>2710</v>
      </c>
      <c r="C1615">
        <v>5.0000000000000001E-3</v>
      </c>
    </row>
    <row r="1616" spans="1:3" x14ac:dyDescent="0.25">
      <c r="A1616">
        <v>1615</v>
      </c>
      <c r="B1616" t="s">
        <v>2711</v>
      </c>
      <c r="C1616">
        <v>5.0000000000000001E-3</v>
      </c>
    </row>
    <row r="1617" spans="1:3" x14ac:dyDescent="0.25">
      <c r="A1617">
        <v>1616</v>
      </c>
      <c r="B1617" t="s">
        <v>2712</v>
      </c>
      <c r="C1617">
        <v>5.0000000000000001E-3</v>
      </c>
    </row>
    <row r="1618" spans="1:3" x14ac:dyDescent="0.25">
      <c r="A1618">
        <v>1617</v>
      </c>
      <c r="B1618" t="s">
        <v>2713</v>
      </c>
      <c r="C1618">
        <v>5.0000000000000001E-3</v>
      </c>
    </row>
    <row r="1619" spans="1:3" x14ac:dyDescent="0.25">
      <c r="A1619">
        <v>1618</v>
      </c>
      <c r="B1619" t="s">
        <v>2714</v>
      </c>
      <c r="C1619">
        <v>5.0000000000000001E-3</v>
      </c>
    </row>
    <row r="1620" spans="1:3" x14ac:dyDescent="0.25">
      <c r="A1620">
        <v>1619</v>
      </c>
      <c r="B1620" t="s">
        <v>2715</v>
      </c>
      <c r="C1620">
        <v>5.0000000000000001E-3</v>
      </c>
    </row>
    <row r="1621" spans="1:3" x14ac:dyDescent="0.25">
      <c r="A1621">
        <v>1620</v>
      </c>
      <c r="B1621" t="s">
        <v>2716</v>
      </c>
      <c r="C1621">
        <v>5.0000000000000001E-3</v>
      </c>
    </row>
    <row r="1622" spans="1:3" x14ac:dyDescent="0.25">
      <c r="A1622">
        <v>1621</v>
      </c>
      <c r="B1622" t="s">
        <v>2717</v>
      </c>
      <c r="C1622">
        <v>5.0000000000000001E-3</v>
      </c>
    </row>
    <row r="1623" spans="1:3" x14ac:dyDescent="0.25">
      <c r="A1623">
        <v>1622</v>
      </c>
      <c r="B1623" t="s">
        <v>2718</v>
      </c>
      <c r="C1623">
        <v>5.0000000000000001E-3</v>
      </c>
    </row>
    <row r="1624" spans="1:3" x14ac:dyDescent="0.25">
      <c r="A1624">
        <v>1623</v>
      </c>
      <c r="B1624" t="s">
        <v>2719</v>
      </c>
      <c r="C1624">
        <v>5.0000000000000001E-3</v>
      </c>
    </row>
    <row r="1625" spans="1:3" x14ac:dyDescent="0.25">
      <c r="A1625">
        <v>1624</v>
      </c>
      <c r="B1625" t="s">
        <v>2720</v>
      </c>
      <c r="C1625">
        <v>5.0000000000000001E-3</v>
      </c>
    </row>
    <row r="1626" spans="1:3" x14ac:dyDescent="0.25">
      <c r="A1626">
        <v>1625</v>
      </c>
      <c r="B1626" t="s">
        <v>2721</v>
      </c>
      <c r="C1626">
        <v>5.0000000000000001E-3</v>
      </c>
    </row>
    <row r="1627" spans="1:3" x14ac:dyDescent="0.25">
      <c r="A1627">
        <v>1626</v>
      </c>
      <c r="B1627" t="s">
        <v>2722</v>
      </c>
      <c r="C1627">
        <v>5.0000000000000001E-3</v>
      </c>
    </row>
    <row r="1628" spans="1:3" x14ac:dyDescent="0.25">
      <c r="A1628">
        <v>1627</v>
      </c>
      <c r="B1628" t="s">
        <v>2723</v>
      </c>
      <c r="C1628">
        <v>5.0000000000000001E-3</v>
      </c>
    </row>
    <row r="1629" spans="1:3" x14ac:dyDescent="0.25">
      <c r="A1629">
        <v>1628</v>
      </c>
      <c r="B1629" t="s">
        <v>2724</v>
      </c>
      <c r="C1629">
        <v>5.0000000000000001E-3</v>
      </c>
    </row>
    <row r="1630" spans="1:3" x14ac:dyDescent="0.25">
      <c r="A1630">
        <v>1629</v>
      </c>
      <c r="B1630" t="s">
        <v>2725</v>
      </c>
      <c r="C1630">
        <v>5.0000000000000001E-3</v>
      </c>
    </row>
    <row r="1631" spans="1:3" x14ac:dyDescent="0.25">
      <c r="A1631">
        <v>1630</v>
      </c>
      <c r="B1631" t="s">
        <v>2726</v>
      </c>
      <c r="C1631">
        <v>5.0000000000000001E-3</v>
      </c>
    </row>
    <row r="1632" spans="1:3" x14ac:dyDescent="0.25">
      <c r="A1632">
        <v>1631</v>
      </c>
      <c r="B1632" t="s">
        <v>2727</v>
      </c>
      <c r="C1632">
        <v>5.0000000000000001E-3</v>
      </c>
    </row>
    <row r="1633" spans="1:3" x14ac:dyDescent="0.25">
      <c r="A1633">
        <v>1632</v>
      </c>
      <c r="B1633" t="s">
        <v>2728</v>
      </c>
      <c r="C1633">
        <v>5.0000000000000001E-3</v>
      </c>
    </row>
    <row r="1634" spans="1:3" x14ac:dyDescent="0.25">
      <c r="A1634">
        <v>1633</v>
      </c>
      <c r="B1634" t="s">
        <v>2729</v>
      </c>
      <c r="C1634">
        <v>5.0000000000000001E-3</v>
      </c>
    </row>
    <row r="1635" spans="1:3" x14ac:dyDescent="0.25">
      <c r="A1635">
        <v>1634</v>
      </c>
      <c r="B1635" t="s">
        <v>2730</v>
      </c>
      <c r="C1635">
        <v>5.0000000000000001E-3</v>
      </c>
    </row>
    <row r="1636" spans="1:3" x14ac:dyDescent="0.25">
      <c r="A1636">
        <v>1635</v>
      </c>
      <c r="B1636" t="s">
        <v>2731</v>
      </c>
      <c r="C1636">
        <v>5.0000000000000001E-3</v>
      </c>
    </row>
    <row r="1637" spans="1:3" x14ac:dyDescent="0.25">
      <c r="A1637">
        <v>1636</v>
      </c>
      <c r="B1637" t="s">
        <v>2732</v>
      </c>
      <c r="C1637">
        <v>5.0000000000000001E-3</v>
      </c>
    </row>
    <row r="1638" spans="1:3" x14ac:dyDescent="0.25">
      <c r="A1638">
        <v>1637</v>
      </c>
      <c r="B1638" t="s">
        <v>2733</v>
      </c>
      <c r="C1638">
        <v>5.0000000000000001E-3</v>
      </c>
    </row>
    <row r="1639" spans="1:3" x14ac:dyDescent="0.25">
      <c r="A1639">
        <v>1638</v>
      </c>
      <c r="B1639" t="s">
        <v>2734</v>
      </c>
      <c r="C1639">
        <v>5.0000000000000001E-3</v>
      </c>
    </row>
    <row r="1640" spans="1:3" x14ac:dyDescent="0.25">
      <c r="A1640">
        <v>1639</v>
      </c>
      <c r="B1640" t="s">
        <v>2735</v>
      </c>
      <c r="C1640">
        <v>5.0000000000000001E-3</v>
      </c>
    </row>
    <row r="1641" spans="1:3" x14ac:dyDescent="0.25">
      <c r="A1641">
        <v>1640</v>
      </c>
      <c r="B1641" t="s">
        <v>2736</v>
      </c>
      <c r="C1641">
        <v>5.0000000000000001E-3</v>
      </c>
    </row>
    <row r="1642" spans="1:3" x14ac:dyDescent="0.25">
      <c r="A1642">
        <v>1641</v>
      </c>
      <c r="B1642" t="s">
        <v>2737</v>
      </c>
      <c r="C1642">
        <v>5.0000000000000001E-3</v>
      </c>
    </row>
    <row r="1643" spans="1:3" x14ac:dyDescent="0.25">
      <c r="A1643">
        <v>1642</v>
      </c>
      <c r="B1643" t="s">
        <v>2738</v>
      </c>
      <c r="C1643">
        <v>5.0000000000000001E-3</v>
      </c>
    </row>
    <row r="1644" spans="1:3" x14ac:dyDescent="0.25">
      <c r="A1644">
        <v>1643</v>
      </c>
      <c r="B1644" t="s">
        <v>2739</v>
      </c>
      <c r="C1644">
        <v>5.0000000000000001E-3</v>
      </c>
    </row>
    <row r="1645" spans="1:3" x14ac:dyDescent="0.25">
      <c r="A1645">
        <v>1644</v>
      </c>
      <c r="B1645" t="s">
        <v>2740</v>
      </c>
      <c r="C1645">
        <v>5.0000000000000001E-3</v>
      </c>
    </row>
    <row r="1646" spans="1:3" x14ac:dyDescent="0.25">
      <c r="A1646">
        <v>1645</v>
      </c>
      <c r="B1646" t="s">
        <v>2741</v>
      </c>
      <c r="C1646">
        <v>5.0000000000000001E-3</v>
      </c>
    </row>
    <row r="1647" spans="1:3" x14ac:dyDescent="0.25">
      <c r="A1647">
        <v>1646</v>
      </c>
      <c r="B1647" t="s">
        <v>2742</v>
      </c>
      <c r="C1647">
        <v>5.0000000000000001E-3</v>
      </c>
    </row>
    <row r="1648" spans="1:3" x14ac:dyDescent="0.25">
      <c r="A1648">
        <v>1647</v>
      </c>
      <c r="B1648" t="s">
        <v>2743</v>
      </c>
      <c r="C1648">
        <v>5.0000000000000001E-3</v>
      </c>
    </row>
    <row r="1649" spans="1:3" x14ac:dyDescent="0.25">
      <c r="A1649">
        <v>1648</v>
      </c>
      <c r="B1649" t="s">
        <v>2744</v>
      </c>
      <c r="C1649">
        <v>5.0000000000000001E-3</v>
      </c>
    </row>
    <row r="1650" spans="1:3" x14ac:dyDescent="0.25">
      <c r="A1650">
        <v>1649</v>
      </c>
      <c r="B1650" t="s">
        <v>2745</v>
      </c>
      <c r="C1650">
        <v>5.0000000000000001E-3</v>
      </c>
    </row>
    <row r="1651" spans="1:3" x14ac:dyDescent="0.25">
      <c r="A1651">
        <v>1650</v>
      </c>
      <c r="B1651" t="s">
        <v>2746</v>
      </c>
      <c r="C1651">
        <v>5.0000000000000001E-3</v>
      </c>
    </row>
    <row r="1652" spans="1:3" x14ac:dyDescent="0.25">
      <c r="A1652">
        <v>1651</v>
      </c>
      <c r="B1652" t="s">
        <v>2747</v>
      </c>
      <c r="C1652">
        <v>5.0000000000000001E-3</v>
      </c>
    </row>
    <row r="1653" spans="1:3" x14ac:dyDescent="0.25">
      <c r="A1653">
        <v>1652</v>
      </c>
      <c r="B1653" t="s">
        <v>2748</v>
      </c>
      <c r="C1653">
        <v>5.0000000000000001E-3</v>
      </c>
    </row>
    <row r="1654" spans="1:3" x14ac:dyDescent="0.25">
      <c r="A1654">
        <v>1653</v>
      </c>
      <c r="B1654" t="s">
        <v>2749</v>
      </c>
      <c r="C1654">
        <v>5.0000000000000001E-3</v>
      </c>
    </row>
    <row r="1655" spans="1:3" x14ac:dyDescent="0.25">
      <c r="A1655">
        <v>1654</v>
      </c>
      <c r="B1655" t="s">
        <v>2750</v>
      </c>
      <c r="C1655">
        <v>5.0000000000000001E-3</v>
      </c>
    </row>
    <row r="1656" spans="1:3" x14ac:dyDescent="0.25">
      <c r="A1656">
        <v>1655</v>
      </c>
      <c r="B1656" t="s">
        <v>2751</v>
      </c>
      <c r="C1656">
        <v>5.0000000000000001E-3</v>
      </c>
    </row>
    <row r="1657" spans="1:3" x14ac:dyDescent="0.25">
      <c r="A1657">
        <v>1656</v>
      </c>
      <c r="B1657" t="s">
        <v>2752</v>
      </c>
      <c r="C1657">
        <v>5.0000000000000001E-3</v>
      </c>
    </row>
    <row r="1658" spans="1:3" x14ac:dyDescent="0.25">
      <c r="A1658">
        <v>1657</v>
      </c>
      <c r="B1658" t="s">
        <v>2753</v>
      </c>
      <c r="C1658">
        <v>4.0000000000000001E-3</v>
      </c>
    </row>
    <row r="1659" spans="1:3" x14ac:dyDescent="0.25">
      <c r="A1659">
        <v>1658</v>
      </c>
      <c r="B1659" t="s">
        <v>2754</v>
      </c>
      <c r="C1659">
        <v>4.0000000000000001E-3</v>
      </c>
    </row>
    <row r="1660" spans="1:3" x14ac:dyDescent="0.25">
      <c r="A1660">
        <v>1659</v>
      </c>
      <c r="B1660" t="s">
        <v>2755</v>
      </c>
      <c r="C1660">
        <v>4.0000000000000001E-3</v>
      </c>
    </row>
    <row r="1661" spans="1:3" x14ac:dyDescent="0.25">
      <c r="A1661">
        <v>1660</v>
      </c>
      <c r="B1661" t="s">
        <v>2756</v>
      </c>
      <c r="C1661">
        <v>4.0000000000000001E-3</v>
      </c>
    </row>
    <row r="1662" spans="1:3" x14ac:dyDescent="0.25">
      <c r="A1662">
        <v>1661</v>
      </c>
      <c r="B1662" t="s">
        <v>2757</v>
      </c>
      <c r="C1662">
        <v>4.0000000000000001E-3</v>
      </c>
    </row>
    <row r="1663" spans="1:3" x14ac:dyDescent="0.25">
      <c r="A1663">
        <v>1662</v>
      </c>
      <c r="B1663" t="s">
        <v>2758</v>
      </c>
      <c r="C1663">
        <v>4.0000000000000001E-3</v>
      </c>
    </row>
    <row r="1664" spans="1:3" x14ac:dyDescent="0.25">
      <c r="A1664">
        <v>1663</v>
      </c>
      <c r="B1664" t="s">
        <v>2759</v>
      </c>
      <c r="C1664">
        <v>4.0000000000000001E-3</v>
      </c>
    </row>
    <row r="1665" spans="1:3" x14ac:dyDescent="0.25">
      <c r="A1665">
        <v>1664</v>
      </c>
      <c r="B1665" t="s">
        <v>2760</v>
      </c>
      <c r="C1665">
        <v>4.0000000000000001E-3</v>
      </c>
    </row>
    <row r="1666" spans="1:3" x14ac:dyDescent="0.25">
      <c r="A1666">
        <v>1665</v>
      </c>
      <c r="B1666" t="s">
        <v>2761</v>
      </c>
      <c r="C1666">
        <v>4.0000000000000001E-3</v>
      </c>
    </row>
    <row r="1667" spans="1:3" x14ac:dyDescent="0.25">
      <c r="A1667">
        <v>1666</v>
      </c>
      <c r="B1667" t="s">
        <v>2762</v>
      </c>
      <c r="C1667">
        <v>4.0000000000000001E-3</v>
      </c>
    </row>
    <row r="1668" spans="1:3" x14ac:dyDescent="0.25">
      <c r="A1668">
        <v>1667</v>
      </c>
      <c r="B1668" t="s">
        <v>2763</v>
      </c>
      <c r="C1668">
        <v>4.0000000000000001E-3</v>
      </c>
    </row>
    <row r="1669" spans="1:3" x14ac:dyDescent="0.25">
      <c r="A1669">
        <v>1668</v>
      </c>
      <c r="B1669" t="s">
        <v>2764</v>
      </c>
      <c r="C1669">
        <v>4.0000000000000001E-3</v>
      </c>
    </row>
    <row r="1670" spans="1:3" x14ac:dyDescent="0.25">
      <c r="A1670">
        <v>1669</v>
      </c>
      <c r="B1670" t="s">
        <v>2765</v>
      </c>
      <c r="C1670">
        <v>4.0000000000000001E-3</v>
      </c>
    </row>
    <row r="1671" spans="1:3" x14ac:dyDescent="0.25">
      <c r="A1671">
        <v>1670</v>
      </c>
      <c r="B1671" t="s">
        <v>2766</v>
      </c>
      <c r="C1671">
        <v>4.0000000000000001E-3</v>
      </c>
    </row>
    <row r="1672" spans="1:3" x14ac:dyDescent="0.25">
      <c r="A1672">
        <v>1671</v>
      </c>
      <c r="B1672" t="s">
        <v>2767</v>
      </c>
      <c r="C1672">
        <v>4.0000000000000001E-3</v>
      </c>
    </row>
    <row r="1673" spans="1:3" x14ac:dyDescent="0.25">
      <c r="A1673">
        <v>1672</v>
      </c>
      <c r="B1673" t="s">
        <v>2768</v>
      </c>
      <c r="C1673">
        <v>4.0000000000000001E-3</v>
      </c>
    </row>
    <row r="1674" spans="1:3" x14ac:dyDescent="0.25">
      <c r="A1674">
        <v>1673</v>
      </c>
      <c r="B1674" t="s">
        <v>2769</v>
      </c>
      <c r="C1674">
        <v>4.0000000000000001E-3</v>
      </c>
    </row>
    <row r="1675" spans="1:3" x14ac:dyDescent="0.25">
      <c r="A1675">
        <v>1674</v>
      </c>
      <c r="B1675" t="s">
        <v>2770</v>
      </c>
      <c r="C1675">
        <v>4.0000000000000001E-3</v>
      </c>
    </row>
    <row r="1676" spans="1:3" x14ac:dyDescent="0.25">
      <c r="A1676">
        <v>1675</v>
      </c>
      <c r="B1676" t="s">
        <v>2771</v>
      </c>
      <c r="C1676">
        <v>4.0000000000000001E-3</v>
      </c>
    </row>
    <row r="1677" spans="1:3" x14ac:dyDescent="0.25">
      <c r="A1677">
        <v>1676</v>
      </c>
      <c r="B1677" t="s">
        <v>2772</v>
      </c>
      <c r="C1677">
        <v>4.0000000000000001E-3</v>
      </c>
    </row>
    <row r="1678" spans="1:3" x14ac:dyDescent="0.25">
      <c r="A1678">
        <v>1677</v>
      </c>
      <c r="B1678" t="s">
        <v>2773</v>
      </c>
      <c r="C1678">
        <v>4.0000000000000001E-3</v>
      </c>
    </row>
    <row r="1679" spans="1:3" x14ac:dyDescent="0.25">
      <c r="A1679">
        <v>1678</v>
      </c>
      <c r="B1679" t="s">
        <v>2774</v>
      </c>
      <c r="C1679">
        <v>4.0000000000000001E-3</v>
      </c>
    </row>
    <row r="1680" spans="1:3" x14ac:dyDescent="0.25">
      <c r="A1680">
        <v>1679</v>
      </c>
      <c r="B1680" t="s">
        <v>2775</v>
      </c>
      <c r="C1680">
        <v>4.0000000000000001E-3</v>
      </c>
    </row>
    <row r="1681" spans="1:3" x14ac:dyDescent="0.25">
      <c r="A1681">
        <v>1680</v>
      </c>
      <c r="B1681" t="s">
        <v>2776</v>
      </c>
      <c r="C1681">
        <v>4.0000000000000001E-3</v>
      </c>
    </row>
    <row r="1682" spans="1:3" x14ac:dyDescent="0.25">
      <c r="A1682">
        <v>1681</v>
      </c>
      <c r="B1682" t="s">
        <v>2777</v>
      </c>
      <c r="C1682">
        <v>4.0000000000000001E-3</v>
      </c>
    </row>
    <row r="1683" spans="1:3" x14ac:dyDescent="0.25">
      <c r="A1683">
        <v>1682</v>
      </c>
      <c r="B1683" t="s">
        <v>2778</v>
      </c>
      <c r="C1683">
        <v>4.0000000000000001E-3</v>
      </c>
    </row>
    <row r="1684" spans="1:3" x14ac:dyDescent="0.25">
      <c r="A1684">
        <v>1683</v>
      </c>
      <c r="B1684" t="s">
        <v>2779</v>
      </c>
      <c r="C1684">
        <v>4.0000000000000001E-3</v>
      </c>
    </row>
    <row r="1685" spans="1:3" x14ac:dyDescent="0.25">
      <c r="A1685">
        <v>1684</v>
      </c>
      <c r="B1685" t="s">
        <v>2780</v>
      </c>
      <c r="C1685">
        <v>4.0000000000000001E-3</v>
      </c>
    </row>
    <row r="1686" spans="1:3" x14ac:dyDescent="0.25">
      <c r="A1686">
        <v>1685</v>
      </c>
      <c r="B1686" t="s">
        <v>2781</v>
      </c>
      <c r="C1686">
        <v>4.0000000000000001E-3</v>
      </c>
    </row>
    <row r="1687" spans="1:3" x14ac:dyDescent="0.25">
      <c r="A1687">
        <v>1686</v>
      </c>
      <c r="B1687" t="s">
        <v>2782</v>
      </c>
      <c r="C1687">
        <v>4.0000000000000001E-3</v>
      </c>
    </row>
    <row r="1688" spans="1:3" x14ac:dyDescent="0.25">
      <c r="A1688">
        <v>1687</v>
      </c>
      <c r="B1688" t="s">
        <v>2783</v>
      </c>
      <c r="C1688">
        <v>4.0000000000000001E-3</v>
      </c>
    </row>
    <row r="1689" spans="1:3" x14ac:dyDescent="0.25">
      <c r="A1689">
        <v>1688</v>
      </c>
      <c r="B1689" t="s">
        <v>2784</v>
      </c>
      <c r="C1689">
        <v>4.0000000000000001E-3</v>
      </c>
    </row>
    <row r="1690" spans="1:3" x14ac:dyDescent="0.25">
      <c r="A1690">
        <v>1689</v>
      </c>
      <c r="B1690" t="s">
        <v>2785</v>
      </c>
      <c r="C1690">
        <v>4.0000000000000001E-3</v>
      </c>
    </row>
    <row r="1691" spans="1:3" x14ac:dyDescent="0.25">
      <c r="A1691">
        <v>1690</v>
      </c>
      <c r="B1691" t="s">
        <v>2786</v>
      </c>
      <c r="C1691">
        <v>4.0000000000000001E-3</v>
      </c>
    </row>
    <row r="1692" spans="1:3" x14ac:dyDescent="0.25">
      <c r="A1692">
        <v>1691</v>
      </c>
      <c r="B1692" t="s">
        <v>2787</v>
      </c>
      <c r="C1692">
        <v>4.0000000000000001E-3</v>
      </c>
    </row>
    <row r="1693" spans="1:3" x14ac:dyDescent="0.25">
      <c r="A1693">
        <v>1692</v>
      </c>
      <c r="B1693" t="s">
        <v>2788</v>
      </c>
      <c r="C1693">
        <v>4.0000000000000001E-3</v>
      </c>
    </row>
    <row r="1694" spans="1:3" x14ac:dyDescent="0.25">
      <c r="A1694">
        <v>1693</v>
      </c>
      <c r="B1694" t="s">
        <v>2789</v>
      </c>
      <c r="C1694">
        <v>4.0000000000000001E-3</v>
      </c>
    </row>
    <row r="1695" spans="1:3" x14ac:dyDescent="0.25">
      <c r="A1695">
        <v>1694</v>
      </c>
      <c r="B1695" t="s">
        <v>2790</v>
      </c>
      <c r="C1695">
        <v>4.0000000000000001E-3</v>
      </c>
    </row>
    <row r="1696" spans="1:3" x14ac:dyDescent="0.25">
      <c r="A1696">
        <v>1695</v>
      </c>
      <c r="B1696" t="s">
        <v>2791</v>
      </c>
      <c r="C1696">
        <v>4.0000000000000001E-3</v>
      </c>
    </row>
    <row r="1697" spans="1:3" x14ac:dyDescent="0.25">
      <c r="A1697">
        <v>1696</v>
      </c>
      <c r="B1697" t="s">
        <v>2792</v>
      </c>
      <c r="C1697">
        <v>4.0000000000000001E-3</v>
      </c>
    </row>
    <row r="1698" spans="1:3" x14ac:dyDescent="0.25">
      <c r="A1698">
        <v>1697</v>
      </c>
      <c r="B1698" t="s">
        <v>2793</v>
      </c>
      <c r="C1698">
        <v>4.0000000000000001E-3</v>
      </c>
    </row>
    <row r="1699" spans="1:3" x14ac:dyDescent="0.25">
      <c r="A1699">
        <v>1698</v>
      </c>
      <c r="B1699" t="s">
        <v>2794</v>
      </c>
      <c r="C1699">
        <v>4.0000000000000001E-3</v>
      </c>
    </row>
    <row r="1700" spans="1:3" x14ac:dyDescent="0.25">
      <c r="A1700">
        <v>1699</v>
      </c>
      <c r="B1700" t="s">
        <v>2795</v>
      </c>
      <c r="C1700">
        <v>4.0000000000000001E-3</v>
      </c>
    </row>
    <row r="1701" spans="1:3" x14ac:dyDescent="0.25">
      <c r="A1701">
        <v>1700</v>
      </c>
      <c r="B1701" t="s">
        <v>2796</v>
      </c>
      <c r="C1701">
        <v>4.0000000000000001E-3</v>
      </c>
    </row>
    <row r="1702" spans="1:3" x14ac:dyDescent="0.25">
      <c r="A1702">
        <v>1701</v>
      </c>
      <c r="B1702" t="s">
        <v>2797</v>
      </c>
      <c r="C1702">
        <v>4.0000000000000001E-3</v>
      </c>
    </row>
    <row r="1703" spans="1:3" x14ac:dyDescent="0.25">
      <c r="A1703">
        <v>1702</v>
      </c>
      <c r="B1703" t="s">
        <v>2798</v>
      </c>
      <c r="C1703">
        <v>4.0000000000000001E-3</v>
      </c>
    </row>
    <row r="1704" spans="1:3" x14ac:dyDescent="0.25">
      <c r="A1704">
        <v>1703</v>
      </c>
      <c r="B1704" t="s">
        <v>2799</v>
      </c>
      <c r="C1704">
        <v>4.0000000000000001E-3</v>
      </c>
    </row>
    <row r="1705" spans="1:3" x14ac:dyDescent="0.25">
      <c r="A1705">
        <v>1704</v>
      </c>
      <c r="B1705" t="s">
        <v>2800</v>
      </c>
      <c r="C1705">
        <v>4.0000000000000001E-3</v>
      </c>
    </row>
    <row r="1706" spans="1:3" x14ac:dyDescent="0.25">
      <c r="A1706">
        <v>1705</v>
      </c>
      <c r="B1706" t="s">
        <v>2801</v>
      </c>
      <c r="C1706">
        <v>4.0000000000000001E-3</v>
      </c>
    </row>
    <row r="1707" spans="1:3" x14ac:dyDescent="0.25">
      <c r="A1707">
        <v>1706</v>
      </c>
      <c r="B1707" t="s">
        <v>2802</v>
      </c>
      <c r="C1707">
        <v>4.0000000000000001E-3</v>
      </c>
    </row>
    <row r="1708" spans="1:3" x14ac:dyDescent="0.25">
      <c r="A1708">
        <v>1707</v>
      </c>
      <c r="B1708" t="s">
        <v>2803</v>
      </c>
      <c r="C1708">
        <v>4.0000000000000001E-3</v>
      </c>
    </row>
    <row r="1709" spans="1:3" x14ac:dyDescent="0.25">
      <c r="A1709">
        <v>1708</v>
      </c>
      <c r="B1709" t="s">
        <v>2804</v>
      </c>
      <c r="C1709">
        <v>4.0000000000000001E-3</v>
      </c>
    </row>
    <row r="1710" spans="1:3" x14ac:dyDescent="0.25">
      <c r="A1710">
        <v>1709</v>
      </c>
      <c r="B1710" t="s">
        <v>2805</v>
      </c>
      <c r="C1710">
        <v>4.0000000000000001E-3</v>
      </c>
    </row>
    <row r="1711" spans="1:3" x14ac:dyDescent="0.25">
      <c r="A1711">
        <v>1710</v>
      </c>
      <c r="B1711" t="s">
        <v>2806</v>
      </c>
      <c r="C1711">
        <v>4.0000000000000001E-3</v>
      </c>
    </row>
    <row r="1712" spans="1:3" x14ac:dyDescent="0.25">
      <c r="A1712">
        <v>1711</v>
      </c>
      <c r="B1712" t="s">
        <v>2807</v>
      </c>
      <c r="C1712">
        <v>4.0000000000000001E-3</v>
      </c>
    </row>
    <row r="1713" spans="1:3" x14ac:dyDescent="0.25">
      <c r="A1713">
        <v>1712</v>
      </c>
      <c r="B1713" t="s">
        <v>2808</v>
      </c>
      <c r="C1713">
        <v>4.0000000000000001E-3</v>
      </c>
    </row>
    <row r="1714" spans="1:3" x14ac:dyDescent="0.25">
      <c r="A1714">
        <v>1713</v>
      </c>
      <c r="B1714" t="s">
        <v>2809</v>
      </c>
      <c r="C1714">
        <v>4.0000000000000001E-3</v>
      </c>
    </row>
    <row r="1715" spans="1:3" x14ac:dyDescent="0.25">
      <c r="A1715">
        <v>1714</v>
      </c>
      <c r="B1715" t="s">
        <v>2810</v>
      </c>
      <c r="C1715">
        <v>4.0000000000000001E-3</v>
      </c>
    </row>
    <row r="1716" spans="1:3" x14ac:dyDescent="0.25">
      <c r="A1716">
        <v>1715</v>
      </c>
      <c r="B1716" t="s">
        <v>2811</v>
      </c>
      <c r="C1716">
        <v>4.0000000000000001E-3</v>
      </c>
    </row>
    <row r="1717" spans="1:3" x14ac:dyDescent="0.25">
      <c r="A1717">
        <v>1716</v>
      </c>
      <c r="B1717" t="s">
        <v>2812</v>
      </c>
      <c r="C1717">
        <v>4.0000000000000001E-3</v>
      </c>
    </row>
    <row r="1718" spans="1:3" x14ac:dyDescent="0.25">
      <c r="A1718">
        <v>1717</v>
      </c>
      <c r="B1718" t="s">
        <v>2813</v>
      </c>
      <c r="C1718">
        <v>4.0000000000000001E-3</v>
      </c>
    </row>
    <row r="1719" spans="1:3" x14ac:dyDescent="0.25">
      <c r="A1719">
        <v>1718</v>
      </c>
      <c r="B1719" t="s">
        <v>2814</v>
      </c>
      <c r="C1719">
        <v>4.0000000000000001E-3</v>
      </c>
    </row>
    <row r="1720" spans="1:3" x14ac:dyDescent="0.25">
      <c r="A1720">
        <v>1719</v>
      </c>
      <c r="B1720" t="s">
        <v>2815</v>
      </c>
      <c r="C1720">
        <v>4.0000000000000001E-3</v>
      </c>
    </row>
    <row r="1721" spans="1:3" x14ac:dyDescent="0.25">
      <c r="A1721">
        <v>1720</v>
      </c>
      <c r="B1721" t="s">
        <v>2816</v>
      </c>
      <c r="C1721">
        <v>4.0000000000000001E-3</v>
      </c>
    </row>
    <row r="1722" spans="1:3" x14ac:dyDescent="0.25">
      <c r="A1722">
        <v>1721</v>
      </c>
      <c r="B1722" t="s">
        <v>2817</v>
      </c>
      <c r="C1722">
        <v>4.0000000000000001E-3</v>
      </c>
    </row>
    <row r="1723" spans="1:3" x14ac:dyDescent="0.25">
      <c r="A1723">
        <v>1722</v>
      </c>
      <c r="B1723" t="s">
        <v>2818</v>
      </c>
      <c r="C1723">
        <v>4.0000000000000001E-3</v>
      </c>
    </row>
    <row r="1724" spans="1:3" x14ac:dyDescent="0.25">
      <c r="A1724">
        <v>1723</v>
      </c>
      <c r="B1724" t="s">
        <v>2819</v>
      </c>
      <c r="C1724">
        <v>4.0000000000000001E-3</v>
      </c>
    </row>
    <row r="1725" spans="1:3" x14ac:dyDescent="0.25">
      <c r="A1725">
        <v>1724</v>
      </c>
      <c r="B1725" t="s">
        <v>2820</v>
      </c>
      <c r="C1725">
        <v>4.0000000000000001E-3</v>
      </c>
    </row>
    <row r="1726" spans="1:3" x14ac:dyDescent="0.25">
      <c r="A1726">
        <v>1725</v>
      </c>
      <c r="B1726" t="s">
        <v>2821</v>
      </c>
      <c r="C1726">
        <v>4.0000000000000001E-3</v>
      </c>
    </row>
    <row r="1727" spans="1:3" x14ac:dyDescent="0.25">
      <c r="A1727">
        <v>1726</v>
      </c>
      <c r="B1727" t="s">
        <v>2822</v>
      </c>
      <c r="C1727">
        <v>4.0000000000000001E-3</v>
      </c>
    </row>
    <row r="1728" spans="1:3" x14ac:dyDescent="0.25">
      <c r="A1728">
        <v>1727</v>
      </c>
      <c r="B1728" t="s">
        <v>2823</v>
      </c>
      <c r="C1728">
        <v>4.0000000000000001E-3</v>
      </c>
    </row>
    <row r="1729" spans="1:3" x14ac:dyDescent="0.25">
      <c r="A1729">
        <v>1728</v>
      </c>
      <c r="B1729" t="s">
        <v>2824</v>
      </c>
      <c r="C1729">
        <v>4.0000000000000001E-3</v>
      </c>
    </row>
    <row r="1730" spans="1:3" x14ac:dyDescent="0.25">
      <c r="A1730">
        <v>1729</v>
      </c>
      <c r="B1730" t="s">
        <v>2825</v>
      </c>
      <c r="C1730">
        <v>4.0000000000000001E-3</v>
      </c>
    </row>
    <row r="1731" spans="1:3" x14ac:dyDescent="0.25">
      <c r="A1731">
        <v>1730</v>
      </c>
      <c r="B1731" t="s">
        <v>2826</v>
      </c>
      <c r="C1731">
        <v>4.0000000000000001E-3</v>
      </c>
    </row>
    <row r="1732" spans="1:3" x14ac:dyDescent="0.25">
      <c r="A1732">
        <v>1731</v>
      </c>
      <c r="B1732" t="s">
        <v>2827</v>
      </c>
      <c r="C1732">
        <v>4.0000000000000001E-3</v>
      </c>
    </row>
    <row r="1733" spans="1:3" x14ac:dyDescent="0.25">
      <c r="A1733">
        <v>1732</v>
      </c>
      <c r="B1733" t="s">
        <v>2828</v>
      </c>
      <c r="C1733">
        <v>4.0000000000000001E-3</v>
      </c>
    </row>
    <row r="1734" spans="1:3" x14ac:dyDescent="0.25">
      <c r="A1734">
        <v>1733</v>
      </c>
      <c r="B1734" t="s">
        <v>2829</v>
      </c>
      <c r="C1734">
        <v>4.0000000000000001E-3</v>
      </c>
    </row>
    <row r="1735" spans="1:3" x14ac:dyDescent="0.25">
      <c r="A1735">
        <v>1734</v>
      </c>
      <c r="B1735" t="s">
        <v>2830</v>
      </c>
      <c r="C1735">
        <v>4.0000000000000001E-3</v>
      </c>
    </row>
    <row r="1736" spans="1:3" x14ac:dyDescent="0.25">
      <c r="A1736">
        <v>1735</v>
      </c>
      <c r="B1736" t="s">
        <v>2831</v>
      </c>
      <c r="C1736">
        <v>4.0000000000000001E-3</v>
      </c>
    </row>
    <row r="1737" spans="1:3" x14ac:dyDescent="0.25">
      <c r="A1737">
        <v>1736</v>
      </c>
      <c r="B1737" t="s">
        <v>2832</v>
      </c>
      <c r="C1737">
        <v>4.0000000000000001E-3</v>
      </c>
    </row>
    <row r="1738" spans="1:3" x14ac:dyDescent="0.25">
      <c r="A1738">
        <v>1737</v>
      </c>
      <c r="B1738" t="s">
        <v>2833</v>
      </c>
      <c r="C1738">
        <v>4.0000000000000001E-3</v>
      </c>
    </row>
    <row r="1739" spans="1:3" x14ac:dyDescent="0.25">
      <c r="A1739">
        <v>1738</v>
      </c>
      <c r="B1739" t="s">
        <v>2834</v>
      </c>
      <c r="C1739">
        <v>4.0000000000000001E-3</v>
      </c>
    </row>
    <row r="1740" spans="1:3" x14ac:dyDescent="0.25">
      <c r="A1740">
        <v>1739</v>
      </c>
      <c r="B1740" t="s">
        <v>2835</v>
      </c>
      <c r="C1740">
        <v>4.0000000000000001E-3</v>
      </c>
    </row>
    <row r="1741" spans="1:3" x14ac:dyDescent="0.25">
      <c r="A1741">
        <v>1740</v>
      </c>
      <c r="B1741" t="s">
        <v>2836</v>
      </c>
      <c r="C1741">
        <v>4.0000000000000001E-3</v>
      </c>
    </row>
    <row r="1742" spans="1:3" x14ac:dyDescent="0.25">
      <c r="A1742">
        <v>1741</v>
      </c>
      <c r="B1742" t="s">
        <v>2837</v>
      </c>
      <c r="C1742">
        <v>4.0000000000000001E-3</v>
      </c>
    </row>
    <row r="1743" spans="1:3" x14ac:dyDescent="0.25">
      <c r="A1743">
        <v>1742</v>
      </c>
      <c r="B1743" t="s">
        <v>2838</v>
      </c>
      <c r="C1743">
        <v>4.0000000000000001E-3</v>
      </c>
    </row>
    <row r="1744" spans="1:3" x14ac:dyDescent="0.25">
      <c r="A1744">
        <v>1743</v>
      </c>
      <c r="B1744" t="s">
        <v>2839</v>
      </c>
      <c r="C1744">
        <v>4.0000000000000001E-3</v>
      </c>
    </row>
    <row r="1745" spans="1:3" x14ac:dyDescent="0.25">
      <c r="A1745">
        <v>1744</v>
      </c>
      <c r="B1745" t="s">
        <v>2840</v>
      </c>
      <c r="C1745">
        <v>4.0000000000000001E-3</v>
      </c>
    </row>
    <row r="1746" spans="1:3" x14ac:dyDescent="0.25">
      <c r="A1746">
        <v>1745</v>
      </c>
      <c r="B1746" t="s">
        <v>2841</v>
      </c>
      <c r="C1746">
        <v>4.0000000000000001E-3</v>
      </c>
    </row>
    <row r="1747" spans="1:3" x14ac:dyDescent="0.25">
      <c r="A1747">
        <v>1746</v>
      </c>
      <c r="B1747" t="s">
        <v>2842</v>
      </c>
      <c r="C1747">
        <v>4.0000000000000001E-3</v>
      </c>
    </row>
    <row r="1748" spans="1:3" x14ac:dyDescent="0.25">
      <c r="A1748">
        <v>1747</v>
      </c>
      <c r="B1748" t="s">
        <v>2843</v>
      </c>
      <c r="C1748">
        <v>4.0000000000000001E-3</v>
      </c>
    </row>
    <row r="1749" spans="1:3" x14ac:dyDescent="0.25">
      <c r="A1749">
        <v>1748</v>
      </c>
      <c r="B1749" t="s">
        <v>2844</v>
      </c>
      <c r="C1749">
        <v>4.0000000000000001E-3</v>
      </c>
    </row>
    <row r="1750" spans="1:3" x14ac:dyDescent="0.25">
      <c r="A1750">
        <v>1749</v>
      </c>
      <c r="B1750" t="s">
        <v>2845</v>
      </c>
      <c r="C1750">
        <v>4.0000000000000001E-3</v>
      </c>
    </row>
    <row r="1751" spans="1:3" x14ac:dyDescent="0.25">
      <c r="A1751">
        <v>1750</v>
      </c>
      <c r="B1751" t="s">
        <v>2846</v>
      </c>
      <c r="C1751">
        <v>4.0000000000000001E-3</v>
      </c>
    </row>
    <row r="1752" spans="1:3" x14ac:dyDescent="0.25">
      <c r="A1752">
        <v>1751</v>
      </c>
      <c r="B1752" t="s">
        <v>2847</v>
      </c>
      <c r="C1752">
        <v>4.0000000000000001E-3</v>
      </c>
    </row>
    <row r="1753" spans="1:3" x14ac:dyDescent="0.25">
      <c r="A1753">
        <v>1752</v>
      </c>
      <c r="B1753" t="s">
        <v>2848</v>
      </c>
      <c r="C1753">
        <v>4.0000000000000001E-3</v>
      </c>
    </row>
    <row r="1754" spans="1:3" x14ac:dyDescent="0.25">
      <c r="A1754">
        <v>1753</v>
      </c>
      <c r="B1754" t="s">
        <v>2849</v>
      </c>
      <c r="C1754">
        <v>4.0000000000000001E-3</v>
      </c>
    </row>
    <row r="1755" spans="1:3" x14ac:dyDescent="0.25">
      <c r="A1755">
        <v>1754</v>
      </c>
      <c r="B1755" t="s">
        <v>2850</v>
      </c>
      <c r="C1755">
        <v>4.0000000000000001E-3</v>
      </c>
    </row>
    <row r="1756" spans="1:3" x14ac:dyDescent="0.25">
      <c r="A1756">
        <v>1755</v>
      </c>
      <c r="B1756" t="s">
        <v>2851</v>
      </c>
      <c r="C1756">
        <v>4.0000000000000001E-3</v>
      </c>
    </row>
    <row r="1757" spans="1:3" x14ac:dyDescent="0.25">
      <c r="A1757">
        <v>1756</v>
      </c>
      <c r="B1757" t="s">
        <v>2852</v>
      </c>
      <c r="C1757">
        <v>4.0000000000000001E-3</v>
      </c>
    </row>
    <row r="1758" spans="1:3" x14ac:dyDescent="0.25">
      <c r="A1758">
        <v>1757</v>
      </c>
      <c r="B1758" t="s">
        <v>2853</v>
      </c>
      <c r="C1758">
        <v>4.0000000000000001E-3</v>
      </c>
    </row>
    <row r="1759" spans="1:3" x14ac:dyDescent="0.25">
      <c r="A1759">
        <v>1758</v>
      </c>
      <c r="B1759" t="s">
        <v>2854</v>
      </c>
      <c r="C1759">
        <v>4.0000000000000001E-3</v>
      </c>
    </row>
    <row r="1760" spans="1:3" x14ac:dyDescent="0.25">
      <c r="A1760">
        <v>1759</v>
      </c>
      <c r="B1760" t="s">
        <v>2855</v>
      </c>
      <c r="C1760">
        <v>4.0000000000000001E-3</v>
      </c>
    </row>
    <row r="1761" spans="1:3" x14ac:dyDescent="0.25">
      <c r="A1761">
        <v>1760</v>
      </c>
      <c r="B1761" t="s">
        <v>2856</v>
      </c>
      <c r="C1761">
        <v>4.0000000000000001E-3</v>
      </c>
    </row>
    <row r="1762" spans="1:3" x14ac:dyDescent="0.25">
      <c r="A1762">
        <v>1761</v>
      </c>
      <c r="B1762" t="s">
        <v>2857</v>
      </c>
      <c r="C1762">
        <v>4.0000000000000001E-3</v>
      </c>
    </row>
    <row r="1763" spans="1:3" x14ac:dyDescent="0.25">
      <c r="A1763">
        <v>1762</v>
      </c>
      <c r="B1763" t="s">
        <v>2858</v>
      </c>
      <c r="C1763">
        <v>4.0000000000000001E-3</v>
      </c>
    </row>
    <row r="1764" spans="1:3" x14ac:dyDescent="0.25">
      <c r="A1764">
        <v>1763</v>
      </c>
      <c r="B1764" t="s">
        <v>2859</v>
      </c>
      <c r="C1764">
        <v>4.0000000000000001E-3</v>
      </c>
    </row>
    <row r="1765" spans="1:3" x14ac:dyDescent="0.25">
      <c r="A1765">
        <v>1764</v>
      </c>
      <c r="B1765" t="s">
        <v>2860</v>
      </c>
      <c r="C1765">
        <v>4.0000000000000001E-3</v>
      </c>
    </row>
    <row r="1766" spans="1:3" x14ac:dyDescent="0.25">
      <c r="A1766">
        <v>1765</v>
      </c>
      <c r="B1766" t="s">
        <v>2861</v>
      </c>
      <c r="C1766">
        <v>4.0000000000000001E-3</v>
      </c>
    </row>
    <row r="1767" spans="1:3" x14ac:dyDescent="0.25">
      <c r="A1767">
        <v>1766</v>
      </c>
      <c r="B1767" t="s">
        <v>2862</v>
      </c>
      <c r="C1767">
        <v>4.0000000000000001E-3</v>
      </c>
    </row>
    <row r="1768" spans="1:3" x14ac:dyDescent="0.25">
      <c r="A1768">
        <v>1767</v>
      </c>
      <c r="B1768" t="s">
        <v>2863</v>
      </c>
      <c r="C1768">
        <v>4.0000000000000001E-3</v>
      </c>
    </row>
    <row r="1769" spans="1:3" x14ac:dyDescent="0.25">
      <c r="A1769">
        <v>1768</v>
      </c>
      <c r="B1769" t="s">
        <v>2864</v>
      </c>
      <c r="C1769">
        <v>4.0000000000000001E-3</v>
      </c>
    </row>
    <row r="1770" spans="1:3" x14ac:dyDescent="0.25">
      <c r="A1770">
        <v>1769</v>
      </c>
      <c r="B1770" t="s">
        <v>2865</v>
      </c>
      <c r="C1770">
        <v>4.0000000000000001E-3</v>
      </c>
    </row>
    <row r="1771" spans="1:3" x14ac:dyDescent="0.25">
      <c r="A1771">
        <v>1770</v>
      </c>
      <c r="B1771" t="s">
        <v>2866</v>
      </c>
      <c r="C1771">
        <v>4.0000000000000001E-3</v>
      </c>
    </row>
    <row r="1772" spans="1:3" x14ac:dyDescent="0.25">
      <c r="A1772">
        <v>1771</v>
      </c>
      <c r="B1772" t="s">
        <v>2867</v>
      </c>
      <c r="C1772">
        <v>4.0000000000000001E-3</v>
      </c>
    </row>
    <row r="1773" spans="1:3" x14ac:dyDescent="0.25">
      <c r="A1773">
        <v>1772</v>
      </c>
      <c r="B1773" t="s">
        <v>2868</v>
      </c>
      <c r="C1773">
        <v>4.0000000000000001E-3</v>
      </c>
    </row>
    <row r="1774" spans="1:3" x14ac:dyDescent="0.25">
      <c r="A1774">
        <v>1773</v>
      </c>
      <c r="B1774" t="s">
        <v>2869</v>
      </c>
      <c r="C1774">
        <v>4.0000000000000001E-3</v>
      </c>
    </row>
    <row r="1775" spans="1:3" x14ac:dyDescent="0.25">
      <c r="A1775">
        <v>1774</v>
      </c>
      <c r="B1775" t="s">
        <v>2870</v>
      </c>
      <c r="C1775">
        <v>4.0000000000000001E-3</v>
      </c>
    </row>
    <row r="1776" spans="1:3" x14ac:dyDescent="0.25">
      <c r="A1776">
        <v>1775</v>
      </c>
      <c r="B1776" t="s">
        <v>2871</v>
      </c>
      <c r="C1776">
        <v>4.0000000000000001E-3</v>
      </c>
    </row>
    <row r="1777" spans="1:3" x14ac:dyDescent="0.25">
      <c r="A1777">
        <v>1776</v>
      </c>
      <c r="B1777" t="s">
        <v>2872</v>
      </c>
      <c r="C1777">
        <v>4.0000000000000001E-3</v>
      </c>
    </row>
    <row r="1778" spans="1:3" x14ac:dyDescent="0.25">
      <c r="A1778">
        <v>1777</v>
      </c>
      <c r="B1778" t="s">
        <v>2873</v>
      </c>
      <c r="C1778">
        <v>4.0000000000000001E-3</v>
      </c>
    </row>
    <row r="1779" spans="1:3" x14ac:dyDescent="0.25">
      <c r="A1779">
        <v>1778</v>
      </c>
      <c r="B1779" t="s">
        <v>2874</v>
      </c>
      <c r="C1779">
        <v>4.0000000000000001E-3</v>
      </c>
    </row>
    <row r="1780" spans="1:3" x14ac:dyDescent="0.25">
      <c r="A1780">
        <v>1779</v>
      </c>
      <c r="B1780" t="s">
        <v>2875</v>
      </c>
      <c r="C1780">
        <v>4.0000000000000001E-3</v>
      </c>
    </row>
    <row r="1781" spans="1:3" x14ac:dyDescent="0.25">
      <c r="A1781">
        <v>1780</v>
      </c>
      <c r="B1781" t="s">
        <v>2876</v>
      </c>
      <c r="C1781">
        <v>4.0000000000000001E-3</v>
      </c>
    </row>
    <row r="1782" spans="1:3" x14ac:dyDescent="0.25">
      <c r="A1782">
        <v>1781</v>
      </c>
      <c r="B1782" t="s">
        <v>2877</v>
      </c>
      <c r="C1782">
        <v>4.0000000000000001E-3</v>
      </c>
    </row>
    <row r="1783" spans="1:3" x14ac:dyDescent="0.25">
      <c r="A1783">
        <v>1782</v>
      </c>
      <c r="B1783" t="s">
        <v>2878</v>
      </c>
      <c r="C1783">
        <v>4.0000000000000001E-3</v>
      </c>
    </row>
    <row r="1784" spans="1:3" x14ac:dyDescent="0.25">
      <c r="A1784">
        <v>1783</v>
      </c>
      <c r="B1784" t="s">
        <v>2879</v>
      </c>
      <c r="C1784">
        <v>4.0000000000000001E-3</v>
      </c>
    </row>
    <row r="1785" spans="1:3" x14ac:dyDescent="0.25">
      <c r="A1785">
        <v>1784</v>
      </c>
      <c r="B1785" t="s">
        <v>2880</v>
      </c>
      <c r="C1785">
        <v>4.0000000000000001E-3</v>
      </c>
    </row>
    <row r="1786" spans="1:3" x14ac:dyDescent="0.25">
      <c r="A1786">
        <v>1785</v>
      </c>
      <c r="B1786" t="s">
        <v>2881</v>
      </c>
      <c r="C1786">
        <v>4.0000000000000001E-3</v>
      </c>
    </row>
    <row r="1787" spans="1:3" x14ac:dyDescent="0.25">
      <c r="A1787">
        <v>1786</v>
      </c>
      <c r="B1787" t="s">
        <v>2882</v>
      </c>
      <c r="C1787">
        <v>4.0000000000000001E-3</v>
      </c>
    </row>
    <row r="1788" spans="1:3" x14ac:dyDescent="0.25">
      <c r="A1788">
        <v>1787</v>
      </c>
      <c r="B1788" t="s">
        <v>2883</v>
      </c>
      <c r="C1788">
        <v>4.0000000000000001E-3</v>
      </c>
    </row>
    <row r="1789" spans="1:3" x14ac:dyDescent="0.25">
      <c r="A1789">
        <v>1788</v>
      </c>
      <c r="B1789" t="s">
        <v>2884</v>
      </c>
      <c r="C1789">
        <v>4.0000000000000001E-3</v>
      </c>
    </row>
    <row r="1790" spans="1:3" x14ac:dyDescent="0.25">
      <c r="A1790">
        <v>1789</v>
      </c>
      <c r="B1790" t="s">
        <v>2885</v>
      </c>
      <c r="C1790">
        <v>4.0000000000000001E-3</v>
      </c>
    </row>
    <row r="1791" spans="1:3" x14ac:dyDescent="0.25">
      <c r="A1791">
        <v>1790</v>
      </c>
      <c r="B1791" t="s">
        <v>2886</v>
      </c>
      <c r="C1791">
        <v>4.0000000000000001E-3</v>
      </c>
    </row>
    <row r="1792" spans="1:3" x14ac:dyDescent="0.25">
      <c r="A1792">
        <v>1791</v>
      </c>
      <c r="B1792" t="s">
        <v>2887</v>
      </c>
      <c r="C1792">
        <v>4.0000000000000001E-3</v>
      </c>
    </row>
    <row r="1793" spans="1:3" x14ac:dyDescent="0.25">
      <c r="A1793">
        <v>1792</v>
      </c>
      <c r="B1793" t="s">
        <v>2888</v>
      </c>
      <c r="C1793">
        <v>4.0000000000000001E-3</v>
      </c>
    </row>
    <row r="1794" spans="1:3" x14ac:dyDescent="0.25">
      <c r="A1794">
        <v>1793</v>
      </c>
      <c r="B1794" t="s">
        <v>2889</v>
      </c>
      <c r="C1794">
        <v>4.0000000000000001E-3</v>
      </c>
    </row>
    <row r="1795" spans="1:3" x14ac:dyDescent="0.25">
      <c r="A1795">
        <v>1794</v>
      </c>
      <c r="B1795" t="s">
        <v>2890</v>
      </c>
      <c r="C1795">
        <v>4.0000000000000001E-3</v>
      </c>
    </row>
    <row r="1796" spans="1:3" x14ac:dyDescent="0.25">
      <c r="A1796">
        <v>1795</v>
      </c>
      <c r="B1796" t="s">
        <v>2891</v>
      </c>
      <c r="C1796">
        <v>4.0000000000000001E-3</v>
      </c>
    </row>
    <row r="1797" spans="1:3" x14ac:dyDescent="0.25">
      <c r="A1797">
        <v>1796</v>
      </c>
      <c r="B1797" t="s">
        <v>2892</v>
      </c>
      <c r="C1797">
        <v>4.0000000000000001E-3</v>
      </c>
    </row>
    <row r="1798" spans="1:3" x14ac:dyDescent="0.25">
      <c r="A1798">
        <v>1797</v>
      </c>
      <c r="B1798" t="s">
        <v>2893</v>
      </c>
      <c r="C1798">
        <v>4.0000000000000001E-3</v>
      </c>
    </row>
    <row r="1799" spans="1:3" x14ac:dyDescent="0.25">
      <c r="A1799">
        <v>1798</v>
      </c>
      <c r="B1799" t="s">
        <v>2894</v>
      </c>
      <c r="C1799">
        <v>4.0000000000000001E-3</v>
      </c>
    </row>
    <row r="1800" spans="1:3" x14ac:dyDescent="0.25">
      <c r="A1800">
        <v>1799</v>
      </c>
      <c r="B1800" t="s">
        <v>2895</v>
      </c>
      <c r="C1800">
        <v>4.0000000000000001E-3</v>
      </c>
    </row>
    <row r="1801" spans="1:3" x14ac:dyDescent="0.25">
      <c r="A1801">
        <v>1800</v>
      </c>
      <c r="B1801" t="s">
        <v>2896</v>
      </c>
      <c r="C1801">
        <v>4.0000000000000001E-3</v>
      </c>
    </row>
    <row r="1802" spans="1:3" x14ac:dyDescent="0.25">
      <c r="A1802">
        <v>1801</v>
      </c>
      <c r="B1802" t="s">
        <v>2897</v>
      </c>
      <c r="C1802">
        <v>4.0000000000000001E-3</v>
      </c>
    </row>
    <row r="1803" spans="1:3" x14ac:dyDescent="0.25">
      <c r="A1803">
        <v>1802</v>
      </c>
      <c r="B1803" t="s">
        <v>2898</v>
      </c>
      <c r="C1803">
        <v>4.0000000000000001E-3</v>
      </c>
    </row>
    <row r="1804" spans="1:3" x14ac:dyDescent="0.25">
      <c r="A1804">
        <v>1803</v>
      </c>
      <c r="B1804" t="s">
        <v>2899</v>
      </c>
      <c r="C1804">
        <v>4.0000000000000001E-3</v>
      </c>
    </row>
    <row r="1805" spans="1:3" x14ac:dyDescent="0.25">
      <c r="A1805">
        <v>1804</v>
      </c>
      <c r="B1805" t="s">
        <v>2900</v>
      </c>
      <c r="C1805">
        <v>4.0000000000000001E-3</v>
      </c>
    </row>
    <row r="1806" spans="1:3" x14ac:dyDescent="0.25">
      <c r="A1806">
        <v>1805</v>
      </c>
      <c r="B1806" t="s">
        <v>2901</v>
      </c>
      <c r="C1806">
        <v>4.0000000000000001E-3</v>
      </c>
    </row>
    <row r="1807" spans="1:3" x14ac:dyDescent="0.25">
      <c r="A1807">
        <v>1806</v>
      </c>
      <c r="B1807" t="s">
        <v>2902</v>
      </c>
      <c r="C1807">
        <v>4.0000000000000001E-3</v>
      </c>
    </row>
    <row r="1808" spans="1:3" x14ac:dyDescent="0.25">
      <c r="A1808">
        <v>1807</v>
      </c>
      <c r="B1808" t="s">
        <v>2903</v>
      </c>
      <c r="C1808">
        <v>4.0000000000000001E-3</v>
      </c>
    </row>
    <row r="1809" spans="1:3" x14ac:dyDescent="0.25">
      <c r="A1809">
        <v>1808</v>
      </c>
      <c r="B1809" t="s">
        <v>2904</v>
      </c>
      <c r="C1809">
        <v>4.0000000000000001E-3</v>
      </c>
    </row>
    <row r="1810" spans="1:3" x14ac:dyDescent="0.25">
      <c r="A1810">
        <v>1809</v>
      </c>
      <c r="B1810" t="s">
        <v>2905</v>
      </c>
      <c r="C1810">
        <v>4.0000000000000001E-3</v>
      </c>
    </row>
    <row r="1811" spans="1:3" x14ac:dyDescent="0.25">
      <c r="A1811">
        <v>1810</v>
      </c>
      <c r="B1811" t="s">
        <v>2906</v>
      </c>
      <c r="C1811">
        <v>4.0000000000000001E-3</v>
      </c>
    </row>
    <row r="1812" spans="1:3" x14ac:dyDescent="0.25">
      <c r="A1812">
        <v>1811</v>
      </c>
      <c r="B1812" t="s">
        <v>2907</v>
      </c>
      <c r="C1812">
        <v>4.0000000000000001E-3</v>
      </c>
    </row>
    <row r="1813" spans="1:3" x14ac:dyDescent="0.25">
      <c r="A1813">
        <v>1812</v>
      </c>
      <c r="B1813" t="s">
        <v>2908</v>
      </c>
      <c r="C1813">
        <v>4.0000000000000001E-3</v>
      </c>
    </row>
    <row r="1814" spans="1:3" x14ac:dyDescent="0.25">
      <c r="A1814">
        <v>1813</v>
      </c>
      <c r="B1814" t="s">
        <v>2909</v>
      </c>
      <c r="C1814">
        <v>3.0000000000000001E-3</v>
      </c>
    </row>
    <row r="1815" spans="1:3" x14ac:dyDescent="0.25">
      <c r="A1815">
        <v>1814</v>
      </c>
      <c r="B1815" t="s">
        <v>2910</v>
      </c>
      <c r="C1815">
        <v>3.0000000000000001E-3</v>
      </c>
    </row>
    <row r="1816" spans="1:3" x14ac:dyDescent="0.25">
      <c r="A1816">
        <v>1815</v>
      </c>
      <c r="B1816" t="s">
        <v>2911</v>
      </c>
      <c r="C1816">
        <v>3.0000000000000001E-3</v>
      </c>
    </row>
    <row r="1817" spans="1:3" x14ac:dyDescent="0.25">
      <c r="A1817">
        <v>1816</v>
      </c>
      <c r="B1817" t="s">
        <v>2912</v>
      </c>
      <c r="C1817">
        <v>3.0000000000000001E-3</v>
      </c>
    </row>
    <row r="1818" spans="1:3" x14ac:dyDescent="0.25">
      <c r="A1818">
        <v>1817</v>
      </c>
      <c r="B1818" t="s">
        <v>2913</v>
      </c>
      <c r="C1818">
        <v>3.0000000000000001E-3</v>
      </c>
    </row>
    <row r="1819" spans="1:3" x14ac:dyDescent="0.25">
      <c r="A1819">
        <v>1818</v>
      </c>
      <c r="B1819" t="s">
        <v>2914</v>
      </c>
      <c r="C1819">
        <v>3.0000000000000001E-3</v>
      </c>
    </row>
    <row r="1820" spans="1:3" x14ac:dyDescent="0.25">
      <c r="A1820">
        <v>1819</v>
      </c>
      <c r="B1820" t="s">
        <v>2915</v>
      </c>
      <c r="C1820">
        <v>3.0000000000000001E-3</v>
      </c>
    </row>
    <row r="1821" spans="1:3" x14ac:dyDescent="0.25">
      <c r="A1821">
        <v>1820</v>
      </c>
      <c r="B1821" t="s">
        <v>2916</v>
      </c>
      <c r="C1821">
        <v>3.0000000000000001E-3</v>
      </c>
    </row>
    <row r="1822" spans="1:3" x14ac:dyDescent="0.25">
      <c r="A1822">
        <v>1821</v>
      </c>
      <c r="B1822" t="s">
        <v>2917</v>
      </c>
      <c r="C1822">
        <v>3.0000000000000001E-3</v>
      </c>
    </row>
    <row r="1823" spans="1:3" x14ac:dyDescent="0.25">
      <c r="A1823">
        <v>1822</v>
      </c>
      <c r="B1823" t="s">
        <v>2918</v>
      </c>
      <c r="C1823">
        <v>3.0000000000000001E-3</v>
      </c>
    </row>
    <row r="1824" spans="1:3" x14ac:dyDescent="0.25">
      <c r="A1824">
        <v>1823</v>
      </c>
      <c r="B1824" t="s">
        <v>2919</v>
      </c>
      <c r="C1824">
        <v>3.0000000000000001E-3</v>
      </c>
    </row>
    <row r="1825" spans="1:3" x14ac:dyDescent="0.25">
      <c r="A1825">
        <v>1824</v>
      </c>
      <c r="B1825" t="s">
        <v>2920</v>
      </c>
      <c r="C1825">
        <v>3.0000000000000001E-3</v>
      </c>
    </row>
    <row r="1826" spans="1:3" x14ac:dyDescent="0.25">
      <c r="A1826">
        <v>1825</v>
      </c>
      <c r="B1826" t="s">
        <v>2921</v>
      </c>
      <c r="C1826">
        <v>3.0000000000000001E-3</v>
      </c>
    </row>
    <row r="1827" spans="1:3" x14ac:dyDescent="0.25">
      <c r="A1827">
        <v>1826</v>
      </c>
      <c r="B1827" t="s">
        <v>2922</v>
      </c>
      <c r="C1827">
        <v>3.0000000000000001E-3</v>
      </c>
    </row>
    <row r="1828" spans="1:3" x14ac:dyDescent="0.25">
      <c r="A1828">
        <v>1827</v>
      </c>
      <c r="B1828" t="s">
        <v>2923</v>
      </c>
      <c r="C1828">
        <v>3.0000000000000001E-3</v>
      </c>
    </row>
    <row r="1829" spans="1:3" x14ac:dyDescent="0.25">
      <c r="A1829">
        <v>1828</v>
      </c>
      <c r="B1829" t="s">
        <v>2924</v>
      </c>
      <c r="C1829">
        <v>3.0000000000000001E-3</v>
      </c>
    </row>
    <row r="1830" spans="1:3" x14ac:dyDescent="0.25">
      <c r="A1830">
        <v>1829</v>
      </c>
      <c r="B1830" t="s">
        <v>2925</v>
      </c>
      <c r="C1830">
        <v>3.0000000000000001E-3</v>
      </c>
    </row>
    <row r="1831" spans="1:3" x14ac:dyDescent="0.25">
      <c r="A1831">
        <v>1830</v>
      </c>
      <c r="B1831" t="s">
        <v>2926</v>
      </c>
      <c r="C1831">
        <v>3.0000000000000001E-3</v>
      </c>
    </row>
    <row r="1832" spans="1:3" x14ac:dyDescent="0.25">
      <c r="A1832">
        <v>1831</v>
      </c>
      <c r="B1832" t="s">
        <v>2927</v>
      </c>
      <c r="C1832">
        <v>3.0000000000000001E-3</v>
      </c>
    </row>
    <row r="1833" spans="1:3" x14ac:dyDescent="0.25">
      <c r="A1833">
        <v>1832</v>
      </c>
      <c r="B1833" t="s">
        <v>2928</v>
      </c>
      <c r="C1833">
        <v>3.0000000000000001E-3</v>
      </c>
    </row>
    <row r="1834" spans="1:3" x14ac:dyDescent="0.25">
      <c r="A1834">
        <v>1833</v>
      </c>
      <c r="B1834" t="s">
        <v>2929</v>
      </c>
      <c r="C1834">
        <v>3.0000000000000001E-3</v>
      </c>
    </row>
    <row r="1835" spans="1:3" x14ac:dyDescent="0.25">
      <c r="A1835">
        <v>1834</v>
      </c>
      <c r="B1835" t="s">
        <v>2930</v>
      </c>
      <c r="C1835">
        <v>3.0000000000000001E-3</v>
      </c>
    </row>
    <row r="1836" spans="1:3" x14ac:dyDescent="0.25">
      <c r="A1836">
        <v>1835</v>
      </c>
      <c r="B1836" t="s">
        <v>2931</v>
      </c>
      <c r="C1836">
        <v>3.0000000000000001E-3</v>
      </c>
    </row>
    <row r="1837" spans="1:3" x14ac:dyDescent="0.25">
      <c r="A1837">
        <v>1836</v>
      </c>
      <c r="B1837" t="s">
        <v>2932</v>
      </c>
      <c r="C1837">
        <v>3.0000000000000001E-3</v>
      </c>
    </row>
    <row r="1838" spans="1:3" x14ac:dyDescent="0.25">
      <c r="A1838">
        <v>1837</v>
      </c>
      <c r="B1838" t="s">
        <v>2933</v>
      </c>
      <c r="C1838">
        <v>3.0000000000000001E-3</v>
      </c>
    </row>
    <row r="1839" spans="1:3" x14ac:dyDescent="0.25">
      <c r="A1839">
        <v>1838</v>
      </c>
      <c r="B1839" t="s">
        <v>2934</v>
      </c>
      <c r="C1839">
        <v>3.0000000000000001E-3</v>
      </c>
    </row>
    <row r="1840" spans="1:3" x14ac:dyDescent="0.25">
      <c r="A1840">
        <v>1839</v>
      </c>
      <c r="B1840" t="s">
        <v>2935</v>
      </c>
      <c r="C1840">
        <v>3.0000000000000001E-3</v>
      </c>
    </row>
    <row r="1841" spans="1:3" x14ac:dyDescent="0.25">
      <c r="A1841">
        <v>1840</v>
      </c>
      <c r="B1841" t="s">
        <v>2936</v>
      </c>
      <c r="C1841">
        <v>3.0000000000000001E-3</v>
      </c>
    </row>
    <row r="1842" spans="1:3" x14ac:dyDescent="0.25">
      <c r="A1842">
        <v>1841</v>
      </c>
      <c r="B1842" t="s">
        <v>2937</v>
      </c>
      <c r="C1842">
        <v>3.0000000000000001E-3</v>
      </c>
    </row>
    <row r="1843" spans="1:3" x14ac:dyDescent="0.25">
      <c r="A1843">
        <v>1842</v>
      </c>
      <c r="B1843" t="s">
        <v>2938</v>
      </c>
      <c r="C1843">
        <v>3.0000000000000001E-3</v>
      </c>
    </row>
    <row r="1844" spans="1:3" x14ac:dyDescent="0.25">
      <c r="A1844">
        <v>1843</v>
      </c>
      <c r="B1844" t="s">
        <v>2939</v>
      </c>
      <c r="C1844">
        <v>3.0000000000000001E-3</v>
      </c>
    </row>
    <row r="1845" spans="1:3" x14ac:dyDescent="0.25">
      <c r="A1845">
        <v>1844</v>
      </c>
      <c r="B1845" t="s">
        <v>2940</v>
      </c>
      <c r="C1845">
        <v>3.0000000000000001E-3</v>
      </c>
    </row>
    <row r="1846" spans="1:3" x14ac:dyDescent="0.25">
      <c r="A1846">
        <v>1845</v>
      </c>
      <c r="B1846" t="s">
        <v>2941</v>
      </c>
      <c r="C1846">
        <v>3.0000000000000001E-3</v>
      </c>
    </row>
    <row r="1847" spans="1:3" x14ac:dyDescent="0.25">
      <c r="A1847">
        <v>1846</v>
      </c>
      <c r="B1847" t="s">
        <v>2942</v>
      </c>
      <c r="C1847">
        <v>3.0000000000000001E-3</v>
      </c>
    </row>
    <row r="1848" spans="1:3" x14ac:dyDescent="0.25">
      <c r="A1848">
        <v>1847</v>
      </c>
      <c r="B1848" t="s">
        <v>2943</v>
      </c>
      <c r="C1848">
        <v>3.0000000000000001E-3</v>
      </c>
    </row>
    <row r="1849" spans="1:3" x14ac:dyDescent="0.25">
      <c r="A1849">
        <v>1848</v>
      </c>
      <c r="B1849" t="s">
        <v>2944</v>
      </c>
      <c r="C1849">
        <v>3.0000000000000001E-3</v>
      </c>
    </row>
    <row r="1850" spans="1:3" x14ac:dyDescent="0.25">
      <c r="A1850">
        <v>1849</v>
      </c>
      <c r="B1850" t="s">
        <v>2945</v>
      </c>
      <c r="C1850">
        <v>3.0000000000000001E-3</v>
      </c>
    </row>
    <row r="1851" spans="1:3" x14ac:dyDescent="0.25">
      <c r="A1851">
        <v>1850</v>
      </c>
      <c r="B1851" t="s">
        <v>2946</v>
      </c>
      <c r="C1851">
        <v>3.0000000000000001E-3</v>
      </c>
    </row>
    <row r="1852" spans="1:3" x14ac:dyDescent="0.25">
      <c r="A1852">
        <v>1851</v>
      </c>
      <c r="B1852" t="s">
        <v>2947</v>
      </c>
      <c r="C1852">
        <v>3.0000000000000001E-3</v>
      </c>
    </row>
    <row r="1853" spans="1:3" x14ac:dyDescent="0.25">
      <c r="A1853">
        <v>1852</v>
      </c>
      <c r="B1853" t="s">
        <v>2948</v>
      </c>
      <c r="C1853">
        <v>3.0000000000000001E-3</v>
      </c>
    </row>
    <row r="1854" spans="1:3" x14ac:dyDescent="0.25">
      <c r="A1854">
        <v>1853</v>
      </c>
      <c r="B1854" t="s">
        <v>2949</v>
      </c>
      <c r="C1854">
        <v>3.0000000000000001E-3</v>
      </c>
    </row>
    <row r="1855" spans="1:3" x14ac:dyDescent="0.25">
      <c r="A1855">
        <v>1854</v>
      </c>
      <c r="B1855" t="s">
        <v>2950</v>
      </c>
      <c r="C1855">
        <v>3.0000000000000001E-3</v>
      </c>
    </row>
    <row r="1856" spans="1:3" x14ac:dyDescent="0.25">
      <c r="A1856">
        <v>1855</v>
      </c>
      <c r="B1856" t="s">
        <v>2951</v>
      </c>
      <c r="C1856">
        <v>3.0000000000000001E-3</v>
      </c>
    </row>
    <row r="1857" spans="1:3" x14ac:dyDescent="0.25">
      <c r="A1857">
        <v>1856</v>
      </c>
      <c r="B1857" t="s">
        <v>2952</v>
      </c>
      <c r="C1857">
        <v>3.0000000000000001E-3</v>
      </c>
    </row>
    <row r="1858" spans="1:3" x14ac:dyDescent="0.25">
      <c r="A1858">
        <v>1857</v>
      </c>
      <c r="B1858" t="s">
        <v>2953</v>
      </c>
      <c r="C1858">
        <v>3.0000000000000001E-3</v>
      </c>
    </row>
    <row r="1859" spans="1:3" x14ac:dyDescent="0.25">
      <c r="A1859">
        <v>1858</v>
      </c>
      <c r="B1859" t="s">
        <v>2954</v>
      </c>
      <c r="C1859">
        <v>3.0000000000000001E-3</v>
      </c>
    </row>
    <row r="1860" spans="1:3" x14ac:dyDescent="0.25">
      <c r="A1860">
        <v>1859</v>
      </c>
      <c r="B1860" t="s">
        <v>2955</v>
      </c>
      <c r="C1860">
        <v>3.0000000000000001E-3</v>
      </c>
    </row>
    <row r="1861" spans="1:3" x14ac:dyDescent="0.25">
      <c r="A1861">
        <v>1860</v>
      </c>
      <c r="B1861" t="s">
        <v>2956</v>
      </c>
      <c r="C1861">
        <v>3.0000000000000001E-3</v>
      </c>
    </row>
    <row r="1862" spans="1:3" x14ac:dyDescent="0.25">
      <c r="A1862">
        <v>1861</v>
      </c>
      <c r="B1862" t="s">
        <v>2957</v>
      </c>
      <c r="C1862">
        <v>3.0000000000000001E-3</v>
      </c>
    </row>
    <row r="1863" spans="1:3" x14ac:dyDescent="0.25">
      <c r="A1863">
        <v>1862</v>
      </c>
      <c r="B1863" t="s">
        <v>2958</v>
      </c>
      <c r="C1863">
        <v>3.0000000000000001E-3</v>
      </c>
    </row>
    <row r="1864" spans="1:3" x14ac:dyDescent="0.25">
      <c r="A1864">
        <v>1863</v>
      </c>
      <c r="B1864" t="s">
        <v>2959</v>
      </c>
      <c r="C1864">
        <v>3.0000000000000001E-3</v>
      </c>
    </row>
    <row r="1865" spans="1:3" x14ac:dyDescent="0.25">
      <c r="A1865">
        <v>1864</v>
      </c>
      <c r="B1865" t="s">
        <v>2960</v>
      </c>
      <c r="C1865">
        <v>3.0000000000000001E-3</v>
      </c>
    </row>
    <row r="1866" spans="1:3" x14ac:dyDescent="0.25">
      <c r="A1866">
        <v>1865</v>
      </c>
      <c r="B1866" t="s">
        <v>2961</v>
      </c>
      <c r="C1866">
        <v>3.0000000000000001E-3</v>
      </c>
    </row>
    <row r="1867" spans="1:3" x14ac:dyDescent="0.25">
      <c r="A1867">
        <v>1866</v>
      </c>
      <c r="B1867" t="s">
        <v>2962</v>
      </c>
      <c r="C1867">
        <v>3.0000000000000001E-3</v>
      </c>
    </row>
    <row r="1868" spans="1:3" x14ac:dyDescent="0.25">
      <c r="A1868">
        <v>1867</v>
      </c>
      <c r="B1868" t="s">
        <v>2963</v>
      </c>
      <c r="C1868">
        <v>3.0000000000000001E-3</v>
      </c>
    </row>
    <row r="1869" spans="1:3" x14ac:dyDescent="0.25">
      <c r="A1869">
        <v>1868</v>
      </c>
      <c r="B1869" t="s">
        <v>2964</v>
      </c>
      <c r="C1869">
        <v>3.0000000000000001E-3</v>
      </c>
    </row>
    <row r="1870" spans="1:3" x14ac:dyDescent="0.25">
      <c r="A1870">
        <v>1869</v>
      </c>
      <c r="B1870" t="s">
        <v>2965</v>
      </c>
      <c r="C1870">
        <v>3.0000000000000001E-3</v>
      </c>
    </row>
    <row r="1871" spans="1:3" x14ac:dyDescent="0.25">
      <c r="A1871">
        <v>1870</v>
      </c>
      <c r="B1871" t="s">
        <v>2966</v>
      </c>
      <c r="C1871">
        <v>3.0000000000000001E-3</v>
      </c>
    </row>
    <row r="1872" spans="1:3" x14ac:dyDescent="0.25">
      <c r="A1872">
        <v>1871</v>
      </c>
      <c r="B1872" t="s">
        <v>2967</v>
      </c>
      <c r="C1872">
        <v>3.0000000000000001E-3</v>
      </c>
    </row>
    <row r="1873" spans="1:3" x14ac:dyDescent="0.25">
      <c r="A1873">
        <v>1872</v>
      </c>
      <c r="B1873" t="s">
        <v>2968</v>
      </c>
      <c r="C1873">
        <v>3.0000000000000001E-3</v>
      </c>
    </row>
    <row r="1874" spans="1:3" x14ac:dyDescent="0.25">
      <c r="A1874">
        <v>1873</v>
      </c>
      <c r="B1874" t="s">
        <v>2969</v>
      </c>
      <c r="C1874">
        <v>3.0000000000000001E-3</v>
      </c>
    </row>
    <row r="1875" spans="1:3" x14ac:dyDescent="0.25">
      <c r="A1875">
        <v>1874</v>
      </c>
      <c r="B1875" t="s">
        <v>2970</v>
      </c>
      <c r="C1875">
        <v>3.0000000000000001E-3</v>
      </c>
    </row>
    <row r="1876" spans="1:3" x14ac:dyDescent="0.25">
      <c r="A1876">
        <v>1875</v>
      </c>
      <c r="B1876" t="s">
        <v>2971</v>
      </c>
      <c r="C1876">
        <v>3.0000000000000001E-3</v>
      </c>
    </row>
    <row r="1877" spans="1:3" x14ac:dyDescent="0.25">
      <c r="A1877">
        <v>1876</v>
      </c>
      <c r="B1877" t="s">
        <v>2972</v>
      </c>
      <c r="C1877">
        <v>3.0000000000000001E-3</v>
      </c>
    </row>
    <row r="1878" spans="1:3" x14ac:dyDescent="0.25">
      <c r="A1878">
        <v>1877</v>
      </c>
      <c r="B1878" t="s">
        <v>2973</v>
      </c>
      <c r="C1878">
        <v>3.0000000000000001E-3</v>
      </c>
    </row>
    <row r="1879" spans="1:3" x14ac:dyDescent="0.25">
      <c r="A1879">
        <v>1878</v>
      </c>
      <c r="B1879" t="s">
        <v>2974</v>
      </c>
      <c r="C1879">
        <v>3.0000000000000001E-3</v>
      </c>
    </row>
    <row r="1880" spans="1:3" x14ac:dyDescent="0.25">
      <c r="A1880">
        <v>1879</v>
      </c>
      <c r="B1880" t="s">
        <v>2975</v>
      </c>
      <c r="C1880">
        <v>3.0000000000000001E-3</v>
      </c>
    </row>
    <row r="1881" spans="1:3" x14ac:dyDescent="0.25">
      <c r="A1881">
        <v>1880</v>
      </c>
      <c r="B1881" t="s">
        <v>2976</v>
      </c>
      <c r="C1881">
        <v>3.0000000000000001E-3</v>
      </c>
    </row>
    <row r="1882" spans="1:3" x14ac:dyDescent="0.25">
      <c r="A1882">
        <v>1881</v>
      </c>
      <c r="B1882" t="s">
        <v>2977</v>
      </c>
      <c r="C1882">
        <v>3.0000000000000001E-3</v>
      </c>
    </row>
    <row r="1883" spans="1:3" x14ac:dyDescent="0.25">
      <c r="A1883">
        <v>1882</v>
      </c>
      <c r="B1883" t="s">
        <v>2978</v>
      </c>
      <c r="C1883">
        <v>3.0000000000000001E-3</v>
      </c>
    </row>
    <row r="1884" spans="1:3" x14ac:dyDescent="0.25">
      <c r="A1884">
        <v>1883</v>
      </c>
      <c r="B1884" t="s">
        <v>2979</v>
      </c>
      <c r="C1884">
        <v>3.0000000000000001E-3</v>
      </c>
    </row>
    <row r="1885" spans="1:3" x14ac:dyDescent="0.25">
      <c r="A1885">
        <v>1884</v>
      </c>
      <c r="B1885" t="s">
        <v>2980</v>
      </c>
      <c r="C1885">
        <v>3.0000000000000001E-3</v>
      </c>
    </row>
    <row r="1886" spans="1:3" x14ac:dyDescent="0.25">
      <c r="A1886">
        <v>1885</v>
      </c>
      <c r="B1886" t="s">
        <v>2981</v>
      </c>
      <c r="C1886">
        <v>3.0000000000000001E-3</v>
      </c>
    </row>
    <row r="1887" spans="1:3" x14ac:dyDescent="0.25">
      <c r="A1887">
        <v>1886</v>
      </c>
      <c r="B1887" t="s">
        <v>2982</v>
      </c>
      <c r="C1887">
        <v>3.0000000000000001E-3</v>
      </c>
    </row>
    <row r="1888" spans="1:3" x14ac:dyDescent="0.25">
      <c r="A1888">
        <v>1887</v>
      </c>
      <c r="B1888" t="s">
        <v>2983</v>
      </c>
      <c r="C1888">
        <v>3.0000000000000001E-3</v>
      </c>
    </row>
    <row r="1889" spans="1:3" x14ac:dyDescent="0.25">
      <c r="A1889">
        <v>1888</v>
      </c>
      <c r="B1889" t="s">
        <v>2984</v>
      </c>
      <c r="C1889">
        <v>3.0000000000000001E-3</v>
      </c>
    </row>
    <row r="1890" spans="1:3" x14ac:dyDescent="0.25">
      <c r="A1890">
        <v>1889</v>
      </c>
      <c r="B1890" t="s">
        <v>2985</v>
      </c>
      <c r="C1890">
        <v>3.0000000000000001E-3</v>
      </c>
    </row>
    <row r="1891" spans="1:3" x14ac:dyDescent="0.25">
      <c r="A1891">
        <v>1890</v>
      </c>
      <c r="B1891" t="s">
        <v>2986</v>
      </c>
      <c r="C1891">
        <v>3.0000000000000001E-3</v>
      </c>
    </row>
    <row r="1892" spans="1:3" x14ac:dyDescent="0.25">
      <c r="A1892">
        <v>1891</v>
      </c>
      <c r="B1892" t="s">
        <v>2987</v>
      </c>
      <c r="C1892">
        <v>3.0000000000000001E-3</v>
      </c>
    </row>
    <row r="1893" spans="1:3" x14ac:dyDescent="0.25">
      <c r="A1893">
        <v>1892</v>
      </c>
      <c r="B1893" t="s">
        <v>2988</v>
      </c>
      <c r="C1893">
        <v>3.0000000000000001E-3</v>
      </c>
    </row>
    <row r="1894" spans="1:3" x14ac:dyDescent="0.25">
      <c r="A1894">
        <v>1893</v>
      </c>
      <c r="B1894" t="s">
        <v>2989</v>
      </c>
      <c r="C1894">
        <v>3.0000000000000001E-3</v>
      </c>
    </row>
    <row r="1895" spans="1:3" x14ac:dyDescent="0.25">
      <c r="A1895">
        <v>1894</v>
      </c>
      <c r="B1895" t="s">
        <v>2990</v>
      </c>
      <c r="C1895">
        <v>3.0000000000000001E-3</v>
      </c>
    </row>
    <row r="1896" spans="1:3" x14ac:dyDescent="0.25">
      <c r="A1896">
        <v>1895</v>
      </c>
      <c r="B1896" t="s">
        <v>2991</v>
      </c>
      <c r="C1896">
        <v>3.0000000000000001E-3</v>
      </c>
    </row>
    <row r="1897" spans="1:3" x14ac:dyDescent="0.25">
      <c r="A1897">
        <v>1896</v>
      </c>
      <c r="B1897" t="s">
        <v>2992</v>
      </c>
      <c r="C1897">
        <v>3.0000000000000001E-3</v>
      </c>
    </row>
    <row r="1898" spans="1:3" x14ac:dyDescent="0.25">
      <c r="A1898">
        <v>1897</v>
      </c>
      <c r="B1898" t="s">
        <v>2993</v>
      </c>
      <c r="C1898">
        <v>3.0000000000000001E-3</v>
      </c>
    </row>
    <row r="1899" spans="1:3" x14ac:dyDescent="0.25">
      <c r="A1899">
        <v>1898</v>
      </c>
      <c r="B1899" t="s">
        <v>2994</v>
      </c>
      <c r="C1899">
        <v>3.0000000000000001E-3</v>
      </c>
    </row>
    <row r="1900" spans="1:3" x14ac:dyDescent="0.25">
      <c r="A1900">
        <v>1899</v>
      </c>
      <c r="B1900" t="s">
        <v>2995</v>
      </c>
      <c r="C1900">
        <v>3.0000000000000001E-3</v>
      </c>
    </row>
    <row r="1901" spans="1:3" x14ac:dyDescent="0.25">
      <c r="A1901">
        <v>1900</v>
      </c>
      <c r="B1901" t="s">
        <v>2996</v>
      </c>
      <c r="C1901">
        <v>3.0000000000000001E-3</v>
      </c>
    </row>
    <row r="1902" spans="1:3" x14ac:dyDescent="0.25">
      <c r="A1902">
        <v>1901</v>
      </c>
      <c r="B1902" t="s">
        <v>2997</v>
      </c>
      <c r="C1902">
        <v>3.0000000000000001E-3</v>
      </c>
    </row>
    <row r="1903" spans="1:3" x14ac:dyDescent="0.25">
      <c r="A1903">
        <v>1902</v>
      </c>
      <c r="B1903" t="s">
        <v>2998</v>
      </c>
      <c r="C1903">
        <v>3.0000000000000001E-3</v>
      </c>
    </row>
    <row r="1904" spans="1:3" x14ac:dyDescent="0.25">
      <c r="A1904">
        <v>1903</v>
      </c>
      <c r="B1904" t="s">
        <v>2999</v>
      </c>
      <c r="C1904">
        <v>3.0000000000000001E-3</v>
      </c>
    </row>
    <row r="1905" spans="1:3" x14ac:dyDescent="0.25">
      <c r="A1905">
        <v>1904</v>
      </c>
      <c r="B1905" t="s">
        <v>3000</v>
      </c>
      <c r="C1905">
        <v>3.0000000000000001E-3</v>
      </c>
    </row>
    <row r="1906" spans="1:3" x14ac:dyDescent="0.25">
      <c r="A1906">
        <v>1905</v>
      </c>
      <c r="B1906" t="s">
        <v>3001</v>
      </c>
      <c r="C1906">
        <v>3.0000000000000001E-3</v>
      </c>
    </row>
    <row r="1907" spans="1:3" x14ac:dyDescent="0.25">
      <c r="A1907">
        <v>1906</v>
      </c>
      <c r="B1907" t="s">
        <v>3002</v>
      </c>
      <c r="C1907">
        <v>3.0000000000000001E-3</v>
      </c>
    </row>
    <row r="1908" spans="1:3" x14ac:dyDescent="0.25">
      <c r="A1908">
        <v>1907</v>
      </c>
      <c r="B1908" t="s">
        <v>3003</v>
      </c>
      <c r="C1908">
        <v>3.0000000000000001E-3</v>
      </c>
    </row>
    <row r="1909" spans="1:3" x14ac:dyDescent="0.25">
      <c r="A1909">
        <v>1908</v>
      </c>
      <c r="B1909" t="s">
        <v>3004</v>
      </c>
      <c r="C1909">
        <v>3.0000000000000001E-3</v>
      </c>
    </row>
    <row r="1910" spans="1:3" x14ac:dyDescent="0.25">
      <c r="A1910">
        <v>1909</v>
      </c>
      <c r="B1910" t="s">
        <v>3005</v>
      </c>
      <c r="C1910">
        <v>3.0000000000000001E-3</v>
      </c>
    </row>
    <row r="1911" spans="1:3" x14ac:dyDescent="0.25">
      <c r="A1911">
        <v>1910</v>
      </c>
      <c r="B1911" t="s">
        <v>3006</v>
      </c>
      <c r="C1911">
        <v>3.0000000000000001E-3</v>
      </c>
    </row>
    <row r="1912" spans="1:3" x14ac:dyDescent="0.25">
      <c r="A1912">
        <v>1911</v>
      </c>
      <c r="B1912" t="s">
        <v>3007</v>
      </c>
      <c r="C1912">
        <v>3.0000000000000001E-3</v>
      </c>
    </row>
    <row r="1913" spans="1:3" x14ac:dyDescent="0.25">
      <c r="A1913">
        <v>1912</v>
      </c>
      <c r="B1913" t="s">
        <v>3008</v>
      </c>
      <c r="C1913">
        <v>3.0000000000000001E-3</v>
      </c>
    </row>
    <row r="1914" spans="1:3" x14ac:dyDescent="0.25">
      <c r="A1914">
        <v>1913</v>
      </c>
      <c r="B1914" t="s">
        <v>3009</v>
      </c>
      <c r="C1914">
        <v>3.0000000000000001E-3</v>
      </c>
    </row>
    <row r="1915" spans="1:3" x14ac:dyDescent="0.25">
      <c r="A1915">
        <v>1914</v>
      </c>
      <c r="B1915" t="s">
        <v>3010</v>
      </c>
      <c r="C1915">
        <v>3.0000000000000001E-3</v>
      </c>
    </row>
    <row r="1916" spans="1:3" x14ac:dyDescent="0.25">
      <c r="A1916">
        <v>1915</v>
      </c>
      <c r="B1916" t="s">
        <v>3011</v>
      </c>
      <c r="C1916">
        <v>3.0000000000000001E-3</v>
      </c>
    </row>
    <row r="1917" spans="1:3" x14ac:dyDescent="0.25">
      <c r="A1917">
        <v>1916</v>
      </c>
      <c r="B1917" t="s">
        <v>3012</v>
      </c>
      <c r="C1917">
        <v>3.0000000000000001E-3</v>
      </c>
    </row>
    <row r="1918" spans="1:3" x14ac:dyDescent="0.25">
      <c r="A1918">
        <v>1917</v>
      </c>
      <c r="B1918" t="s">
        <v>3013</v>
      </c>
      <c r="C1918">
        <v>3.0000000000000001E-3</v>
      </c>
    </row>
    <row r="1919" spans="1:3" x14ac:dyDescent="0.25">
      <c r="A1919">
        <v>1918</v>
      </c>
      <c r="B1919" t="s">
        <v>3014</v>
      </c>
      <c r="C1919">
        <v>3.0000000000000001E-3</v>
      </c>
    </row>
    <row r="1920" spans="1:3" x14ac:dyDescent="0.25">
      <c r="A1920">
        <v>1919</v>
      </c>
      <c r="B1920" t="s">
        <v>3015</v>
      </c>
      <c r="C1920">
        <v>3.0000000000000001E-3</v>
      </c>
    </row>
    <row r="1921" spans="1:3" x14ac:dyDescent="0.25">
      <c r="A1921">
        <v>1920</v>
      </c>
      <c r="B1921" t="s">
        <v>3016</v>
      </c>
      <c r="C1921">
        <v>3.0000000000000001E-3</v>
      </c>
    </row>
    <row r="1922" spans="1:3" x14ac:dyDescent="0.25">
      <c r="A1922">
        <v>1921</v>
      </c>
      <c r="B1922" t="s">
        <v>3017</v>
      </c>
      <c r="C1922">
        <v>3.0000000000000001E-3</v>
      </c>
    </row>
    <row r="1923" spans="1:3" x14ac:dyDescent="0.25">
      <c r="A1923">
        <v>1922</v>
      </c>
      <c r="B1923" t="s">
        <v>3018</v>
      </c>
      <c r="C1923">
        <v>3.0000000000000001E-3</v>
      </c>
    </row>
    <row r="1924" spans="1:3" x14ac:dyDescent="0.25">
      <c r="A1924">
        <v>1923</v>
      </c>
      <c r="B1924" t="s">
        <v>3019</v>
      </c>
      <c r="C1924">
        <v>3.0000000000000001E-3</v>
      </c>
    </row>
    <row r="1925" spans="1:3" x14ac:dyDescent="0.25">
      <c r="A1925">
        <v>1924</v>
      </c>
      <c r="B1925" t="s">
        <v>3020</v>
      </c>
      <c r="C1925">
        <v>3.0000000000000001E-3</v>
      </c>
    </row>
    <row r="1926" spans="1:3" x14ac:dyDescent="0.25">
      <c r="A1926">
        <v>1925</v>
      </c>
      <c r="B1926" t="s">
        <v>3021</v>
      </c>
      <c r="C1926">
        <v>3.0000000000000001E-3</v>
      </c>
    </row>
    <row r="1927" spans="1:3" x14ac:dyDescent="0.25">
      <c r="A1927">
        <v>1926</v>
      </c>
      <c r="B1927" t="s">
        <v>3022</v>
      </c>
      <c r="C1927">
        <v>3.0000000000000001E-3</v>
      </c>
    </row>
    <row r="1928" spans="1:3" x14ac:dyDescent="0.25">
      <c r="A1928">
        <v>1927</v>
      </c>
      <c r="B1928" t="s">
        <v>3023</v>
      </c>
      <c r="C1928">
        <v>3.0000000000000001E-3</v>
      </c>
    </row>
    <row r="1929" spans="1:3" x14ac:dyDescent="0.25">
      <c r="A1929">
        <v>1928</v>
      </c>
      <c r="B1929" t="s">
        <v>3024</v>
      </c>
      <c r="C1929">
        <v>3.0000000000000001E-3</v>
      </c>
    </row>
    <row r="1930" spans="1:3" x14ac:dyDescent="0.25">
      <c r="A1930">
        <v>1929</v>
      </c>
      <c r="B1930" t="s">
        <v>3025</v>
      </c>
      <c r="C1930">
        <v>3.0000000000000001E-3</v>
      </c>
    </row>
    <row r="1931" spans="1:3" x14ac:dyDescent="0.25">
      <c r="A1931">
        <v>1930</v>
      </c>
      <c r="B1931" t="s">
        <v>3026</v>
      </c>
      <c r="C1931">
        <v>3.0000000000000001E-3</v>
      </c>
    </row>
    <row r="1932" spans="1:3" x14ac:dyDescent="0.25">
      <c r="A1932">
        <v>1931</v>
      </c>
      <c r="B1932" t="s">
        <v>3027</v>
      </c>
      <c r="C1932">
        <v>3.0000000000000001E-3</v>
      </c>
    </row>
    <row r="1933" spans="1:3" x14ac:dyDescent="0.25">
      <c r="A1933">
        <v>1932</v>
      </c>
      <c r="B1933" t="s">
        <v>3028</v>
      </c>
      <c r="C1933">
        <v>3.0000000000000001E-3</v>
      </c>
    </row>
    <row r="1934" spans="1:3" x14ac:dyDescent="0.25">
      <c r="A1934">
        <v>1933</v>
      </c>
      <c r="B1934" t="s">
        <v>3029</v>
      </c>
      <c r="C1934">
        <v>3.0000000000000001E-3</v>
      </c>
    </row>
    <row r="1935" spans="1:3" x14ac:dyDescent="0.25">
      <c r="A1935">
        <v>1934</v>
      </c>
      <c r="B1935" t="s">
        <v>3030</v>
      </c>
      <c r="C1935">
        <v>3.0000000000000001E-3</v>
      </c>
    </row>
    <row r="1936" spans="1:3" x14ac:dyDescent="0.25">
      <c r="A1936">
        <v>1935</v>
      </c>
      <c r="B1936" t="s">
        <v>3031</v>
      </c>
      <c r="C1936">
        <v>3.0000000000000001E-3</v>
      </c>
    </row>
    <row r="1937" spans="1:3" x14ac:dyDescent="0.25">
      <c r="A1937">
        <v>1936</v>
      </c>
      <c r="B1937" t="s">
        <v>3032</v>
      </c>
      <c r="C1937">
        <v>3.0000000000000001E-3</v>
      </c>
    </row>
    <row r="1938" spans="1:3" x14ac:dyDescent="0.25">
      <c r="A1938">
        <v>1937</v>
      </c>
      <c r="B1938" t="s">
        <v>3033</v>
      </c>
      <c r="C1938">
        <v>3.0000000000000001E-3</v>
      </c>
    </row>
    <row r="1939" spans="1:3" x14ac:dyDescent="0.25">
      <c r="A1939">
        <v>1938</v>
      </c>
      <c r="B1939" t="s">
        <v>3034</v>
      </c>
      <c r="C1939">
        <v>3.0000000000000001E-3</v>
      </c>
    </row>
    <row r="1940" spans="1:3" x14ac:dyDescent="0.25">
      <c r="A1940">
        <v>1939</v>
      </c>
      <c r="B1940" t="s">
        <v>3035</v>
      </c>
      <c r="C1940">
        <v>3.0000000000000001E-3</v>
      </c>
    </row>
    <row r="1941" spans="1:3" x14ac:dyDescent="0.25">
      <c r="A1941">
        <v>1940</v>
      </c>
      <c r="B1941" t="s">
        <v>3036</v>
      </c>
      <c r="C1941">
        <v>3.0000000000000001E-3</v>
      </c>
    </row>
    <row r="1942" spans="1:3" x14ac:dyDescent="0.25">
      <c r="A1942">
        <v>1941</v>
      </c>
      <c r="B1942" t="s">
        <v>3037</v>
      </c>
      <c r="C1942">
        <v>3.0000000000000001E-3</v>
      </c>
    </row>
    <row r="1943" spans="1:3" x14ac:dyDescent="0.25">
      <c r="A1943">
        <v>1942</v>
      </c>
      <c r="B1943" t="s">
        <v>3038</v>
      </c>
      <c r="C1943">
        <v>3.0000000000000001E-3</v>
      </c>
    </row>
    <row r="1944" spans="1:3" x14ac:dyDescent="0.25">
      <c r="A1944">
        <v>1943</v>
      </c>
      <c r="B1944" t="s">
        <v>3039</v>
      </c>
      <c r="C1944">
        <v>3.0000000000000001E-3</v>
      </c>
    </row>
    <row r="1945" spans="1:3" x14ac:dyDescent="0.25">
      <c r="A1945">
        <v>1944</v>
      </c>
      <c r="B1945" t="s">
        <v>3040</v>
      </c>
      <c r="C1945">
        <v>3.0000000000000001E-3</v>
      </c>
    </row>
    <row r="1946" spans="1:3" x14ac:dyDescent="0.25">
      <c r="A1946">
        <v>1945</v>
      </c>
      <c r="B1946" t="s">
        <v>3041</v>
      </c>
      <c r="C1946">
        <v>3.0000000000000001E-3</v>
      </c>
    </row>
    <row r="1947" spans="1:3" x14ac:dyDescent="0.25">
      <c r="A1947">
        <v>1946</v>
      </c>
      <c r="B1947" t="s">
        <v>3042</v>
      </c>
      <c r="C1947">
        <v>3.0000000000000001E-3</v>
      </c>
    </row>
    <row r="1948" spans="1:3" x14ac:dyDescent="0.25">
      <c r="A1948">
        <v>1947</v>
      </c>
      <c r="B1948" t="s">
        <v>3043</v>
      </c>
      <c r="C1948">
        <v>3.0000000000000001E-3</v>
      </c>
    </row>
    <row r="1949" spans="1:3" x14ac:dyDescent="0.25">
      <c r="A1949">
        <v>1948</v>
      </c>
      <c r="B1949" t="s">
        <v>3044</v>
      </c>
      <c r="C1949">
        <v>3.0000000000000001E-3</v>
      </c>
    </row>
    <row r="1950" spans="1:3" x14ac:dyDescent="0.25">
      <c r="A1950">
        <v>1949</v>
      </c>
      <c r="B1950" t="s">
        <v>3045</v>
      </c>
      <c r="C1950">
        <v>3.0000000000000001E-3</v>
      </c>
    </row>
    <row r="1951" spans="1:3" x14ac:dyDescent="0.25">
      <c r="A1951">
        <v>1950</v>
      </c>
      <c r="B1951" t="s">
        <v>3046</v>
      </c>
      <c r="C1951">
        <v>3.0000000000000001E-3</v>
      </c>
    </row>
    <row r="1952" spans="1:3" x14ac:dyDescent="0.25">
      <c r="A1952">
        <v>1951</v>
      </c>
      <c r="B1952" t="s">
        <v>3047</v>
      </c>
      <c r="C1952">
        <v>3.0000000000000001E-3</v>
      </c>
    </row>
    <row r="1953" spans="1:3" x14ac:dyDescent="0.25">
      <c r="A1953">
        <v>1952</v>
      </c>
      <c r="B1953" t="s">
        <v>3048</v>
      </c>
      <c r="C1953">
        <v>3.0000000000000001E-3</v>
      </c>
    </row>
    <row r="1954" spans="1:3" x14ac:dyDescent="0.25">
      <c r="A1954">
        <v>1953</v>
      </c>
      <c r="B1954" t="s">
        <v>3049</v>
      </c>
      <c r="C1954">
        <v>3.0000000000000001E-3</v>
      </c>
    </row>
    <row r="1955" spans="1:3" x14ac:dyDescent="0.25">
      <c r="A1955">
        <v>1954</v>
      </c>
      <c r="B1955" t="s">
        <v>3050</v>
      </c>
      <c r="C1955">
        <v>3.0000000000000001E-3</v>
      </c>
    </row>
    <row r="1956" spans="1:3" x14ac:dyDescent="0.25">
      <c r="A1956">
        <v>1955</v>
      </c>
      <c r="B1956" t="s">
        <v>3051</v>
      </c>
      <c r="C1956">
        <v>3.0000000000000001E-3</v>
      </c>
    </row>
    <row r="1957" spans="1:3" x14ac:dyDescent="0.25">
      <c r="A1957">
        <v>1956</v>
      </c>
      <c r="B1957" t="s">
        <v>3052</v>
      </c>
      <c r="C1957">
        <v>3.0000000000000001E-3</v>
      </c>
    </row>
    <row r="1958" spans="1:3" x14ac:dyDescent="0.25">
      <c r="A1958">
        <v>1957</v>
      </c>
      <c r="B1958" t="s">
        <v>3053</v>
      </c>
      <c r="C1958">
        <v>3.0000000000000001E-3</v>
      </c>
    </row>
    <row r="1959" spans="1:3" x14ac:dyDescent="0.25">
      <c r="A1959">
        <v>1958</v>
      </c>
      <c r="B1959" t="s">
        <v>3054</v>
      </c>
      <c r="C1959">
        <v>3.0000000000000001E-3</v>
      </c>
    </row>
    <row r="1960" spans="1:3" x14ac:dyDescent="0.25">
      <c r="A1960">
        <v>1959</v>
      </c>
      <c r="B1960" t="s">
        <v>3055</v>
      </c>
      <c r="C1960">
        <v>3.0000000000000001E-3</v>
      </c>
    </row>
    <row r="1961" spans="1:3" x14ac:dyDescent="0.25">
      <c r="A1961">
        <v>1960</v>
      </c>
      <c r="B1961" t="s">
        <v>3056</v>
      </c>
      <c r="C1961">
        <v>3.0000000000000001E-3</v>
      </c>
    </row>
    <row r="1962" spans="1:3" x14ac:dyDescent="0.25">
      <c r="A1962">
        <v>1961</v>
      </c>
      <c r="B1962" t="s">
        <v>3057</v>
      </c>
      <c r="C1962">
        <v>3.0000000000000001E-3</v>
      </c>
    </row>
    <row r="1963" spans="1:3" x14ac:dyDescent="0.25">
      <c r="A1963">
        <v>1962</v>
      </c>
      <c r="B1963" t="s">
        <v>3058</v>
      </c>
      <c r="C1963">
        <v>3.0000000000000001E-3</v>
      </c>
    </row>
    <row r="1964" spans="1:3" x14ac:dyDescent="0.25">
      <c r="A1964">
        <v>1963</v>
      </c>
      <c r="B1964" t="s">
        <v>3059</v>
      </c>
      <c r="C1964">
        <v>3.0000000000000001E-3</v>
      </c>
    </row>
    <row r="1965" spans="1:3" x14ac:dyDescent="0.25">
      <c r="A1965">
        <v>1964</v>
      </c>
      <c r="B1965" t="s">
        <v>3060</v>
      </c>
      <c r="C1965">
        <v>3.0000000000000001E-3</v>
      </c>
    </row>
    <row r="1966" spans="1:3" x14ac:dyDescent="0.25">
      <c r="A1966">
        <v>1965</v>
      </c>
      <c r="B1966" t="s">
        <v>3061</v>
      </c>
      <c r="C1966">
        <v>3.0000000000000001E-3</v>
      </c>
    </row>
    <row r="1967" spans="1:3" x14ac:dyDescent="0.25">
      <c r="A1967">
        <v>1966</v>
      </c>
      <c r="B1967" t="s">
        <v>3062</v>
      </c>
      <c r="C1967">
        <v>3.0000000000000001E-3</v>
      </c>
    </row>
    <row r="1968" spans="1:3" x14ac:dyDescent="0.25">
      <c r="A1968">
        <v>1967</v>
      </c>
      <c r="B1968" t="s">
        <v>3063</v>
      </c>
      <c r="C1968">
        <v>3.0000000000000001E-3</v>
      </c>
    </row>
    <row r="1969" spans="1:3" x14ac:dyDescent="0.25">
      <c r="A1969">
        <v>1968</v>
      </c>
      <c r="B1969" t="s">
        <v>3064</v>
      </c>
      <c r="C1969">
        <v>3.0000000000000001E-3</v>
      </c>
    </row>
    <row r="1970" spans="1:3" x14ac:dyDescent="0.25">
      <c r="A1970">
        <v>1969</v>
      </c>
      <c r="B1970" t="s">
        <v>3065</v>
      </c>
      <c r="C1970">
        <v>3.0000000000000001E-3</v>
      </c>
    </row>
    <row r="1971" spans="1:3" x14ac:dyDescent="0.25">
      <c r="A1971">
        <v>1970</v>
      </c>
      <c r="B1971" t="s">
        <v>3066</v>
      </c>
      <c r="C1971">
        <v>3.0000000000000001E-3</v>
      </c>
    </row>
    <row r="1972" spans="1:3" x14ac:dyDescent="0.25">
      <c r="A1972">
        <v>1971</v>
      </c>
      <c r="B1972" t="s">
        <v>3067</v>
      </c>
      <c r="C1972">
        <v>3.0000000000000001E-3</v>
      </c>
    </row>
    <row r="1973" spans="1:3" x14ac:dyDescent="0.25">
      <c r="A1973">
        <v>1972</v>
      </c>
      <c r="B1973" t="s">
        <v>3068</v>
      </c>
      <c r="C1973">
        <v>3.0000000000000001E-3</v>
      </c>
    </row>
    <row r="1974" spans="1:3" x14ac:dyDescent="0.25">
      <c r="A1974">
        <v>1973</v>
      </c>
      <c r="B1974" t="s">
        <v>3069</v>
      </c>
      <c r="C1974">
        <v>3.0000000000000001E-3</v>
      </c>
    </row>
    <row r="1975" spans="1:3" x14ac:dyDescent="0.25">
      <c r="A1975">
        <v>1974</v>
      </c>
      <c r="B1975" t="s">
        <v>3070</v>
      </c>
      <c r="C1975">
        <v>3.0000000000000001E-3</v>
      </c>
    </row>
    <row r="1976" spans="1:3" x14ac:dyDescent="0.25">
      <c r="A1976">
        <v>1975</v>
      </c>
      <c r="B1976" t="s">
        <v>3071</v>
      </c>
      <c r="C1976">
        <v>3.0000000000000001E-3</v>
      </c>
    </row>
    <row r="1977" spans="1:3" x14ac:dyDescent="0.25">
      <c r="A1977">
        <v>1976</v>
      </c>
      <c r="B1977" t="s">
        <v>3072</v>
      </c>
      <c r="C1977">
        <v>3.0000000000000001E-3</v>
      </c>
    </row>
    <row r="1978" spans="1:3" x14ac:dyDescent="0.25">
      <c r="A1978">
        <v>1977</v>
      </c>
      <c r="B1978" t="s">
        <v>3073</v>
      </c>
      <c r="C1978">
        <v>3.0000000000000001E-3</v>
      </c>
    </row>
    <row r="1979" spans="1:3" x14ac:dyDescent="0.25">
      <c r="A1979">
        <v>1978</v>
      </c>
      <c r="B1979" t="s">
        <v>3074</v>
      </c>
      <c r="C1979">
        <v>3.0000000000000001E-3</v>
      </c>
    </row>
    <row r="1980" spans="1:3" x14ac:dyDescent="0.25">
      <c r="A1980">
        <v>1979</v>
      </c>
      <c r="B1980" t="s">
        <v>3075</v>
      </c>
      <c r="C1980">
        <v>3.0000000000000001E-3</v>
      </c>
    </row>
    <row r="1981" spans="1:3" x14ac:dyDescent="0.25">
      <c r="A1981">
        <v>1980</v>
      </c>
      <c r="B1981" t="s">
        <v>3076</v>
      </c>
      <c r="C1981">
        <v>3.0000000000000001E-3</v>
      </c>
    </row>
    <row r="1982" spans="1:3" x14ac:dyDescent="0.25">
      <c r="A1982">
        <v>1981</v>
      </c>
      <c r="B1982" t="s">
        <v>3077</v>
      </c>
      <c r="C1982">
        <v>3.0000000000000001E-3</v>
      </c>
    </row>
    <row r="1983" spans="1:3" x14ac:dyDescent="0.25">
      <c r="A1983">
        <v>1982</v>
      </c>
      <c r="B1983" t="s">
        <v>3078</v>
      </c>
      <c r="C1983">
        <v>3.0000000000000001E-3</v>
      </c>
    </row>
    <row r="1984" spans="1:3" x14ac:dyDescent="0.25">
      <c r="A1984">
        <v>1983</v>
      </c>
      <c r="B1984" t="s">
        <v>3079</v>
      </c>
      <c r="C1984">
        <v>3.0000000000000001E-3</v>
      </c>
    </row>
    <row r="1985" spans="1:3" x14ac:dyDescent="0.25">
      <c r="A1985">
        <v>1984</v>
      </c>
      <c r="B1985" t="s">
        <v>3080</v>
      </c>
      <c r="C1985">
        <v>3.0000000000000001E-3</v>
      </c>
    </row>
    <row r="1986" spans="1:3" x14ac:dyDescent="0.25">
      <c r="A1986">
        <v>1985</v>
      </c>
      <c r="B1986" t="s">
        <v>3081</v>
      </c>
      <c r="C1986">
        <v>3.0000000000000001E-3</v>
      </c>
    </row>
    <row r="1987" spans="1:3" x14ac:dyDescent="0.25">
      <c r="A1987">
        <v>1986</v>
      </c>
      <c r="B1987" t="s">
        <v>3082</v>
      </c>
      <c r="C1987">
        <v>3.0000000000000001E-3</v>
      </c>
    </row>
    <row r="1988" spans="1:3" x14ac:dyDescent="0.25">
      <c r="A1988">
        <v>1987</v>
      </c>
      <c r="B1988" t="s">
        <v>3083</v>
      </c>
      <c r="C1988">
        <v>3.0000000000000001E-3</v>
      </c>
    </row>
    <row r="1989" spans="1:3" x14ac:dyDescent="0.25">
      <c r="A1989">
        <v>1988</v>
      </c>
      <c r="B1989" t="s">
        <v>3084</v>
      </c>
      <c r="C1989">
        <v>3.0000000000000001E-3</v>
      </c>
    </row>
    <row r="1990" spans="1:3" x14ac:dyDescent="0.25">
      <c r="A1990">
        <v>1989</v>
      </c>
      <c r="B1990" t="s">
        <v>3085</v>
      </c>
      <c r="C1990">
        <v>3.0000000000000001E-3</v>
      </c>
    </row>
    <row r="1991" spans="1:3" x14ac:dyDescent="0.25">
      <c r="A1991">
        <v>1990</v>
      </c>
      <c r="B1991" t="s">
        <v>3086</v>
      </c>
      <c r="C1991">
        <v>3.0000000000000001E-3</v>
      </c>
    </row>
    <row r="1992" spans="1:3" x14ac:dyDescent="0.25">
      <c r="A1992">
        <v>1991</v>
      </c>
      <c r="B1992" t="s">
        <v>3087</v>
      </c>
      <c r="C1992">
        <v>3.0000000000000001E-3</v>
      </c>
    </row>
    <row r="1993" spans="1:3" x14ac:dyDescent="0.25">
      <c r="A1993">
        <v>1992</v>
      </c>
      <c r="B1993" t="s">
        <v>3088</v>
      </c>
      <c r="C1993">
        <v>3.0000000000000001E-3</v>
      </c>
    </row>
    <row r="1994" spans="1:3" x14ac:dyDescent="0.25">
      <c r="A1994">
        <v>1993</v>
      </c>
      <c r="B1994" t="s">
        <v>3089</v>
      </c>
      <c r="C1994">
        <v>3.0000000000000001E-3</v>
      </c>
    </row>
    <row r="1995" spans="1:3" x14ac:dyDescent="0.25">
      <c r="A1995">
        <v>1994</v>
      </c>
      <c r="B1995" t="s">
        <v>3090</v>
      </c>
      <c r="C1995">
        <v>3.0000000000000001E-3</v>
      </c>
    </row>
    <row r="1996" spans="1:3" x14ac:dyDescent="0.25">
      <c r="A1996">
        <v>1995</v>
      </c>
      <c r="B1996" t="s">
        <v>3091</v>
      </c>
      <c r="C1996">
        <v>3.0000000000000001E-3</v>
      </c>
    </row>
    <row r="1997" spans="1:3" x14ac:dyDescent="0.25">
      <c r="A1997">
        <v>1996</v>
      </c>
      <c r="B1997" t="s">
        <v>3092</v>
      </c>
      <c r="C1997">
        <v>3.0000000000000001E-3</v>
      </c>
    </row>
    <row r="1998" spans="1:3" x14ac:dyDescent="0.25">
      <c r="A1998">
        <v>1997</v>
      </c>
      <c r="B1998" t="s">
        <v>3093</v>
      </c>
      <c r="C1998">
        <v>3.0000000000000001E-3</v>
      </c>
    </row>
    <row r="1999" spans="1:3" x14ac:dyDescent="0.25">
      <c r="A1999">
        <v>1998</v>
      </c>
      <c r="B1999" t="s">
        <v>3094</v>
      </c>
      <c r="C1999">
        <v>3.0000000000000001E-3</v>
      </c>
    </row>
    <row r="2000" spans="1:3" x14ac:dyDescent="0.25">
      <c r="A2000">
        <v>1999</v>
      </c>
      <c r="B2000" t="s">
        <v>3095</v>
      </c>
      <c r="C2000">
        <v>3.0000000000000001E-3</v>
      </c>
    </row>
    <row r="2001" spans="1:3" x14ac:dyDescent="0.25">
      <c r="A2001">
        <v>2000</v>
      </c>
      <c r="B2001" t="s">
        <v>3096</v>
      </c>
      <c r="C2001">
        <v>3.0000000000000001E-3</v>
      </c>
    </row>
    <row r="2002" spans="1:3" x14ac:dyDescent="0.25">
      <c r="A2002">
        <v>2001</v>
      </c>
      <c r="B2002" t="s">
        <v>3097</v>
      </c>
      <c r="C2002">
        <v>3.0000000000000001E-3</v>
      </c>
    </row>
    <row r="2003" spans="1:3" x14ac:dyDescent="0.25">
      <c r="A2003">
        <v>2002</v>
      </c>
      <c r="B2003" t="s">
        <v>3098</v>
      </c>
      <c r="C2003">
        <v>3.0000000000000001E-3</v>
      </c>
    </row>
    <row r="2004" spans="1:3" x14ac:dyDescent="0.25">
      <c r="A2004">
        <v>2003</v>
      </c>
      <c r="B2004" t="s">
        <v>3099</v>
      </c>
      <c r="C2004">
        <v>3.0000000000000001E-3</v>
      </c>
    </row>
    <row r="2005" spans="1:3" x14ac:dyDescent="0.25">
      <c r="A2005">
        <v>2004</v>
      </c>
      <c r="B2005" t="s">
        <v>3100</v>
      </c>
      <c r="C2005">
        <v>3.0000000000000001E-3</v>
      </c>
    </row>
    <row r="2006" spans="1:3" x14ac:dyDescent="0.25">
      <c r="A2006">
        <v>2005</v>
      </c>
      <c r="B2006" t="s">
        <v>3101</v>
      </c>
      <c r="C2006">
        <v>3.0000000000000001E-3</v>
      </c>
    </row>
    <row r="2007" spans="1:3" x14ac:dyDescent="0.25">
      <c r="A2007">
        <v>2006</v>
      </c>
      <c r="B2007" t="s">
        <v>3102</v>
      </c>
      <c r="C2007">
        <v>3.0000000000000001E-3</v>
      </c>
    </row>
    <row r="2008" spans="1:3" x14ac:dyDescent="0.25">
      <c r="A2008">
        <v>2007</v>
      </c>
      <c r="B2008" t="s">
        <v>3103</v>
      </c>
      <c r="C2008">
        <v>3.0000000000000001E-3</v>
      </c>
    </row>
    <row r="2009" spans="1:3" x14ac:dyDescent="0.25">
      <c r="A2009">
        <v>2008</v>
      </c>
      <c r="B2009" t="s">
        <v>3104</v>
      </c>
      <c r="C2009">
        <v>3.0000000000000001E-3</v>
      </c>
    </row>
    <row r="2010" spans="1:3" x14ac:dyDescent="0.25">
      <c r="A2010">
        <v>2009</v>
      </c>
      <c r="B2010" t="s">
        <v>3105</v>
      </c>
      <c r="C2010">
        <v>3.0000000000000001E-3</v>
      </c>
    </row>
    <row r="2011" spans="1:3" x14ac:dyDescent="0.25">
      <c r="A2011">
        <v>2010</v>
      </c>
      <c r="B2011" t="s">
        <v>3106</v>
      </c>
      <c r="C2011">
        <v>3.0000000000000001E-3</v>
      </c>
    </row>
    <row r="2012" spans="1:3" x14ac:dyDescent="0.25">
      <c r="A2012">
        <v>2011</v>
      </c>
      <c r="B2012" t="s">
        <v>3107</v>
      </c>
      <c r="C2012">
        <v>3.0000000000000001E-3</v>
      </c>
    </row>
    <row r="2013" spans="1:3" x14ac:dyDescent="0.25">
      <c r="A2013">
        <v>2012</v>
      </c>
      <c r="B2013" t="s">
        <v>3108</v>
      </c>
      <c r="C2013">
        <v>3.0000000000000001E-3</v>
      </c>
    </row>
    <row r="2014" spans="1:3" x14ac:dyDescent="0.25">
      <c r="A2014">
        <v>2013</v>
      </c>
      <c r="B2014" t="s">
        <v>3109</v>
      </c>
      <c r="C2014">
        <v>3.0000000000000001E-3</v>
      </c>
    </row>
    <row r="2015" spans="1:3" x14ac:dyDescent="0.25">
      <c r="A2015">
        <v>2014</v>
      </c>
      <c r="B2015" t="s">
        <v>3110</v>
      </c>
      <c r="C2015">
        <v>3.0000000000000001E-3</v>
      </c>
    </row>
    <row r="2016" spans="1:3" x14ac:dyDescent="0.25">
      <c r="A2016">
        <v>2015</v>
      </c>
      <c r="B2016" t="s">
        <v>3111</v>
      </c>
      <c r="C2016">
        <v>3.0000000000000001E-3</v>
      </c>
    </row>
    <row r="2017" spans="1:3" x14ac:dyDescent="0.25">
      <c r="A2017">
        <v>2016</v>
      </c>
      <c r="B2017" t="s">
        <v>3112</v>
      </c>
      <c r="C2017">
        <v>3.0000000000000001E-3</v>
      </c>
    </row>
    <row r="2018" spans="1:3" x14ac:dyDescent="0.25">
      <c r="A2018">
        <v>2017</v>
      </c>
      <c r="B2018" t="s">
        <v>3113</v>
      </c>
      <c r="C2018">
        <v>3.0000000000000001E-3</v>
      </c>
    </row>
    <row r="2019" spans="1:3" x14ac:dyDescent="0.25">
      <c r="A2019">
        <v>2018</v>
      </c>
      <c r="B2019" t="s">
        <v>3114</v>
      </c>
      <c r="C2019">
        <v>3.0000000000000001E-3</v>
      </c>
    </row>
    <row r="2020" spans="1:3" x14ac:dyDescent="0.25">
      <c r="A2020">
        <v>2019</v>
      </c>
      <c r="B2020" t="s">
        <v>3115</v>
      </c>
      <c r="C2020">
        <v>3.0000000000000001E-3</v>
      </c>
    </row>
    <row r="2021" spans="1:3" x14ac:dyDescent="0.25">
      <c r="A2021">
        <v>2020</v>
      </c>
      <c r="B2021" t="s">
        <v>3116</v>
      </c>
      <c r="C2021">
        <v>3.0000000000000001E-3</v>
      </c>
    </row>
    <row r="2022" spans="1:3" x14ac:dyDescent="0.25">
      <c r="A2022">
        <v>2021</v>
      </c>
      <c r="B2022" t="s">
        <v>3117</v>
      </c>
      <c r="C2022">
        <v>3.0000000000000001E-3</v>
      </c>
    </row>
    <row r="2023" spans="1:3" x14ac:dyDescent="0.25">
      <c r="A2023">
        <v>2022</v>
      </c>
      <c r="B2023" t="s">
        <v>3118</v>
      </c>
      <c r="C2023">
        <v>3.0000000000000001E-3</v>
      </c>
    </row>
    <row r="2024" spans="1:3" x14ac:dyDescent="0.25">
      <c r="A2024">
        <v>2023</v>
      </c>
      <c r="B2024" t="s">
        <v>3119</v>
      </c>
      <c r="C2024">
        <v>3.0000000000000001E-3</v>
      </c>
    </row>
    <row r="2025" spans="1:3" x14ac:dyDescent="0.25">
      <c r="A2025">
        <v>2024</v>
      </c>
      <c r="B2025" t="s">
        <v>3120</v>
      </c>
      <c r="C2025">
        <v>3.0000000000000001E-3</v>
      </c>
    </row>
    <row r="2026" spans="1:3" x14ac:dyDescent="0.25">
      <c r="A2026">
        <v>2025</v>
      </c>
      <c r="B2026" t="s">
        <v>3121</v>
      </c>
      <c r="C2026">
        <v>2E-3</v>
      </c>
    </row>
    <row r="2027" spans="1:3" x14ac:dyDescent="0.25">
      <c r="A2027">
        <v>2026</v>
      </c>
      <c r="B2027" t="s">
        <v>3122</v>
      </c>
      <c r="C2027">
        <v>2E-3</v>
      </c>
    </row>
    <row r="2028" spans="1:3" x14ac:dyDescent="0.25">
      <c r="A2028">
        <v>2027</v>
      </c>
      <c r="B2028" t="s">
        <v>3123</v>
      </c>
      <c r="C2028">
        <v>2E-3</v>
      </c>
    </row>
    <row r="2029" spans="1:3" x14ac:dyDescent="0.25">
      <c r="A2029">
        <v>2028</v>
      </c>
      <c r="B2029" t="s">
        <v>3124</v>
      </c>
      <c r="C2029">
        <v>2E-3</v>
      </c>
    </row>
    <row r="2030" spans="1:3" x14ac:dyDescent="0.25">
      <c r="A2030">
        <v>2029</v>
      </c>
      <c r="B2030" t="s">
        <v>3125</v>
      </c>
      <c r="C2030">
        <v>2E-3</v>
      </c>
    </row>
    <row r="2031" spans="1:3" x14ac:dyDescent="0.25">
      <c r="A2031">
        <v>2030</v>
      </c>
      <c r="B2031" t="s">
        <v>3126</v>
      </c>
      <c r="C2031">
        <v>2E-3</v>
      </c>
    </row>
    <row r="2032" spans="1:3" x14ac:dyDescent="0.25">
      <c r="A2032">
        <v>2031</v>
      </c>
      <c r="B2032" t="s">
        <v>3127</v>
      </c>
      <c r="C2032">
        <v>2E-3</v>
      </c>
    </row>
    <row r="2033" spans="1:3" x14ac:dyDescent="0.25">
      <c r="A2033">
        <v>2032</v>
      </c>
      <c r="B2033" t="s">
        <v>3128</v>
      </c>
      <c r="C2033">
        <v>2E-3</v>
      </c>
    </row>
    <row r="2034" spans="1:3" x14ac:dyDescent="0.25">
      <c r="A2034">
        <v>2033</v>
      </c>
      <c r="B2034" t="s">
        <v>3129</v>
      </c>
      <c r="C2034">
        <v>2E-3</v>
      </c>
    </row>
    <row r="2035" spans="1:3" x14ac:dyDescent="0.25">
      <c r="A2035">
        <v>2034</v>
      </c>
      <c r="B2035" t="s">
        <v>3130</v>
      </c>
      <c r="C2035">
        <v>2E-3</v>
      </c>
    </row>
    <row r="2036" spans="1:3" x14ac:dyDescent="0.25">
      <c r="A2036">
        <v>2035</v>
      </c>
      <c r="B2036" t="s">
        <v>3131</v>
      </c>
      <c r="C2036">
        <v>2E-3</v>
      </c>
    </row>
    <row r="2037" spans="1:3" x14ac:dyDescent="0.25">
      <c r="A2037">
        <v>2036</v>
      </c>
      <c r="B2037" t="s">
        <v>3132</v>
      </c>
      <c r="C2037">
        <v>2E-3</v>
      </c>
    </row>
    <row r="2038" spans="1:3" x14ac:dyDescent="0.25">
      <c r="A2038">
        <v>2037</v>
      </c>
      <c r="B2038" t="s">
        <v>3133</v>
      </c>
      <c r="C2038">
        <v>2E-3</v>
      </c>
    </row>
    <row r="2039" spans="1:3" x14ac:dyDescent="0.25">
      <c r="A2039">
        <v>2038</v>
      </c>
      <c r="B2039" t="s">
        <v>3134</v>
      </c>
      <c r="C2039">
        <v>2E-3</v>
      </c>
    </row>
    <row r="2040" spans="1:3" x14ac:dyDescent="0.25">
      <c r="A2040">
        <v>2039</v>
      </c>
      <c r="B2040" t="s">
        <v>3135</v>
      </c>
      <c r="C2040">
        <v>2E-3</v>
      </c>
    </row>
    <row r="2041" spans="1:3" x14ac:dyDescent="0.25">
      <c r="A2041">
        <v>2040</v>
      </c>
      <c r="B2041" t="s">
        <v>3136</v>
      </c>
      <c r="C2041">
        <v>2E-3</v>
      </c>
    </row>
    <row r="2042" spans="1:3" x14ac:dyDescent="0.25">
      <c r="A2042">
        <v>2041</v>
      </c>
      <c r="B2042" t="s">
        <v>3137</v>
      </c>
      <c r="C2042">
        <v>2E-3</v>
      </c>
    </row>
    <row r="2043" spans="1:3" x14ac:dyDescent="0.25">
      <c r="A2043">
        <v>2042</v>
      </c>
      <c r="B2043" t="s">
        <v>3138</v>
      </c>
      <c r="C2043">
        <v>2E-3</v>
      </c>
    </row>
    <row r="2044" spans="1:3" x14ac:dyDescent="0.25">
      <c r="A2044">
        <v>2043</v>
      </c>
      <c r="B2044" t="s">
        <v>3139</v>
      </c>
      <c r="C2044">
        <v>2E-3</v>
      </c>
    </row>
    <row r="2045" spans="1:3" x14ac:dyDescent="0.25">
      <c r="A2045">
        <v>2044</v>
      </c>
      <c r="B2045" t="s">
        <v>3140</v>
      </c>
      <c r="C2045">
        <v>2E-3</v>
      </c>
    </row>
    <row r="2046" spans="1:3" x14ac:dyDescent="0.25">
      <c r="A2046">
        <v>2045</v>
      </c>
      <c r="B2046" t="s">
        <v>3141</v>
      </c>
      <c r="C2046">
        <v>2E-3</v>
      </c>
    </row>
    <row r="2047" spans="1:3" x14ac:dyDescent="0.25">
      <c r="A2047">
        <v>2046</v>
      </c>
      <c r="B2047" t="s">
        <v>3142</v>
      </c>
      <c r="C2047">
        <v>2E-3</v>
      </c>
    </row>
    <row r="2048" spans="1:3" x14ac:dyDescent="0.25">
      <c r="A2048">
        <v>2047</v>
      </c>
      <c r="B2048" t="s">
        <v>3143</v>
      </c>
      <c r="C2048">
        <v>2E-3</v>
      </c>
    </row>
    <row r="2049" spans="1:3" x14ac:dyDescent="0.25">
      <c r="A2049">
        <v>2048</v>
      </c>
      <c r="B2049" t="s">
        <v>3144</v>
      </c>
      <c r="C2049">
        <v>2E-3</v>
      </c>
    </row>
    <row r="2050" spans="1:3" x14ac:dyDescent="0.25">
      <c r="A2050">
        <v>2049</v>
      </c>
      <c r="B2050" t="s">
        <v>3145</v>
      </c>
      <c r="C2050">
        <v>2E-3</v>
      </c>
    </row>
    <row r="2051" spans="1:3" x14ac:dyDescent="0.25">
      <c r="A2051">
        <v>2050</v>
      </c>
      <c r="B2051" t="s">
        <v>3146</v>
      </c>
      <c r="C2051">
        <v>2E-3</v>
      </c>
    </row>
    <row r="2052" spans="1:3" x14ac:dyDescent="0.25">
      <c r="A2052">
        <v>2051</v>
      </c>
      <c r="B2052" t="s">
        <v>3147</v>
      </c>
      <c r="C2052">
        <v>2E-3</v>
      </c>
    </row>
    <row r="2053" spans="1:3" x14ac:dyDescent="0.25">
      <c r="A2053">
        <v>2052</v>
      </c>
      <c r="B2053" t="s">
        <v>3148</v>
      </c>
      <c r="C2053">
        <v>2E-3</v>
      </c>
    </row>
    <row r="2054" spans="1:3" x14ac:dyDescent="0.25">
      <c r="A2054">
        <v>2053</v>
      </c>
      <c r="B2054" t="s">
        <v>3149</v>
      </c>
      <c r="C2054">
        <v>2E-3</v>
      </c>
    </row>
    <row r="2055" spans="1:3" x14ac:dyDescent="0.25">
      <c r="A2055">
        <v>2054</v>
      </c>
      <c r="B2055" t="s">
        <v>3150</v>
      </c>
      <c r="C2055">
        <v>2E-3</v>
      </c>
    </row>
    <row r="2056" spans="1:3" x14ac:dyDescent="0.25">
      <c r="A2056">
        <v>2055</v>
      </c>
      <c r="B2056" t="s">
        <v>3151</v>
      </c>
      <c r="C2056">
        <v>2E-3</v>
      </c>
    </row>
    <row r="2057" spans="1:3" x14ac:dyDescent="0.25">
      <c r="A2057">
        <v>2056</v>
      </c>
      <c r="B2057" t="s">
        <v>3152</v>
      </c>
      <c r="C2057">
        <v>2E-3</v>
      </c>
    </row>
    <row r="2058" spans="1:3" x14ac:dyDescent="0.25">
      <c r="A2058">
        <v>2057</v>
      </c>
      <c r="B2058" t="s">
        <v>3153</v>
      </c>
      <c r="C2058">
        <v>2E-3</v>
      </c>
    </row>
    <row r="2059" spans="1:3" x14ac:dyDescent="0.25">
      <c r="A2059">
        <v>2058</v>
      </c>
      <c r="B2059" t="s">
        <v>3154</v>
      </c>
      <c r="C2059">
        <v>2E-3</v>
      </c>
    </row>
    <row r="2060" spans="1:3" x14ac:dyDescent="0.25">
      <c r="A2060">
        <v>2059</v>
      </c>
      <c r="B2060" t="s">
        <v>3155</v>
      </c>
      <c r="C2060">
        <v>2E-3</v>
      </c>
    </row>
    <row r="2061" spans="1:3" x14ac:dyDescent="0.25">
      <c r="A2061">
        <v>2060</v>
      </c>
      <c r="B2061" t="s">
        <v>3156</v>
      </c>
      <c r="C2061">
        <v>2E-3</v>
      </c>
    </row>
    <row r="2062" spans="1:3" x14ac:dyDescent="0.25">
      <c r="A2062">
        <v>2061</v>
      </c>
      <c r="B2062" t="s">
        <v>3157</v>
      </c>
      <c r="C2062">
        <v>2E-3</v>
      </c>
    </row>
    <row r="2063" spans="1:3" x14ac:dyDescent="0.25">
      <c r="A2063">
        <v>2062</v>
      </c>
      <c r="B2063" t="s">
        <v>3158</v>
      </c>
      <c r="C2063">
        <v>2E-3</v>
      </c>
    </row>
    <row r="2064" spans="1:3" x14ac:dyDescent="0.25">
      <c r="A2064">
        <v>2063</v>
      </c>
      <c r="B2064" t="s">
        <v>3159</v>
      </c>
      <c r="C2064">
        <v>2E-3</v>
      </c>
    </row>
    <row r="2065" spans="1:3" x14ac:dyDescent="0.25">
      <c r="A2065">
        <v>2064</v>
      </c>
      <c r="B2065" t="s">
        <v>3160</v>
      </c>
      <c r="C2065">
        <v>2E-3</v>
      </c>
    </row>
    <row r="2066" spans="1:3" x14ac:dyDescent="0.25">
      <c r="A2066">
        <v>2065</v>
      </c>
      <c r="B2066" t="s">
        <v>3161</v>
      </c>
      <c r="C2066">
        <v>2E-3</v>
      </c>
    </row>
    <row r="2067" spans="1:3" x14ac:dyDescent="0.25">
      <c r="A2067">
        <v>2066</v>
      </c>
      <c r="B2067" t="s">
        <v>3162</v>
      </c>
      <c r="C2067">
        <v>2E-3</v>
      </c>
    </row>
    <row r="2068" spans="1:3" x14ac:dyDescent="0.25">
      <c r="A2068">
        <v>2067</v>
      </c>
      <c r="B2068" t="s">
        <v>3163</v>
      </c>
      <c r="C2068">
        <v>2E-3</v>
      </c>
    </row>
    <row r="2069" spans="1:3" x14ac:dyDescent="0.25">
      <c r="A2069">
        <v>2068</v>
      </c>
      <c r="B2069" t="s">
        <v>3164</v>
      </c>
      <c r="C2069">
        <v>2E-3</v>
      </c>
    </row>
    <row r="2070" spans="1:3" x14ac:dyDescent="0.25">
      <c r="A2070">
        <v>2069</v>
      </c>
      <c r="B2070" t="s">
        <v>3165</v>
      </c>
      <c r="C2070">
        <v>2E-3</v>
      </c>
    </row>
    <row r="2071" spans="1:3" x14ac:dyDescent="0.25">
      <c r="A2071">
        <v>2070</v>
      </c>
      <c r="B2071" t="s">
        <v>3166</v>
      </c>
      <c r="C2071">
        <v>2E-3</v>
      </c>
    </row>
    <row r="2072" spans="1:3" x14ac:dyDescent="0.25">
      <c r="A2072">
        <v>2071</v>
      </c>
      <c r="B2072" t="s">
        <v>3167</v>
      </c>
      <c r="C2072">
        <v>2E-3</v>
      </c>
    </row>
    <row r="2073" spans="1:3" x14ac:dyDescent="0.25">
      <c r="A2073">
        <v>2072</v>
      </c>
      <c r="B2073" t="s">
        <v>3168</v>
      </c>
      <c r="C2073">
        <v>2E-3</v>
      </c>
    </row>
    <row r="2074" spans="1:3" x14ac:dyDescent="0.25">
      <c r="A2074">
        <v>2073</v>
      </c>
      <c r="B2074" t="s">
        <v>3169</v>
      </c>
      <c r="C2074">
        <v>2E-3</v>
      </c>
    </row>
    <row r="2075" spans="1:3" x14ac:dyDescent="0.25">
      <c r="A2075">
        <v>2074</v>
      </c>
      <c r="B2075" t="s">
        <v>3170</v>
      </c>
      <c r="C2075">
        <v>2E-3</v>
      </c>
    </row>
    <row r="2076" spans="1:3" x14ac:dyDescent="0.25">
      <c r="A2076">
        <v>2075</v>
      </c>
      <c r="B2076" t="s">
        <v>3171</v>
      </c>
      <c r="C2076">
        <v>2E-3</v>
      </c>
    </row>
    <row r="2077" spans="1:3" x14ac:dyDescent="0.25">
      <c r="A2077">
        <v>2076</v>
      </c>
      <c r="B2077" t="s">
        <v>3172</v>
      </c>
      <c r="C2077">
        <v>2E-3</v>
      </c>
    </row>
    <row r="2078" spans="1:3" x14ac:dyDescent="0.25">
      <c r="A2078">
        <v>2077</v>
      </c>
      <c r="B2078" t="s">
        <v>3173</v>
      </c>
      <c r="C2078">
        <v>2E-3</v>
      </c>
    </row>
    <row r="2079" spans="1:3" x14ac:dyDescent="0.25">
      <c r="A2079">
        <v>2078</v>
      </c>
      <c r="B2079" t="s">
        <v>3174</v>
      </c>
      <c r="C2079">
        <v>2E-3</v>
      </c>
    </row>
    <row r="2080" spans="1:3" x14ac:dyDescent="0.25">
      <c r="A2080">
        <v>2079</v>
      </c>
      <c r="B2080" t="s">
        <v>3175</v>
      </c>
      <c r="C2080">
        <v>2E-3</v>
      </c>
    </row>
    <row r="2081" spans="1:3" x14ac:dyDescent="0.25">
      <c r="A2081">
        <v>2080</v>
      </c>
      <c r="B2081" t="s">
        <v>3176</v>
      </c>
      <c r="C2081">
        <v>2E-3</v>
      </c>
    </row>
    <row r="2082" spans="1:3" x14ac:dyDescent="0.25">
      <c r="A2082">
        <v>2081</v>
      </c>
      <c r="B2082" t="s">
        <v>3177</v>
      </c>
      <c r="C2082">
        <v>2E-3</v>
      </c>
    </row>
    <row r="2083" spans="1:3" x14ac:dyDescent="0.25">
      <c r="A2083">
        <v>2082</v>
      </c>
      <c r="B2083" t="s">
        <v>3178</v>
      </c>
      <c r="C2083">
        <v>2E-3</v>
      </c>
    </row>
    <row r="2084" spans="1:3" x14ac:dyDescent="0.25">
      <c r="A2084">
        <v>2083</v>
      </c>
      <c r="B2084" t="s">
        <v>3179</v>
      </c>
      <c r="C2084">
        <v>2E-3</v>
      </c>
    </row>
    <row r="2085" spans="1:3" x14ac:dyDescent="0.25">
      <c r="A2085">
        <v>2084</v>
      </c>
      <c r="B2085" t="s">
        <v>3180</v>
      </c>
      <c r="C2085">
        <v>2E-3</v>
      </c>
    </row>
    <row r="2086" spans="1:3" x14ac:dyDescent="0.25">
      <c r="A2086">
        <v>2085</v>
      </c>
      <c r="B2086" t="s">
        <v>3181</v>
      </c>
      <c r="C2086">
        <v>2E-3</v>
      </c>
    </row>
    <row r="2087" spans="1:3" x14ac:dyDescent="0.25">
      <c r="A2087">
        <v>2086</v>
      </c>
      <c r="B2087" t="s">
        <v>3182</v>
      </c>
      <c r="C2087">
        <v>2E-3</v>
      </c>
    </row>
    <row r="2088" spans="1:3" x14ac:dyDescent="0.25">
      <c r="A2088">
        <v>2087</v>
      </c>
      <c r="B2088" t="s">
        <v>3183</v>
      </c>
      <c r="C2088">
        <v>2E-3</v>
      </c>
    </row>
    <row r="2089" spans="1:3" x14ac:dyDescent="0.25">
      <c r="A2089">
        <v>2088</v>
      </c>
      <c r="B2089" t="s">
        <v>3184</v>
      </c>
      <c r="C2089">
        <v>2E-3</v>
      </c>
    </row>
    <row r="2090" spans="1:3" x14ac:dyDescent="0.25">
      <c r="A2090">
        <v>2089</v>
      </c>
      <c r="B2090" t="s">
        <v>3185</v>
      </c>
      <c r="C2090">
        <v>2E-3</v>
      </c>
    </row>
    <row r="2091" spans="1:3" x14ac:dyDescent="0.25">
      <c r="A2091">
        <v>2090</v>
      </c>
      <c r="B2091" t="s">
        <v>3186</v>
      </c>
      <c r="C2091">
        <v>2E-3</v>
      </c>
    </row>
    <row r="2092" spans="1:3" x14ac:dyDescent="0.25">
      <c r="A2092">
        <v>2091</v>
      </c>
      <c r="B2092" t="s">
        <v>3187</v>
      </c>
      <c r="C2092">
        <v>2E-3</v>
      </c>
    </row>
    <row r="2093" spans="1:3" x14ac:dyDescent="0.25">
      <c r="A2093">
        <v>2092</v>
      </c>
      <c r="B2093" t="s">
        <v>3188</v>
      </c>
      <c r="C2093">
        <v>2E-3</v>
      </c>
    </row>
    <row r="2094" spans="1:3" x14ac:dyDescent="0.25">
      <c r="A2094">
        <v>2093</v>
      </c>
      <c r="B2094" t="s">
        <v>3189</v>
      </c>
      <c r="C2094">
        <v>2E-3</v>
      </c>
    </row>
    <row r="2095" spans="1:3" x14ac:dyDescent="0.25">
      <c r="A2095">
        <v>2094</v>
      </c>
      <c r="B2095" t="s">
        <v>3190</v>
      </c>
      <c r="C2095">
        <v>2E-3</v>
      </c>
    </row>
    <row r="2096" spans="1:3" x14ac:dyDescent="0.25">
      <c r="A2096">
        <v>2095</v>
      </c>
      <c r="B2096" t="s">
        <v>3191</v>
      </c>
      <c r="C2096">
        <v>2E-3</v>
      </c>
    </row>
    <row r="2097" spans="1:3" x14ac:dyDescent="0.25">
      <c r="A2097">
        <v>2096</v>
      </c>
      <c r="B2097" t="s">
        <v>3192</v>
      </c>
      <c r="C2097">
        <v>2E-3</v>
      </c>
    </row>
    <row r="2098" spans="1:3" x14ac:dyDescent="0.25">
      <c r="A2098">
        <v>2097</v>
      </c>
      <c r="B2098" t="s">
        <v>3193</v>
      </c>
      <c r="C2098">
        <v>2E-3</v>
      </c>
    </row>
    <row r="2099" spans="1:3" x14ac:dyDescent="0.25">
      <c r="A2099">
        <v>2098</v>
      </c>
      <c r="B2099" t="s">
        <v>3194</v>
      </c>
      <c r="C2099">
        <v>2E-3</v>
      </c>
    </row>
    <row r="2100" spans="1:3" x14ac:dyDescent="0.25">
      <c r="A2100">
        <v>2099</v>
      </c>
      <c r="B2100" t="s">
        <v>3195</v>
      </c>
      <c r="C2100">
        <v>2E-3</v>
      </c>
    </row>
    <row r="2101" spans="1:3" x14ac:dyDescent="0.25">
      <c r="A2101">
        <v>2100</v>
      </c>
      <c r="B2101" t="s">
        <v>3196</v>
      </c>
      <c r="C2101">
        <v>2E-3</v>
      </c>
    </row>
    <row r="2102" spans="1:3" x14ac:dyDescent="0.25">
      <c r="A2102">
        <v>2101</v>
      </c>
      <c r="B2102" t="s">
        <v>3197</v>
      </c>
      <c r="C2102">
        <v>2E-3</v>
      </c>
    </row>
    <row r="2103" spans="1:3" x14ac:dyDescent="0.25">
      <c r="A2103">
        <v>2102</v>
      </c>
      <c r="B2103" t="s">
        <v>3198</v>
      </c>
      <c r="C2103">
        <v>2E-3</v>
      </c>
    </row>
    <row r="2104" spans="1:3" x14ac:dyDescent="0.25">
      <c r="A2104">
        <v>2103</v>
      </c>
      <c r="B2104" t="s">
        <v>3199</v>
      </c>
      <c r="C2104">
        <v>2E-3</v>
      </c>
    </row>
    <row r="2105" spans="1:3" x14ac:dyDescent="0.25">
      <c r="A2105">
        <v>2104</v>
      </c>
      <c r="B2105" t="s">
        <v>3200</v>
      </c>
      <c r="C2105">
        <v>2E-3</v>
      </c>
    </row>
    <row r="2106" spans="1:3" x14ac:dyDescent="0.25">
      <c r="A2106">
        <v>2105</v>
      </c>
      <c r="B2106" t="s">
        <v>3201</v>
      </c>
      <c r="C2106">
        <v>2E-3</v>
      </c>
    </row>
    <row r="2107" spans="1:3" x14ac:dyDescent="0.25">
      <c r="A2107">
        <v>2106</v>
      </c>
      <c r="B2107" t="s">
        <v>3202</v>
      </c>
      <c r="C2107">
        <v>2E-3</v>
      </c>
    </row>
    <row r="2108" spans="1:3" x14ac:dyDescent="0.25">
      <c r="A2108">
        <v>2107</v>
      </c>
      <c r="B2108" t="s">
        <v>3203</v>
      </c>
      <c r="C2108">
        <v>2E-3</v>
      </c>
    </row>
    <row r="2109" spans="1:3" x14ac:dyDescent="0.25">
      <c r="A2109">
        <v>2108</v>
      </c>
      <c r="B2109" t="s">
        <v>3204</v>
      </c>
      <c r="C2109">
        <v>2E-3</v>
      </c>
    </row>
    <row r="2110" spans="1:3" x14ac:dyDescent="0.25">
      <c r="A2110">
        <v>2109</v>
      </c>
      <c r="B2110" t="s">
        <v>3205</v>
      </c>
      <c r="C2110">
        <v>2E-3</v>
      </c>
    </row>
    <row r="2111" spans="1:3" x14ac:dyDescent="0.25">
      <c r="A2111">
        <v>2110</v>
      </c>
      <c r="B2111" t="s">
        <v>3206</v>
      </c>
      <c r="C2111">
        <v>2E-3</v>
      </c>
    </row>
    <row r="2112" spans="1:3" x14ac:dyDescent="0.25">
      <c r="A2112">
        <v>2111</v>
      </c>
      <c r="B2112" t="s">
        <v>3207</v>
      </c>
      <c r="C2112">
        <v>2E-3</v>
      </c>
    </row>
    <row r="2113" spans="1:3" x14ac:dyDescent="0.25">
      <c r="A2113">
        <v>2112</v>
      </c>
      <c r="B2113" t="s">
        <v>3208</v>
      </c>
      <c r="C2113">
        <v>2E-3</v>
      </c>
    </row>
    <row r="2114" spans="1:3" x14ac:dyDescent="0.25">
      <c r="A2114">
        <v>2113</v>
      </c>
      <c r="B2114" t="s">
        <v>3209</v>
      </c>
      <c r="C2114">
        <v>2E-3</v>
      </c>
    </row>
    <row r="2115" spans="1:3" x14ac:dyDescent="0.25">
      <c r="A2115">
        <v>2114</v>
      </c>
      <c r="B2115" t="s">
        <v>3210</v>
      </c>
      <c r="C2115">
        <v>2E-3</v>
      </c>
    </row>
    <row r="2116" spans="1:3" x14ac:dyDescent="0.25">
      <c r="A2116">
        <v>2115</v>
      </c>
      <c r="B2116" t="s">
        <v>3211</v>
      </c>
      <c r="C2116">
        <v>2E-3</v>
      </c>
    </row>
    <row r="2117" spans="1:3" x14ac:dyDescent="0.25">
      <c r="A2117">
        <v>2116</v>
      </c>
      <c r="B2117" t="s">
        <v>3212</v>
      </c>
      <c r="C2117">
        <v>2E-3</v>
      </c>
    </row>
    <row r="2118" spans="1:3" x14ac:dyDescent="0.25">
      <c r="A2118">
        <v>2117</v>
      </c>
      <c r="B2118" t="s">
        <v>3095</v>
      </c>
      <c r="C2118">
        <v>2E-3</v>
      </c>
    </row>
    <row r="2119" spans="1:3" x14ac:dyDescent="0.25">
      <c r="A2119">
        <v>2118</v>
      </c>
      <c r="B2119" t="s">
        <v>3213</v>
      </c>
      <c r="C2119">
        <v>2E-3</v>
      </c>
    </row>
    <row r="2120" spans="1:3" x14ac:dyDescent="0.25">
      <c r="A2120">
        <v>2119</v>
      </c>
      <c r="B2120" t="s">
        <v>3214</v>
      </c>
      <c r="C2120">
        <v>2E-3</v>
      </c>
    </row>
    <row r="2121" spans="1:3" x14ac:dyDescent="0.25">
      <c r="A2121">
        <v>2120</v>
      </c>
      <c r="B2121" t="s">
        <v>3215</v>
      </c>
      <c r="C2121">
        <v>2E-3</v>
      </c>
    </row>
    <row r="2122" spans="1:3" x14ac:dyDescent="0.25">
      <c r="A2122">
        <v>2121</v>
      </c>
      <c r="B2122" t="s">
        <v>3216</v>
      </c>
      <c r="C2122">
        <v>2E-3</v>
      </c>
    </row>
    <row r="2123" spans="1:3" x14ac:dyDescent="0.25">
      <c r="A2123">
        <v>2122</v>
      </c>
      <c r="B2123" t="s">
        <v>3217</v>
      </c>
      <c r="C2123">
        <v>2E-3</v>
      </c>
    </row>
    <row r="2124" spans="1:3" x14ac:dyDescent="0.25">
      <c r="A2124">
        <v>2123</v>
      </c>
      <c r="B2124" t="s">
        <v>3218</v>
      </c>
      <c r="C2124">
        <v>2E-3</v>
      </c>
    </row>
    <row r="2125" spans="1:3" x14ac:dyDescent="0.25">
      <c r="A2125">
        <v>2124</v>
      </c>
      <c r="B2125" t="s">
        <v>3219</v>
      </c>
      <c r="C2125">
        <v>2E-3</v>
      </c>
    </row>
    <row r="2126" spans="1:3" x14ac:dyDescent="0.25">
      <c r="A2126">
        <v>2125</v>
      </c>
      <c r="B2126" t="s">
        <v>3220</v>
      </c>
      <c r="C2126">
        <v>2E-3</v>
      </c>
    </row>
    <row r="2127" spans="1:3" x14ac:dyDescent="0.25">
      <c r="A2127">
        <v>2126</v>
      </c>
      <c r="B2127" t="s">
        <v>3221</v>
      </c>
      <c r="C2127">
        <v>2E-3</v>
      </c>
    </row>
    <row r="2128" spans="1:3" x14ac:dyDescent="0.25">
      <c r="A2128">
        <v>2127</v>
      </c>
      <c r="B2128" t="s">
        <v>3222</v>
      </c>
      <c r="C2128">
        <v>2E-3</v>
      </c>
    </row>
    <row r="2129" spans="1:3" x14ac:dyDescent="0.25">
      <c r="A2129">
        <v>2128</v>
      </c>
      <c r="B2129" t="s">
        <v>3223</v>
      </c>
      <c r="C2129">
        <v>2E-3</v>
      </c>
    </row>
    <row r="2130" spans="1:3" x14ac:dyDescent="0.25">
      <c r="A2130">
        <v>2129</v>
      </c>
      <c r="B2130" t="s">
        <v>3224</v>
      </c>
      <c r="C2130">
        <v>2E-3</v>
      </c>
    </row>
    <row r="2131" spans="1:3" x14ac:dyDescent="0.25">
      <c r="A2131">
        <v>2130</v>
      </c>
      <c r="B2131" t="s">
        <v>3225</v>
      </c>
      <c r="C2131">
        <v>2E-3</v>
      </c>
    </row>
    <row r="2132" spans="1:3" x14ac:dyDescent="0.25">
      <c r="A2132">
        <v>2131</v>
      </c>
      <c r="B2132" t="s">
        <v>3226</v>
      </c>
      <c r="C2132">
        <v>2E-3</v>
      </c>
    </row>
    <row r="2133" spans="1:3" x14ac:dyDescent="0.25">
      <c r="A2133">
        <v>2132</v>
      </c>
      <c r="B2133" t="s">
        <v>3227</v>
      </c>
      <c r="C2133">
        <v>2E-3</v>
      </c>
    </row>
    <row r="2134" spans="1:3" x14ac:dyDescent="0.25">
      <c r="A2134">
        <v>2133</v>
      </c>
      <c r="B2134" t="s">
        <v>3228</v>
      </c>
      <c r="C2134">
        <v>2E-3</v>
      </c>
    </row>
    <row r="2135" spans="1:3" x14ac:dyDescent="0.25">
      <c r="A2135">
        <v>2134</v>
      </c>
      <c r="B2135" t="s">
        <v>3229</v>
      </c>
      <c r="C2135">
        <v>2E-3</v>
      </c>
    </row>
    <row r="2136" spans="1:3" x14ac:dyDescent="0.25">
      <c r="A2136">
        <v>2135</v>
      </c>
      <c r="B2136" t="s">
        <v>3230</v>
      </c>
      <c r="C2136">
        <v>2E-3</v>
      </c>
    </row>
    <row r="2137" spans="1:3" x14ac:dyDescent="0.25">
      <c r="A2137">
        <v>2136</v>
      </c>
      <c r="B2137" t="s">
        <v>3231</v>
      </c>
      <c r="C2137">
        <v>2E-3</v>
      </c>
    </row>
    <row r="2138" spans="1:3" x14ac:dyDescent="0.25">
      <c r="A2138">
        <v>2137</v>
      </c>
      <c r="B2138" t="s">
        <v>3232</v>
      </c>
      <c r="C2138">
        <v>2E-3</v>
      </c>
    </row>
    <row r="2139" spans="1:3" x14ac:dyDescent="0.25">
      <c r="A2139">
        <v>2138</v>
      </c>
      <c r="B2139" t="s">
        <v>3233</v>
      </c>
      <c r="C2139">
        <v>2E-3</v>
      </c>
    </row>
    <row r="2140" spans="1:3" x14ac:dyDescent="0.25">
      <c r="A2140">
        <v>2139</v>
      </c>
      <c r="B2140" t="s">
        <v>3234</v>
      </c>
      <c r="C2140">
        <v>2E-3</v>
      </c>
    </row>
    <row r="2141" spans="1:3" x14ac:dyDescent="0.25">
      <c r="A2141">
        <v>2140</v>
      </c>
      <c r="B2141" t="s">
        <v>3235</v>
      </c>
      <c r="C2141">
        <v>2E-3</v>
      </c>
    </row>
    <row r="2142" spans="1:3" x14ac:dyDescent="0.25">
      <c r="A2142">
        <v>2141</v>
      </c>
      <c r="B2142" t="s">
        <v>3236</v>
      </c>
      <c r="C2142">
        <v>2E-3</v>
      </c>
    </row>
    <row r="2143" spans="1:3" x14ac:dyDescent="0.25">
      <c r="A2143">
        <v>2142</v>
      </c>
      <c r="B2143" t="s">
        <v>3237</v>
      </c>
      <c r="C2143">
        <v>2E-3</v>
      </c>
    </row>
    <row r="2144" spans="1:3" x14ac:dyDescent="0.25">
      <c r="A2144">
        <v>2143</v>
      </c>
      <c r="B2144" t="s">
        <v>3238</v>
      </c>
      <c r="C2144">
        <v>2E-3</v>
      </c>
    </row>
    <row r="2145" spans="1:3" x14ac:dyDescent="0.25">
      <c r="A2145">
        <v>2144</v>
      </c>
      <c r="B2145" t="s">
        <v>3239</v>
      </c>
      <c r="C2145">
        <v>2E-3</v>
      </c>
    </row>
    <row r="2146" spans="1:3" x14ac:dyDescent="0.25">
      <c r="A2146">
        <v>2145</v>
      </c>
      <c r="B2146" t="s">
        <v>3240</v>
      </c>
      <c r="C2146">
        <v>2E-3</v>
      </c>
    </row>
    <row r="2147" spans="1:3" x14ac:dyDescent="0.25">
      <c r="A2147">
        <v>2146</v>
      </c>
      <c r="B2147" t="s">
        <v>3241</v>
      </c>
      <c r="C2147">
        <v>2E-3</v>
      </c>
    </row>
    <row r="2148" spans="1:3" x14ac:dyDescent="0.25">
      <c r="A2148">
        <v>2147</v>
      </c>
      <c r="B2148" t="s">
        <v>3242</v>
      </c>
      <c r="C2148">
        <v>2E-3</v>
      </c>
    </row>
    <row r="2149" spans="1:3" x14ac:dyDescent="0.25">
      <c r="A2149">
        <v>2148</v>
      </c>
      <c r="B2149" t="s">
        <v>3243</v>
      </c>
      <c r="C2149">
        <v>2E-3</v>
      </c>
    </row>
    <row r="2150" spans="1:3" x14ac:dyDescent="0.25">
      <c r="A2150">
        <v>2149</v>
      </c>
      <c r="B2150" t="s">
        <v>3244</v>
      </c>
      <c r="C2150">
        <v>2E-3</v>
      </c>
    </row>
    <row r="2151" spans="1:3" x14ac:dyDescent="0.25">
      <c r="A2151">
        <v>2150</v>
      </c>
      <c r="B2151" t="s">
        <v>3245</v>
      </c>
      <c r="C2151">
        <v>2E-3</v>
      </c>
    </row>
    <row r="2152" spans="1:3" x14ac:dyDescent="0.25">
      <c r="A2152">
        <v>2151</v>
      </c>
      <c r="B2152" t="s">
        <v>3246</v>
      </c>
      <c r="C2152">
        <v>2E-3</v>
      </c>
    </row>
    <row r="2153" spans="1:3" x14ac:dyDescent="0.25">
      <c r="A2153">
        <v>2152</v>
      </c>
      <c r="B2153" t="s">
        <v>3247</v>
      </c>
      <c r="C2153">
        <v>2E-3</v>
      </c>
    </row>
    <row r="2154" spans="1:3" x14ac:dyDescent="0.25">
      <c r="A2154">
        <v>2153</v>
      </c>
      <c r="B2154" t="s">
        <v>3248</v>
      </c>
      <c r="C2154">
        <v>2E-3</v>
      </c>
    </row>
    <row r="2155" spans="1:3" x14ac:dyDescent="0.25">
      <c r="A2155">
        <v>2154</v>
      </c>
      <c r="B2155" t="s">
        <v>3249</v>
      </c>
      <c r="C2155">
        <v>2E-3</v>
      </c>
    </row>
    <row r="2156" spans="1:3" x14ac:dyDescent="0.25">
      <c r="A2156">
        <v>2155</v>
      </c>
      <c r="B2156" t="s">
        <v>3250</v>
      </c>
      <c r="C2156">
        <v>2E-3</v>
      </c>
    </row>
    <row r="2157" spans="1:3" x14ac:dyDescent="0.25">
      <c r="A2157">
        <v>2156</v>
      </c>
      <c r="B2157" t="s">
        <v>3251</v>
      </c>
      <c r="C2157">
        <v>2E-3</v>
      </c>
    </row>
    <row r="2158" spans="1:3" x14ac:dyDescent="0.25">
      <c r="A2158">
        <v>2157</v>
      </c>
      <c r="B2158" t="s">
        <v>3252</v>
      </c>
      <c r="C2158">
        <v>2E-3</v>
      </c>
    </row>
    <row r="2159" spans="1:3" x14ac:dyDescent="0.25">
      <c r="A2159">
        <v>2158</v>
      </c>
      <c r="B2159" t="s">
        <v>3253</v>
      </c>
      <c r="C2159">
        <v>2E-3</v>
      </c>
    </row>
    <row r="2160" spans="1:3" x14ac:dyDescent="0.25">
      <c r="A2160">
        <v>2159</v>
      </c>
      <c r="B2160" t="s">
        <v>3254</v>
      </c>
      <c r="C2160">
        <v>2E-3</v>
      </c>
    </row>
    <row r="2161" spans="1:3" x14ac:dyDescent="0.25">
      <c r="A2161">
        <v>2160</v>
      </c>
      <c r="B2161" t="s">
        <v>3255</v>
      </c>
      <c r="C2161">
        <v>2E-3</v>
      </c>
    </row>
    <row r="2162" spans="1:3" x14ac:dyDescent="0.25">
      <c r="A2162">
        <v>2161</v>
      </c>
      <c r="B2162" t="s">
        <v>3256</v>
      </c>
      <c r="C2162">
        <v>2E-3</v>
      </c>
    </row>
    <row r="2163" spans="1:3" x14ac:dyDescent="0.25">
      <c r="A2163">
        <v>2162</v>
      </c>
      <c r="B2163" t="s">
        <v>3257</v>
      </c>
      <c r="C2163">
        <v>2E-3</v>
      </c>
    </row>
    <row r="2164" spans="1:3" x14ac:dyDescent="0.25">
      <c r="A2164">
        <v>2163</v>
      </c>
      <c r="B2164" t="s">
        <v>3258</v>
      </c>
      <c r="C2164">
        <v>2E-3</v>
      </c>
    </row>
    <row r="2165" spans="1:3" x14ac:dyDescent="0.25">
      <c r="A2165">
        <v>2164</v>
      </c>
      <c r="B2165" t="s">
        <v>3259</v>
      </c>
      <c r="C2165">
        <v>2E-3</v>
      </c>
    </row>
    <row r="2166" spans="1:3" x14ac:dyDescent="0.25">
      <c r="A2166">
        <v>2165</v>
      </c>
      <c r="B2166" t="s">
        <v>3260</v>
      </c>
      <c r="C2166">
        <v>2E-3</v>
      </c>
    </row>
    <row r="2167" spans="1:3" x14ac:dyDescent="0.25">
      <c r="A2167">
        <v>2166</v>
      </c>
      <c r="B2167" t="s">
        <v>3261</v>
      </c>
      <c r="C2167">
        <v>2E-3</v>
      </c>
    </row>
    <row r="2168" spans="1:3" x14ac:dyDescent="0.25">
      <c r="A2168">
        <v>2167</v>
      </c>
      <c r="B2168" t="s">
        <v>3262</v>
      </c>
      <c r="C2168">
        <v>2E-3</v>
      </c>
    </row>
    <row r="2169" spans="1:3" x14ac:dyDescent="0.25">
      <c r="A2169">
        <v>2168</v>
      </c>
      <c r="B2169" t="s">
        <v>3263</v>
      </c>
      <c r="C2169">
        <v>2E-3</v>
      </c>
    </row>
    <row r="2170" spans="1:3" x14ac:dyDescent="0.25">
      <c r="A2170">
        <v>2169</v>
      </c>
      <c r="B2170" t="s">
        <v>3264</v>
      </c>
      <c r="C2170">
        <v>2E-3</v>
      </c>
    </row>
    <row r="2171" spans="1:3" x14ac:dyDescent="0.25">
      <c r="A2171">
        <v>2170</v>
      </c>
      <c r="B2171" t="s">
        <v>3265</v>
      </c>
      <c r="C2171">
        <v>2E-3</v>
      </c>
    </row>
    <row r="2172" spans="1:3" x14ac:dyDescent="0.25">
      <c r="A2172">
        <v>2171</v>
      </c>
      <c r="B2172" t="s">
        <v>3266</v>
      </c>
      <c r="C2172">
        <v>2E-3</v>
      </c>
    </row>
    <row r="2173" spans="1:3" x14ac:dyDescent="0.25">
      <c r="A2173">
        <v>2172</v>
      </c>
      <c r="B2173" t="s">
        <v>3267</v>
      </c>
      <c r="C2173">
        <v>2E-3</v>
      </c>
    </row>
    <row r="2174" spans="1:3" x14ac:dyDescent="0.25">
      <c r="A2174">
        <v>2173</v>
      </c>
      <c r="B2174" t="s">
        <v>3268</v>
      </c>
      <c r="C2174">
        <v>2E-3</v>
      </c>
    </row>
    <row r="2175" spans="1:3" x14ac:dyDescent="0.25">
      <c r="A2175">
        <v>2174</v>
      </c>
      <c r="B2175" t="s">
        <v>3269</v>
      </c>
      <c r="C2175">
        <v>2E-3</v>
      </c>
    </row>
    <row r="2176" spans="1:3" x14ac:dyDescent="0.25">
      <c r="A2176">
        <v>2175</v>
      </c>
      <c r="B2176" t="s">
        <v>3270</v>
      </c>
      <c r="C2176">
        <v>2E-3</v>
      </c>
    </row>
    <row r="2177" spans="1:3" x14ac:dyDescent="0.25">
      <c r="A2177">
        <v>2176</v>
      </c>
      <c r="B2177" t="s">
        <v>3271</v>
      </c>
      <c r="C2177">
        <v>2E-3</v>
      </c>
    </row>
    <row r="2178" spans="1:3" x14ac:dyDescent="0.25">
      <c r="A2178">
        <v>2177</v>
      </c>
      <c r="B2178" t="s">
        <v>3272</v>
      </c>
      <c r="C2178">
        <v>2E-3</v>
      </c>
    </row>
    <row r="2179" spans="1:3" x14ac:dyDescent="0.25">
      <c r="A2179">
        <v>2178</v>
      </c>
      <c r="B2179" t="s">
        <v>3273</v>
      </c>
      <c r="C2179">
        <v>2E-3</v>
      </c>
    </row>
    <row r="2180" spans="1:3" x14ac:dyDescent="0.25">
      <c r="A2180">
        <v>2179</v>
      </c>
      <c r="B2180" t="s">
        <v>3274</v>
      </c>
      <c r="C2180">
        <v>2E-3</v>
      </c>
    </row>
    <row r="2181" spans="1:3" x14ac:dyDescent="0.25">
      <c r="A2181">
        <v>2180</v>
      </c>
      <c r="B2181" t="s">
        <v>3275</v>
      </c>
      <c r="C2181">
        <v>2E-3</v>
      </c>
    </row>
    <row r="2182" spans="1:3" x14ac:dyDescent="0.25">
      <c r="A2182">
        <v>2181</v>
      </c>
      <c r="B2182" t="s">
        <v>3276</v>
      </c>
      <c r="C2182">
        <v>2E-3</v>
      </c>
    </row>
    <row r="2183" spans="1:3" x14ac:dyDescent="0.25">
      <c r="A2183">
        <v>2182</v>
      </c>
      <c r="B2183" t="s">
        <v>3277</v>
      </c>
      <c r="C2183">
        <v>2E-3</v>
      </c>
    </row>
    <row r="2184" spans="1:3" x14ac:dyDescent="0.25">
      <c r="A2184">
        <v>2183</v>
      </c>
      <c r="B2184" t="s">
        <v>3278</v>
      </c>
      <c r="C2184">
        <v>2E-3</v>
      </c>
    </row>
    <row r="2185" spans="1:3" x14ac:dyDescent="0.25">
      <c r="A2185">
        <v>2184</v>
      </c>
      <c r="B2185" t="s">
        <v>3279</v>
      </c>
      <c r="C2185">
        <v>2E-3</v>
      </c>
    </row>
    <row r="2186" spans="1:3" x14ac:dyDescent="0.25">
      <c r="A2186">
        <v>2185</v>
      </c>
      <c r="B2186" t="s">
        <v>3280</v>
      </c>
      <c r="C2186">
        <v>2E-3</v>
      </c>
    </row>
    <row r="2187" spans="1:3" x14ac:dyDescent="0.25">
      <c r="A2187">
        <v>2186</v>
      </c>
      <c r="B2187" t="s">
        <v>3281</v>
      </c>
      <c r="C2187">
        <v>2E-3</v>
      </c>
    </row>
    <row r="2188" spans="1:3" x14ac:dyDescent="0.25">
      <c r="A2188">
        <v>2187</v>
      </c>
      <c r="B2188" t="s">
        <v>3282</v>
      </c>
      <c r="C2188">
        <v>2E-3</v>
      </c>
    </row>
    <row r="2189" spans="1:3" x14ac:dyDescent="0.25">
      <c r="A2189">
        <v>2188</v>
      </c>
      <c r="B2189" t="s">
        <v>3283</v>
      </c>
      <c r="C2189">
        <v>2E-3</v>
      </c>
    </row>
    <row r="2190" spans="1:3" x14ac:dyDescent="0.25">
      <c r="A2190">
        <v>2189</v>
      </c>
      <c r="B2190" t="s">
        <v>3284</v>
      </c>
      <c r="C2190">
        <v>2E-3</v>
      </c>
    </row>
    <row r="2191" spans="1:3" x14ac:dyDescent="0.25">
      <c r="A2191">
        <v>2190</v>
      </c>
      <c r="B2191" t="s">
        <v>3285</v>
      </c>
      <c r="C2191">
        <v>2E-3</v>
      </c>
    </row>
    <row r="2192" spans="1:3" x14ac:dyDescent="0.25">
      <c r="A2192">
        <v>2191</v>
      </c>
      <c r="B2192" t="s">
        <v>3286</v>
      </c>
      <c r="C2192">
        <v>2E-3</v>
      </c>
    </row>
    <row r="2193" spans="1:3" x14ac:dyDescent="0.25">
      <c r="A2193">
        <v>2192</v>
      </c>
      <c r="B2193" t="s">
        <v>3287</v>
      </c>
      <c r="C2193">
        <v>2E-3</v>
      </c>
    </row>
    <row r="2194" spans="1:3" x14ac:dyDescent="0.25">
      <c r="A2194">
        <v>2193</v>
      </c>
      <c r="B2194" t="s">
        <v>3288</v>
      </c>
      <c r="C2194">
        <v>2E-3</v>
      </c>
    </row>
    <row r="2195" spans="1:3" x14ac:dyDescent="0.25">
      <c r="A2195">
        <v>2194</v>
      </c>
      <c r="B2195" t="s">
        <v>3289</v>
      </c>
      <c r="C2195">
        <v>2E-3</v>
      </c>
    </row>
    <row r="2196" spans="1:3" x14ac:dyDescent="0.25">
      <c r="A2196">
        <v>2195</v>
      </c>
      <c r="B2196" t="s">
        <v>3290</v>
      </c>
      <c r="C2196">
        <v>2E-3</v>
      </c>
    </row>
    <row r="2197" spans="1:3" x14ac:dyDescent="0.25">
      <c r="A2197">
        <v>2196</v>
      </c>
      <c r="B2197" t="s">
        <v>3291</v>
      </c>
      <c r="C2197">
        <v>2E-3</v>
      </c>
    </row>
    <row r="2198" spans="1:3" x14ac:dyDescent="0.25">
      <c r="A2198">
        <v>2197</v>
      </c>
      <c r="B2198" t="s">
        <v>3292</v>
      </c>
      <c r="C2198">
        <v>2E-3</v>
      </c>
    </row>
    <row r="2199" spans="1:3" x14ac:dyDescent="0.25">
      <c r="A2199">
        <v>2198</v>
      </c>
      <c r="B2199" t="s">
        <v>3293</v>
      </c>
      <c r="C2199">
        <v>2E-3</v>
      </c>
    </row>
    <row r="2200" spans="1:3" x14ac:dyDescent="0.25">
      <c r="A2200">
        <v>2199</v>
      </c>
      <c r="B2200" t="s">
        <v>3294</v>
      </c>
      <c r="C2200">
        <v>2E-3</v>
      </c>
    </row>
    <row r="2201" spans="1:3" x14ac:dyDescent="0.25">
      <c r="A2201">
        <v>2200</v>
      </c>
      <c r="B2201" t="s">
        <v>3295</v>
      </c>
      <c r="C2201">
        <v>2E-3</v>
      </c>
    </row>
    <row r="2202" spans="1:3" x14ac:dyDescent="0.25">
      <c r="A2202">
        <v>2201</v>
      </c>
      <c r="B2202" t="s">
        <v>3296</v>
      </c>
      <c r="C2202">
        <v>2E-3</v>
      </c>
    </row>
    <row r="2203" spans="1:3" x14ac:dyDescent="0.25">
      <c r="A2203">
        <v>2202</v>
      </c>
      <c r="B2203" t="s">
        <v>3297</v>
      </c>
      <c r="C2203">
        <v>2E-3</v>
      </c>
    </row>
    <row r="2204" spans="1:3" x14ac:dyDescent="0.25">
      <c r="A2204">
        <v>2203</v>
      </c>
      <c r="B2204" t="s">
        <v>3298</v>
      </c>
      <c r="C2204">
        <v>2E-3</v>
      </c>
    </row>
    <row r="2205" spans="1:3" x14ac:dyDescent="0.25">
      <c r="A2205">
        <v>2204</v>
      </c>
      <c r="B2205" t="s">
        <v>3299</v>
      </c>
      <c r="C2205">
        <v>2E-3</v>
      </c>
    </row>
    <row r="2206" spans="1:3" x14ac:dyDescent="0.25">
      <c r="A2206">
        <v>2205</v>
      </c>
      <c r="B2206" t="s">
        <v>3300</v>
      </c>
      <c r="C2206">
        <v>2E-3</v>
      </c>
    </row>
    <row r="2207" spans="1:3" x14ac:dyDescent="0.25">
      <c r="A2207">
        <v>2206</v>
      </c>
      <c r="B2207" t="s">
        <v>3301</v>
      </c>
      <c r="C2207">
        <v>2E-3</v>
      </c>
    </row>
    <row r="2208" spans="1:3" x14ac:dyDescent="0.25">
      <c r="A2208">
        <v>2207</v>
      </c>
      <c r="B2208" t="s">
        <v>3302</v>
      </c>
      <c r="C2208">
        <v>2E-3</v>
      </c>
    </row>
    <row r="2209" spans="1:3" x14ac:dyDescent="0.25">
      <c r="A2209">
        <v>2208</v>
      </c>
      <c r="B2209" t="s">
        <v>3303</v>
      </c>
      <c r="C2209">
        <v>2E-3</v>
      </c>
    </row>
    <row r="2210" spans="1:3" x14ac:dyDescent="0.25">
      <c r="A2210">
        <v>2209</v>
      </c>
      <c r="B2210" t="s">
        <v>3304</v>
      </c>
      <c r="C2210">
        <v>2E-3</v>
      </c>
    </row>
    <row r="2211" spans="1:3" x14ac:dyDescent="0.25">
      <c r="A2211">
        <v>2210</v>
      </c>
      <c r="B2211" t="s">
        <v>3305</v>
      </c>
      <c r="C2211">
        <v>2E-3</v>
      </c>
    </row>
    <row r="2212" spans="1:3" x14ac:dyDescent="0.25">
      <c r="A2212">
        <v>2211</v>
      </c>
      <c r="B2212" t="s">
        <v>3306</v>
      </c>
      <c r="C2212">
        <v>2E-3</v>
      </c>
    </row>
    <row r="2213" spans="1:3" x14ac:dyDescent="0.25">
      <c r="A2213">
        <v>2212</v>
      </c>
      <c r="B2213" t="s">
        <v>3307</v>
      </c>
      <c r="C2213">
        <v>2E-3</v>
      </c>
    </row>
    <row r="2214" spans="1:3" x14ac:dyDescent="0.25">
      <c r="A2214">
        <v>2213</v>
      </c>
      <c r="B2214" t="s">
        <v>3308</v>
      </c>
      <c r="C2214">
        <v>2E-3</v>
      </c>
    </row>
    <row r="2215" spans="1:3" x14ac:dyDescent="0.25">
      <c r="A2215">
        <v>2214</v>
      </c>
      <c r="B2215" t="s">
        <v>3309</v>
      </c>
      <c r="C2215">
        <v>2E-3</v>
      </c>
    </row>
    <row r="2216" spans="1:3" x14ac:dyDescent="0.25">
      <c r="A2216">
        <v>2215</v>
      </c>
      <c r="B2216" t="s">
        <v>3310</v>
      </c>
      <c r="C2216">
        <v>2E-3</v>
      </c>
    </row>
    <row r="2217" spans="1:3" x14ac:dyDescent="0.25">
      <c r="A2217">
        <v>2216</v>
      </c>
      <c r="B2217" t="s">
        <v>3311</v>
      </c>
      <c r="C2217">
        <v>2E-3</v>
      </c>
    </row>
    <row r="2218" spans="1:3" x14ac:dyDescent="0.25">
      <c r="A2218">
        <v>2217</v>
      </c>
      <c r="B2218" t="s">
        <v>3312</v>
      </c>
      <c r="C2218">
        <v>2E-3</v>
      </c>
    </row>
    <row r="2219" spans="1:3" x14ac:dyDescent="0.25">
      <c r="A2219">
        <v>2218</v>
      </c>
      <c r="B2219" t="s">
        <v>3313</v>
      </c>
      <c r="C2219">
        <v>2E-3</v>
      </c>
    </row>
    <row r="2220" spans="1:3" x14ac:dyDescent="0.25">
      <c r="A2220">
        <v>2219</v>
      </c>
      <c r="B2220" t="s">
        <v>3314</v>
      </c>
      <c r="C2220">
        <v>2E-3</v>
      </c>
    </row>
    <row r="2221" spans="1:3" x14ac:dyDescent="0.25">
      <c r="A2221">
        <v>2220</v>
      </c>
      <c r="B2221" t="s">
        <v>3315</v>
      </c>
      <c r="C2221">
        <v>2E-3</v>
      </c>
    </row>
    <row r="2222" spans="1:3" x14ac:dyDescent="0.25">
      <c r="A2222">
        <v>2221</v>
      </c>
      <c r="B2222" t="s">
        <v>3316</v>
      </c>
      <c r="C2222">
        <v>2E-3</v>
      </c>
    </row>
    <row r="2223" spans="1:3" x14ac:dyDescent="0.25">
      <c r="A2223">
        <v>2222</v>
      </c>
      <c r="B2223" t="s">
        <v>3317</v>
      </c>
      <c r="C2223">
        <v>2E-3</v>
      </c>
    </row>
    <row r="2224" spans="1:3" x14ac:dyDescent="0.25">
      <c r="A2224">
        <v>2223</v>
      </c>
      <c r="B2224" t="s">
        <v>3318</v>
      </c>
      <c r="C2224">
        <v>2E-3</v>
      </c>
    </row>
    <row r="2225" spans="1:3" x14ac:dyDescent="0.25">
      <c r="A2225">
        <v>2224</v>
      </c>
      <c r="B2225" t="s">
        <v>3319</v>
      </c>
      <c r="C2225">
        <v>2E-3</v>
      </c>
    </row>
    <row r="2226" spans="1:3" x14ac:dyDescent="0.25">
      <c r="A2226">
        <v>2225</v>
      </c>
      <c r="B2226" t="s">
        <v>3320</v>
      </c>
      <c r="C2226">
        <v>2E-3</v>
      </c>
    </row>
    <row r="2227" spans="1:3" x14ac:dyDescent="0.25">
      <c r="A2227">
        <v>2226</v>
      </c>
      <c r="B2227" t="s">
        <v>3321</v>
      </c>
      <c r="C2227">
        <v>2E-3</v>
      </c>
    </row>
    <row r="2228" spans="1:3" x14ac:dyDescent="0.25">
      <c r="A2228">
        <v>2227</v>
      </c>
      <c r="B2228" t="s">
        <v>3322</v>
      </c>
      <c r="C2228">
        <v>2E-3</v>
      </c>
    </row>
    <row r="2229" spans="1:3" x14ac:dyDescent="0.25">
      <c r="A2229">
        <v>2228</v>
      </c>
      <c r="B2229" t="s">
        <v>3323</v>
      </c>
      <c r="C2229">
        <v>2E-3</v>
      </c>
    </row>
    <row r="2230" spans="1:3" x14ac:dyDescent="0.25">
      <c r="A2230">
        <v>2229</v>
      </c>
      <c r="B2230" t="s">
        <v>3324</v>
      </c>
      <c r="C2230">
        <v>2E-3</v>
      </c>
    </row>
    <row r="2231" spans="1:3" x14ac:dyDescent="0.25">
      <c r="A2231">
        <v>2230</v>
      </c>
      <c r="B2231" t="s">
        <v>3325</v>
      </c>
      <c r="C2231">
        <v>2E-3</v>
      </c>
    </row>
    <row r="2232" spans="1:3" x14ac:dyDescent="0.25">
      <c r="A2232">
        <v>2231</v>
      </c>
      <c r="B2232" t="s">
        <v>3326</v>
      </c>
      <c r="C2232">
        <v>2E-3</v>
      </c>
    </row>
    <row r="2233" spans="1:3" x14ac:dyDescent="0.25">
      <c r="A2233">
        <v>2232</v>
      </c>
      <c r="B2233" t="s">
        <v>3327</v>
      </c>
      <c r="C2233">
        <v>2E-3</v>
      </c>
    </row>
    <row r="2234" spans="1:3" x14ac:dyDescent="0.25">
      <c r="A2234">
        <v>2233</v>
      </c>
      <c r="B2234" t="s">
        <v>3328</v>
      </c>
      <c r="C2234">
        <v>2E-3</v>
      </c>
    </row>
    <row r="2235" spans="1:3" x14ac:dyDescent="0.25">
      <c r="A2235">
        <v>2234</v>
      </c>
      <c r="B2235" t="s">
        <v>3329</v>
      </c>
      <c r="C2235">
        <v>2E-3</v>
      </c>
    </row>
    <row r="2236" spans="1:3" x14ac:dyDescent="0.25">
      <c r="A2236">
        <v>2235</v>
      </c>
      <c r="B2236" t="s">
        <v>3330</v>
      </c>
      <c r="C2236">
        <v>2E-3</v>
      </c>
    </row>
    <row r="2237" spans="1:3" x14ac:dyDescent="0.25">
      <c r="A2237">
        <v>2236</v>
      </c>
      <c r="B2237" t="s">
        <v>3331</v>
      </c>
      <c r="C2237">
        <v>2E-3</v>
      </c>
    </row>
    <row r="2238" spans="1:3" x14ac:dyDescent="0.25">
      <c r="A2238">
        <v>2237</v>
      </c>
      <c r="B2238" t="s">
        <v>3332</v>
      </c>
      <c r="C2238">
        <v>2E-3</v>
      </c>
    </row>
    <row r="2239" spans="1:3" x14ac:dyDescent="0.25">
      <c r="A2239">
        <v>2238</v>
      </c>
      <c r="B2239" t="s">
        <v>3333</v>
      </c>
      <c r="C2239">
        <v>2E-3</v>
      </c>
    </row>
    <row r="2240" spans="1:3" x14ac:dyDescent="0.25">
      <c r="A2240">
        <v>2239</v>
      </c>
      <c r="B2240" t="s">
        <v>3334</v>
      </c>
      <c r="C2240">
        <v>2E-3</v>
      </c>
    </row>
    <row r="2241" spans="1:3" x14ac:dyDescent="0.25">
      <c r="A2241">
        <v>2240</v>
      </c>
      <c r="B2241" t="s">
        <v>3335</v>
      </c>
      <c r="C2241">
        <v>2E-3</v>
      </c>
    </row>
    <row r="2242" spans="1:3" x14ac:dyDescent="0.25">
      <c r="A2242">
        <v>2241</v>
      </c>
      <c r="B2242" t="s">
        <v>3336</v>
      </c>
      <c r="C2242">
        <v>2E-3</v>
      </c>
    </row>
    <row r="2243" spans="1:3" x14ac:dyDescent="0.25">
      <c r="A2243">
        <v>2242</v>
      </c>
      <c r="B2243" t="s">
        <v>3337</v>
      </c>
      <c r="C2243">
        <v>2E-3</v>
      </c>
    </row>
    <row r="2244" spans="1:3" x14ac:dyDescent="0.25">
      <c r="A2244">
        <v>2243</v>
      </c>
      <c r="B2244" t="s">
        <v>3338</v>
      </c>
      <c r="C2244">
        <v>2E-3</v>
      </c>
    </row>
    <row r="2245" spans="1:3" x14ac:dyDescent="0.25">
      <c r="A2245">
        <v>2244</v>
      </c>
      <c r="B2245" t="s">
        <v>3339</v>
      </c>
      <c r="C2245">
        <v>2E-3</v>
      </c>
    </row>
    <row r="2246" spans="1:3" x14ac:dyDescent="0.25">
      <c r="A2246">
        <v>2245</v>
      </c>
      <c r="B2246" t="s">
        <v>3340</v>
      </c>
      <c r="C2246">
        <v>2E-3</v>
      </c>
    </row>
    <row r="2247" spans="1:3" x14ac:dyDescent="0.25">
      <c r="A2247">
        <v>2246</v>
      </c>
      <c r="B2247" t="s">
        <v>3341</v>
      </c>
      <c r="C2247">
        <v>2E-3</v>
      </c>
    </row>
    <row r="2248" spans="1:3" x14ac:dyDescent="0.25">
      <c r="A2248">
        <v>2247</v>
      </c>
      <c r="B2248" t="s">
        <v>3342</v>
      </c>
      <c r="C2248">
        <v>2E-3</v>
      </c>
    </row>
    <row r="2249" spans="1:3" x14ac:dyDescent="0.25">
      <c r="A2249">
        <v>2248</v>
      </c>
      <c r="B2249" t="s">
        <v>3343</v>
      </c>
      <c r="C2249">
        <v>2E-3</v>
      </c>
    </row>
    <row r="2250" spans="1:3" x14ac:dyDescent="0.25">
      <c r="A2250">
        <v>2249</v>
      </c>
      <c r="B2250" t="s">
        <v>3344</v>
      </c>
      <c r="C2250">
        <v>2E-3</v>
      </c>
    </row>
    <row r="2251" spans="1:3" x14ac:dyDescent="0.25">
      <c r="A2251">
        <v>2250</v>
      </c>
      <c r="B2251" t="s">
        <v>3345</v>
      </c>
      <c r="C2251">
        <v>2E-3</v>
      </c>
    </row>
    <row r="2252" spans="1:3" x14ac:dyDescent="0.25">
      <c r="A2252">
        <v>2251</v>
      </c>
      <c r="B2252" t="s">
        <v>3346</v>
      </c>
      <c r="C2252">
        <v>2E-3</v>
      </c>
    </row>
    <row r="2253" spans="1:3" x14ac:dyDescent="0.25">
      <c r="A2253">
        <v>2252</v>
      </c>
      <c r="B2253" t="s">
        <v>3347</v>
      </c>
      <c r="C2253">
        <v>2E-3</v>
      </c>
    </row>
    <row r="2254" spans="1:3" x14ac:dyDescent="0.25">
      <c r="A2254">
        <v>2253</v>
      </c>
      <c r="B2254" t="s">
        <v>3348</v>
      </c>
      <c r="C2254">
        <v>2E-3</v>
      </c>
    </row>
    <row r="2255" spans="1:3" x14ac:dyDescent="0.25">
      <c r="A2255">
        <v>2254</v>
      </c>
      <c r="B2255" t="s">
        <v>3349</v>
      </c>
      <c r="C2255">
        <v>2E-3</v>
      </c>
    </row>
    <row r="2256" spans="1:3" x14ac:dyDescent="0.25">
      <c r="A2256">
        <v>2255</v>
      </c>
      <c r="B2256" t="s">
        <v>3350</v>
      </c>
      <c r="C2256">
        <v>2E-3</v>
      </c>
    </row>
    <row r="2257" spans="1:3" x14ac:dyDescent="0.25">
      <c r="A2257">
        <v>2256</v>
      </c>
      <c r="B2257" t="s">
        <v>3351</v>
      </c>
      <c r="C2257">
        <v>2E-3</v>
      </c>
    </row>
    <row r="2258" spans="1:3" x14ac:dyDescent="0.25">
      <c r="A2258">
        <v>2257</v>
      </c>
      <c r="B2258" t="s">
        <v>3352</v>
      </c>
      <c r="C2258">
        <v>2E-3</v>
      </c>
    </row>
    <row r="2259" spans="1:3" x14ac:dyDescent="0.25">
      <c r="A2259">
        <v>2258</v>
      </c>
      <c r="B2259" t="s">
        <v>3353</v>
      </c>
      <c r="C2259">
        <v>2E-3</v>
      </c>
    </row>
    <row r="2260" spans="1:3" x14ac:dyDescent="0.25">
      <c r="A2260">
        <v>2259</v>
      </c>
      <c r="B2260" t="s">
        <v>3354</v>
      </c>
      <c r="C2260">
        <v>2E-3</v>
      </c>
    </row>
    <row r="2261" spans="1:3" x14ac:dyDescent="0.25">
      <c r="A2261">
        <v>2260</v>
      </c>
      <c r="B2261" t="s">
        <v>3355</v>
      </c>
      <c r="C2261">
        <v>2E-3</v>
      </c>
    </row>
    <row r="2262" spans="1:3" x14ac:dyDescent="0.25">
      <c r="A2262">
        <v>2261</v>
      </c>
      <c r="B2262" t="s">
        <v>3356</v>
      </c>
      <c r="C2262">
        <v>2E-3</v>
      </c>
    </row>
    <row r="2263" spans="1:3" x14ac:dyDescent="0.25">
      <c r="A2263">
        <v>2262</v>
      </c>
      <c r="B2263" t="s">
        <v>3357</v>
      </c>
      <c r="C2263">
        <v>2E-3</v>
      </c>
    </row>
    <row r="2264" spans="1:3" x14ac:dyDescent="0.25">
      <c r="A2264">
        <v>2263</v>
      </c>
      <c r="B2264" t="s">
        <v>3358</v>
      </c>
      <c r="C2264">
        <v>2E-3</v>
      </c>
    </row>
    <row r="2265" spans="1:3" x14ac:dyDescent="0.25">
      <c r="A2265">
        <v>2264</v>
      </c>
      <c r="B2265" t="s">
        <v>3359</v>
      </c>
      <c r="C2265">
        <v>2E-3</v>
      </c>
    </row>
    <row r="2266" spans="1:3" x14ac:dyDescent="0.25">
      <c r="A2266">
        <v>2265</v>
      </c>
      <c r="B2266" t="s">
        <v>3360</v>
      </c>
      <c r="C2266">
        <v>2E-3</v>
      </c>
    </row>
    <row r="2267" spans="1:3" x14ac:dyDescent="0.25">
      <c r="A2267">
        <v>2266</v>
      </c>
      <c r="B2267" t="s">
        <v>3361</v>
      </c>
      <c r="C2267">
        <v>2E-3</v>
      </c>
    </row>
    <row r="2268" spans="1:3" x14ac:dyDescent="0.25">
      <c r="A2268">
        <v>2267</v>
      </c>
      <c r="B2268" t="s">
        <v>3362</v>
      </c>
      <c r="C2268">
        <v>2E-3</v>
      </c>
    </row>
    <row r="2269" spans="1:3" x14ac:dyDescent="0.25">
      <c r="A2269">
        <v>2268</v>
      </c>
      <c r="B2269" t="s">
        <v>3363</v>
      </c>
      <c r="C2269">
        <v>2E-3</v>
      </c>
    </row>
    <row r="2270" spans="1:3" x14ac:dyDescent="0.25">
      <c r="A2270">
        <v>2269</v>
      </c>
      <c r="B2270" t="s">
        <v>3364</v>
      </c>
      <c r="C2270">
        <v>2E-3</v>
      </c>
    </row>
    <row r="2271" spans="1:3" x14ac:dyDescent="0.25">
      <c r="A2271">
        <v>2270</v>
      </c>
      <c r="B2271" t="s">
        <v>3365</v>
      </c>
      <c r="C2271">
        <v>2E-3</v>
      </c>
    </row>
    <row r="2272" spans="1:3" x14ac:dyDescent="0.25">
      <c r="A2272">
        <v>2271</v>
      </c>
      <c r="B2272" t="s">
        <v>3366</v>
      </c>
      <c r="C2272">
        <v>2E-3</v>
      </c>
    </row>
    <row r="2273" spans="1:3" x14ac:dyDescent="0.25">
      <c r="A2273">
        <v>2272</v>
      </c>
      <c r="B2273" t="s">
        <v>3367</v>
      </c>
      <c r="C2273">
        <v>2E-3</v>
      </c>
    </row>
    <row r="2274" spans="1:3" x14ac:dyDescent="0.25">
      <c r="A2274">
        <v>2273</v>
      </c>
      <c r="B2274" t="s">
        <v>3368</v>
      </c>
      <c r="C2274">
        <v>2E-3</v>
      </c>
    </row>
    <row r="2275" spans="1:3" x14ac:dyDescent="0.25">
      <c r="A2275">
        <v>2274</v>
      </c>
      <c r="B2275" t="s">
        <v>3369</v>
      </c>
      <c r="C2275">
        <v>2E-3</v>
      </c>
    </row>
    <row r="2276" spans="1:3" x14ac:dyDescent="0.25">
      <c r="A2276">
        <v>2275</v>
      </c>
      <c r="B2276" t="s">
        <v>3370</v>
      </c>
      <c r="C2276">
        <v>2E-3</v>
      </c>
    </row>
    <row r="2277" spans="1:3" x14ac:dyDescent="0.25">
      <c r="A2277">
        <v>2276</v>
      </c>
      <c r="B2277" t="s">
        <v>3371</v>
      </c>
      <c r="C2277">
        <v>2E-3</v>
      </c>
    </row>
    <row r="2278" spans="1:3" x14ac:dyDescent="0.25">
      <c r="A2278">
        <v>2277</v>
      </c>
      <c r="B2278" t="s">
        <v>3372</v>
      </c>
      <c r="C2278">
        <v>2E-3</v>
      </c>
    </row>
    <row r="2279" spans="1:3" x14ac:dyDescent="0.25">
      <c r="A2279">
        <v>2278</v>
      </c>
      <c r="B2279" t="s">
        <v>3373</v>
      </c>
      <c r="C2279">
        <v>2E-3</v>
      </c>
    </row>
    <row r="2280" spans="1:3" x14ac:dyDescent="0.25">
      <c r="A2280">
        <v>2279</v>
      </c>
      <c r="B2280" t="s">
        <v>3374</v>
      </c>
      <c r="C2280">
        <v>2E-3</v>
      </c>
    </row>
    <row r="2281" spans="1:3" x14ac:dyDescent="0.25">
      <c r="A2281">
        <v>2280</v>
      </c>
      <c r="B2281" t="s">
        <v>3375</v>
      </c>
      <c r="C2281">
        <v>2E-3</v>
      </c>
    </row>
    <row r="2282" spans="1:3" x14ac:dyDescent="0.25">
      <c r="A2282">
        <v>2281</v>
      </c>
      <c r="B2282" t="s">
        <v>3376</v>
      </c>
      <c r="C2282">
        <v>2E-3</v>
      </c>
    </row>
    <row r="2283" spans="1:3" x14ac:dyDescent="0.25">
      <c r="A2283">
        <v>2282</v>
      </c>
      <c r="B2283" t="s">
        <v>3377</v>
      </c>
      <c r="C2283">
        <v>2E-3</v>
      </c>
    </row>
    <row r="2284" spans="1:3" x14ac:dyDescent="0.25">
      <c r="A2284">
        <v>2283</v>
      </c>
      <c r="B2284" t="s">
        <v>3378</v>
      </c>
      <c r="C2284">
        <v>2E-3</v>
      </c>
    </row>
    <row r="2285" spans="1:3" x14ac:dyDescent="0.25">
      <c r="A2285">
        <v>2284</v>
      </c>
      <c r="B2285" t="s">
        <v>3379</v>
      </c>
      <c r="C2285">
        <v>2E-3</v>
      </c>
    </row>
    <row r="2286" spans="1:3" x14ac:dyDescent="0.25">
      <c r="A2286">
        <v>2285</v>
      </c>
      <c r="B2286" t="s">
        <v>3380</v>
      </c>
      <c r="C2286">
        <v>2E-3</v>
      </c>
    </row>
    <row r="2287" spans="1:3" x14ac:dyDescent="0.25">
      <c r="A2287">
        <v>2286</v>
      </c>
      <c r="B2287" t="s">
        <v>3381</v>
      </c>
      <c r="C2287">
        <v>2E-3</v>
      </c>
    </row>
    <row r="2288" spans="1:3" x14ac:dyDescent="0.25">
      <c r="A2288">
        <v>2287</v>
      </c>
      <c r="B2288" t="s">
        <v>3382</v>
      </c>
      <c r="C2288">
        <v>2E-3</v>
      </c>
    </row>
    <row r="2289" spans="1:3" x14ac:dyDescent="0.25">
      <c r="A2289">
        <v>2288</v>
      </c>
      <c r="B2289" t="s">
        <v>3383</v>
      </c>
      <c r="C2289">
        <v>2E-3</v>
      </c>
    </row>
    <row r="2290" spans="1:3" x14ac:dyDescent="0.25">
      <c r="A2290">
        <v>2289</v>
      </c>
      <c r="B2290" t="s">
        <v>3384</v>
      </c>
      <c r="C2290">
        <v>2E-3</v>
      </c>
    </row>
    <row r="2291" spans="1:3" x14ac:dyDescent="0.25">
      <c r="A2291">
        <v>2290</v>
      </c>
      <c r="B2291" t="s">
        <v>3385</v>
      </c>
      <c r="C2291">
        <v>2E-3</v>
      </c>
    </row>
    <row r="2292" spans="1:3" x14ac:dyDescent="0.25">
      <c r="A2292">
        <v>2291</v>
      </c>
      <c r="B2292" t="s">
        <v>3386</v>
      </c>
      <c r="C2292">
        <v>1E-3</v>
      </c>
    </row>
    <row r="2293" spans="1:3" x14ac:dyDescent="0.25">
      <c r="A2293">
        <v>2292</v>
      </c>
      <c r="B2293" t="s">
        <v>3387</v>
      </c>
      <c r="C2293">
        <v>1E-3</v>
      </c>
    </row>
    <row r="2294" spans="1:3" x14ac:dyDescent="0.25">
      <c r="A2294">
        <v>2293</v>
      </c>
      <c r="B2294" t="s">
        <v>3388</v>
      </c>
      <c r="C2294">
        <v>1E-3</v>
      </c>
    </row>
    <row r="2295" spans="1:3" x14ac:dyDescent="0.25">
      <c r="A2295">
        <v>2294</v>
      </c>
      <c r="B2295" t="s">
        <v>3389</v>
      </c>
      <c r="C2295">
        <v>1E-3</v>
      </c>
    </row>
    <row r="2296" spans="1:3" x14ac:dyDescent="0.25">
      <c r="A2296">
        <v>2295</v>
      </c>
      <c r="B2296" t="s">
        <v>3390</v>
      </c>
      <c r="C2296">
        <v>1E-3</v>
      </c>
    </row>
    <row r="2297" spans="1:3" x14ac:dyDescent="0.25">
      <c r="A2297">
        <v>2296</v>
      </c>
      <c r="B2297" t="s">
        <v>3391</v>
      </c>
      <c r="C2297">
        <v>1E-3</v>
      </c>
    </row>
    <row r="2298" spans="1:3" x14ac:dyDescent="0.25">
      <c r="A2298">
        <v>2297</v>
      </c>
      <c r="B2298" t="s">
        <v>3392</v>
      </c>
      <c r="C2298">
        <v>1E-3</v>
      </c>
    </row>
    <row r="2299" spans="1:3" x14ac:dyDescent="0.25">
      <c r="A2299">
        <v>2298</v>
      </c>
      <c r="B2299" t="s">
        <v>3393</v>
      </c>
      <c r="C2299">
        <v>1E-3</v>
      </c>
    </row>
    <row r="2300" spans="1:3" x14ac:dyDescent="0.25">
      <c r="A2300">
        <v>2299</v>
      </c>
      <c r="B2300" t="s">
        <v>3394</v>
      </c>
      <c r="C2300">
        <v>1E-3</v>
      </c>
    </row>
    <row r="2301" spans="1:3" x14ac:dyDescent="0.25">
      <c r="A2301">
        <v>2300</v>
      </c>
      <c r="B2301" t="s">
        <v>3395</v>
      </c>
      <c r="C2301">
        <v>1E-3</v>
      </c>
    </row>
    <row r="2302" spans="1:3" x14ac:dyDescent="0.25">
      <c r="A2302">
        <v>2301</v>
      </c>
      <c r="B2302" t="s">
        <v>3396</v>
      </c>
      <c r="C2302">
        <v>1E-3</v>
      </c>
    </row>
    <row r="2303" spans="1:3" x14ac:dyDescent="0.25">
      <c r="A2303">
        <v>2302</v>
      </c>
      <c r="B2303" t="s">
        <v>3397</v>
      </c>
      <c r="C2303">
        <v>1E-3</v>
      </c>
    </row>
    <row r="2304" spans="1:3" x14ac:dyDescent="0.25">
      <c r="A2304">
        <v>2303</v>
      </c>
      <c r="B2304" t="s">
        <v>3398</v>
      </c>
      <c r="C2304">
        <v>1E-3</v>
      </c>
    </row>
    <row r="2305" spans="1:3" x14ac:dyDescent="0.25">
      <c r="A2305">
        <v>2304</v>
      </c>
      <c r="B2305" t="s">
        <v>3399</v>
      </c>
      <c r="C2305">
        <v>1E-3</v>
      </c>
    </row>
    <row r="2306" spans="1:3" x14ac:dyDescent="0.25">
      <c r="A2306">
        <v>2305</v>
      </c>
      <c r="B2306" t="s">
        <v>3400</v>
      </c>
      <c r="C2306">
        <v>1E-3</v>
      </c>
    </row>
    <row r="2307" spans="1:3" x14ac:dyDescent="0.25">
      <c r="A2307">
        <v>2306</v>
      </c>
      <c r="B2307" t="s">
        <v>3401</v>
      </c>
      <c r="C2307">
        <v>1E-3</v>
      </c>
    </row>
    <row r="2308" spans="1:3" x14ac:dyDescent="0.25">
      <c r="A2308">
        <v>2307</v>
      </c>
      <c r="B2308" t="s">
        <v>3402</v>
      </c>
      <c r="C2308">
        <v>1E-3</v>
      </c>
    </row>
    <row r="2309" spans="1:3" x14ac:dyDescent="0.25">
      <c r="A2309">
        <v>2308</v>
      </c>
      <c r="B2309" t="s">
        <v>3403</v>
      </c>
      <c r="C2309">
        <v>1E-3</v>
      </c>
    </row>
    <row r="2310" spans="1:3" x14ac:dyDescent="0.25">
      <c r="A2310">
        <v>2309</v>
      </c>
      <c r="B2310" t="s">
        <v>3404</v>
      </c>
      <c r="C2310">
        <v>1E-3</v>
      </c>
    </row>
    <row r="2311" spans="1:3" x14ac:dyDescent="0.25">
      <c r="A2311">
        <v>2310</v>
      </c>
      <c r="B2311" t="s">
        <v>3405</v>
      </c>
      <c r="C2311">
        <v>1E-3</v>
      </c>
    </row>
    <row r="2312" spans="1:3" x14ac:dyDescent="0.25">
      <c r="A2312">
        <v>2311</v>
      </c>
      <c r="B2312" t="s">
        <v>3406</v>
      </c>
      <c r="C2312">
        <v>1E-3</v>
      </c>
    </row>
    <row r="2313" spans="1:3" x14ac:dyDescent="0.25">
      <c r="A2313">
        <v>2312</v>
      </c>
      <c r="B2313" t="s">
        <v>3407</v>
      </c>
      <c r="C2313">
        <v>1E-3</v>
      </c>
    </row>
    <row r="2314" spans="1:3" x14ac:dyDescent="0.25">
      <c r="A2314">
        <v>2313</v>
      </c>
      <c r="B2314" t="s">
        <v>3408</v>
      </c>
      <c r="C2314">
        <v>1E-3</v>
      </c>
    </row>
    <row r="2315" spans="1:3" x14ac:dyDescent="0.25">
      <c r="A2315">
        <v>2314</v>
      </c>
      <c r="B2315" t="s">
        <v>3409</v>
      </c>
      <c r="C2315">
        <v>1E-3</v>
      </c>
    </row>
    <row r="2316" spans="1:3" x14ac:dyDescent="0.25">
      <c r="A2316">
        <v>2315</v>
      </c>
      <c r="B2316" t="s">
        <v>3410</v>
      </c>
      <c r="C2316">
        <v>1E-3</v>
      </c>
    </row>
    <row r="2317" spans="1:3" x14ac:dyDescent="0.25">
      <c r="A2317">
        <v>2316</v>
      </c>
      <c r="B2317" t="s">
        <v>3411</v>
      </c>
      <c r="C2317">
        <v>1E-3</v>
      </c>
    </row>
    <row r="2318" spans="1:3" x14ac:dyDescent="0.25">
      <c r="A2318">
        <v>2317</v>
      </c>
      <c r="B2318" t="s">
        <v>3412</v>
      </c>
      <c r="C2318">
        <v>1E-3</v>
      </c>
    </row>
    <row r="2319" spans="1:3" x14ac:dyDescent="0.25">
      <c r="A2319">
        <v>2318</v>
      </c>
      <c r="B2319" t="s">
        <v>3413</v>
      </c>
      <c r="C2319">
        <v>1E-3</v>
      </c>
    </row>
    <row r="2320" spans="1:3" x14ac:dyDescent="0.25">
      <c r="A2320">
        <v>2319</v>
      </c>
      <c r="B2320" t="s">
        <v>3414</v>
      </c>
      <c r="C2320">
        <v>1E-3</v>
      </c>
    </row>
    <row r="2321" spans="1:3" x14ac:dyDescent="0.25">
      <c r="A2321">
        <v>2320</v>
      </c>
      <c r="B2321" t="s">
        <v>3415</v>
      </c>
      <c r="C2321">
        <v>1E-3</v>
      </c>
    </row>
    <row r="2322" spans="1:3" x14ac:dyDescent="0.25">
      <c r="A2322">
        <v>2321</v>
      </c>
      <c r="B2322" t="s">
        <v>3416</v>
      </c>
      <c r="C2322">
        <v>1E-3</v>
      </c>
    </row>
    <row r="2323" spans="1:3" x14ac:dyDescent="0.25">
      <c r="A2323">
        <v>2322</v>
      </c>
      <c r="B2323" t="s">
        <v>3417</v>
      </c>
      <c r="C2323">
        <v>1E-3</v>
      </c>
    </row>
    <row r="2324" spans="1:3" x14ac:dyDescent="0.25">
      <c r="A2324">
        <v>2323</v>
      </c>
      <c r="B2324" t="s">
        <v>3418</v>
      </c>
      <c r="C2324">
        <v>1E-3</v>
      </c>
    </row>
    <row r="2325" spans="1:3" x14ac:dyDescent="0.25">
      <c r="A2325">
        <v>2324</v>
      </c>
      <c r="B2325" t="s">
        <v>3419</v>
      </c>
      <c r="C2325">
        <v>1E-3</v>
      </c>
    </row>
    <row r="2326" spans="1:3" x14ac:dyDescent="0.25">
      <c r="A2326">
        <v>2325</v>
      </c>
      <c r="B2326" t="s">
        <v>3420</v>
      </c>
      <c r="C2326">
        <v>1E-3</v>
      </c>
    </row>
    <row r="2327" spans="1:3" x14ac:dyDescent="0.25">
      <c r="A2327">
        <v>2326</v>
      </c>
      <c r="B2327" t="s">
        <v>3421</v>
      </c>
      <c r="C2327">
        <v>1E-3</v>
      </c>
    </row>
    <row r="2328" spans="1:3" x14ac:dyDescent="0.25">
      <c r="A2328">
        <v>2327</v>
      </c>
      <c r="B2328" t="s">
        <v>3422</v>
      </c>
      <c r="C2328">
        <v>1E-3</v>
      </c>
    </row>
    <row r="2329" spans="1:3" x14ac:dyDescent="0.25">
      <c r="A2329">
        <v>2328</v>
      </c>
      <c r="B2329" t="s">
        <v>3423</v>
      </c>
      <c r="C2329">
        <v>1E-3</v>
      </c>
    </row>
    <row r="2330" spans="1:3" x14ac:dyDescent="0.25">
      <c r="A2330">
        <v>2329</v>
      </c>
      <c r="B2330" t="s">
        <v>3424</v>
      </c>
      <c r="C2330">
        <v>1E-3</v>
      </c>
    </row>
    <row r="2331" spans="1:3" x14ac:dyDescent="0.25">
      <c r="A2331">
        <v>2330</v>
      </c>
      <c r="B2331" t="s">
        <v>3425</v>
      </c>
      <c r="C2331">
        <v>1E-3</v>
      </c>
    </row>
    <row r="2332" spans="1:3" x14ac:dyDescent="0.25">
      <c r="A2332">
        <v>2331</v>
      </c>
      <c r="B2332" t="s">
        <v>3426</v>
      </c>
      <c r="C2332">
        <v>1E-3</v>
      </c>
    </row>
    <row r="2333" spans="1:3" x14ac:dyDescent="0.25">
      <c r="A2333">
        <v>2332</v>
      </c>
      <c r="B2333" t="s">
        <v>3427</v>
      </c>
      <c r="C2333">
        <v>1E-3</v>
      </c>
    </row>
    <row r="2334" spans="1:3" x14ac:dyDescent="0.25">
      <c r="A2334">
        <v>2333</v>
      </c>
      <c r="B2334" t="s">
        <v>3428</v>
      </c>
      <c r="C2334">
        <v>1E-3</v>
      </c>
    </row>
    <row r="2335" spans="1:3" x14ac:dyDescent="0.25">
      <c r="A2335">
        <v>2334</v>
      </c>
      <c r="B2335" t="s">
        <v>3429</v>
      </c>
      <c r="C2335">
        <v>1E-3</v>
      </c>
    </row>
    <row r="2336" spans="1:3" x14ac:dyDescent="0.25">
      <c r="A2336">
        <v>2335</v>
      </c>
      <c r="B2336" t="s">
        <v>3430</v>
      </c>
      <c r="C2336">
        <v>1E-3</v>
      </c>
    </row>
    <row r="2337" spans="1:3" x14ac:dyDescent="0.25">
      <c r="A2337">
        <v>2336</v>
      </c>
      <c r="B2337" t="s">
        <v>3431</v>
      </c>
      <c r="C2337">
        <v>1E-3</v>
      </c>
    </row>
    <row r="2338" spans="1:3" x14ac:dyDescent="0.25">
      <c r="A2338">
        <v>2337</v>
      </c>
      <c r="B2338" t="s">
        <v>3432</v>
      </c>
      <c r="C2338">
        <v>1E-3</v>
      </c>
    </row>
    <row r="2339" spans="1:3" x14ac:dyDescent="0.25">
      <c r="A2339">
        <v>2338</v>
      </c>
      <c r="B2339" t="s">
        <v>3433</v>
      </c>
      <c r="C2339">
        <v>1E-3</v>
      </c>
    </row>
    <row r="2340" spans="1:3" x14ac:dyDescent="0.25">
      <c r="A2340">
        <v>2339</v>
      </c>
      <c r="B2340" t="s">
        <v>3434</v>
      </c>
      <c r="C2340">
        <v>1E-3</v>
      </c>
    </row>
    <row r="2341" spans="1:3" x14ac:dyDescent="0.25">
      <c r="A2341">
        <v>2340</v>
      </c>
      <c r="B2341" t="s">
        <v>3435</v>
      </c>
      <c r="C2341">
        <v>1E-3</v>
      </c>
    </row>
    <row r="2342" spans="1:3" x14ac:dyDescent="0.25">
      <c r="A2342">
        <v>2341</v>
      </c>
      <c r="B2342" t="s">
        <v>3436</v>
      </c>
      <c r="C2342">
        <v>1E-3</v>
      </c>
    </row>
    <row r="2343" spans="1:3" x14ac:dyDescent="0.25">
      <c r="A2343">
        <v>2342</v>
      </c>
      <c r="B2343" t="s">
        <v>3437</v>
      </c>
      <c r="C2343">
        <v>1E-3</v>
      </c>
    </row>
    <row r="2344" spans="1:3" x14ac:dyDescent="0.25">
      <c r="A2344">
        <v>2343</v>
      </c>
      <c r="B2344" t="s">
        <v>3438</v>
      </c>
      <c r="C2344">
        <v>1E-3</v>
      </c>
    </row>
    <row r="2345" spans="1:3" x14ac:dyDescent="0.25">
      <c r="A2345">
        <v>2344</v>
      </c>
      <c r="B2345" t="s">
        <v>3439</v>
      </c>
      <c r="C2345">
        <v>1E-3</v>
      </c>
    </row>
    <row r="2346" spans="1:3" x14ac:dyDescent="0.25">
      <c r="A2346">
        <v>2345</v>
      </c>
      <c r="B2346" t="s">
        <v>3440</v>
      </c>
      <c r="C2346">
        <v>1E-3</v>
      </c>
    </row>
    <row r="2347" spans="1:3" x14ac:dyDescent="0.25">
      <c r="A2347">
        <v>2346</v>
      </c>
      <c r="B2347" t="s">
        <v>3441</v>
      </c>
      <c r="C2347">
        <v>1E-3</v>
      </c>
    </row>
    <row r="2348" spans="1:3" x14ac:dyDescent="0.25">
      <c r="A2348">
        <v>2347</v>
      </c>
      <c r="B2348" t="s">
        <v>3442</v>
      </c>
      <c r="C2348">
        <v>1E-3</v>
      </c>
    </row>
    <row r="2349" spans="1:3" x14ac:dyDescent="0.25">
      <c r="A2349">
        <v>2348</v>
      </c>
      <c r="B2349" t="s">
        <v>3443</v>
      </c>
      <c r="C2349">
        <v>1E-3</v>
      </c>
    </row>
    <row r="2350" spans="1:3" x14ac:dyDescent="0.25">
      <c r="A2350">
        <v>2349</v>
      </c>
      <c r="B2350" t="s">
        <v>3444</v>
      </c>
      <c r="C2350">
        <v>1E-3</v>
      </c>
    </row>
    <row r="2351" spans="1:3" x14ac:dyDescent="0.25">
      <c r="A2351">
        <v>2350</v>
      </c>
      <c r="B2351" t="s">
        <v>3445</v>
      </c>
      <c r="C2351">
        <v>1E-3</v>
      </c>
    </row>
    <row r="2352" spans="1:3" x14ac:dyDescent="0.25">
      <c r="A2352">
        <v>2351</v>
      </c>
      <c r="B2352" t="s">
        <v>3446</v>
      </c>
      <c r="C2352">
        <v>1E-3</v>
      </c>
    </row>
    <row r="2353" spans="1:3" x14ac:dyDescent="0.25">
      <c r="A2353">
        <v>2352</v>
      </c>
      <c r="B2353" t="s">
        <v>3447</v>
      </c>
      <c r="C2353">
        <v>1E-3</v>
      </c>
    </row>
    <row r="2354" spans="1:3" x14ac:dyDescent="0.25">
      <c r="A2354">
        <v>2353</v>
      </c>
      <c r="B2354" t="s">
        <v>3448</v>
      </c>
      <c r="C2354">
        <v>1E-3</v>
      </c>
    </row>
    <row r="2355" spans="1:3" x14ac:dyDescent="0.25">
      <c r="A2355">
        <v>2354</v>
      </c>
      <c r="B2355" t="s">
        <v>3449</v>
      </c>
      <c r="C2355">
        <v>1E-3</v>
      </c>
    </row>
    <row r="2356" spans="1:3" x14ac:dyDescent="0.25">
      <c r="A2356">
        <v>2355</v>
      </c>
      <c r="B2356" t="s">
        <v>3450</v>
      </c>
      <c r="C2356">
        <v>1E-3</v>
      </c>
    </row>
    <row r="2357" spans="1:3" x14ac:dyDescent="0.25">
      <c r="A2357">
        <v>2356</v>
      </c>
      <c r="B2357" t="s">
        <v>3451</v>
      </c>
      <c r="C2357">
        <v>1E-3</v>
      </c>
    </row>
    <row r="2358" spans="1:3" x14ac:dyDescent="0.25">
      <c r="A2358">
        <v>2357</v>
      </c>
      <c r="B2358" t="s">
        <v>3452</v>
      </c>
      <c r="C2358">
        <v>1E-3</v>
      </c>
    </row>
    <row r="2359" spans="1:3" x14ac:dyDescent="0.25">
      <c r="A2359">
        <v>2358</v>
      </c>
      <c r="B2359" t="s">
        <v>3453</v>
      </c>
      <c r="C2359">
        <v>1E-3</v>
      </c>
    </row>
    <row r="2360" spans="1:3" x14ac:dyDescent="0.25">
      <c r="A2360">
        <v>2359</v>
      </c>
      <c r="B2360" t="s">
        <v>3454</v>
      </c>
      <c r="C2360">
        <v>1E-3</v>
      </c>
    </row>
    <row r="2361" spans="1:3" x14ac:dyDescent="0.25">
      <c r="A2361">
        <v>2360</v>
      </c>
      <c r="B2361" t="s">
        <v>3455</v>
      </c>
      <c r="C2361">
        <v>1E-3</v>
      </c>
    </row>
    <row r="2362" spans="1:3" x14ac:dyDescent="0.25">
      <c r="A2362">
        <v>2361</v>
      </c>
      <c r="B2362" t="s">
        <v>3456</v>
      </c>
      <c r="C2362">
        <v>1E-3</v>
      </c>
    </row>
    <row r="2363" spans="1:3" x14ac:dyDescent="0.25">
      <c r="A2363">
        <v>2362</v>
      </c>
      <c r="B2363" t="s">
        <v>3457</v>
      </c>
      <c r="C2363">
        <v>1E-3</v>
      </c>
    </row>
    <row r="2364" spans="1:3" x14ac:dyDescent="0.25">
      <c r="A2364">
        <v>2363</v>
      </c>
      <c r="B2364" t="s">
        <v>3458</v>
      </c>
      <c r="C2364">
        <v>1E-3</v>
      </c>
    </row>
    <row r="2365" spans="1:3" x14ac:dyDescent="0.25">
      <c r="A2365">
        <v>2364</v>
      </c>
      <c r="B2365" t="s">
        <v>3459</v>
      </c>
      <c r="C2365">
        <v>1E-3</v>
      </c>
    </row>
    <row r="2366" spans="1:3" x14ac:dyDescent="0.25">
      <c r="A2366">
        <v>2365</v>
      </c>
      <c r="B2366" t="s">
        <v>3460</v>
      </c>
      <c r="C2366">
        <v>1E-3</v>
      </c>
    </row>
    <row r="2367" spans="1:3" x14ac:dyDescent="0.25">
      <c r="A2367">
        <v>2366</v>
      </c>
      <c r="B2367" t="s">
        <v>3461</v>
      </c>
      <c r="C2367">
        <v>1E-3</v>
      </c>
    </row>
    <row r="2368" spans="1:3" x14ac:dyDescent="0.25">
      <c r="A2368">
        <v>2367</v>
      </c>
      <c r="B2368" t="s">
        <v>3462</v>
      </c>
      <c r="C2368">
        <v>1E-3</v>
      </c>
    </row>
    <row r="2369" spans="1:3" x14ac:dyDescent="0.25">
      <c r="A2369">
        <v>2368</v>
      </c>
      <c r="B2369" t="s">
        <v>3463</v>
      </c>
      <c r="C2369">
        <v>1E-3</v>
      </c>
    </row>
    <row r="2370" spans="1:3" x14ac:dyDescent="0.25">
      <c r="A2370">
        <v>2369</v>
      </c>
      <c r="B2370" t="s">
        <v>3464</v>
      </c>
      <c r="C2370">
        <v>1E-3</v>
      </c>
    </row>
    <row r="2371" spans="1:3" x14ac:dyDescent="0.25">
      <c r="A2371">
        <v>2370</v>
      </c>
      <c r="B2371" t="s">
        <v>3465</v>
      </c>
      <c r="C2371">
        <v>1E-3</v>
      </c>
    </row>
    <row r="2372" spans="1:3" x14ac:dyDescent="0.25">
      <c r="A2372">
        <v>2371</v>
      </c>
      <c r="B2372" t="s">
        <v>3466</v>
      </c>
      <c r="C2372">
        <v>1E-3</v>
      </c>
    </row>
    <row r="2373" spans="1:3" x14ac:dyDescent="0.25">
      <c r="A2373">
        <v>2372</v>
      </c>
      <c r="B2373" t="s">
        <v>3467</v>
      </c>
      <c r="C2373">
        <v>1E-3</v>
      </c>
    </row>
    <row r="2374" spans="1:3" x14ac:dyDescent="0.25">
      <c r="A2374">
        <v>2373</v>
      </c>
      <c r="B2374" t="s">
        <v>3468</v>
      </c>
      <c r="C2374">
        <v>1E-3</v>
      </c>
    </row>
    <row r="2375" spans="1:3" x14ac:dyDescent="0.25">
      <c r="A2375">
        <v>2374</v>
      </c>
      <c r="B2375" t="s">
        <v>3469</v>
      </c>
      <c r="C2375">
        <v>1E-3</v>
      </c>
    </row>
    <row r="2376" spans="1:3" x14ac:dyDescent="0.25">
      <c r="A2376">
        <v>2375</v>
      </c>
      <c r="B2376" t="s">
        <v>3470</v>
      </c>
      <c r="C2376">
        <v>1E-3</v>
      </c>
    </row>
    <row r="2377" spans="1:3" x14ac:dyDescent="0.25">
      <c r="A2377">
        <v>2376</v>
      </c>
      <c r="B2377" t="s">
        <v>3471</v>
      </c>
      <c r="C2377">
        <v>1E-3</v>
      </c>
    </row>
    <row r="2378" spans="1:3" x14ac:dyDescent="0.25">
      <c r="A2378">
        <v>2377</v>
      </c>
      <c r="B2378" t="s">
        <v>3472</v>
      </c>
      <c r="C2378">
        <v>1E-3</v>
      </c>
    </row>
    <row r="2379" spans="1:3" x14ac:dyDescent="0.25">
      <c r="A2379">
        <v>2378</v>
      </c>
      <c r="B2379" t="s">
        <v>3473</v>
      </c>
      <c r="C2379">
        <v>1E-3</v>
      </c>
    </row>
    <row r="2380" spans="1:3" x14ac:dyDescent="0.25">
      <c r="A2380">
        <v>2379</v>
      </c>
      <c r="B2380" t="s">
        <v>3474</v>
      </c>
      <c r="C2380">
        <v>1E-3</v>
      </c>
    </row>
    <row r="2381" spans="1:3" x14ac:dyDescent="0.25">
      <c r="A2381">
        <v>2380</v>
      </c>
      <c r="B2381" t="s">
        <v>3475</v>
      </c>
      <c r="C2381">
        <v>1E-3</v>
      </c>
    </row>
    <row r="2382" spans="1:3" x14ac:dyDescent="0.25">
      <c r="A2382">
        <v>2381</v>
      </c>
      <c r="B2382" t="s">
        <v>3476</v>
      </c>
      <c r="C2382">
        <v>1E-3</v>
      </c>
    </row>
    <row r="2383" spans="1:3" x14ac:dyDescent="0.25">
      <c r="A2383">
        <v>2382</v>
      </c>
      <c r="B2383" t="s">
        <v>3477</v>
      </c>
      <c r="C2383">
        <v>1E-3</v>
      </c>
    </row>
    <row r="2384" spans="1:3" x14ac:dyDescent="0.25">
      <c r="A2384">
        <v>2383</v>
      </c>
      <c r="B2384" t="s">
        <v>3478</v>
      </c>
      <c r="C2384">
        <v>1E-3</v>
      </c>
    </row>
    <row r="2385" spans="1:3" x14ac:dyDescent="0.25">
      <c r="A2385">
        <v>2384</v>
      </c>
      <c r="B2385" t="s">
        <v>3479</v>
      </c>
      <c r="C2385">
        <v>1E-3</v>
      </c>
    </row>
    <row r="2386" spans="1:3" x14ac:dyDescent="0.25">
      <c r="A2386">
        <v>2385</v>
      </c>
      <c r="B2386" t="s">
        <v>3480</v>
      </c>
      <c r="C2386">
        <v>1E-3</v>
      </c>
    </row>
    <row r="2387" spans="1:3" x14ac:dyDescent="0.25">
      <c r="A2387">
        <v>2386</v>
      </c>
      <c r="B2387" t="s">
        <v>3481</v>
      </c>
      <c r="C2387">
        <v>1E-3</v>
      </c>
    </row>
    <row r="2388" spans="1:3" x14ac:dyDescent="0.25">
      <c r="A2388">
        <v>2387</v>
      </c>
      <c r="B2388" t="s">
        <v>3482</v>
      </c>
      <c r="C2388">
        <v>1E-3</v>
      </c>
    </row>
    <row r="2389" spans="1:3" x14ac:dyDescent="0.25">
      <c r="A2389">
        <v>2388</v>
      </c>
      <c r="B2389" t="s">
        <v>3483</v>
      </c>
      <c r="C2389">
        <v>1E-3</v>
      </c>
    </row>
    <row r="2390" spans="1:3" x14ac:dyDescent="0.25">
      <c r="A2390">
        <v>2389</v>
      </c>
      <c r="B2390" t="s">
        <v>3484</v>
      </c>
      <c r="C2390">
        <v>1E-3</v>
      </c>
    </row>
    <row r="2391" spans="1:3" x14ac:dyDescent="0.25">
      <c r="A2391">
        <v>2390</v>
      </c>
      <c r="B2391" t="s">
        <v>3485</v>
      </c>
      <c r="C2391">
        <v>1E-3</v>
      </c>
    </row>
    <row r="2392" spans="1:3" x14ac:dyDescent="0.25">
      <c r="A2392">
        <v>2391</v>
      </c>
      <c r="B2392" t="s">
        <v>3486</v>
      </c>
      <c r="C2392">
        <v>1E-3</v>
      </c>
    </row>
    <row r="2393" spans="1:3" x14ac:dyDescent="0.25">
      <c r="A2393">
        <v>2392</v>
      </c>
      <c r="B2393" t="s">
        <v>3487</v>
      </c>
      <c r="C2393">
        <v>1E-3</v>
      </c>
    </row>
    <row r="2394" spans="1:3" x14ac:dyDescent="0.25">
      <c r="A2394">
        <v>2393</v>
      </c>
      <c r="B2394" t="s">
        <v>3488</v>
      </c>
      <c r="C2394">
        <v>1E-3</v>
      </c>
    </row>
    <row r="2395" spans="1:3" x14ac:dyDescent="0.25">
      <c r="A2395">
        <v>2394</v>
      </c>
      <c r="B2395" t="s">
        <v>3489</v>
      </c>
      <c r="C2395">
        <v>1E-3</v>
      </c>
    </row>
    <row r="2396" spans="1:3" x14ac:dyDescent="0.25">
      <c r="A2396">
        <v>2395</v>
      </c>
      <c r="B2396" t="s">
        <v>3490</v>
      </c>
      <c r="C2396">
        <v>1E-3</v>
      </c>
    </row>
    <row r="2397" spans="1:3" x14ac:dyDescent="0.25">
      <c r="A2397">
        <v>2396</v>
      </c>
      <c r="B2397" t="s">
        <v>3491</v>
      </c>
      <c r="C2397">
        <v>1E-3</v>
      </c>
    </row>
    <row r="2398" spans="1:3" x14ac:dyDescent="0.25">
      <c r="A2398">
        <v>2397</v>
      </c>
      <c r="B2398" t="s">
        <v>3492</v>
      </c>
      <c r="C2398">
        <v>1E-3</v>
      </c>
    </row>
    <row r="2399" spans="1:3" x14ac:dyDescent="0.25">
      <c r="A2399">
        <v>2398</v>
      </c>
      <c r="B2399" t="s">
        <v>3493</v>
      </c>
      <c r="C2399">
        <v>1E-3</v>
      </c>
    </row>
    <row r="2400" spans="1:3" x14ac:dyDescent="0.25">
      <c r="A2400">
        <v>2399</v>
      </c>
      <c r="B2400" t="s">
        <v>3494</v>
      </c>
      <c r="C2400">
        <v>1E-3</v>
      </c>
    </row>
    <row r="2401" spans="1:3" x14ac:dyDescent="0.25">
      <c r="A2401">
        <v>2400</v>
      </c>
      <c r="B2401" t="s">
        <v>3495</v>
      </c>
      <c r="C2401">
        <v>1E-3</v>
      </c>
    </row>
    <row r="2402" spans="1:3" x14ac:dyDescent="0.25">
      <c r="A2402">
        <v>2401</v>
      </c>
      <c r="B2402" t="s">
        <v>3496</v>
      </c>
      <c r="C2402">
        <v>1E-3</v>
      </c>
    </row>
    <row r="2403" spans="1:3" x14ac:dyDescent="0.25">
      <c r="A2403">
        <v>2402</v>
      </c>
      <c r="B2403" t="s">
        <v>3497</v>
      </c>
      <c r="C2403">
        <v>1E-3</v>
      </c>
    </row>
    <row r="2404" spans="1:3" x14ac:dyDescent="0.25">
      <c r="A2404">
        <v>2403</v>
      </c>
      <c r="B2404" t="s">
        <v>3498</v>
      </c>
      <c r="C2404">
        <v>1E-3</v>
      </c>
    </row>
    <row r="2405" spans="1:3" x14ac:dyDescent="0.25">
      <c r="A2405">
        <v>2404</v>
      </c>
      <c r="B2405" t="s">
        <v>3499</v>
      </c>
      <c r="C2405">
        <v>1E-3</v>
      </c>
    </row>
    <row r="2406" spans="1:3" x14ac:dyDescent="0.25">
      <c r="A2406">
        <v>2405</v>
      </c>
      <c r="B2406" t="s">
        <v>3500</v>
      </c>
      <c r="C2406">
        <v>1E-3</v>
      </c>
    </row>
    <row r="2407" spans="1:3" x14ac:dyDescent="0.25">
      <c r="A2407">
        <v>2406</v>
      </c>
      <c r="B2407" t="s">
        <v>3501</v>
      </c>
      <c r="C2407">
        <v>1E-3</v>
      </c>
    </row>
    <row r="2408" spans="1:3" x14ac:dyDescent="0.25">
      <c r="A2408">
        <v>2407</v>
      </c>
      <c r="B2408" t="s">
        <v>3502</v>
      </c>
      <c r="C2408">
        <v>1E-3</v>
      </c>
    </row>
    <row r="2409" spans="1:3" x14ac:dyDescent="0.25">
      <c r="A2409">
        <v>2408</v>
      </c>
      <c r="B2409" t="s">
        <v>3503</v>
      </c>
      <c r="C2409">
        <v>1E-3</v>
      </c>
    </row>
    <row r="2410" spans="1:3" x14ac:dyDescent="0.25">
      <c r="A2410">
        <v>2409</v>
      </c>
      <c r="B2410" t="s">
        <v>3504</v>
      </c>
      <c r="C2410">
        <v>1E-3</v>
      </c>
    </row>
    <row r="2411" spans="1:3" x14ac:dyDescent="0.25">
      <c r="A2411">
        <v>2410</v>
      </c>
      <c r="B2411" t="s">
        <v>3505</v>
      </c>
      <c r="C2411">
        <v>1E-3</v>
      </c>
    </row>
    <row r="2412" spans="1:3" x14ac:dyDescent="0.25">
      <c r="A2412">
        <v>2411</v>
      </c>
      <c r="B2412" t="s">
        <v>3506</v>
      </c>
      <c r="C2412">
        <v>1E-3</v>
      </c>
    </row>
    <row r="2413" spans="1:3" x14ac:dyDescent="0.25">
      <c r="A2413">
        <v>2412</v>
      </c>
      <c r="B2413" t="s">
        <v>3507</v>
      </c>
      <c r="C2413">
        <v>1E-3</v>
      </c>
    </row>
    <row r="2414" spans="1:3" x14ac:dyDescent="0.25">
      <c r="A2414">
        <v>2413</v>
      </c>
      <c r="B2414" t="s">
        <v>3508</v>
      </c>
      <c r="C2414">
        <v>1E-3</v>
      </c>
    </row>
    <row r="2415" spans="1:3" x14ac:dyDescent="0.25">
      <c r="A2415">
        <v>2414</v>
      </c>
      <c r="B2415" t="s">
        <v>3509</v>
      </c>
      <c r="C2415">
        <v>1E-3</v>
      </c>
    </row>
    <row r="2416" spans="1:3" x14ac:dyDescent="0.25">
      <c r="A2416">
        <v>2415</v>
      </c>
      <c r="B2416" t="s">
        <v>3510</v>
      </c>
      <c r="C2416">
        <v>1E-3</v>
      </c>
    </row>
    <row r="2417" spans="1:3" x14ac:dyDescent="0.25">
      <c r="A2417">
        <v>2416</v>
      </c>
      <c r="B2417" t="s">
        <v>3511</v>
      </c>
      <c r="C2417">
        <v>1E-3</v>
      </c>
    </row>
    <row r="2418" spans="1:3" x14ac:dyDescent="0.25">
      <c r="A2418">
        <v>2417</v>
      </c>
      <c r="B2418" t="s">
        <v>3512</v>
      </c>
      <c r="C2418">
        <v>1E-3</v>
      </c>
    </row>
    <row r="2419" spans="1:3" x14ac:dyDescent="0.25">
      <c r="A2419">
        <v>2418</v>
      </c>
      <c r="B2419" t="s">
        <v>3513</v>
      </c>
      <c r="C2419">
        <v>1E-3</v>
      </c>
    </row>
    <row r="2420" spans="1:3" x14ac:dyDescent="0.25">
      <c r="A2420">
        <v>2419</v>
      </c>
      <c r="B2420" t="s">
        <v>3514</v>
      </c>
      <c r="C2420">
        <v>1E-3</v>
      </c>
    </row>
    <row r="2421" spans="1:3" x14ac:dyDescent="0.25">
      <c r="A2421">
        <v>2420</v>
      </c>
      <c r="B2421" t="s">
        <v>3515</v>
      </c>
      <c r="C2421">
        <v>1E-3</v>
      </c>
    </row>
    <row r="2422" spans="1:3" x14ac:dyDescent="0.25">
      <c r="A2422">
        <v>2421</v>
      </c>
      <c r="B2422" t="s">
        <v>3516</v>
      </c>
      <c r="C2422">
        <v>1E-3</v>
      </c>
    </row>
    <row r="2423" spans="1:3" x14ac:dyDescent="0.25">
      <c r="A2423">
        <v>2422</v>
      </c>
      <c r="B2423" t="s">
        <v>3517</v>
      </c>
      <c r="C2423">
        <v>1E-3</v>
      </c>
    </row>
    <row r="2424" spans="1:3" x14ac:dyDescent="0.25">
      <c r="A2424">
        <v>2423</v>
      </c>
      <c r="B2424" t="s">
        <v>3518</v>
      </c>
      <c r="C2424">
        <v>1E-3</v>
      </c>
    </row>
    <row r="2425" spans="1:3" x14ac:dyDescent="0.25">
      <c r="A2425">
        <v>2424</v>
      </c>
      <c r="B2425" t="s">
        <v>3519</v>
      </c>
      <c r="C2425">
        <v>1E-3</v>
      </c>
    </row>
    <row r="2426" spans="1:3" x14ac:dyDescent="0.25">
      <c r="A2426">
        <v>2425</v>
      </c>
      <c r="B2426" t="s">
        <v>3520</v>
      </c>
      <c r="C2426">
        <v>1E-3</v>
      </c>
    </row>
    <row r="2427" spans="1:3" x14ac:dyDescent="0.25">
      <c r="A2427">
        <v>2426</v>
      </c>
      <c r="B2427" t="s">
        <v>3521</v>
      </c>
      <c r="C2427">
        <v>1E-3</v>
      </c>
    </row>
    <row r="2428" spans="1:3" x14ac:dyDescent="0.25">
      <c r="A2428">
        <v>2427</v>
      </c>
      <c r="B2428" t="s">
        <v>3522</v>
      </c>
      <c r="C2428">
        <v>1E-3</v>
      </c>
    </row>
    <row r="2429" spans="1:3" x14ac:dyDescent="0.25">
      <c r="A2429">
        <v>2428</v>
      </c>
      <c r="B2429" t="s">
        <v>3523</v>
      </c>
      <c r="C2429">
        <v>1E-3</v>
      </c>
    </row>
    <row r="2430" spans="1:3" x14ac:dyDescent="0.25">
      <c r="A2430">
        <v>2429</v>
      </c>
      <c r="B2430" t="s">
        <v>3524</v>
      </c>
      <c r="C2430">
        <v>1E-3</v>
      </c>
    </row>
    <row r="2431" spans="1:3" x14ac:dyDescent="0.25">
      <c r="A2431">
        <v>2430</v>
      </c>
      <c r="B2431" t="s">
        <v>3525</v>
      </c>
      <c r="C2431">
        <v>1E-3</v>
      </c>
    </row>
    <row r="2432" spans="1:3" x14ac:dyDescent="0.25">
      <c r="A2432">
        <v>2431</v>
      </c>
      <c r="B2432" t="s">
        <v>3526</v>
      </c>
      <c r="C2432">
        <v>1E-3</v>
      </c>
    </row>
    <row r="2433" spans="1:3" x14ac:dyDescent="0.25">
      <c r="A2433">
        <v>2432</v>
      </c>
      <c r="B2433" t="s">
        <v>3527</v>
      </c>
      <c r="C2433">
        <v>1E-3</v>
      </c>
    </row>
    <row r="2434" spans="1:3" x14ac:dyDescent="0.25">
      <c r="A2434">
        <v>2433</v>
      </c>
      <c r="B2434" t="s">
        <v>3528</v>
      </c>
      <c r="C2434">
        <v>1E-3</v>
      </c>
    </row>
    <row r="2435" spans="1:3" x14ac:dyDescent="0.25">
      <c r="A2435">
        <v>2434</v>
      </c>
      <c r="B2435" t="s">
        <v>3529</v>
      </c>
      <c r="C2435">
        <v>1E-3</v>
      </c>
    </row>
    <row r="2436" spans="1:3" x14ac:dyDescent="0.25">
      <c r="A2436">
        <v>2435</v>
      </c>
      <c r="B2436" t="s">
        <v>3530</v>
      </c>
      <c r="C2436">
        <v>1E-3</v>
      </c>
    </row>
    <row r="2437" spans="1:3" x14ac:dyDescent="0.25">
      <c r="A2437">
        <v>2436</v>
      </c>
      <c r="B2437" t="s">
        <v>3531</v>
      </c>
      <c r="C2437">
        <v>1E-3</v>
      </c>
    </row>
    <row r="2438" spans="1:3" x14ac:dyDescent="0.25">
      <c r="A2438">
        <v>2437</v>
      </c>
      <c r="B2438" t="s">
        <v>3532</v>
      </c>
      <c r="C2438">
        <v>1E-3</v>
      </c>
    </row>
    <row r="2439" spans="1:3" x14ac:dyDescent="0.25">
      <c r="A2439">
        <v>2438</v>
      </c>
      <c r="B2439" t="s">
        <v>3533</v>
      </c>
      <c r="C2439">
        <v>1E-3</v>
      </c>
    </row>
    <row r="2440" spans="1:3" x14ac:dyDescent="0.25">
      <c r="A2440">
        <v>2439</v>
      </c>
      <c r="B2440" t="s">
        <v>3534</v>
      </c>
      <c r="C2440">
        <v>1E-3</v>
      </c>
    </row>
    <row r="2441" spans="1:3" x14ac:dyDescent="0.25">
      <c r="A2441">
        <v>2440</v>
      </c>
      <c r="B2441" t="s">
        <v>3535</v>
      </c>
      <c r="C2441">
        <v>1E-3</v>
      </c>
    </row>
    <row r="2442" spans="1:3" x14ac:dyDescent="0.25">
      <c r="A2442">
        <v>2441</v>
      </c>
      <c r="B2442" t="s">
        <v>3536</v>
      </c>
      <c r="C2442">
        <v>1E-3</v>
      </c>
    </row>
    <row r="2443" spans="1:3" x14ac:dyDescent="0.25">
      <c r="A2443">
        <v>2442</v>
      </c>
      <c r="B2443" t="s">
        <v>3537</v>
      </c>
      <c r="C2443">
        <v>1E-3</v>
      </c>
    </row>
    <row r="2444" spans="1:3" x14ac:dyDescent="0.25">
      <c r="A2444">
        <v>2443</v>
      </c>
      <c r="B2444" t="s">
        <v>3538</v>
      </c>
      <c r="C2444">
        <v>1E-3</v>
      </c>
    </row>
    <row r="2445" spans="1:3" x14ac:dyDescent="0.25">
      <c r="A2445">
        <v>2444</v>
      </c>
      <c r="B2445" t="s">
        <v>3539</v>
      </c>
      <c r="C2445">
        <v>1E-3</v>
      </c>
    </row>
    <row r="2446" spans="1:3" x14ac:dyDescent="0.25">
      <c r="A2446">
        <v>2445</v>
      </c>
      <c r="B2446" t="s">
        <v>3540</v>
      </c>
      <c r="C2446">
        <v>1E-3</v>
      </c>
    </row>
    <row r="2447" spans="1:3" x14ac:dyDescent="0.25">
      <c r="A2447">
        <v>2446</v>
      </c>
      <c r="B2447" t="s">
        <v>3541</v>
      </c>
      <c r="C2447">
        <v>1E-3</v>
      </c>
    </row>
    <row r="2448" spans="1:3" x14ac:dyDescent="0.25">
      <c r="A2448">
        <v>2447</v>
      </c>
      <c r="B2448" t="s">
        <v>3542</v>
      </c>
      <c r="C2448">
        <v>1E-3</v>
      </c>
    </row>
    <row r="2449" spans="1:3" x14ac:dyDescent="0.25">
      <c r="A2449">
        <v>2448</v>
      </c>
      <c r="B2449" t="s">
        <v>3543</v>
      </c>
      <c r="C2449">
        <v>1E-3</v>
      </c>
    </row>
    <row r="2450" spans="1:3" x14ac:dyDescent="0.25">
      <c r="A2450">
        <v>2449</v>
      </c>
      <c r="B2450" t="s">
        <v>3544</v>
      </c>
      <c r="C2450">
        <v>1E-3</v>
      </c>
    </row>
    <row r="2451" spans="1:3" x14ac:dyDescent="0.25">
      <c r="A2451">
        <v>2450</v>
      </c>
      <c r="B2451" t="s">
        <v>3545</v>
      </c>
      <c r="C2451">
        <v>1E-3</v>
      </c>
    </row>
    <row r="2452" spans="1:3" x14ac:dyDescent="0.25">
      <c r="A2452">
        <v>2451</v>
      </c>
      <c r="B2452" t="s">
        <v>3546</v>
      </c>
      <c r="C2452">
        <v>1E-3</v>
      </c>
    </row>
    <row r="2453" spans="1:3" x14ac:dyDescent="0.25">
      <c r="A2453">
        <v>2452</v>
      </c>
      <c r="B2453" t="s">
        <v>3547</v>
      </c>
      <c r="C2453">
        <v>1E-3</v>
      </c>
    </row>
    <row r="2454" spans="1:3" x14ac:dyDescent="0.25">
      <c r="A2454">
        <v>2453</v>
      </c>
      <c r="B2454" t="s">
        <v>3548</v>
      </c>
      <c r="C2454">
        <v>1E-3</v>
      </c>
    </row>
    <row r="2455" spans="1:3" x14ac:dyDescent="0.25">
      <c r="A2455">
        <v>2454</v>
      </c>
      <c r="B2455" t="s">
        <v>3549</v>
      </c>
      <c r="C2455">
        <v>1E-3</v>
      </c>
    </row>
    <row r="2456" spans="1:3" x14ac:dyDescent="0.25">
      <c r="A2456">
        <v>2455</v>
      </c>
      <c r="B2456" t="s">
        <v>3550</v>
      </c>
      <c r="C2456">
        <v>1E-3</v>
      </c>
    </row>
    <row r="2457" spans="1:3" x14ac:dyDescent="0.25">
      <c r="A2457">
        <v>2456</v>
      </c>
      <c r="B2457" t="s">
        <v>3551</v>
      </c>
      <c r="C2457">
        <v>1E-3</v>
      </c>
    </row>
    <row r="2458" spans="1:3" x14ac:dyDescent="0.25">
      <c r="A2458">
        <v>2457</v>
      </c>
      <c r="B2458" t="s">
        <v>3552</v>
      </c>
      <c r="C2458">
        <v>1E-3</v>
      </c>
    </row>
    <row r="2459" spans="1:3" x14ac:dyDescent="0.25">
      <c r="A2459">
        <v>2458</v>
      </c>
      <c r="B2459" t="s">
        <v>3553</v>
      </c>
      <c r="C2459">
        <v>1E-3</v>
      </c>
    </row>
    <row r="2460" spans="1:3" x14ac:dyDescent="0.25">
      <c r="A2460">
        <v>2459</v>
      </c>
      <c r="B2460" t="s">
        <v>3554</v>
      </c>
      <c r="C2460">
        <v>1E-3</v>
      </c>
    </row>
    <row r="2461" spans="1:3" x14ac:dyDescent="0.25">
      <c r="A2461">
        <v>2460</v>
      </c>
      <c r="B2461" t="s">
        <v>3555</v>
      </c>
      <c r="C2461">
        <v>1E-3</v>
      </c>
    </row>
    <row r="2462" spans="1:3" x14ac:dyDescent="0.25">
      <c r="A2462">
        <v>2461</v>
      </c>
      <c r="B2462" t="s">
        <v>3556</v>
      </c>
      <c r="C2462">
        <v>1E-3</v>
      </c>
    </row>
    <row r="2463" spans="1:3" x14ac:dyDescent="0.25">
      <c r="A2463">
        <v>2462</v>
      </c>
      <c r="B2463" t="s">
        <v>3557</v>
      </c>
      <c r="C2463">
        <v>1E-3</v>
      </c>
    </row>
    <row r="2464" spans="1:3" x14ac:dyDescent="0.25">
      <c r="A2464">
        <v>2463</v>
      </c>
      <c r="B2464" t="s">
        <v>3558</v>
      </c>
      <c r="C2464">
        <v>1E-3</v>
      </c>
    </row>
    <row r="2465" spans="1:3" x14ac:dyDescent="0.25">
      <c r="A2465">
        <v>2464</v>
      </c>
      <c r="B2465" t="s">
        <v>3559</v>
      </c>
      <c r="C2465">
        <v>1E-3</v>
      </c>
    </row>
    <row r="2466" spans="1:3" x14ac:dyDescent="0.25">
      <c r="A2466">
        <v>2465</v>
      </c>
      <c r="B2466" t="s">
        <v>3560</v>
      </c>
      <c r="C2466">
        <v>1E-3</v>
      </c>
    </row>
    <row r="2467" spans="1:3" x14ac:dyDescent="0.25">
      <c r="A2467">
        <v>2466</v>
      </c>
      <c r="B2467" t="s">
        <v>3561</v>
      </c>
      <c r="C2467">
        <v>1E-3</v>
      </c>
    </row>
    <row r="2468" spans="1:3" x14ac:dyDescent="0.25">
      <c r="A2468">
        <v>2467</v>
      </c>
      <c r="B2468" t="s">
        <v>3562</v>
      </c>
      <c r="C2468">
        <v>1E-3</v>
      </c>
    </row>
    <row r="2469" spans="1:3" x14ac:dyDescent="0.25">
      <c r="A2469">
        <v>2468</v>
      </c>
      <c r="B2469" t="s">
        <v>3563</v>
      </c>
      <c r="C2469">
        <v>1E-3</v>
      </c>
    </row>
    <row r="2470" spans="1:3" x14ac:dyDescent="0.25">
      <c r="A2470">
        <v>2469</v>
      </c>
      <c r="B2470" t="s">
        <v>3564</v>
      </c>
      <c r="C2470">
        <v>1E-3</v>
      </c>
    </row>
    <row r="2471" spans="1:3" x14ac:dyDescent="0.25">
      <c r="A2471">
        <v>2470</v>
      </c>
      <c r="B2471" t="s">
        <v>3565</v>
      </c>
      <c r="C2471">
        <v>1E-3</v>
      </c>
    </row>
    <row r="2472" spans="1:3" x14ac:dyDescent="0.25">
      <c r="A2472">
        <v>2471</v>
      </c>
      <c r="B2472" t="s">
        <v>3566</v>
      </c>
      <c r="C2472">
        <v>1E-3</v>
      </c>
    </row>
    <row r="2473" spans="1:3" x14ac:dyDescent="0.25">
      <c r="A2473">
        <v>2472</v>
      </c>
      <c r="B2473" t="s">
        <v>3567</v>
      </c>
      <c r="C2473">
        <v>1E-3</v>
      </c>
    </row>
    <row r="2474" spans="1:3" x14ac:dyDescent="0.25">
      <c r="A2474">
        <v>2473</v>
      </c>
      <c r="B2474" t="s">
        <v>3568</v>
      </c>
      <c r="C2474">
        <v>1E-3</v>
      </c>
    </row>
    <row r="2475" spans="1:3" x14ac:dyDescent="0.25">
      <c r="A2475">
        <v>2474</v>
      </c>
      <c r="B2475" t="s">
        <v>3569</v>
      </c>
      <c r="C2475">
        <v>1E-3</v>
      </c>
    </row>
    <row r="2476" spans="1:3" x14ac:dyDescent="0.25">
      <c r="A2476">
        <v>2475</v>
      </c>
      <c r="B2476" t="s">
        <v>3570</v>
      </c>
      <c r="C2476">
        <v>1E-3</v>
      </c>
    </row>
    <row r="2477" spans="1:3" x14ac:dyDescent="0.25">
      <c r="A2477">
        <v>2476</v>
      </c>
      <c r="B2477" t="s">
        <v>3571</v>
      </c>
      <c r="C2477">
        <v>1E-3</v>
      </c>
    </row>
    <row r="2478" spans="1:3" x14ac:dyDescent="0.25">
      <c r="A2478">
        <v>2477</v>
      </c>
      <c r="B2478" t="s">
        <v>3572</v>
      </c>
      <c r="C2478">
        <v>1E-3</v>
      </c>
    </row>
    <row r="2479" spans="1:3" x14ac:dyDescent="0.25">
      <c r="A2479">
        <v>2478</v>
      </c>
      <c r="B2479" t="s">
        <v>3573</v>
      </c>
      <c r="C2479">
        <v>1E-3</v>
      </c>
    </row>
    <row r="2480" spans="1:3" x14ac:dyDescent="0.25">
      <c r="A2480">
        <v>2479</v>
      </c>
      <c r="B2480" t="s">
        <v>3574</v>
      </c>
      <c r="C2480">
        <v>1E-3</v>
      </c>
    </row>
    <row r="2481" spans="1:3" x14ac:dyDescent="0.25">
      <c r="A2481">
        <v>2480</v>
      </c>
      <c r="B2481" t="s">
        <v>3575</v>
      </c>
      <c r="C2481">
        <v>1E-3</v>
      </c>
    </row>
    <row r="2482" spans="1:3" x14ac:dyDescent="0.25">
      <c r="A2482">
        <v>2481</v>
      </c>
      <c r="B2482" t="s">
        <v>3576</v>
      </c>
      <c r="C2482">
        <v>1E-3</v>
      </c>
    </row>
    <row r="2483" spans="1:3" x14ac:dyDescent="0.25">
      <c r="A2483">
        <v>2482</v>
      </c>
      <c r="B2483" t="s">
        <v>3577</v>
      </c>
      <c r="C2483">
        <v>1E-3</v>
      </c>
    </row>
    <row r="2484" spans="1:3" x14ac:dyDescent="0.25">
      <c r="A2484">
        <v>2483</v>
      </c>
      <c r="B2484" t="s">
        <v>3578</v>
      </c>
      <c r="C2484">
        <v>1E-3</v>
      </c>
    </row>
    <row r="2485" spans="1:3" x14ac:dyDescent="0.25">
      <c r="A2485">
        <v>2484</v>
      </c>
      <c r="B2485" t="s">
        <v>3579</v>
      </c>
      <c r="C2485">
        <v>1E-3</v>
      </c>
    </row>
    <row r="2486" spans="1:3" x14ac:dyDescent="0.25">
      <c r="A2486">
        <v>2485</v>
      </c>
      <c r="B2486" t="s">
        <v>3580</v>
      </c>
      <c r="C2486">
        <v>1E-3</v>
      </c>
    </row>
    <row r="2487" spans="1:3" x14ac:dyDescent="0.25">
      <c r="A2487">
        <v>2486</v>
      </c>
      <c r="B2487" t="s">
        <v>3581</v>
      </c>
      <c r="C2487">
        <v>1E-3</v>
      </c>
    </row>
    <row r="2488" spans="1:3" x14ac:dyDescent="0.25">
      <c r="A2488">
        <v>2487</v>
      </c>
      <c r="B2488" t="s">
        <v>3582</v>
      </c>
      <c r="C2488">
        <v>1E-3</v>
      </c>
    </row>
    <row r="2489" spans="1:3" x14ac:dyDescent="0.25">
      <c r="A2489">
        <v>2488</v>
      </c>
      <c r="B2489" t="s">
        <v>3583</v>
      </c>
      <c r="C2489">
        <v>1E-3</v>
      </c>
    </row>
    <row r="2490" spans="1:3" x14ac:dyDescent="0.25">
      <c r="A2490">
        <v>2489</v>
      </c>
      <c r="B2490" t="s">
        <v>3584</v>
      </c>
      <c r="C2490">
        <v>1E-3</v>
      </c>
    </row>
    <row r="2491" spans="1:3" x14ac:dyDescent="0.25">
      <c r="A2491">
        <v>2490</v>
      </c>
      <c r="B2491" t="s">
        <v>3585</v>
      </c>
      <c r="C2491">
        <v>1E-3</v>
      </c>
    </row>
    <row r="2492" spans="1:3" x14ac:dyDescent="0.25">
      <c r="A2492">
        <v>2491</v>
      </c>
      <c r="B2492" t="s">
        <v>3586</v>
      </c>
      <c r="C2492">
        <v>1E-3</v>
      </c>
    </row>
    <row r="2493" spans="1:3" x14ac:dyDescent="0.25">
      <c r="A2493">
        <v>2492</v>
      </c>
      <c r="B2493" t="s">
        <v>3587</v>
      </c>
      <c r="C2493">
        <v>1E-3</v>
      </c>
    </row>
    <row r="2494" spans="1:3" x14ac:dyDescent="0.25">
      <c r="A2494">
        <v>2493</v>
      </c>
      <c r="B2494" t="s">
        <v>3588</v>
      </c>
      <c r="C2494">
        <v>1E-3</v>
      </c>
    </row>
    <row r="2495" spans="1:3" x14ac:dyDescent="0.25">
      <c r="A2495">
        <v>2494</v>
      </c>
      <c r="B2495" t="s">
        <v>3589</v>
      </c>
      <c r="C2495">
        <v>1E-3</v>
      </c>
    </row>
    <row r="2496" spans="1:3" x14ac:dyDescent="0.25">
      <c r="A2496">
        <v>2495</v>
      </c>
      <c r="B2496" t="s">
        <v>3590</v>
      </c>
      <c r="C2496">
        <v>1E-3</v>
      </c>
    </row>
    <row r="2497" spans="1:3" x14ac:dyDescent="0.25">
      <c r="A2497">
        <v>2496</v>
      </c>
      <c r="B2497" t="s">
        <v>3591</v>
      </c>
      <c r="C2497">
        <v>1E-3</v>
      </c>
    </row>
    <row r="2498" spans="1:3" x14ac:dyDescent="0.25">
      <c r="A2498">
        <v>2497</v>
      </c>
      <c r="B2498" t="s">
        <v>3592</v>
      </c>
      <c r="C2498">
        <v>1E-3</v>
      </c>
    </row>
    <row r="2499" spans="1:3" x14ac:dyDescent="0.25">
      <c r="A2499">
        <v>2498</v>
      </c>
      <c r="B2499" t="s">
        <v>3593</v>
      </c>
      <c r="C2499">
        <v>1E-3</v>
      </c>
    </row>
    <row r="2500" spans="1:3" x14ac:dyDescent="0.25">
      <c r="A2500">
        <v>2499</v>
      </c>
      <c r="B2500" t="s">
        <v>3594</v>
      </c>
      <c r="C2500">
        <v>1E-3</v>
      </c>
    </row>
    <row r="2501" spans="1:3" x14ac:dyDescent="0.25">
      <c r="A2501">
        <v>2500</v>
      </c>
      <c r="B2501" t="s">
        <v>3595</v>
      </c>
      <c r="C2501">
        <v>1E-3</v>
      </c>
    </row>
    <row r="2502" spans="1:3" x14ac:dyDescent="0.25">
      <c r="A2502">
        <v>2501</v>
      </c>
      <c r="B2502" t="s">
        <v>3596</v>
      </c>
      <c r="C2502">
        <v>1E-3</v>
      </c>
    </row>
    <row r="2503" spans="1:3" x14ac:dyDescent="0.25">
      <c r="A2503">
        <v>2502</v>
      </c>
      <c r="B2503" t="s">
        <v>3597</v>
      </c>
      <c r="C2503">
        <v>1E-3</v>
      </c>
    </row>
    <row r="2504" spans="1:3" x14ac:dyDescent="0.25">
      <c r="A2504">
        <v>2503</v>
      </c>
      <c r="B2504" t="s">
        <v>3598</v>
      </c>
      <c r="C2504">
        <v>1E-3</v>
      </c>
    </row>
    <row r="2505" spans="1:3" x14ac:dyDescent="0.25">
      <c r="A2505">
        <v>2504</v>
      </c>
      <c r="B2505" t="s">
        <v>3599</v>
      </c>
      <c r="C2505">
        <v>1E-3</v>
      </c>
    </row>
    <row r="2506" spans="1:3" x14ac:dyDescent="0.25">
      <c r="A2506">
        <v>2505</v>
      </c>
      <c r="B2506" t="s">
        <v>3600</v>
      </c>
      <c r="C2506">
        <v>1E-3</v>
      </c>
    </row>
    <row r="2507" spans="1:3" x14ac:dyDescent="0.25">
      <c r="A2507">
        <v>2506</v>
      </c>
      <c r="B2507" t="s">
        <v>3601</v>
      </c>
      <c r="C2507">
        <v>1E-3</v>
      </c>
    </row>
    <row r="2508" spans="1:3" x14ac:dyDescent="0.25">
      <c r="A2508">
        <v>2507</v>
      </c>
      <c r="B2508" t="s">
        <v>3602</v>
      </c>
      <c r="C2508">
        <v>1E-3</v>
      </c>
    </row>
    <row r="2509" spans="1:3" x14ac:dyDescent="0.25">
      <c r="A2509">
        <v>2508</v>
      </c>
      <c r="B2509" t="s">
        <v>3603</v>
      </c>
      <c r="C2509">
        <v>1E-3</v>
      </c>
    </row>
    <row r="2510" spans="1:3" x14ac:dyDescent="0.25">
      <c r="A2510">
        <v>2509</v>
      </c>
      <c r="B2510" t="s">
        <v>3604</v>
      </c>
      <c r="C2510">
        <v>1E-3</v>
      </c>
    </row>
    <row r="2511" spans="1:3" x14ac:dyDescent="0.25">
      <c r="A2511">
        <v>2510</v>
      </c>
      <c r="B2511" t="s">
        <v>3605</v>
      </c>
      <c r="C2511">
        <v>1E-3</v>
      </c>
    </row>
    <row r="2512" spans="1:3" x14ac:dyDescent="0.25">
      <c r="A2512">
        <v>2511</v>
      </c>
      <c r="B2512" t="s">
        <v>3606</v>
      </c>
      <c r="C2512">
        <v>1E-3</v>
      </c>
    </row>
    <row r="2513" spans="1:3" x14ac:dyDescent="0.25">
      <c r="A2513">
        <v>2512</v>
      </c>
      <c r="B2513" t="s">
        <v>3607</v>
      </c>
      <c r="C2513">
        <v>1E-3</v>
      </c>
    </row>
    <row r="2514" spans="1:3" x14ac:dyDescent="0.25">
      <c r="A2514">
        <v>2513</v>
      </c>
      <c r="B2514" t="s">
        <v>3608</v>
      </c>
      <c r="C2514">
        <v>1E-3</v>
      </c>
    </row>
    <row r="2515" spans="1:3" x14ac:dyDescent="0.25">
      <c r="A2515">
        <v>2514</v>
      </c>
      <c r="B2515" t="s">
        <v>3609</v>
      </c>
      <c r="C2515">
        <v>1E-3</v>
      </c>
    </row>
    <row r="2516" spans="1:3" x14ac:dyDescent="0.25">
      <c r="A2516">
        <v>2515</v>
      </c>
      <c r="B2516" t="s">
        <v>3610</v>
      </c>
      <c r="C2516">
        <v>1E-3</v>
      </c>
    </row>
    <row r="2517" spans="1:3" x14ac:dyDescent="0.25">
      <c r="A2517">
        <v>2516</v>
      </c>
      <c r="B2517" t="s">
        <v>3611</v>
      </c>
      <c r="C2517">
        <v>1E-3</v>
      </c>
    </row>
    <row r="2518" spans="1:3" x14ac:dyDescent="0.25">
      <c r="A2518">
        <v>2517</v>
      </c>
      <c r="B2518" t="s">
        <v>3612</v>
      </c>
      <c r="C2518">
        <v>1E-3</v>
      </c>
    </row>
    <row r="2519" spans="1:3" x14ac:dyDescent="0.25">
      <c r="A2519">
        <v>2518</v>
      </c>
      <c r="B2519" t="s">
        <v>3613</v>
      </c>
      <c r="C2519">
        <v>1E-3</v>
      </c>
    </row>
    <row r="2520" spans="1:3" x14ac:dyDescent="0.25">
      <c r="A2520">
        <v>2519</v>
      </c>
      <c r="B2520" t="s">
        <v>3614</v>
      </c>
      <c r="C2520">
        <v>1E-3</v>
      </c>
    </row>
    <row r="2521" spans="1:3" x14ac:dyDescent="0.25">
      <c r="A2521">
        <v>2520</v>
      </c>
      <c r="B2521" t="s">
        <v>3615</v>
      </c>
      <c r="C2521">
        <v>1E-3</v>
      </c>
    </row>
    <row r="2522" spans="1:3" x14ac:dyDescent="0.25">
      <c r="A2522">
        <v>2521</v>
      </c>
      <c r="B2522" t="s">
        <v>3616</v>
      </c>
      <c r="C2522">
        <v>1E-3</v>
      </c>
    </row>
    <row r="2523" spans="1:3" x14ac:dyDescent="0.25">
      <c r="A2523">
        <v>2522</v>
      </c>
      <c r="B2523" t="s">
        <v>3617</v>
      </c>
      <c r="C2523">
        <v>1E-3</v>
      </c>
    </row>
    <row r="2524" spans="1:3" x14ac:dyDescent="0.25">
      <c r="A2524">
        <v>2523</v>
      </c>
      <c r="B2524" t="s">
        <v>3618</v>
      </c>
      <c r="C2524">
        <v>1E-3</v>
      </c>
    </row>
    <row r="2525" spans="1:3" x14ac:dyDescent="0.25">
      <c r="A2525">
        <v>2524</v>
      </c>
      <c r="B2525" t="s">
        <v>3619</v>
      </c>
      <c r="C2525">
        <v>1E-3</v>
      </c>
    </row>
    <row r="2526" spans="1:3" x14ac:dyDescent="0.25">
      <c r="A2526">
        <v>2525</v>
      </c>
      <c r="B2526" t="s">
        <v>3620</v>
      </c>
      <c r="C2526">
        <v>1E-3</v>
      </c>
    </row>
    <row r="2527" spans="1:3" x14ac:dyDescent="0.25">
      <c r="A2527">
        <v>2526</v>
      </c>
      <c r="B2527" t="s">
        <v>3621</v>
      </c>
      <c r="C2527">
        <v>1E-3</v>
      </c>
    </row>
    <row r="2528" spans="1:3" x14ac:dyDescent="0.25">
      <c r="A2528">
        <v>2527</v>
      </c>
      <c r="B2528" t="s">
        <v>3622</v>
      </c>
      <c r="C2528">
        <v>1E-3</v>
      </c>
    </row>
    <row r="2529" spans="1:3" x14ac:dyDescent="0.25">
      <c r="A2529">
        <v>2528</v>
      </c>
      <c r="B2529" t="s">
        <v>3623</v>
      </c>
      <c r="C2529">
        <v>1E-3</v>
      </c>
    </row>
    <row r="2530" spans="1:3" x14ac:dyDescent="0.25">
      <c r="A2530">
        <v>2529</v>
      </c>
      <c r="B2530" t="s">
        <v>3624</v>
      </c>
      <c r="C2530">
        <v>1E-3</v>
      </c>
    </row>
    <row r="2531" spans="1:3" x14ac:dyDescent="0.25">
      <c r="A2531">
        <v>2530</v>
      </c>
      <c r="B2531" t="s">
        <v>3625</v>
      </c>
      <c r="C2531">
        <v>1E-3</v>
      </c>
    </row>
    <row r="2532" spans="1:3" x14ac:dyDescent="0.25">
      <c r="A2532">
        <v>2531</v>
      </c>
      <c r="B2532" t="s">
        <v>3626</v>
      </c>
      <c r="C2532">
        <v>1E-3</v>
      </c>
    </row>
    <row r="2533" spans="1:3" x14ac:dyDescent="0.25">
      <c r="A2533">
        <v>2532</v>
      </c>
      <c r="B2533" t="s">
        <v>3627</v>
      </c>
      <c r="C2533">
        <v>1E-3</v>
      </c>
    </row>
    <row r="2534" spans="1:3" x14ac:dyDescent="0.25">
      <c r="A2534">
        <v>2533</v>
      </c>
      <c r="B2534" t="s">
        <v>3628</v>
      </c>
      <c r="C2534">
        <v>1E-3</v>
      </c>
    </row>
    <row r="2535" spans="1:3" x14ac:dyDescent="0.25">
      <c r="A2535">
        <v>2534</v>
      </c>
      <c r="B2535" t="s">
        <v>3629</v>
      </c>
      <c r="C2535">
        <v>1E-3</v>
      </c>
    </row>
    <row r="2536" spans="1:3" x14ac:dyDescent="0.25">
      <c r="A2536">
        <v>2535</v>
      </c>
      <c r="B2536" t="s">
        <v>3630</v>
      </c>
      <c r="C2536">
        <v>1E-3</v>
      </c>
    </row>
    <row r="2537" spans="1:3" x14ac:dyDescent="0.25">
      <c r="A2537">
        <v>2536</v>
      </c>
      <c r="B2537" t="s">
        <v>3631</v>
      </c>
      <c r="C2537">
        <v>1E-3</v>
      </c>
    </row>
    <row r="2538" spans="1:3" x14ac:dyDescent="0.25">
      <c r="A2538">
        <v>2537</v>
      </c>
      <c r="B2538" t="s">
        <v>3632</v>
      </c>
      <c r="C2538">
        <v>1E-3</v>
      </c>
    </row>
    <row r="2539" spans="1:3" x14ac:dyDescent="0.25">
      <c r="A2539">
        <v>2538</v>
      </c>
      <c r="B2539" t="s">
        <v>3633</v>
      </c>
      <c r="C2539">
        <v>1E-3</v>
      </c>
    </row>
    <row r="2540" spans="1:3" x14ac:dyDescent="0.25">
      <c r="A2540">
        <v>2539</v>
      </c>
      <c r="B2540" t="s">
        <v>3634</v>
      </c>
      <c r="C2540">
        <v>1E-3</v>
      </c>
    </row>
    <row r="2541" spans="1:3" x14ac:dyDescent="0.25">
      <c r="A2541">
        <v>2540</v>
      </c>
      <c r="B2541" t="s">
        <v>3635</v>
      </c>
      <c r="C2541">
        <v>1E-3</v>
      </c>
    </row>
    <row r="2542" spans="1:3" x14ac:dyDescent="0.25">
      <c r="A2542">
        <v>2541</v>
      </c>
      <c r="B2542" t="s">
        <v>3636</v>
      </c>
      <c r="C2542">
        <v>1E-3</v>
      </c>
    </row>
    <row r="2543" spans="1:3" x14ac:dyDescent="0.25">
      <c r="A2543">
        <v>2542</v>
      </c>
      <c r="B2543" t="s">
        <v>3637</v>
      </c>
      <c r="C2543">
        <v>1E-3</v>
      </c>
    </row>
    <row r="2544" spans="1:3" x14ac:dyDescent="0.25">
      <c r="A2544">
        <v>2543</v>
      </c>
      <c r="B2544" t="s">
        <v>3638</v>
      </c>
      <c r="C2544">
        <v>1E-3</v>
      </c>
    </row>
    <row r="2545" spans="1:3" x14ac:dyDescent="0.25">
      <c r="A2545">
        <v>2544</v>
      </c>
      <c r="B2545" t="s">
        <v>3639</v>
      </c>
      <c r="C2545">
        <v>1E-3</v>
      </c>
    </row>
    <row r="2546" spans="1:3" x14ac:dyDescent="0.25">
      <c r="A2546">
        <v>2545</v>
      </c>
      <c r="B2546" t="s">
        <v>3640</v>
      </c>
      <c r="C2546">
        <v>1E-3</v>
      </c>
    </row>
    <row r="2547" spans="1:3" x14ac:dyDescent="0.25">
      <c r="A2547">
        <v>2546</v>
      </c>
      <c r="B2547" t="s">
        <v>3641</v>
      </c>
      <c r="C2547">
        <v>1E-3</v>
      </c>
    </row>
    <row r="2548" spans="1:3" x14ac:dyDescent="0.25">
      <c r="A2548">
        <v>2547</v>
      </c>
      <c r="B2548" t="s">
        <v>3642</v>
      </c>
      <c r="C2548">
        <v>1E-3</v>
      </c>
    </row>
    <row r="2549" spans="1:3" x14ac:dyDescent="0.25">
      <c r="A2549">
        <v>2548</v>
      </c>
      <c r="B2549" t="s">
        <v>3643</v>
      </c>
      <c r="C2549">
        <v>1E-3</v>
      </c>
    </row>
    <row r="2550" spans="1:3" x14ac:dyDescent="0.25">
      <c r="A2550">
        <v>2549</v>
      </c>
      <c r="B2550" t="s">
        <v>3644</v>
      </c>
      <c r="C2550">
        <v>1E-3</v>
      </c>
    </row>
    <row r="2551" spans="1:3" x14ac:dyDescent="0.25">
      <c r="A2551">
        <v>2550</v>
      </c>
      <c r="B2551" t="s">
        <v>3645</v>
      </c>
      <c r="C2551">
        <v>1E-3</v>
      </c>
    </row>
    <row r="2552" spans="1:3" x14ac:dyDescent="0.25">
      <c r="A2552">
        <v>2551</v>
      </c>
      <c r="B2552" t="s">
        <v>3646</v>
      </c>
      <c r="C2552">
        <v>1E-3</v>
      </c>
    </row>
    <row r="2553" spans="1:3" x14ac:dyDescent="0.25">
      <c r="A2553">
        <v>2552</v>
      </c>
      <c r="B2553" t="s">
        <v>3647</v>
      </c>
      <c r="C2553">
        <v>1E-3</v>
      </c>
    </row>
    <row r="2554" spans="1:3" x14ac:dyDescent="0.25">
      <c r="A2554">
        <v>2553</v>
      </c>
      <c r="B2554" t="s">
        <v>3648</v>
      </c>
      <c r="C2554">
        <v>1E-3</v>
      </c>
    </row>
    <row r="2555" spans="1:3" x14ac:dyDescent="0.25">
      <c r="A2555">
        <v>2554</v>
      </c>
      <c r="B2555" t="s">
        <v>3649</v>
      </c>
      <c r="C2555">
        <v>1E-3</v>
      </c>
    </row>
    <row r="2556" spans="1:3" x14ac:dyDescent="0.25">
      <c r="A2556">
        <v>2555</v>
      </c>
      <c r="B2556" t="s">
        <v>3650</v>
      </c>
      <c r="C2556">
        <v>1E-3</v>
      </c>
    </row>
    <row r="2557" spans="1:3" x14ac:dyDescent="0.25">
      <c r="A2557">
        <v>2556</v>
      </c>
      <c r="B2557" t="s">
        <v>3651</v>
      </c>
      <c r="C2557">
        <v>1E-3</v>
      </c>
    </row>
    <row r="2558" spans="1:3" x14ac:dyDescent="0.25">
      <c r="A2558">
        <v>2557</v>
      </c>
      <c r="B2558" t="s">
        <v>3652</v>
      </c>
      <c r="C2558">
        <v>1E-3</v>
      </c>
    </row>
    <row r="2559" spans="1:3" x14ac:dyDescent="0.25">
      <c r="A2559">
        <v>2558</v>
      </c>
      <c r="B2559" t="s">
        <v>3653</v>
      </c>
      <c r="C2559">
        <v>1E-3</v>
      </c>
    </row>
    <row r="2560" spans="1:3" x14ac:dyDescent="0.25">
      <c r="A2560">
        <v>2559</v>
      </c>
      <c r="B2560" t="s">
        <v>3654</v>
      </c>
      <c r="C2560">
        <v>1E-3</v>
      </c>
    </row>
    <row r="2561" spans="1:3" x14ac:dyDescent="0.25">
      <c r="A2561">
        <v>2560</v>
      </c>
      <c r="B2561" t="s">
        <v>3655</v>
      </c>
      <c r="C2561">
        <v>1E-3</v>
      </c>
    </row>
    <row r="2562" spans="1:3" x14ac:dyDescent="0.25">
      <c r="A2562">
        <v>2561</v>
      </c>
      <c r="B2562" t="s">
        <v>3656</v>
      </c>
      <c r="C2562">
        <v>1E-3</v>
      </c>
    </row>
    <row r="2563" spans="1:3" x14ac:dyDescent="0.25">
      <c r="A2563">
        <v>2562</v>
      </c>
      <c r="B2563" t="s">
        <v>3657</v>
      </c>
      <c r="C2563">
        <v>1E-3</v>
      </c>
    </row>
    <row r="2564" spans="1:3" x14ac:dyDescent="0.25">
      <c r="A2564">
        <v>2563</v>
      </c>
      <c r="B2564" t="s">
        <v>3658</v>
      </c>
      <c r="C2564">
        <v>1E-3</v>
      </c>
    </row>
    <row r="2565" spans="1:3" x14ac:dyDescent="0.25">
      <c r="A2565">
        <v>2564</v>
      </c>
      <c r="B2565" t="s">
        <v>3659</v>
      </c>
      <c r="C2565">
        <v>1E-3</v>
      </c>
    </row>
    <row r="2566" spans="1:3" x14ac:dyDescent="0.25">
      <c r="A2566">
        <v>2565</v>
      </c>
      <c r="B2566" t="s">
        <v>3660</v>
      </c>
      <c r="C2566">
        <v>1E-3</v>
      </c>
    </row>
    <row r="2567" spans="1:3" x14ac:dyDescent="0.25">
      <c r="A2567">
        <v>2566</v>
      </c>
      <c r="B2567" t="s">
        <v>3661</v>
      </c>
      <c r="C2567">
        <v>1E-3</v>
      </c>
    </row>
    <row r="2568" spans="1:3" x14ac:dyDescent="0.25">
      <c r="A2568">
        <v>2567</v>
      </c>
      <c r="B2568" t="s">
        <v>3662</v>
      </c>
      <c r="C2568">
        <v>1E-3</v>
      </c>
    </row>
    <row r="2569" spans="1:3" x14ac:dyDescent="0.25">
      <c r="A2569">
        <v>2568</v>
      </c>
      <c r="B2569" t="s">
        <v>3663</v>
      </c>
      <c r="C2569">
        <v>1E-3</v>
      </c>
    </row>
    <row r="2570" spans="1:3" x14ac:dyDescent="0.25">
      <c r="A2570">
        <v>2569</v>
      </c>
      <c r="B2570" t="s">
        <v>3664</v>
      </c>
      <c r="C2570">
        <v>1E-3</v>
      </c>
    </row>
    <row r="2571" spans="1:3" x14ac:dyDescent="0.25">
      <c r="A2571">
        <v>2570</v>
      </c>
      <c r="B2571" t="s">
        <v>3665</v>
      </c>
      <c r="C2571">
        <v>1E-3</v>
      </c>
    </row>
    <row r="2572" spans="1:3" x14ac:dyDescent="0.25">
      <c r="A2572">
        <v>2571</v>
      </c>
      <c r="B2572" t="s">
        <v>3666</v>
      </c>
      <c r="C2572">
        <v>1E-3</v>
      </c>
    </row>
    <row r="2573" spans="1:3" x14ac:dyDescent="0.25">
      <c r="A2573">
        <v>2572</v>
      </c>
      <c r="B2573" t="s">
        <v>3667</v>
      </c>
      <c r="C2573">
        <v>1E-3</v>
      </c>
    </row>
    <row r="2574" spans="1:3" x14ac:dyDescent="0.25">
      <c r="A2574">
        <v>2573</v>
      </c>
      <c r="B2574" t="s">
        <v>3668</v>
      </c>
      <c r="C2574">
        <v>1E-3</v>
      </c>
    </row>
    <row r="2575" spans="1:3" x14ac:dyDescent="0.25">
      <c r="A2575">
        <v>2574</v>
      </c>
      <c r="B2575" t="s">
        <v>3669</v>
      </c>
      <c r="C2575">
        <v>1E-3</v>
      </c>
    </row>
    <row r="2576" spans="1:3" x14ac:dyDescent="0.25">
      <c r="A2576">
        <v>2575</v>
      </c>
      <c r="B2576" t="s">
        <v>3670</v>
      </c>
      <c r="C2576">
        <v>1E-3</v>
      </c>
    </row>
    <row r="2577" spans="1:3" x14ac:dyDescent="0.25">
      <c r="A2577">
        <v>2576</v>
      </c>
      <c r="B2577" t="s">
        <v>3671</v>
      </c>
      <c r="C2577">
        <v>1E-3</v>
      </c>
    </row>
    <row r="2578" spans="1:3" x14ac:dyDescent="0.25">
      <c r="A2578">
        <v>2577</v>
      </c>
      <c r="B2578" t="s">
        <v>3672</v>
      </c>
      <c r="C2578">
        <v>1E-3</v>
      </c>
    </row>
    <row r="2579" spans="1:3" x14ac:dyDescent="0.25">
      <c r="A2579">
        <v>2578</v>
      </c>
      <c r="B2579" t="s">
        <v>3673</v>
      </c>
      <c r="C2579">
        <v>1E-3</v>
      </c>
    </row>
    <row r="2580" spans="1:3" x14ac:dyDescent="0.25">
      <c r="A2580">
        <v>2579</v>
      </c>
      <c r="B2580" t="s">
        <v>3674</v>
      </c>
      <c r="C2580">
        <v>1E-3</v>
      </c>
    </row>
    <row r="2581" spans="1:3" x14ac:dyDescent="0.25">
      <c r="A2581">
        <v>2580</v>
      </c>
      <c r="B2581" t="s">
        <v>3675</v>
      </c>
      <c r="C2581">
        <v>1E-3</v>
      </c>
    </row>
    <row r="2582" spans="1:3" x14ac:dyDescent="0.25">
      <c r="A2582">
        <v>2581</v>
      </c>
      <c r="B2582" t="s">
        <v>3676</v>
      </c>
      <c r="C2582">
        <v>1E-3</v>
      </c>
    </row>
    <row r="2583" spans="1:3" x14ac:dyDescent="0.25">
      <c r="A2583">
        <v>2582</v>
      </c>
      <c r="B2583" t="s">
        <v>3677</v>
      </c>
      <c r="C2583">
        <v>1E-3</v>
      </c>
    </row>
    <row r="2584" spans="1:3" x14ac:dyDescent="0.25">
      <c r="A2584">
        <v>2583</v>
      </c>
      <c r="B2584" t="s">
        <v>3678</v>
      </c>
      <c r="C2584">
        <v>1E-3</v>
      </c>
    </row>
    <row r="2585" spans="1:3" x14ac:dyDescent="0.25">
      <c r="A2585">
        <v>2584</v>
      </c>
      <c r="B2585" t="s">
        <v>3679</v>
      </c>
      <c r="C2585">
        <v>1E-3</v>
      </c>
    </row>
    <row r="2586" spans="1:3" x14ac:dyDescent="0.25">
      <c r="A2586">
        <v>2585</v>
      </c>
      <c r="B2586" t="s">
        <v>3680</v>
      </c>
      <c r="C2586">
        <v>1E-3</v>
      </c>
    </row>
    <row r="2587" spans="1:3" x14ac:dyDescent="0.25">
      <c r="A2587">
        <v>2586</v>
      </c>
      <c r="B2587" t="s">
        <v>3681</v>
      </c>
      <c r="C2587">
        <v>1E-3</v>
      </c>
    </row>
    <row r="2588" spans="1:3" x14ac:dyDescent="0.25">
      <c r="A2588">
        <v>2587</v>
      </c>
      <c r="B2588" t="s">
        <v>3682</v>
      </c>
      <c r="C2588">
        <v>1E-3</v>
      </c>
    </row>
    <row r="2589" spans="1:3" x14ac:dyDescent="0.25">
      <c r="A2589">
        <v>2588</v>
      </c>
      <c r="B2589" t="s">
        <v>3683</v>
      </c>
      <c r="C2589">
        <v>1E-3</v>
      </c>
    </row>
    <row r="2590" spans="1:3" x14ac:dyDescent="0.25">
      <c r="A2590">
        <v>2589</v>
      </c>
      <c r="B2590" t="s">
        <v>3684</v>
      </c>
      <c r="C2590">
        <v>1E-3</v>
      </c>
    </row>
    <row r="2591" spans="1:3" x14ac:dyDescent="0.25">
      <c r="A2591">
        <v>2590</v>
      </c>
      <c r="B2591" t="s">
        <v>3685</v>
      </c>
      <c r="C2591">
        <v>1E-3</v>
      </c>
    </row>
    <row r="2592" spans="1:3" x14ac:dyDescent="0.25">
      <c r="A2592">
        <v>2591</v>
      </c>
      <c r="B2592" t="s">
        <v>3686</v>
      </c>
      <c r="C2592">
        <v>1E-3</v>
      </c>
    </row>
    <row r="2593" spans="1:3" x14ac:dyDescent="0.25">
      <c r="A2593">
        <v>2592</v>
      </c>
      <c r="B2593" t="s">
        <v>3687</v>
      </c>
      <c r="C2593">
        <v>1E-3</v>
      </c>
    </row>
    <row r="2594" spans="1:3" x14ac:dyDescent="0.25">
      <c r="A2594">
        <v>2593</v>
      </c>
      <c r="B2594" t="s">
        <v>3688</v>
      </c>
      <c r="C2594">
        <v>1E-3</v>
      </c>
    </row>
    <row r="2595" spans="1:3" x14ac:dyDescent="0.25">
      <c r="A2595">
        <v>2594</v>
      </c>
      <c r="B2595" t="s">
        <v>3689</v>
      </c>
      <c r="C2595">
        <v>1E-3</v>
      </c>
    </row>
    <row r="2596" spans="1:3" x14ac:dyDescent="0.25">
      <c r="A2596">
        <v>2595</v>
      </c>
      <c r="B2596" t="s">
        <v>3690</v>
      </c>
      <c r="C2596">
        <v>1E-3</v>
      </c>
    </row>
    <row r="2597" spans="1:3" x14ac:dyDescent="0.25">
      <c r="A2597">
        <v>2596</v>
      </c>
      <c r="B2597" t="s">
        <v>3691</v>
      </c>
      <c r="C2597">
        <v>1E-3</v>
      </c>
    </row>
    <row r="2598" spans="1:3" x14ac:dyDescent="0.25">
      <c r="A2598">
        <v>2597</v>
      </c>
      <c r="B2598" t="s">
        <v>3692</v>
      </c>
      <c r="C2598">
        <v>1E-3</v>
      </c>
    </row>
    <row r="2599" spans="1:3" x14ac:dyDescent="0.25">
      <c r="A2599">
        <v>2598</v>
      </c>
      <c r="B2599" t="s">
        <v>3693</v>
      </c>
      <c r="C2599">
        <v>1E-3</v>
      </c>
    </row>
    <row r="2600" spans="1:3" x14ac:dyDescent="0.25">
      <c r="A2600">
        <v>2599</v>
      </c>
      <c r="B2600" t="s">
        <v>3694</v>
      </c>
      <c r="C2600">
        <v>1E-3</v>
      </c>
    </row>
    <row r="2601" spans="1:3" x14ac:dyDescent="0.25">
      <c r="A2601">
        <v>2600</v>
      </c>
      <c r="B2601" t="s">
        <v>3695</v>
      </c>
      <c r="C2601">
        <v>1E-3</v>
      </c>
    </row>
    <row r="2602" spans="1:3" x14ac:dyDescent="0.25">
      <c r="A2602">
        <v>2601</v>
      </c>
      <c r="B2602" t="s">
        <v>3696</v>
      </c>
      <c r="C2602">
        <v>1E-3</v>
      </c>
    </row>
    <row r="2603" spans="1:3" x14ac:dyDescent="0.25">
      <c r="A2603">
        <v>2602</v>
      </c>
      <c r="B2603" t="s">
        <v>3697</v>
      </c>
      <c r="C2603">
        <v>1E-3</v>
      </c>
    </row>
    <row r="2604" spans="1:3" x14ac:dyDescent="0.25">
      <c r="A2604">
        <v>2603</v>
      </c>
      <c r="B2604" t="s">
        <v>3698</v>
      </c>
      <c r="C2604">
        <v>1E-3</v>
      </c>
    </row>
    <row r="2605" spans="1:3" x14ac:dyDescent="0.25">
      <c r="A2605">
        <v>2604</v>
      </c>
      <c r="B2605" t="s">
        <v>3699</v>
      </c>
      <c r="C2605">
        <v>1E-3</v>
      </c>
    </row>
    <row r="2606" spans="1:3" x14ac:dyDescent="0.25">
      <c r="A2606">
        <v>2605</v>
      </c>
      <c r="B2606" t="s">
        <v>3700</v>
      </c>
      <c r="C2606">
        <v>1E-3</v>
      </c>
    </row>
    <row r="2607" spans="1:3" x14ac:dyDescent="0.25">
      <c r="A2607">
        <v>2606</v>
      </c>
      <c r="B2607" t="s">
        <v>3701</v>
      </c>
      <c r="C2607">
        <v>1E-3</v>
      </c>
    </row>
    <row r="2608" spans="1:3" x14ac:dyDescent="0.25">
      <c r="A2608">
        <v>2607</v>
      </c>
      <c r="B2608" t="s">
        <v>3702</v>
      </c>
      <c r="C2608">
        <v>1E-3</v>
      </c>
    </row>
    <row r="2609" spans="1:3" x14ac:dyDescent="0.25">
      <c r="A2609">
        <v>2608</v>
      </c>
      <c r="B2609" t="s">
        <v>3703</v>
      </c>
      <c r="C2609">
        <v>1E-3</v>
      </c>
    </row>
    <row r="2610" spans="1:3" x14ac:dyDescent="0.25">
      <c r="A2610">
        <v>2609</v>
      </c>
      <c r="B2610" t="s">
        <v>3704</v>
      </c>
      <c r="C2610">
        <v>1E-3</v>
      </c>
    </row>
    <row r="2611" spans="1:3" x14ac:dyDescent="0.25">
      <c r="A2611">
        <v>2610</v>
      </c>
      <c r="B2611" t="s">
        <v>3705</v>
      </c>
      <c r="C2611">
        <v>1E-3</v>
      </c>
    </row>
    <row r="2612" spans="1:3" x14ac:dyDescent="0.25">
      <c r="A2612">
        <v>2611</v>
      </c>
      <c r="B2612" t="s">
        <v>3706</v>
      </c>
      <c r="C2612">
        <v>1E-3</v>
      </c>
    </row>
    <row r="2613" spans="1:3" x14ac:dyDescent="0.25">
      <c r="A2613">
        <v>2612</v>
      </c>
      <c r="B2613" t="s">
        <v>3707</v>
      </c>
      <c r="C2613">
        <v>1E-3</v>
      </c>
    </row>
    <row r="2614" spans="1:3" x14ac:dyDescent="0.25">
      <c r="A2614">
        <v>2613</v>
      </c>
      <c r="B2614" t="s">
        <v>3708</v>
      </c>
      <c r="C2614">
        <v>1E-3</v>
      </c>
    </row>
    <row r="2615" spans="1:3" x14ac:dyDescent="0.25">
      <c r="A2615">
        <v>2614</v>
      </c>
      <c r="B2615" t="s">
        <v>3709</v>
      </c>
      <c r="C2615">
        <v>1E-3</v>
      </c>
    </row>
    <row r="2616" spans="1:3" x14ac:dyDescent="0.25">
      <c r="A2616">
        <v>2615</v>
      </c>
      <c r="B2616" t="s">
        <v>3710</v>
      </c>
      <c r="C2616">
        <v>1E-3</v>
      </c>
    </row>
    <row r="2617" spans="1:3" x14ac:dyDescent="0.25">
      <c r="A2617">
        <v>2616</v>
      </c>
      <c r="B2617" t="s">
        <v>3711</v>
      </c>
      <c r="C2617">
        <v>1E-3</v>
      </c>
    </row>
    <row r="2618" spans="1:3" x14ac:dyDescent="0.25">
      <c r="A2618">
        <v>2617</v>
      </c>
      <c r="B2618" t="s">
        <v>3712</v>
      </c>
      <c r="C2618">
        <v>1E-3</v>
      </c>
    </row>
    <row r="2619" spans="1:3" x14ac:dyDescent="0.25">
      <c r="A2619">
        <v>2618</v>
      </c>
      <c r="B2619" t="s">
        <v>3713</v>
      </c>
      <c r="C2619">
        <v>1E-3</v>
      </c>
    </row>
    <row r="2620" spans="1:3" x14ac:dyDescent="0.25">
      <c r="A2620">
        <v>2619</v>
      </c>
      <c r="B2620" t="s">
        <v>3714</v>
      </c>
      <c r="C2620">
        <v>1E-3</v>
      </c>
    </row>
    <row r="2621" spans="1:3" x14ac:dyDescent="0.25">
      <c r="A2621">
        <v>2620</v>
      </c>
      <c r="B2621" t="s">
        <v>3715</v>
      </c>
      <c r="C2621">
        <v>1E-3</v>
      </c>
    </row>
    <row r="2622" spans="1:3" x14ac:dyDescent="0.25">
      <c r="A2622">
        <v>2621</v>
      </c>
      <c r="B2622" t="s">
        <v>3716</v>
      </c>
      <c r="C2622">
        <v>1E-3</v>
      </c>
    </row>
    <row r="2623" spans="1:3" x14ac:dyDescent="0.25">
      <c r="A2623">
        <v>2622</v>
      </c>
      <c r="B2623" t="s">
        <v>3717</v>
      </c>
      <c r="C2623">
        <v>1E-3</v>
      </c>
    </row>
    <row r="2624" spans="1:3" x14ac:dyDescent="0.25">
      <c r="A2624">
        <v>2623</v>
      </c>
      <c r="B2624" t="s">
        <v>3718</v>
      </c>
      <c r="C2624">
        <v>1E-3</v>
      </c>
    </row>
    <row r="2625" spans="1:3" x14ac:dyDescent="0.25">
      <c r="A2625">
        <v>2624</v>
      </c>
      <c r="B2625" t="s">
        <v>3719</v>
      </c>
      <c r="C2625">
        <v>1E-3</v>
      </c>
    </row>
    <row r="2626" spans="1:3" x14ac:dyDescent="0.25">
      <c r="A2626">
        <v>2625</v>
      </c>
      <c r="B2626" t="s">
        <v>3720</v>
      </c>
      <c r="C2626">
        <v>1E-3</v>
      </c>
    </row>
    <row r="2627" spans="1:3" x14ac:dyDescent="0.25">
      <c r="A2627">
        <v>2626</v>
      </c>
      <c r="B2627" t="s">
        <v>3721</v>
      </c>
      <c r="C2627">
        <v>1E-3</v>
      </c>
    </row>
    <row r="2628" spans="1:3" x14ac:dyDescent="0.25">
      <c r="A2628">
        <v>2627</v>
      </c>
      <c r="B2628" t="s">
        <v>3722</v>
      </c>
      <c r="C2628">
        <v>1E-3</v>
      </c>
    </row>
    <row r="2629" spans="1:3" x14ac:dyDescent="0.25">
      <c r="A2629">
        <v>2628</v>
      </c>
      <c r="B2629" t="s">
        <v>3723</v>
      </c>
      <c r="C2629">
        <v>1E-3</v>
      </c>
    </row>
    <row r="2630" spans="1:3" x14ac:dyDescent="0.25">
      <c r="A2630">
        <v>2629</v>
      </c>
      <c r="B2630" t="s">
        <v>3724</v>
      </c>
      <c r="C2630">
        <v>1E-3</v>
      </c>
    </row>
    <row r="2631" spans="1:3" x14ac:dyDescent="0.25">
      <c r="A2631">
        <v>2630</v>
      </c>
      <c r="B2631" t="s">
        <v>3725</v>
      </c>
      <c r="C2631">
        <v>1E-3</v>
      </c>
    </row>
    <row r="2632" spans="1:3" x14ac:dyDescent="0.25">
      <c r="A2632">
        <v>2631</v>
      </c>
      <c r="B2632" t="s">
        <v>3726</v>
      </c>
      <c r="C2632">
        <v>1E-3</v>
      </c>
    </row>
    <row r="2633" spans="1:3" x14ac:dyDescent="0.25">
      <c r="A2633">
        <v>2632</v>
      </c>
      <c r="B2633" t="s">
        <v>3727</v>
      </c>
      <c r="C2633">
        <v>1E-3</v>
      </c>
    </row>
    <row r="2634" spans="1:3" x14ac:dyDescent="0.25">
      <c r="A2634">
        <v>2633</v>
      </c>
      <c r="B2634" t="s">
        <v>3728</v>
      </c>
      <c r="C2634">
        <v>1E-3</v>
      </c>
    </row>
    <row r="2635" spans="1:3" x14ac:dyDescent="0.25">
      <c r="A2635">
        <v>2634</v>
      </c>
      <c r="B2635" t="s">
        <v>3729</v>
      </c>
      <c r="C2635">
        <v>1E-3</v>
      </c>
    </row>
    <row r="2636" spans="1:3" x14ac:dyDescent="0.25">
      <c r="A2636">
        <v>2635</v>
      </c>
      <c r="B2636" t="s">
        <v>3730</v>
      </c>
      <c r="C2636">
        <v>1E-3</v>
      </c>
    </row>
    <row r="2637" spans="1:3" x14ac:dyDescent="0.25">
      <c r="A2637">
        <v>2636</v>
      </c>
      <c r="B2637" t="s">
        <v>3731</v>
      </c>
      <c r="C2637">
        <v>1E-3</v>
      </c>
    </row>
    <row r="2638" spans="1:3" x14ac:dyDescent="0.25">
      <c r="A2638">
        <v>2637</v>
      </c>
      <c r="B2638" t="s">
        <v>3732</v>
      </c>
      <c r="C2638">
        <v>1E-3</v>
      </c>
    </row>
    <row r="2639" spans="1:3" x14ac:dyDescent="0.25">
      <c r="A2639">
        <v>2638</v>
      </c>
      <c r="B2639" t="s">
        <v>3733</v>
      </c>
      <c r="C2639">
        <v>1E-3</v>
      </c>
    </row>
    <row r="2640" spans="1:3" x14ac:dyDescent="0.25">
      <c r="A2640">
        <v>2639</v>
      </c>
      <c r="B2640" t="s">
        <v>3734</v>
      </c>
      <c r="C2640">
        <v>1E-3</v>
      </c>
    </row>
    <row r="2641" spans="1:3" x14ac:dyDescent="0.25">
      <c r="A2641">
        <v>2640</v>
      </c>
      <c r="B2641" t="s">
        <v>3735</v>
      </c>
      <c r="C2641">
        <v>1E-3</v>
      </c>
    </row>
    <row r="2642" spans="1:3" x14ac:dyDescent="0.25">
      <c r="A2642">
        <v>2641</v>
      </c>
      <c r="B2642" t="s">
        <v>3736</v>
      </c>
      <c r="C2642">
        <v>1E-3</v>
      </c>
    </row>
    <row r="2643" spans="1:3" x14ac:dyDescent="0.25">
      <c r="A2643">
        <v>2642</v>
      </c>
      <c r="B2643" t="s">
        <v>3737</v>
      </c>
      <c r="C2643">
        <v>1E-3</v>
      </c>
    </row>
    <row r="2644" spans="1:3" x14ac:dyDescent="0.25">
      <c r="A2644">
        <v>2643</v>
      </c>
      <c r="B2644" t="s">
        <v>3738</v>
      </c>
      <c r="C2644">
        <v>1E-3</v>
      </c>
    </row>
    <row r="2645" spans="1:3" x14ac:dyDescent="0.25">
      <c r="A2645">
        <v>2644</v>
      </c>
      <c r="B2645" t="s">
        <v>3739</v>
      </c>
      <c r="C2645">
        <v>1E-3</v>
      </c>
    </row>
    <row r="2646" spans="1:3" x14ac:dyDescent="0.25">
      <c r="A2646">
        <v>2645</v>
      </c>
      <c r="B2646" t="s">
        <v>3740</v>
      </c>
      <c r="C2646">
        <v>1E-3</v>
      </c>
    </row>
    <row r="2647" spans="1:3" x14ac:dyDescent="0.25">
      <c r="A2647">
        <v>2646</v>
      </c>
      <c r="B2647" t="s">
        <v>3741</v>
      </c>
      <c r="C2647">
        <v>1E-3</v>
      </c>
    </row>
    <row r="2648" spans="1:3" x14ac:dyDescent="0.25">
      <c r="A2648">
        <v>2647</v>
      </c>
      <c r="B2648" t="s">
        <v>3742</v>
      </c>
      <c r="C2648">
        <v>1E-3</v>
      </c>
    </row>
    <row r="2649" spans="1:3" x14ac:dyDescent="0.25">
      <c r="A2649">
        <v>2648</v>
      </c>
      <c r="B2649" t="s">
        <v>3743</v>
      </c>
      <c r="C2649">
        <v>1E-3</v>
      </c>
    </row>
    <row r="2650" spans="1:3" x14ac:dyDescent="0.25">
      <c r="A2650">
        <v>2649</v>
      </c>
      <c r="B2650" t="s">
        <v>3744</v>
      </c>
      <c r="C2650">
        <v>1E-3</v>
      </c>
    </row>
    <row r="2651" spans="1:3" x14ac:dyDescent="0.25">
      <c r="A2651">
        <v>2650</v>
      </c>
      <c r="B2651" t="s">
        <v>3745</v>
      </c>
      <c r="C2651">
        <v>1E-3</v>
      </c>
    </row>
    <row r="2652" spans="1:3" x14ac:dyDescent="0.25">
      <c r="A2652">
        <v>2651</v>
      </c>
      <c r="B2652" t="s">
        <v>3746</v>
      </c>
      <c r="C2652">
        <v>1E-3</v>
      </c>
    </row>
    <row r="2653" spans="1:3" x14ac:dyDescent="0.25">
      <c r="A2653">
        <v>2652</v>
      </c>
      <c r="B2653" t="s">
        <v>3747</v>
      </c>
      <c r="C2653">
        <v>1E-3</v>
      </c>
    </row>
    <row r="2654" spans="1:3" x14ac:dyDescent="0.25">
      <c r="A2654">
        <v>2653</v>
      </c>
      <c r="B2654" t="s">
        <v>3748</v>
      </c>
      <c r="C2654">
        <v>1E-3</v>
      </c>
    </row>
    <row r="2655" spans="1:3" x14ac:dyDescent="0.25">
      <c r="A2655">
        <v>2654</v>
      </c>
      <c r="B2655" t="s">
        <v>3749</v>
      </c>
      <c r="C2655">
        <v>1E-3</v>
      </c>
    </row>
    <row r="2656" spans="1:3" x14ac:dyDescent="0.25">
      <c r="A2656">
        <v>2655</v>
      </c>
      <c r="B2656" t="s">
        <v>3750</v>
      </c>
      <c r="C2656">
        <v>1E-3</v>
      </c>
    </row>
    <row r="2657" spans="1:3" x14ac:dyDescent="0.25">
      <c r="A2657">
        <v>2656</v>
      </c>
      <c r="B2657" t="s">
        <v>3751</v>
      </c>
      <c r="C2657">
        <v>1E-3</v>
      </c>
    </row>
    <row r="2658" spans="1:3" x14ac:dyDescent="0.25">
      <c r="A2658">
        <v>2657</v>
      </c>
      <c r="B2658" t="s">
        <v>3752</v>
      </c>
      <c r="C2658">
        <v>1E-3</v>
      </c>
    </row>
    <row r="2659" spans="1:3" x14ac:dyDescent="0.25">
      <c r="A2659">
        <v>2658</v>
      </c>
      <c r="B2659" t="s">
        <v>3753</v>
      </c>
      <c r="C2659">
        <v>1E-3</v>
      </c>
    </row>
    <row r="2660" spans="1:3" x14ac:dyDescent="0.25">
      <c r="A2660">
        <v>2659</v>
      </c>
      <c r="B2660" t="s">
        <v>3754</v>
      </c>
      <c r="C2660">
        <v>1E-3</v>
      </c>
    </row>
    <row r="2661" spans="1:3" x14ac:dyDescent="0.25">
      <c r="A2661">
        <v>2660</v>
      </c>
      <c r="B2661" t="s">
        <v>3755</v>
      </c>
      <c r="C2661">
        <v>1E-3</v>
      </c>
    </row>
    <row r="2662" spans="1:3" x14ac:dyDescent="0.25">
      <c r="A2662">
        <v>2661</v>
      </c>
      <c r="B2662" t="s">
        <v>3756</v>
      </c>
      <c r="C2662">
        <v>1E-3</v>
      </c>
    </row>
    <row r="2663" spans="1:3" x14ac:dyDescent="0.25">
      <c r="A2663">
        <v>2662</v>
      </c>
      <c r="B2663" t="s">
        <v>3757</v>
      </c>
      <c r="C2663">
        <v>1E-3</v>
      </c>
    </row>
    <row r="2664" spans="1:3" x14ac:dyDescent="0.25">
      <c r="A2664">
        <v>2663</v>
      </c>
      <c r="B2664" t="s">
        <v>3758</v>
      </c>
      <c r="C2664">
        <v>1E-3</v>
      </c>
    </row>
    <row r="2665" spans="1:3" x14ac:dyDescent="0.25">
      <c r="A2665">
        <v>2664</v>
      </c>
      <c r="B2665" t="s">
        <v>3759</v>
      </c>
      <c r="C2665">
        <v>1E-3</v>
      </c>
    </row>
    <row r="2666" spans="1:3" x14ac:dyDescent="0.25">
      <c r="A2666">
        <v>2665</v>
      </c>
      <c r="B2666" t="s">
        <v>3760</v>
      </c>
      <c r="C2666">
        <v>1E-3</v>
      </c>
    </row>
    <row r="2667" spans="1:3" x14ac:dyDescent="0.25">
      <c r="A2667">
        <v>2666</v>
      </c>
      <c r="B2667" t="s">
        <v>3761</v>
      </c>
      <c r="C2667">
        <v>1E-3</v>
      </c>
    </row>
    <row r="2668" spans="1:3" x14ac:dyDescent="0.25">
      <c r="A2668">
        <v>2667</v>
      </c>
      <c r="B2668" t="s">
        <v>3762</v>
      </c>
      <c r="C2668">
        <v>1E-3</v>
      </c>
    </row>
    <row r="2669" spans="1:3" x14ac:dyDescent="0.25">
      <c r="A2669">
        <v>2668</v>
      </c>
      <c r="B2669" t="s">
        <v>3763</v>
      </c>
      <c r="C2669">
        <v>1E-3</v>
      </c>
    </row>
    <row r="2670" spans="1:3" x14ac:dyDescent="0.25">
      <c r="A2670">
        <v>2669</v>
      </c>
      <c r="B2670" t="s">
        <v>3764</v>
      </c>
      <c r="C2670">
        <v>1E-3</v>
      </c>
    </row>
    <row r="2671" spans="1:3" x14ac:dyDescent="0.25">
      <c r="A2671">
        <v>2670</v>
      </c>
      <c r="B2671" t="s">
        <v>3765</v>
      </c>
      <c r="C2671">
        <v>1E-3</v>
      </c>
    </row>
    <row r="2672" spans="1:3" x14ac:dyDescent="0.25">
      <c r="A2672">
        <v>2671</v>
      </c>
      <c r="B2672" t="s">
        <v>3766</v>
      </c>
      <c r="C2672">
        <v>1E-3</v>
      </c>
    </row>
    <row r="2673" spans="1:3" x14ac:dyDescent="0.25">
      <c r="A2673">
        <v>2672</v>
      </c>
      <c r="B2673" t="s">
        <v>3767</v>
      </c>
      <c r="C2673">
        <v>1E-3</v>
      </c>
    </row>
    <row r="2674" spans="1:3" x14ac:dyDescent="0.25">
      <c r="A2674">
        <v>2673</v>
      </c>
      <c r="B2674" t="s">
        <v>3768</v>
      </c>
      <c r="C2674">
        <v>1E-3</v>
      </c>
    </row>
    <row r="2675" spans="1:3" x14ac:dyDescent="0.25">
      <c r="A2675">
        <v>2674</v>
      </c>
      <c r="B2675" t="s">
        <v>3769</v>
      </c>
      <c r="C2675">
        <v>1E-3</v>
      </c>
    </row>
    <row r="2676" spans="1:3" x14ac:dyDescent="0.25">
      <c r="A2676">
        <v>2675</v>
      </c>
      <c r="B2676" t="s">
        <v>3770</v>
      </c>
      <c r="C2676">
        <v>1E-3</v>
      </c>
    </row>
    <row r="2677" spans="1:3" x14ac:dyDescent="0.25">
      <c r="A2677">
        <v>2676</v>
      </c>
      <c r="B2677" t="s">
        <v>3771</v>
      </c>
      <c r="C2677">
        <v>1E-3</v>
      </c>
    </row>
    <row r="2678" spans="1:3" x14ac:dyDescent="0.25">
      <c r="A2678">
        <v>2677</v>
      </c>
      <c r="B2678" t="s">
        <v>3772</v>
      </c>
      <c r="C2678">
        <v>1E-3</v>
      </c>
    </row>
    <row r="2679" spans="1:3" x14ac:dyDescent="0.25">
      <c r="A2679">
        <v>2678</v>
      </c>
      <c r="B2679" t="s">
        <v>3773</v>
      </c>
      <c r="C2679">
        <v>1E-3</v>
      </c>
    </row>
    <row r="2680" spans="1:3" x14ac:dyDescent="0.25">
      <c r="A2680">
        <v>2679</v>
      </c>
      <c r="B2680" t="s">
        <v>3774</v>
      </c>
      <c r="C2680">
        <v>1E-3</v>
      </c>
    </row>
    <row r="2681" spans="1:3" x14ac:dyDescent="0.25">
      <c r="A2681">
        <v>2680</v>
      </c>
      <c r="B2681" t="s">
        <v>3775</v>
      </c>
      <c r="C2681">
        <v>1E-3</v>
      </c>
    </row>
    <row r="2682" spans="1:3" x14ac:dyDescent="0.25">
      <c r="A2682">
        <v>2681</v>
      </c>
      <c r="B2682" t="s">
        <v>3776</v>
      </c>
      <c r="C2682">
        <v>1E-3</v>
      </c>
    </row>
    <row r="2683" spans="1:3" x14ac:dyDescent="0.25">
      <c r="A2683">
        <v>2682</v>
      </c>
      <c r="B2683" t="s">
        <v>3777</v>
      </c>
      <c r="C2683">
        <v>1E-3</v>
      </c>
    </row>
    <row r="2684" spans="1:3" x14ac:dyDescent="0.25">
      <c r="A2684">
        <v>2683</v>
      </c>
      <c r="B2684" t="s">
        <v>3778</v>
      </c>
      <c r="C2684">
        <v>1E-3</v>
      </c>
    </row>
    <row r="2685" spans="1:3" x14ac:dyDescent="0.25">
      <c r="A2685">
        <v>2684</v>
      </c>
      <c r="B2685" t="s">
        <v>3779</v>
      </c>
      <c r="C2685">
        <v>1E-3</v>
      </c>
    </row>
    <row r="2686" spans="1:3" x14ac:dyDescent="0.25">
      <c r="A2686">
        <v>2685</v>
      </c>
      <c r="B2686" t="s">
        <v>3780</v>
      </c>
      <c r="C2686">
        <v>1E-3</v>
      </c>
    </row>
    <row r="2687" spans="1:3" x14ac:dyDescent="0.25">
      <c r="A2687">
        <v>2686</v>
      </c>
      <c r="B2687" t="s">
        <v>3781</v>
      </c>
      <c r="C2687">
        <v>1E-3</v>
      </c>
    </row>
    <row r="2688" spans="1:3" x14ac:dyDescent="0.25">
      <c r="A2688">
        <v>2687</v>
      </c>
      <c r="B2688" t="s">
        <v>3782</v>
      </c>
      <c r="C2688">
        <v>1E-3</v>
      </c>
    </row>
    <row r="2689" spans="1:3" x14ac:dyDescent="0.25">
      <c r="A2689">
        <v>2688</v>
      </c>
      <c r="B2689" t="s">
        <v>3783</v>
      </c>
      <c r="C2689">
        <v>1E-3</v>
      </c>
    </row>
    <row r="2690" spans="1:3" x14ac:dyDescent="0.25">
      <c r="A2690">
        <v>2689</v>
      </c>
      <c r="B2690" t="s">
        <v>3784</v>
      </c>
      <c r="C2690">
        <v>1E-3</v>
      </c>
    </row>
    <row r="2691" spans="1:3" x14ac:dyDescent="0.25">
      <c r="A2691">
        <v>2690</v>
      </c>
      <c r="B2691" t="s">
        <v>3785</v>
      </c>
      <c r="C2691">
        <v>1E-3</v>
      </c>
    </row>
    <row r="2692" spans="1:3" x14ac:dyDescent="0.25">
      <c r="A2692">
        <v>2691</v>
      </c>
      <c r="B2692" t="s">
        <v>3786</v>
      </c>
      <c r="C2692">
        <v>1E-3</v>
      </c>
    </row>
    <row r="2693" spans="1:3" x14ac:dyDescent="0.25">
      <c r="A2693">
        <v>2692</v>
      </c>
      <c r="B2693" t="s">
        <v>3787</v>
      </c>
      <c r="C2693">
        <v>1E-3</v>
      </c>
    </row>
    <row r="2694" spans="1:3" x14ac:dyDescent="0.25">
      <c r="A2694">
        <v>2693</v>
      </c>
      <c r="B2694" t="s">
        <v>3788</v>
      </c>
      <c r="C2694">
        <v>1E-3</v>
      </c>
    </row>
    <row r="2695" spans="1:3" x14ac:dyDescent="0.25">
      <c r="A2695">
        <v>2694</v>
      </c>
      <c r="B2695" t="s">
        <v>3789</v>
      </c>
      <c r="C2695">
        <v>1E-3</v>
      </c>
    </row>
    <row r="2696" spans="1:3" x14ac:dyDescent="0.25">
      <c r="A2696">
        <v>2695</v>
      </c>
      <c r="B2696" t="s">
        <v>3790</v>
      </c>
      <c r="C2696">
        <v>1E-3</v>
      </c>
    </row>
    <row r="2697" spans="1:3" x14ac:dyDescent="0.25">
      <c r="A2697">
        <v>2696</v>
      </c>
      <c r="B2697" t="s">
        <v>3791</v>
      </c>
      <c r="C2697">
        <v>1E-3</v>
      </c>
    </row>
    <row r="2698" spans="1:3" x14ac:dyDescent="0.25">
      <c r="A2698">
        <v>2697</v>
      </c>
      <c r="B2698" t="s">
        <v>3792</v>
      </c>
      <c r="C2698">
        <v>1E-3</v>
      </c>
    </row>
    <row r="2699" spans="1:3" x14ac:dyDescent="0.25">
      <c r="A2699">
        <v>2698</v>
      </c>
      <c r="B2699" t="s">
        <v>3793</v>
      </c>
      <c r="C2699">
        <v>1E-3</v>
      </c>
    </row>
    <row r="2700" spans="1:3" x14ac:dyDescent="0.25">
      <c r="A2700">
        <v>2699</v>
      </c>
      <c r="B2700" t="s">
        <v>3794</v>
      </c>
      <c r="C2700">
        <v>1E-3</v>
      </c>
    </row>
    <row r="2701" spans="1:3" x14ac:dyDescent="0.25">
      <c r="A2701">
        <v>2700</v>
      </c>
      <c r="B2701" t="s">
        <v>3795</v>
      </c>
      <c r="C2701">
        <v>1E-3</v>
      </c>
    </row>
    <row r="2702" spans="1:3" x14ac:dyDescent="0.25">
      <c r="A2702">
        <v>2701</v>
      </c>
      <c r="B2702" t="s">
        <v>3796</v>
      </c>
      <c r="C2702">
        <v>1E-3</v>
      </c>
    </row>
    <row r="2703" spans="1:3" x14ac:dyDescent="0.25">
      <c r="A2703">
        <v>2702</v>
      </c>
      <c r="B2703" t="s">
        <v>3797</v>
      </c>
      <c r="C2703">
        <v>1E-3</v>
      </c>
    </row>
    <row r="2704" spans="1:3" x14ac:dyDescent="0.25">
      <c r="A2704">
        <v>2703</v>
      </c>
      <c r="B2704" t="s">
        <v>3798</v>
      </c>
      <c r="C2704">
        <v>1E-3</v>
      </c>
    </row>
    <row r="2705" spans="1:3" x14ac:dyDescent="0.25">
      <c r="A2705">
        <v>2704</v>
      </c>
      <c r="B2705" t="s">
        <v>3799</v>
      </c>
      <c r="C2705">
        <v>1E-3</v>
      </c>
    </row>
    <row r="2706" spans="1:3" x14ac:dyDescent="0.25">
      <c r="A2706">
        <v>2705</v>
      </c>
      <c r="B2706" t="s">
        <v>3800</v>
      </c>
      <c r="C2706">
        <v>1E-3</v>
      </c>
    </row>
    <row r="2707" spans="1:3" x14ac:dyDescent="0.25">
      <c r="A2707">
        <v>2706</v>
      </c>
      <c r="B2707" t="s">
        <v>3801</v>
      </c>
      <c r="C2707">
        <v>1E-3</v>
      </c>
    </row>
    <row r="2708" spans="1:3" x14ac:dyDescent="0.25">
      <c r="A2708">
        <v>2707</v>
      </c>
      <c r="B2708" t="s">
        <v>3802</v>
      </c>
      <c r="C2708">
        <v>1E-3</v>
      </c>
    </row>
    <row r="2709" spans="1:3" x14ac:dyDescent="0.25">
      <c r="A2709">
        <v>2708</v>
      </c>
      <c r="B2709" t="s">
        <v>3803</v>
      </c>
      <c r="C2709">
        <v>1E-3</v>
      </c>
    </row>
    <row r="2710" spans="1:3" x14ac:dyDescent="0.25">
      <c r="A2710">
        <v>2709</v>
      </c>
      <c r="B2710" t="s">
        <v>3804</v>
      </c>
      <c r="C2710">
        <v>1E-3</v>
      </c>
    </row>
    <row r="2711" spans="1:3" x14ac:dyDescent="0.25">
      <c r="A2711">
        <v>2710</v>
      </c>
      <c r="B2711" t="s">
        <v>3805</v>
      </c>
      <c r="C2711">
        <v>1E-3</v>
      </c>
    </row>
    <row r="2712" spans="1:3" x14ac:dyDescent="0.25">
      <c r="A2712">
        <v>2711</v>
      </c>
      <c r="B2712" t="s">
        <v>3806</v>
      </c>
      <c r="C2712">
        <v>1E-3</v>
      </c>
    </row>
    <row r="2713" spans="1:3" x14ac:dyDescent="0.25">
      <c r="A2713">
        <v>2712</v>
      </c>
      <c r="B2713" t="s">
        <v>3807</v>
      </c>
      <c r="C2713">
        <v>1E-3</v>
      </c>
    </row>
    <row r="2714" spans="1:3" x14ac:dyDescent="0.25">
      <c r="A2714">
        <v>2713</v>
      </c>
      <c r="B2714" t="s">
        <v>3808</v>
      </c>
      <c r="C2714">
        <v>1E-3</v>
      </c>
    </row>
    <row r="2715" spans="1:3" x14ac:dyDescent="0.25">
      <c r="A2715">
        <v>2714</v>
      </c>
      <c r="B2715" t="s">
        <v>3809</v>
      </c>
      <c r="C2715">
        <v>1E-3</v>
      </c>
    </row>
    <row r="2716" spans="1:3" x14ac:dyDescent="0.25">
      <c r="A2716">
        <v>2715</v>
      </c>
      <c r="B2716" t="s">
        <v>3810</v>
      </c>
      <c r="C2716">
        <v>1E-3</v>
      </c>
    </row>
    <row r="2717" spans="1:3" x14ac:dyDescent="0.25">
      <c r="A2717">
        <v>2716</v>
      </c>
      <c r="B2717" t="s">
        <v>3811</v>
      </c>
      <c r="C2717">
        <v>1E-3</v>
      </c>
    </row>
    <row r="2718" spans="1:3" x14ac:dyDescent="0.25">
      <c r="A2718">
        <v>2717</v>
      </c>
      <c r="B2718" t="s">
        <v>3812</v>
      </c>
      <c r="C2718">
        <v>1E-3</v>
      </c>
    </row>
    <row r="2719" spans="1:3" x14ac:dyDescent="0.25">
      <c r="A2719">
        <v>2718</v>
      </c>
      <c r="B2719" t="s">
        <v>3813</v>
      </c>
      <c r="C2719">
        <v>1E-3</v>
      </c>
    </row>
    <row r="2720" spans="1:3" x14ac:dyDescent="0.25">
      <c r="A2720">
        <v>2719</v>
      </c>
      <c r="B2720" t="s">
        <v>3814</v>
      </c>
      <c r="C2720">
        <v>1E-3</v>
      </c>
    </row>
    <row r="2721" spans="1:3" x14ac:dyDescent="0.25">
      <c r="A2721">
        <v>2720</v>
      </c>
      <c r="B2721" t="s">
        <v>3815</v>
      </c>
      <c r="C2721">
        <v>1E-3</v>
      </c>
    </row>
    <row r="2722" spans="1:3" x14ac:dyDescent="0.25">
      <c r="A2722">
        <v>2721</v>
      </c>
      <c r="B2722" t="s">
        <v>3816</v>
      </c>
      <c r="C2722">
        <v>1E-3</v>
      </c>
    </row>
    <row r="2723" spans="1:3" x14ac:dyDescent="0.25">
      <c r="A2723">
        <v>2722</v>
      </c>
      <c r="B2723" t="s">
        <v>3817</v>
      </c>
      <c r="C2723">
        <v>1E-3</v>
      </c>
    </row>
    <row r="2724" spans="1:3" x14ac:dyDescent="0.25">
      <c r="A2724">
        <v>2723</v>
      </c>
      <c r="B2724" t="s">
        <v>3818</v>
      </c>
      <c r="C2724">
        <v>1E-3</v>
      </c>
    </row>
    <row r="2725" spans="1:3" x14ac:dyDescent="0.25">
      <c r="A2725">
        <v>2724</v>
      </c>
      <c r="B2725" t="s">
        <v>3819</v>
      </c>
      <c r="C2725">
        <v>1E-3</v>
      </c>
    </row>
    <row r="2726" spans="1:3" x14ac:dyDescent="0.25">
      <c r="A2726">
        <v>2725</v>
      </c>
      <c r="B2726" t="s">
        <v>3820</v>
      </c>
      <c r="C2726">
        <v>1E-3</v>
      </c>
    </row>
    <row r="2727" spans="1:3" x14ac:dyDescent="0.25">
      <c r="A2727">
        <v>2726</v>
      </c>
      <c r="B2727" t="s">
        <v>3821</v>
      </c>
      <c r="C2727">
        <v>1E-3</v>
      </c>
    </row>
    <row r="2728" spans="1:3" x14ac:dyDescent="0.25">
      <c r="A2728">
        <v>2727</v>
      </c>
      <c r="B2728" t="s">
        <v>3822</v>
      </c>
      <c r="C2728">
        <v>1E-3</v>
      </c>
    </row>
    <row r="2729" spans="1:3" x14ac:dyDescent="0.25">
      <c r="A2729">
        <v>2728</v>
      </c>
      <c r="B2729" t="s">
        <v>3823</v>
      </c>
      <c r="C2729">
        <v>1E-3</v>
      </c>
    </row>
    <row r="2730" spans="1:3" x14ac:dyDescent="0.25">
      <c r="A2730">
        <v>2729</v>
      </c>
      <c r="B2730" t="s">
        <v>3824</v>
      </c>
      <c r="C2730">
        <v>1E-3</v>
      </c>
    </row>
    <row r="2731" spans="1:3" x14ac:dyDescent="0.25">
      <c r="A2731">
        <v>2730</v>
      </c>
      <c r="B2731" t="s">
        <v>3825</v>
      </c>
      <c r="C2731">
        <v>1E-3</v>
      </c>
    </row>
    <row r="2732" spans="1:3" x14ac:dyDescent="0.25">
      <c r="A2732">
        <v>2731</v>
      </c>
      <c r="B2732" t="s">
        <v>3826</v>
      </c>
      <c r="C2732">
        <v>1E-3</v>
      </c>
    </row>
    <row r="2733" spans="1:3" x14ac:dyDescent="0.25">
      <c r="A2733">
        <v>2732</v>
      </c>
      <c r="B2733" t="s">
        <v>3827</v>
      </c>
      <c r="C2733">
        <v>1E-3</v>
      </c>
    </row>
    <row r="2734" spans="1:3" x14ac:dyDescent="0.25">
      <c r="A2734">
        <v>2733</v>
      </c>
      <c r="B2734" t="s">
        <v>3828</v>
      </c>
      <c r="C2734">
        <v>1E-3</v>
      </c>
    </row>
    <row r="2735" spans="1:3" x14ac:dyDescent="0.25">
      <c r="A2735">
        <v>2734</v>
      </c>
      <c r="B2735" t="s">
        <v>3829</v>
      </c>
      <c r="C2735">
        <v>1E-3</v>
      </c>
    </row>
    <row r="2736" spans="1:3" x14ac:dyDescent="0.25">
      <c r="A2736">
        <v>2735</v>
      </c>
      <c r="B2736" t="s">
        <v>3830</v>
      </c>
      <c r="C2736">
        <v>1E-3</v>
      </c>
    </row>
    <row r="2737" spans="1:3" x14ac:dyDescent="0.25">
      <c r="A2737">
        <v>2736</v>
      </c>
      <c r="B2737" t="s">
        <v>3831</v>
      </c>
      <c r="C2737">
        <v>1E-3</v>
      </c>
    </row>
    <row r="2738" spans="1:3" x14ac:dyDescent="0.25">
      <c r="A2738">
        <v>2737</v>
      </c>
      <c r="B2738" t="s">
        <v>3832</v>
      </c>
      <c r="C2738">
        <v>1E-3</v>
      </c>
    </row>
    <row r="2739" spans="1:3" x14ac:dyDescent="0.25">
      <c r="A2739">
        <v>2738</v>
      </c>
      <c r="B2739" t="s">
        <v>3833</v>
      </c>
      <c r="C2739">
        <v>1E-3</v>
      </c>
    </row>
    <row r="2740" spans="1:3" x14ac:dyDescent="0.25">
      <c r="A2740">
        <v>2739</v>
      </c>
      <c r="B2740" t="s">
        <v>3834</v>
      </c>
      <c r="C2740">
        <v>1E-3</v>
      </c>
    </row>
    <row r="2741" spans="1:3" x14ac:dyDescent="0.25">
      <c r="A2741">
        <v>2740</v>
      </c>
      <c r="B2741" t="s">
        <v>3835</v>
      </c>
      <c r="C2741">
        <v>1E-3</v>
      </c>
    </row>
    <row r="2742" spans="1:3" x14ac:dyDescent="0.25">
      <c r="A2742">
        <v>2741</v>
      </c>
      <c r="B2742" t="s">
        <v>3836</v>
      </c>
      <c r="C2742">
        <v>1E-3</v>
      </c>
    </row>
    <row r="2743" spans="1:3" x14ac:dyDescent="0.25">
      <c r="A2743">
        <v>2742</v>
      </c>
      <c r="B2743" t="s">
        <v>3837</v>
      </c>
      <c r="C2743">
        <v>1E-3</v>
      </c>
    </row>
    <row r="2744" spans="1:3" x14ac:dyDescent="0.25">
      <c r="A2744">
        <v>2743</v>
      </c>
      <c r="B2744" t="s">
        <v>3838</v>
      </c>
      <c r="C2744">
        <v>1E-3</v>
      </c>
    </row>
    <row r="2745" spans="1:3" x14ac:dyDescent="0.25">
      <c r="A2745">
        <v>2744</v>
      </c>
      <c r="B2745" t="s">
        <v>3839</v>
      </c>
      <c r="C2745">
        <v>1E-3</v>
      </c>
    </row>
    <row r="2746" spans="1:3" x14ac:dyDescent="0.25">
      <c r="A2746">
        <v>2745</v>
      </c>
      <c r="B2746" t="s">
        <v>3840</v>
      </c>
      <c r="C2746">
        <v>1E-3</v>
      </c>
    </row>
    <row r="2747" spans="1:3" x14ac:dyDescent="0.25">
      <c r="A2747">
        <v>2746</v>
      </c>
      <c r="B2747" t="s">
        <v>3841</v>
      </c>
      <c r="C2747">
        <v>1E-3</v>
      </c>
    </row>
    <row r="2748" spans="1:3" x14ac:dyDescent="0.25">
      <c r="A2748">
        <v>2747</v>
      </c>
      <c r="B2748" t="s">
        <v>3842</v>
      </c>
      <c r="C2748">
        <v>1E-3</v>
      </c>
    </row>
    <row r="2749" spans="1:3" x14ac:dyDescent="0.25">
      <c r="A2749">
        <v>2748</v>
      </c>
      <c r="B2749" t="s">
        <v>3843</v>
      </c>
      <c r="C2749">
        <v>1E-3</v>
      </c>
    </row>
    <row r="2750" spans="1:3" x14ac:dyDescent="0.25">
      <c r="A2750">
        <v>2749</v>
      </c>
      <c r="B2750" t="s">
        <v>3844</v>
      </c>
      <c r="C2750">
        <v>1E-3</v>
      </c>
    </row>
    <row r="2751" spans="1:3" x14ac:dyDescent="0.25">
      <c r="A2751">
        <v>2750</v>
      </c>
      <c r="B2751" t="s">
        <v>3845</v>
      </c>
      <c r="C2751">
        <v>1E-3</v>
      </c>
    </row>
    <row r="2752" spans="1:3" x14ac:dyDescent="0.25">
      <c r="A2752">
        <v>2751</v>
      </c>
      <c r="B2752" t="s">
        <v>3846</v>
      </c>
      <c r="C2752">
        <v>1E-3</v>
      </c>
    </row>
    <row r="2753" spans="1:3" x14ac:dyDescent="0.25">
      <c r="A2753">
        <v>2752</v>
      </c>
      <c r="B2753" t="s">
        <v>3847</v>
      </c>
      <c r="C2753">
        <v>1E-3</v>
      </c>
    </row>
    <row r="2754" spans="1:3" x14ac:dyDescent="0.25">
      <c r="A2754">
        <v>2753</v>
      </c>
      <c r="B2754" t="s">
        <v>3848</v>
      </c>
      <c r="C2754">
        <v>1E-3</v>
      </c>
    </row>
    <row r="2755" spans="1:3" x14ac:dyDescent="0.25">
      <c r="A2755">
        <v>2754</v>
      </c>
      <c r="B2755" t="s">
        <v>3849</v>
      </c>
      <c r="C2755">
        <v>1E-3</v>
      </c>
    </row>
    <row r="2756" spans="1:3" x14ac:dyDescent="0.25">
      <c r="A2756">
        <v>2755</v>
      </c>
      <c r="B2756" t="s">
        <v>3850</v>
      </c>
      <c r="C2756">
        <v>1E-3</v>
      </c>
    </row>
    <row r="2757" spans="1:3" x14ac:dyDescent="0.25">
      <c r="A2757">
        <v>2756</v>
      </c>
      <c r="B2757" t="s">
        <v>3851</v>
      </c>
      <c r="C2757">
        <v>1E-3</v>
      </c>
    </row>
    <row r="2758" spans="1:3" x14ac:dyDescent="0.25">
      <c r="A2758">
        <v>2757</v>
      </c>
      <c r="B2758" t="s">
        <v>3852</v>
      </c>
      <c r="C2758">
        <v>1E-3</v>
      </c>
    </row>
    <row r="2759" spans="1:3" x14ac:dyDescent="0.25">
      <c r="A2759">
        <v>2758</v>
      </c>
      <c r="B2759" t="s">
        <v>3853</v>
      </c>
      <c r="C2759">
        <v>1E-3</v>
      </c>
    </row>
    <row r="2760" spans="1:3" x14ac:dyDescent="0.25">
      <c r="A2760">
        <v>2759</v>
      </c>
      <c r="B2760" t="s">
        <v>3854</v>
      </c>
      <c r="C2760">
        <v>1E-3</v>
      </c>
    </row>
    <row r="2761" spans="1:3" x14ac:dyDescent="0.25">
      <c r="A2761">
        <v>2760</v>
      </c>
      <c r="B2761" t="s">
        <v>3855</v>
      </c>
      <c r="C2761">
        <v>1E-3</v>
      </c>
    </row>
    <row r="2762" spans="1:3" x14ac:dyDescent="0.25">
      <c r="A2762">
        <v>2761</v>
      </c>
      <c r="B2762" t="s">
        <v>3856</v>
      </c>
      <c r="C2762">
        <v>1E-3</v>
      </c>
    </row>
    <row r="2763" spans="1:3" x14ac:dyDescent="0.25">
      <c r="A2763">
        <v>2762</v>
      </c>
      <c r="B2763" t="s">
        <v>3857</v>
      </c>
      <c r="C2763">
        <v>1E-3</v>
      </c>
    </row>
    <row r="2764" spans="1:3" x14ac:dyDescent="0.25">
      <c r="A2764">
        <v>2763</v>
      </c>
      <c r="B2764" t="s">
        <v>3858</v>
      </c>
      <c r="C2764">
        <v>1E-3</v>
      </c>
    </row>
    <row r="2765" spans="1:3" x14ac:dyDescent="0.25">
      <c r="A2765">
        <v>2764</v>
      </c>
      <c r="B2765" t="s">
        <v>3859</v>
      </c>
      <c r="C2765">
        <v>1E-3</v>
      </c>
    </row>
    <row r="2766" spans="1:3" x14ac:dyDescent="0.25">
      <c r="A2766">
        <v>2765</v>
      </c>
      <c r="B2766" t="s">
        <v>3860</v>
      </c>
      <c r="C2766">
        <v>1E-3</v>
      </c>
    </row>
    <row r="2767" spans="1:3" x14ac:dyDescent="0.25">
      <c r="A2767">
        <v>2766</v>
      </c>
      <c r="B2767" t="s">
        <v>3861</v>
      </c>
      <c r="C2767">
        <v>1E-3</v>
      </c>
    </row>
    <row r="2768" spans="1:3" x14ac:dyDescent="0.25">
      <c r="A2768">
        <v>2767</v>
      </c>
      <c r="B2768" t="s">
        <v>3862</v>
      </c>
      <c r="C2768">
        <v>1E-3</v>
      </c>
    </row>
    <row r="2769" spans="1:3" x14ac:dyDescent="0.25">
      <c r="A2769">
        <v>2768</v>
      </c>
      <c r="B2769" t="s">
        <v>3863</v>
      </c>
      <c r="C2769">
        <v>1E-3</v>
      </c>
    </row>
    <row r="2770" spans="1:3" x14ac:dyDescent="0.25">
      <c r="A2770">
        <v>2769</v>
      </c>
      <c r="B2770" t="s">
        <v>3864</v>
      </c>
      <c r="C2770">
        <v>1E-3</v>
      </c>
    </row>
    <row r="2771" spans="1:3" x14ac:dyDescent="0.25">
      <c r="A2771">
        <v>2770</v>
      </c>
      <c r="B2771" t="s">
        <v>3865</v>
      </c>
      <c r="C2771">
        <v>1E-3</v>
      </c>
    </row>
    <row r="2772" spans="1:3" x14ac:dyDescent="0.25">
      <c r="A2772">
        <v>2771</v>
      </c>
      <c r="B2772" t="s">
        <v>3866</v>
      </c>
      <c r="C2772">
        <v>1E-3</v>
      </c>
    </row>
    <row r="2773" spans="1:3" x14ac:dyDescent="0.25">
      <c r="A2773">
        <v>2772</v>
      </c>
      <c r="B2773" t="s">
        <v>3867</v>
      </c>
      <c r="C2773">
        <v>1E-3</v>
      </c>
    </row>
    <row r="2774" spans="1:3" x14ac:dyDescent="0.25">
      <c r="A2774">
        <v>2773</v>
      </c>
      <c r="B2774" t="s">
        <v>3868</v>
      </c>
      <c r="C2774">
        <v>1E-3</v>
      </c>
    </row>
    <row r="2775" spans="1:3" x14ac:dyDescent="0.25">
      <c r="A2775">
        <v>2774</v>
      </c>
      <c r="B2775" t="s">
        <v>3869</v>
      </c>
      <c r="C2775">
        <v>1E-3</v>
      </c>
    </row>
    <row r="2776" spans="1:3" x14ac:dyDescent="0.25">
      <c r="A2776">
        <v>2775</v>
      </c>
      <c r="B2776" t="s">
        <v>3870</v>
      </c>
      <c r="C2776">
        <v>1E-3</v>
      </c>
    </row>
    <row r="2777" spans="1:3" x14ac:dyDescent="0.25">
      <c r="A2777">
        <v>2776</v>
      </c>
      <c r="B2777" t="s">
        <v>3871</v>
      </c>
      <c r="C2777">
        <v>1E-3</v>
      </c>
    </row>
    <row r="2778" spans="1:3" x14ac:dyDescent="0.25">
      <c r="A2778">
        <v>2777</v>
      </c>
      <c r="B2778" t="s">
        <v>3872</v>
      </c>
      <c r="C2778">
        <v>1E-3</v>
      </c>
    </row>
    <row r="2779" spans="1:3" x14ac:dyDescent="0.25">
      <c r="A2779">
        <v>2778</v>
      </c>
      <c r="B2779" t="s">
        <v>3873</v>
      </c>
      <c r="C2779">
        <v>1E-3</v>
      </c>
    </row>
    <row r="2780" spans="1:3" x14ac:dyDescent="0.25">
      <c r="A2780">
        <v>2779</v>
      </c>
      <c r="B2780" t="s">
        <v>3874</v>
      </c>
      <c r="C2780">
        <v>1E-3</v>
      </c>
    </row>
    <row r="2781" spans="1:3" x14ac:dyDescent="0.25">
      <c r="A2781">
        <v>2780</v>
      </c>
      <c r="B2781" t="s">
        <v>3875</v>
      </c>
      <c r="C2781">
        <v>1E-3</v>
      </c>
    </row>
    <row r="2782" spans="1:3" x14ac:dyDescent="0.25">
      <c r="A2782">
        <v>2781</v>
      </c>
      <c r="B2782" t="s">
        <v>3876</v>
      </c>
      <c r="C2782">
        <v>1E-3</v>
      </c>
    </row>
    <row r="2783" spans="1:3" x14ac:dyDescent="0.25">
      <c r="A2783">
        <v>2782</v>
      </c>
      <c r="B2783" t="s">
        <v>3877</v>
      </c>
      <c r="C2783">
        <v>1E-3</v>
      </c>
    </row>
    <row r="2784" spans="1:3" x14ac:dyDescent="0.25">
      <c r="A2784">
        <v>2783</v>
      </c>
      <c r="B2784" t="s">
        <v>3878</v>
      </c>
      <c r="C2784">
        <v>1E-3</v>
      </c>
    </row>
    <row r="2785" spans="1:3" x14ac:dyDescent="0.25">
      <c r="A2785">
        <v>2784</v>
      </c>
      <c r="B2785" t="s">
        <v>3879</v>
      </c>
      <c r="C2785">
        <v>1E-3</v>
      </c>
    </row>
    <row r="2786" spans="1:3" x14ac:dyDescent="0.25">
      <c r="A2786">
        <v>2785</v>
      </c>
      <c r="B2786" t="s">
        <v>3880</v>
      </c>
      <c r="C2786">
        <v>1E-3</v>
      </c>
    </row>
    <row r="2787" spans="1:3" x14ac:dyDescent="0.25">
      <c r="A2787">
        <v>2786</v>
      </c>
      <c r="B2787" t="s">
        <v>3881</v>
      </c>
      <c r="C2787">
        <v>1E-3</v>
      </c>
    </row>
    <row r="2788" spans="1:3" x14ac:dyDescent="0.25">
      <c r="A2788">
        <v>2787</v>
      </c>
      <c r="B2788" t="s">
        <v>3882</v>
      </c>
      <c r="C2788">
        <v>1E-3</v>
      </c>
    </row>
    <row r="2789" spans="1:3" x14ac:dyDescent="0.25">
      <c r="A2789">
        <v>2788</v>
      </c>
      <c r="B2789" t="s">
        <v>3883</v>
      </c>
      <c r="C2789">
        <v>1E-3</v>
      </c>
    </row>
    <row r="2790" spans="1:3" x14ac:dyDescent="0.25">
      <c r="A2790">
        <v>2789</v>
      </c>
      <c r="B2790" t="s">
        <v>3884</v>
      </c>
      <c r="C2790">
        <v>1E-3</v>
      </c>
    </row>
    <row r="2791" spans="1:3" x14ac:dyDescent="0.25">
      <c r="A2791">
        <v>2790</v>
      </c>
      <c r="B2791" t="s">
        <v>3885</v>
      </c>
      <c r="C2791">
        <v>1E-3</v>
      </c>
    </row>
    <row r="2792" spans="1:3" x14ac:dyDescent="0.25">
      <c r="A2792">
        <v>2791</v>
      </c>
      <c r="B2792" t="s">
        <v>3886</v>
      </c>
      <c r="C2792">
        <v>1E-3</v>
      </c>
    </row>
    <row r="2793" spans="1:3" x14ac:dyDescent="0.25">
      <c r="A2793">
        <v>2792</v>
      </c>
      <c r="B2793" t="s">
        <v>3887</v>
      </c>
      <c r="C2793">
        <v>1E-3</v>
      </c>
    </row>
    <row r="2794" spans="1:3" x14ac:dyDescent="0.25">
      <c r="A2794">
        <v>2793</v>
      </c>
      <c r="B2794" t="s">
        <v>3888</v>
      </c>
      <c r="C2794">
        <v>1E-3</v>
      </c>
    </row>
    <row r="2795" spans="1:3" x14ac:dyDescent="0.25">
      <c r="A2795">
        <v>2794</v>
      </c>
      <c r="B2795" t="s">
        <v>3889</v>
      </c>
      <c r="C2795">
        <v>1E-3</v>
      </c>
    </row>
    <row r="2796" spans="1:3" x14ac:dyDescent="0.25">
      <c r="A2796">
        <v>2795</v>
      </c>
      <c r="B2796" t="s">
        <v>3890</v>
      </c>
      <c r="C2796">
        <v>1E-3</v>
      </c>
    </row>
    <row r="2797" spans="1:3" x14ac:dyDescent="0.25">
      <c r="A2797">
        <v>2796</v>
      </c>
      <c r="B2797" t="s">
        <v>3891</v>
      </c>
      <c r="C2797">
        <v>1E-3</v>
      </c>
    </row>
    <row r="2798" spans="1:3" x14ac:dyDescent="0.25">
      <c r="A2798">
        <v>2797</v>
      </c>
      <c r="B2798" t="s">
        <v>3892</v>
      </c>
      <c r="C2798">
        <v>1E-3</v>
      </c>
    </row>
    <row r="2799" spans="1:3" x14ac:dyDescent="0.25">
      <c r="A2799">
        <v>2798</v>
      </c>
      <c r="B2799" t="s">
        <v>3893</v>
      </c>
      <c r="C2799">
        <v>1E-3</v>
      </c>
    </row>
    <row r="2800" spans="1:3" x14ac:dyDescent="0.25">
      <c r="A2800">
        <v>2799</v>
      </c>
      <c r="B2800" t="s">
        <v>3894</v>
      </c>
      <c r="C2800">
        <v>1E-3</v>
      </c>
    </row>
    <row r="2801" spans="1:3" x14ac:dyDescent="0.25">
      <c r="A2801">
        <v>2800</v>
      </c>
      <c r="B2801" t="s">
        <v>3895</v>
      </c>
      <c r="C2801">
        <v>1E-3</v>
      </c>
    </row>
    <row r="2802" spans="1:3" x14ac:dyDescent="0.25">
      <c r="A2802">
        <v>2801</v>
      </c>
      <c r="B2802" t="s">
        <v>3896</v>
      </c>
      <c r="C2802">
        <v>1E-3</v>
      </c>
    </row>
    <row r="2803" spans="1:3" x14ac:dyDescent="0.25">
      <c r="A2803">
        <v>2802</v>
      </c>
      <c r="B2803" t="s">
        <v>3897</v>
      </c>
      <c r="C2803">
        <v>1E-3</v>
      </c>
    </row>
    <row r="2804" spans="1:3" x14ac:dyDescent="0.25">
      <c r="A2804">
        <v>2803</v>
      </c>
      <c r="B2804" t="s">
        <v>3898</v>
      </c>
      <c r="C2804">
        <v>1E-3</v>
      </c>
    </row>
    <row r="2805" spans="1:3" x14ac:dyDescent="0.25">
      <c r="A2805">
        <v>2804</v>
      </c>
      <c r="B2805" t="s">
        <v>3899</v>
      </c>
      <c r="C2805">
        <v>1E-3</v>
      </c>
    </row>
    <row r="2806" spans="1:3" x14ac:dyDescent="0.25">
      <c r="A2806">
        <v>2805</v>
      </c>
      <c r="B2806" t="s">
        <v>3900</v>
      </c>
      <c r="C2806">
        <v>1E-3</v>
      </c>
    </row>
    <row r="2807" spans="1:3" x14ac:dyDescent="0.25">
      <c r="A2807">
        <v>2806</v>
      </c>
      <c r="B2807" t="s">
        <v>3901</v>
      </c>
      <c r="C2807">
        <v>1E-3</v>
      </c>
    </row>
    <row r="2808" spans="1:3" x14ac:dyDescent="0.25">
      <c r="A2808">
        <v>2807</v>
      </c>
      <c r="B2808" t="s">
        <v>3902</v>
      </c>
      <c r="C2808">
        <v>1E-3</v>
      </c>
    </row>
    <row r="2809" spans="1:3" x14ac:dyDescent="0.25">
      <c r="A2809">
        <v>2808</v>
      </c>
      <c r="B2809" t="s">
        <v>3903</v>
      </c>
      <c r="C2809">
        <v>1E-3</v>
      </c>
    </row>
    <row r="2810" spans="1:3" x14ac:dyDescent="0.25">
      <c r="A2810">
        <v>2809</v>
      </c>
      <c r="B2810" t="s">
        <v>3904</v>
      </c>
      <c r="C2810">
        <v>1E-3</v>
      </c>
    </row>
    <row r="2811" spans="1:3" x14ac:dyDescent="0.25">
      <c r="A2811">
        <v>2810</v>
      </c>
      <c r="B2811" t="s">
        <v>3905</v>
      </c>
      <c r="C2811">
        <v>1E-3</v>
      </c>
    </row>
    <row r="2812" spans="1:3" x14ac:dyDescent="0.25">
      <c r="A2812">
        <v>2811</v>
      </c>
      <c r="B2812" t="s">
        <v>3906</v>
      </c>
      <c r="C2812">
        <v>1E-3</v>
      </c>
    </row>
    <row r="2813" spans="1:3" x14ac:dyDescent="0.25">
      <c r="A2813">
        <v>2812</v>
      </c>
      <c r="B2813" t="s">
        <v>3907</v>
      </c>
      <c r="C2813">
        <v>1E-3</v>
      </c>
    </row>
    <row r="2814" spans="1:3" x14ac:dyDescent="0.25">
      <c r="A2814">
        <v>2813</v>
      </c>
      <c r="B2814" t="s">
        <v>3908</v>
      </c>
      <c r="C2814">
        <v>1E-3</v>
      </c>
    </row>
    <row r="2815" spans="1:3" x14ac:dyDescent="0.25">
      <c r="A2815">
        <v>2814</v>
      </c>
      <c r="B2815" t="s">
        <v>3909</v>
      </c>
      <c r="C2815">
        <v>1E-3</v>
      </c>
    </row>
    <row r="2816" spans="1:3" x14ac:dyDescent="0.25">
      <c r="A2816">
        <v>2815</v>
      </c>
      <c r="B2816" t="s">
        <v>3910</v>
      </c>
      <c r="C2816">
        <v>1E-3</v>
      </c>
    </row>
    <row r="2817" spans="1:3" x14ac:dyDescent="0.25">
      <c r="A2817">
        <v>2816</v>
      </c>
      <c r="B2817" t="s">
        <v>3911</v>
      </c>
      <c r="C2817">
        <v>1E-3</v>
      </c>
    </row>
    <row r="2818" spans="1:3" x14ac:dyDescent="0.25">
      <c r="A2818">
        <v>2817</v>
      </c>
      <c r="B2818" t="s">
        <v>3912</v>
      </c>
      <c r="C2818">
        <v>1E-3</v>
      </c>
    </row>
    <row r="2819" spans="1:3" x14ac:dyDescent="0.25">
      <c r="A2819">
        <v>2818</v>
      </c>
      <c r="B2819" t="s">
        <v>3913</v>
      </c>
      <c r="C2819">
        <v>1E-3</v>
      </c>
    </row>
    <row r="2820" spans="1:3" x14ac:dyDescent="0.25">
      <c r="A2820">
        <v>2819</v>
      </c>
      <c r="B2820" t="s">
        <v>3914</v>
      </c>
      <c r="C2820">
        <v>1E-3</v>
      </c>
    </row>
    <row r="2821" spans="1:3" x14ac:dyDescent="0.25">
      <c r="A2821">
        <v>2820</v>
      </c>
      <c r="B2821" t="s">
        <v>3915</v>
      </c>
      <c r="C2821">
        <v>1E-3</v>
      </c>
    </row>
    <row r="2822" spans="1:3" x14ac:dyDescent="0.25">
      <c r="A2822">
        <v>2821</v>
      </c>
      <c r="B2822" t="s">
        <v>3916</v>
      </c>
      <c r="C2822">
        <v>1E-3</v>
      </c>
    </row>
    <row r="2823" spans="1:3" x14ac:dyDescent="0.25">
      <c r="A2823">
        <v>2822</v>
      </c>
      <c r="B2823" t="s">
        <v>3917</v>
      </c>
      <c r="C2823">
        <v>1E-3</v>
      </c>
    </row>
    <row r="2824" spans="1:3" x14ac:dyDescent="0.25">
      <c r="A2824">
        <v>2823</v>
      </c>
      <c r="B2824" t="s">
        <v>3918</v>
      </c>
      <c r="C2824">
        <v>1E-3</v>
      </c>
    </row>
    <row r="2825" spans="1:3" x14ac:dyDescent="0.25">
      <c r="A2825">
        <v>2824</v>
      </c>
      <c r="B2825" t="s">
        <v>3919</v>
      </c>
      <c r="C2825">
        <v>1E-3</v>
      </c>
    </row>
    <row r="2826" spans="1:3" x14ac:dyDescent="0.25">
      <c r="A2826">
        <v>2825</v>
      </c>
      <c r="B2826" t="s">
        <v>3920</v>
      </c>
      <c r="C2826">
        <v>1E-3</v>
      </c>
    </row>
    <row r="2827" spans="1:3" x14ac:dyDescent="0.25">
      <c r="A2827">
        <v>2826</v>
      </c>
      <c r="B2827" t="s">
        <v>3921</v>
      </c>
      <c r="C2827">
        <v>1E-3</v>
      </c>
    </row>
    <row r="2828" spans="1:3" x14ac:dyDescent="0.25">
      <c r="A2828">
        <v>2827</v>
      </c>
      <c r="B2828" t="s">
        <v>3922</v>
      </c>
      <c r="C2828">
        <v>1E-3</v>
      </c>
    </row>
    <row r="2829" spans="1:3" x14ac:dyDescent="0.25">
      <c r="A2829">
        <v>2828</v>
      </c>
      <c r="B2829" t="s">
        <v>3923</v>
      </c>
      <c r="C2829">
        <v>1E-3</v>
      </c>
    </row>
    <row r="2830" spans="1:3" x14ac:dyDescent="0.25">
      <c r="A2830">
        <v>2829</v>
      </c>
      <c r="B2830" t="s">
        <v>3924</v>
      </c>
      <c r="C2830">
        <v>1E-3</v>
      </c>
    </row>
    <row r="2831" spans="1:3" x14ac:dyDescent="0.25">
      <c r="A2831">
        <v>2830</v>
      </c>
      <c r="B2831" t="s">
        <v>3925</v>
      </c>
      <c r="C2831">
        <v>1E-3</v>
      </c>
    </row>
    <row r="2832" spans="1:3" x14ac:dyDescent="0.25">
      <c r="A2832">
        <v>2831</v>
      </c>
      <c r="B2832" t="s">
        <v>3926</v>
      </c>
      <c r="C2832">
        <v>1E-3</v>
      </c>
    </row>
    <row r="2833" spans="1:3" x14ac:dyDescent="0.25">
      <c r="A2833">
        <v>2832</v>
      </c>
      <c r="B2833" t="s">
        <v>3927</v>
      </c>
      <c r="C2833">
        <v>1E-3</v>
      </c>
    </row>
    <row r="2834" spans="1:3" x14ac:dyDescent="0.25">
      <c r="A2834">
        <v>2833</v>
      </c>
      <c r="B2834" t="s">
        <v>3928</v>
      </c>
      <c r="C2834">
        <v>1E-3</v>
      </c>
    </row>
    <row r="2835" spans="1:3" x14ac:dyDescent="0.25">
      <c r="A2835">
        <v>2834</v>
      </c>
      <c r="B2835" t="s">
        <v>3929</v>
      </c>
      <c r="C2835">
        <v>1E-3</v>
      </c>
    </row>
    <row r="2836" spans="1:3" x14ac:dyDescent="0.25">
      <c r="A2836">
        <v>2835</v>
      </c>
      <c r="B2836" t="s">
        <v>3930</v>
      </c>
      <c r="C2836">
        <v>1E-3</v>
      </c>
    </row>
    <row r="2837" spans="1:3" x14ac:dyDescent="0.25">
      <c r="A2837">
        <v>2836</v>
      </c>
      <c r="B2837" t="s">
        <v>3931</v>
      </c>
      <c r="C2837">
        <v>1E-3</v>
      </c>
    </row>
    <row r="2838" spans="1:3" x14ac:dyDescent="0.25">
      <c r="A2838">
        <v>2837</v>
      </c>
      <c r="B2838" t="s">
        <v>3932</v>
      </c>
      <c r="C2838">
        <v>1E-3</v>
      </c>
    </row>
    <row r="2839" spans="1:3" x14ac:dyDescent="0.25">
      <c r="A2839">
        <v>2838</v>
      </c>
      <c r="B2839" t="s">
        <v>3933</v>
      </c>
      <c r="C2839">
        <v>1E-3</v>
      </c>
    </row>
    <row r="2840" spans="1:3" x14ac:dyDescent="0.25">
      <c r="A2840">
        <v>2839</v>
      </c>
      <c r="B2840" t="s">
        <v>3934</v>
      </c>
      <c r="C2840">
        <v>1E-3</v>
      </c>
    </row>
    <row r="2841" spans="1:3" x14ac:dyDescent="0.25">
      <c r="A2841">
        <v>2840</v>
      </c>
      <c r="B2841" t="s">
        <v>3935</v>
      </c>
      <c r="C2841">
        <v>1E-3</v>
      </c>
    </row>
    <row r="2842" spans="1:3" x14ac:dyDescent="0.25">
      <c r="A2842">
        <v>2841</v>
      </c>
      <c r="B2842" t="s">
        <v>3936</v>
      </c>
      <c r="C2842">
        <v>1E-3</v>
      </c>
    </row>
    <row r="2843" spans="1:3" x14ac:dyDescent="0.25">
      <c r="A2843">
        <v>2842</v>
      </c>
      <c r="B2843" t="s">
        <v>3937</v>
      </c>
      <c r="C2843">
        <v>1E-3</v>
      </c>
    </row>
    <row r="2844" spans="1:3" x14ac:dyDescent="0.25">
      <c r="A2844">
        <v>2843</v>
      </c>
      <c r="B2844" t="s">
        <v>3938</v>
      </c>
      <c r="C2844">
        <v>1E-3</v>
      </c>
    </row>
    <row r="2845" spans="1:3" x14ac:dyDescent="0.25">
      <c r="A2845">
        <v>2844</v>
      </c>
      <c r="B2845" t="s">
        <v>3939</v>
      </c>
      <c r="C2845">
        <v>1E-3</v>
      </c>
    </row>
    <row r="2846" spans="1:3" x14ac:dyDescent="0.25">
      <c r="A2846">
        <v>2845</v>
      </c>
      <c r="B2846" t="s">
        <v>3940</v>
      </c>
      <c r="C2846">
        <v>1E-3</v>
      </c>
    </row>
    <row r="2847" spans="1:3" x14ac:dyDescent="0.25">
      <c r="A2847">
        <v>2846</v>
      </c>
      <c r="B2847" t="s">
        <v>3941</v>
      </c>
      <c r="C2847">
        <v>1E-3</v>
      </c>
    </row>
    <row r="2848" spans="1:3" x14ac:dyDescent="0.25">
      <c r="A2848">
        <v>2847</v>
      </c>
      <c r="B2848" t="s">
        <v>3942</v>
      </c>
      <c r="C2848">
        <v>1E-3</v>
      </c>
    </row>
    <row r="2849" spans="1:3" x14ac:dyDescent="0.25">
      <c r="A2849">
        <v>2848</v>
      </c>
      <c r="B2849" t="s">
        <v>3943</v>
      </c>
      <c r="C2849">
        <v>1E-3</v>
      </c>
    </row>
    <row r="2850" spans="1:3" x14ac:dyDescent="0.25">
      <c r="A2850">
        <v>2849</v>
      </c>
      <c r="B2850" t="s">
        <v>3944</v>
      </c>
      <c r="C2850">
        <v>1E-3</v>
      </c>
    </row>
    <row r="2851" spans="1:3" x14ac:dyDescent="0.25">
      <c r="A2851">
        <v>2850</v>
      </c>
      <c r="B2851" t="s">
        <v>3945</v>
      </c>
      <c r="C2851">
        <v>1E-3</v>
      </c>
    </row>
    <row r="2852" spans="1:3" x14ac:dyDescent="0.25">
      <c r="A2852">
        <v>2851</v>
      </c>
      <c r="B2852" t="s">
        <v>3946</v>
      </c>
      <c r="C2852">
        <v>1E-3</v>
      </c>
    </row>
    <row r="2853" spans="1:3" x14ac:dyDescent="0.25">
      <c r="A2853">
        <v>2852</v>
      </c>
      <c r="B2853" t="s">
        <v>3947</v>
      </c>
      <c r="C2853">
        <v>1E-3</v>
      </c>
    </row>
    <row r="2854" spans="1:3" x14ac:dyDescent="0.25">
      <c r="A2854">
        <v>2853</v>
      </c>
      <c r="B2854" t="s">
        <v>3948</v>
      </c>
      <c r="C2854">
        <v>1E-3</v>
      </c>
    </row>
    <row r="2855" spans="1:3" x14ac:dyDescent="0.25">
      <c r="A2855">
        <v>2854</v>
      </c>
      <c r="B2855" t="s">
        <v>3949</v>
      </c>
      <c r="C2855">
        <v>1E-3</v>
      </c>
    </row>
    <row r="2856" spans="1:3" x14ac:dyDescent="0.25">
      <c r="A2856">
        <v>2855</v>
      </c>
      <c r="B2856" t="s">
        <v>3950</v>
      </c>
      <c r="C2856">
        <v>1E-3</v>
      </c>
    </row>
    <row r="2857" spans="1:3" x14ac:dyDescent="0.25">
      <c r="A2857">
        <v>2856</v>
      </c>
      <c r="B2857" t="s">
        <v>3951</v>
      </c>
      <c r="C2857">
        <v>1E-3</v>
      </c>
    </row>
    <row r="2858" spans="1:3" x14ac:dyDescent="0.25">
      <c r="A2858">
        <v>2857</v>
      </c>
      <c r="B2858" t="s">
        <v>3952</v>
      </c>
      <c r="C2858">
        <v>1E-3</v>
      </c>
    </row>
    <row r="2859" spans="1:3" x14ac:dyDescent="0.25">
      <c r="A2859">
        <v>2858</v>
      </c>
      <c r="B2859" t="s">
        <v>3953</v>
      </c>
      <c r="C2859">
        <v>1E-3</v>
      </c>
    </row>
    <row r="2860" spans="1:3" x14ac:dyDescent="0.25">
      <c r="A2860">
        <v>2859</v>
      </c>
      <c r="B2860" t="s">
        <v>3954</v>
      </c>
      <c r="C2860">
        <v>1E-3</v>
      </c>
    </row>
    <row r="2861" spans="1:3" x14ac:dyDescent="0.25">
      <c r="A2861">
        <v>2860</v>
      </c>
      <c r="B2861" t="s">
        <v>3955</v>
      </c>
      <c r="C2861">
        <v>1E-3</v>
      </c>
    </row>
    <row r="2862" spans="1:3" x14ac:dyDescent="0.25">
      <c r="A2862">
        <v>2861</v>
      </c>
      <c r="B2862" t="s">
        <v>3956</v>
      </c>
      <c r="C2862">
        <v>1E-3</v>
      </c>
    </row>
    <row r="2863" spans="1:3" x14ac:dyDescent="0.25">
      <c r="A2863">
        <v>2862</v>
      </c>
      <c r="B2863" t="s">
        <v>3957</v>
      </c>
      <c r="C2863">
        <v>1E-3</v>
      </c>
    </row>
    <row r="2864" spans="1:3" x14ac:dyDescent="0.25">
      <c r="A2864">
        <v>2863</v>
      </c>
      <c r="B2864" t="s">
        <v>3958</v>
      </c>
      <c r="C2864">
        <v>1E-3</v>
      </c>
    </row>
    <row r="2865" spans="1:3" x14ac:dyDescent="0.25">
      <c r="A2865">
        <v>2864</v>
      </c>
      <c r="B2865" t="s">
        <v>3959</v>
      </c>
      <c r="C2865">
        <v>1E-3</v>
      </c>
    </row>
    <row r="2866" spans="1:3" x14ac:dyDescent="0.25">
      <c r="A2866">
        <v>2865</v>
      </c>
      <c r="B2866" t="s">
        <v>3960</v>
      </c>
      <c r="C2866">
        <v>1E-3</v>
      </c>
    </row>
    <row r="2867" spans="1:3" x14ac:dyDescent="0.25">
      <c r="A2867">
        <v>2866</v>
      </c>
      <c r="B2867" t="s">
        <v>3961</v>
      </c>
      <c r="C2867">
        <v>1E-3</v>
      </c>
    </row>
    <row r="2868" spans="1:3" x14ac:dyDescent="0.25">
      <c r="A2868">
        <v>2867</v>
      </c>
      <c r="B2868" t="s">
        <v>3962</v>
      </c>
      <c r="C2868">
        <v>1E-3</v>
      </c>
    </row>
    <row r="2869" spans="1:3" x14ac:dyDescent="0.25">
      <c r="A2869">
        <v>2868</v>
      </c>
      <c r="B2869" t="s">
        <v>3963</v>
      </c>
      <c r="C2869">
        <v>1E-3</v>
      </c>
    </row>
    <row r="2870" spans="1:3" x14ac:dyDescent="0.25">
      <c r="A2870">
        <v>2869</v>
      </c>
      <c r="B2870" t="s">
        <v>3964</v>
      </c>
      <c r="C2870">
        <v>1E-3</v>
      </c>
    </row>
    <row r="2871" spans="1:3" x14ac:dyDescent="0.25">
      <c r="A2871">
        <v>2870</v>
      </c>
      <c r="B2871" t="s">
        <v>3965</v>
      </c>
      <c r="C2871">
        <v>1E-3</v>
      </c>
    </row>
    <row r="2872" spans="1:3" x14ac:dyDescent="0.25">
      <c r="A2872">
        <v>2871</v>
      </c>
      <c r="B2872" t="s">
        <v>3966</v>
      </c>
      <c r="C2872">
        <v>1E-3</v>
      </c>
    </row>
    <row r="2873" spans="1:3" x14ac:dyDescent="0.25">
      <c r="A2873">
        <v>2872</v>
      </c>
      <c r="B2873" t="s">
        <v>3967</v>
      </c>
      <c r="C2873">
        <v>1E-3</v>
      </c>
    </row>
    <row r="2874" spans="1:3" x14ac:dyDescent="0.25">
      <c r="A2874">
        <v>2873</v>
      </c>
      <c r="B2874" t="s">
        <v>3968</v>
      </c>
      <c r="C2874">
        <v>1E-3</v>
      </c>
    </row>
    <row r="2875" spans="1:3" x14ac:dyDescent="0.25">
      <c r="A2875">
        <v>2874</v>
      </c>
      <c r="B2875" t="s">
        <v>3969</v>
      </c>
      <c r="C2875">
        <v>1E-3</v>
      </c>
    </row>
    <row r="2876" spans="1:3" x14ac:dyDescent="0.25">
      <c r="A2876">
        <v>2875</v>
      </c>
      <c r="B2876" t="s">
        <v>3970</v>
      </c>
      <c r="C2876">
        <v>1E-3</v>
      </c>
    </row>
    <row r="2877" spans="1:3" x14ac:dyDescent="0.25">
      <c r="B2877" t="s">
        <v>3971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3:CS1040"/>
  <sheetViews>
    <sheetView topLeftCell="A1010" zoomScaleNormal="100" workbookViewId="0">
      <selection activeCell="D1041" sqref="D1041"/>
    </sheetView>
  </sheetViews>
  <sheetFormatPr defaultRowHeight="15" x14ac:dyDescent="0.25"/>
  <cols>
    <col min="1" max="1" width="17.28515625" bestFit="1" customWidth="1"/>
    <col min="2" max="2" width="10.85546875" customWidth="1"/>
    <col min="3" max="3" width="12.7109375" customWidth="1"/>
    <col min="4" max="6" width="10.85546875"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4185</v>
      </c>
      <c r="D60" t="s">
        <v>4186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 t="shared" ref="H77:H79" si="13">(1+E77-E76)^(1/C77)-1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 t="shared" si="13"/>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 t="shared" si="13"/>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4">H80*100</f>
        <v>4.4338386024890264</v>
      </c>
      <c r="K80">
        <f t="shared" ref="K80:K89" si="15">J80/I80</f>
        <v>0.31898119442367096</v>
      </c>
      <c r="N80" s="71">
        <f t="shared" ref="N80:N89" si="16">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 t="shared" ref="H82:H84" si="19">(1+E82-E81)^(1/C82)-1</f>
        <v>9.8180313063387592E-2</v>
      </c>
      <c r="I82">
        <f t="shared" si="9"/>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 t="shared" si="19"/>
        <v>9.1787525116494351E-2</v>
      </c>
      <c r="I83">
        <f t="shared" si="9"/>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 t="shared" si="19"/>
        <v>0.14293079882427517</v>
      </c>
      <c r="I84">
        <f t="shared" si="9"/>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9"/>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9"/>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 t="shared" ref="H87:H89" si="20">(1+E87-E86)^(1/C87)-1</f>
        <v>0.1202678251204039</v>
      </c>
      <c r="I87">
        <f t="shared" si="9"/>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 t="shared" si="20"/>
        <v>0.13710157857598637</v>
      </c>
      <c r="I88">
        <f t="shared" si="9"/>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 t="shared" si="20"/>
        <v>0.13289102309434919</v>
      </c>
      <c r="I89">
        <f t="shared" si="9"/>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21">J111</f>
        <v>3.2706237490793377</v>
      </c>
      <c r="P111" s="71">
        <f t="shared" si="21"/>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2">J112/G112</f>
        <v>0.54066104571382179</v>
      </c>
      <c r="O112" s="71">
        <f t="shared" si="21"/>
        <v>3.6008025644540531</v>
      </c>
      <c r="P112" s="71">
        <f t="shared" si="21"/>
        <v>0.54066104571382179</v>
      </c>
      <c r="Q112" s="71">
        <f t="shared" ref="Q112:Q115" si="23">O112/P112</f>
        <v>6.66</v>
      </c>
    </row>
    <row r="113" spans="2:17" x14ac:dyDescent="0.25">
      <c r="B113" t="s">
        <v>168</v>
      </c>
      <c r="C113" s="69" t="s">
        <v>187</v>
      </c>
      <c r="D113">
        <v>1992</v>
      </c>
      <c r="E113" t="s">
        <v>146</v>
      </c>
      <c r="F113">
        <v>0.72899999999999998</v>
      </c>
      <c r="G113">
        <v>6.03</v>
      </c>
      <c r="I113" s="68">
        <f t="shared" ref="I113:I114" si="24">(1+F113-F112)^(1/C113)-1</f>
        <v>6.4052053179784352E-2</v>
      </c>
      <c r="J113">
        <f>I113*100</f>
        <v>6.4052053179784352</v>
      </c>
      <c r="K113">
        <f t="shared" si="22"/>
        <v>1.0622231041423607</v>
      </c>
      <c r="O113" s="71">
        <f t="shared" si="21"/>
        <v>6.4052053179784352</v>
      </c>
      <c r="P113" s="71">
        <f t="shared" si="21"/>
        <v>1.0622231041423607</v>
      </c>
      <c r="Q113" s="71">
        <f t="shared" si="23"/>
        <v>6.03</v>
      </c>
    </row>
    <row r="114" spans="2:17" x14ac:dyDescent="0.25">
      <c r="B114" t="s">
        <v>186</v>
      </c>
      <c r="C114" s="69" t="s">
        <v>174</v>
      </c>
      <c r="D114">
        <v>1992</v>
      </c>
      <c r="E114" t="s">
        <v>146</v>
      </c>
      <c r="F114">
        <v>1.413</v>
      </c>
      <c r="G114">
        <v>3.38</v>
      </c>
      <c r="I114" s="68">
        <f t="shared" si="24"/>
        <v>9.0746131060373214E-2</v>
      </c>
      <c r="J114">
        <f>I114*100</f>
        <v>9.0746131060373223</v>
      </c>
      <c r="K114">
        <f t="shared" si="22"/>
        <v>2.6847967769341192</v>
      </c>
      <c r="O114" s="71">
        <f t="shared" si="21"/>
        <v>9.0746131060373223</v>
      </c>
      <c r="P114" s="71">
        <f t="shared" si="21"/>
        <v>2.6847967769341192</v>
      </c>
      <c r="Q114" s="71">
        <f t="shared" si="23"/>
        <v>3.38</v>
      </c>
    </row>
    <row r="115" spans="2:17" x14ac:dyDescent="0.25">
      <c r="B115" t="s">
        <v>171</v>
      </c>
      <c r="C115">
        <v>6</v>
      </c>
      <c r="D115">
        <v>1992</v>
      </c>
      <c r="E115" t="s">
        <v>144</v>
      </c>
      <c r="F115">
        <v>2.4E-2</v>
      </c>
      <c r="G115">
        <v>0.48</v>
      </c>
      <c r="I115" s="68">
        <f>(1+F115)^(1/C115)-1</f>
        <v>3.9605768733643743E-3</v>
      </c>
      <c r="J115">
        <f t="shared" ref="J115:J126" si="25">I115*100</f>
        <v>0.39605768733643743</v>
      </c>
      <c r="K115">
        <f t="shared" si="22"/>
        <v>0.8251201819509113</v>
      </c>
      <c r="O115" s="71">
        <f t="shared" ref="O115:O126" si="26">J115</f>
        <v>0.39605768733643743</v>
      </c>
      <c r="P115" s="71">
        <f t="shared" ref="P115:P126" si="27">K115</f>
        <v>0.8251201819509113</v>
      </c>
      <c r="Q115" s="71">
        <f t="shared" si="23"/>
        <v>0.48</v>
      </c>
    </row>
    <row r="116" spans="2:17" x14ac:dyDescent="0.25">
      <c r="B116" t="s">
        <v>167</v>
      </c>
      <c r="C116">
        <v>4</v>
      </c>
      <c r="D116">
        <v>1992</v>
      </c>
      <c r="E116" t="s">
        <v>144</v>
      </c>
      <c r="F116">
        <v>0.193</v>
      </c>
      <c r="G116">
        <v>4.01</v>
      </c>
      <c r="I116" s="68">
        <f>(1+F116-F115)^(1/C116)-1</f>
        <v>3.9809133284585352E-2</v>
      </c>
      <c r="J116">
        <f t="shared" si="25"/>
        <v>3.9809133284585352</v>
      </c>
      <c r="K116">
        <f t="shared" si="22"/>
        <v>0.99274646594975946</v>
      </c>
      <c r="O116" s="71">
        <f t="shared" si="26"/>
        <v>3.9809133284585352</v>
      </c>
      <c r="P116" s="71">
        <f t="shared" si="27"/>
        <v>0.99274646594975946</v>
      </c>
      <c r="Q116" s="71">
        <f t="shared" ref="Q116:Q126" si="28">O116/P116</f>
        <v>4.01</v>
      </c>
    </row>
    <row r="117" spans="2:17" x14ac:dyDescent="0.25">
      <c r="B117" t="s">
        <v>168</v>
      </c>
      <c r="C117" s="69" t="s">
        <v>187</v>
      </c>
      <c r="D117">
        <v>1992</v>
      </c>
      <c r="E117" t="s">
        <v>144</v>
      </c>
      <c r="F117">
        <v>0.56299999999999994</v>
      </c>
      <c r="G117">
        <v>6.66</v>
      </c>
      <c r="I117" s="68">
        <f t="shared" ref="I117:I118" si="29">(1+F117-F116)^(1/C117)-1</f>
        <v>6.498652656427617E-2</v>
      </c>
      <c r="J117">
        <f t="shared" si="25"/>
        <v>6.498652656427617</v>
      </c>
      <c r="K117">
        <f t="shared" si="22"/>
        <v>0.97577367213627886</v>
      </c>
      <c r="O117" s="71">
        <f t="shared" si="26"/>
        <v>6.498652656427617</v>
      </c>
      <c r="P117" s="71">
        <f t="shared" si="27"/>
        <v>0.97577367213627886</v>
      </c>
      <c r="Q117" s="71">
        <f t="shared" si="28"/>
        <v>6.66</v>
      </c>
    </row>
    <row r="118" spans="2:17" x14ac:dyDescent="0.25">
      <c r="B118" t="s">
        <v>186</v>
      </c>
      <c r="C118" s="69" t="s">
        <v>174</v>
      </c>
      <c r="D118">
        <v>1992</v>
      </c>
      <c r="E118" t="s">
        <v>144</v>
      </c>
      <c r="F118">
        <v>1.357</v>
      </c>
      <c r="G118">
        <v>5.93</v>
      </c>
      <c r="I118" s="68">
        <f t="shared" si="29"/>
        <v>0.10230998095167521</v>
      </c>
      <c r="J118">
        <f t="shared" si="25"/>
        <v>10.230998095167521</v>
      </c>
      <c r="K118">
        <f t="shared" si="22"/>
        <v>1.7252947883924994</v>
      </c>
      <c r="O118" s="71">
        <f t="shared" si="26"/>
        <v>10.230998095167521</v>
      </c>
      <c r="P118" s="71">
        <f t="shared" si="27"/>
        <v>1.7252947883924994</v>
      </c>
      <c r="Q118" s="71">
        <f t="shared" si="28"/>
        <v>5.93</v>
      </c>
    </row>
    <row r="119" spans="2:17" x14ac:dyDescent="0.25">
      <c r="B119" t="s">
        <v>171</v>
      </c>
      <c r="C119">
        <v>6</v>
      </c>
      <c r="D119">
        <v>1999</v>
      </c>
      <c r="E119" t="s">
        <v>146</v>
      </c>
      <c r="F119">
        <v>0.3</v>
      </c>
      <c r="G119">
        <v>4.37</v>
      </c>
      <c r="I119" s="68">
        <f>(1+F119)^(1/C119)-1</f>
        <v>4.4697507923277202E-2</v>
      </c>
      <c r="J119">
        <f t="shared" si="25"/>
        <v>4.4697507923277202</v>
      </c>
      <c r="K119">
        <f t="shared" si="22"/>
        <v>1.0228262682672129</v>
      </c>
      <c r="O119" s="71">
        <f t="shared" si="26"/>
        <v>4.4697507923277202</v>
      </c>
      <c r="P119" s="71">
        <f t="shared" si="27"/>
        <v>1.0228262682672129</v>
      </c>
      <c r="Q119" s="71">
        <f t="shared" si="28"/>
        <v>4.37</v>
      </c>
    </row>
    <row r="120" spans="2:17" x14ac:dyDescent="0.25">
      <c r="B120" t="s">
        <v>167</v>
      </c>
      <c r="C120">
        <v>4</v>
      </c>
      <c r="D120">
        <v>1999</v>
      </c>
      <c r="E120" t="s">
        <v>146</v>
      </c>
      <c r="F120">
        <v>0.46100000000000002</v>
      </c>
      <c r="G120">
        <v>6.68</v>
      </c>
      <c r="I120" s="68">
        <f>(1+F120-F119)^(1/C120)-1</f>
        <v>3.8025577605907745E-2</v>
      </c>
      <c r="J120">
        <f t="shared" si="25"/>
        <v>3.8025577605907745</v>
      </c>
      <c r="K120">
        <f t="shared" si="22"/>
        <v>0.56924517374113393</v>
      </c>
      <c r="O120" s="71">
        <f t="shared" si="26"/>
        <v>3.8025577605907745</v>
      </c>
      <c r="P120" s="71">
        <f t="shared" si="27"/>
        <v>0.56924517374113393</v>
      </c>
      <c r="Q120" s="71">
        <f t="shared" si="28"/>
        <v>6.68</v>
      </c>
    </row>
    <row r="121" spans="2:17" x14ac:dyDescent="0.25">
      <c r="B121" t="s">
        <v>168</v>
      </c>
      <c r="C121" s="69" t="s">
        <v>187</v>
      </c>
      <c r="D121">
        <v>1999</v>
      </c>
      <c r="E121" t="s">
        <v>146</v>
      </c>
      <c r="F121">
        <v>1.075</v>
      </c>
      <c r="G121">
        <v>5.43</v>
      </c>
      <c r="I121" s="68">
        <f t="shared" ref="I121:I122" si="30">(1+F121-F120)^(1/C121)-1</f>
        <v>0.1004763306842229</v>
      </c>
      <c r="J121">
        <f t="shared" si="25"/>
        <v>10.047633068422289</v>
      </c>
      <c r="K121">
        <f t="shared" si="22"/>
        <v>1.8503928302803481</v>
      </c>
      <c r="O121" s="71">
        <f t="shared" si="26"/>
        <v>10.047633068422289</v>
      </c>
      <c r="P121" s="71">
        <f t="shared" si="27"/>
        <v>1.8503928302803481</v>
      </c>
      <c r="Q121" s="71">
        <f t="shared" si="28"/>
        <v>5.43</v>
      </c>
    </row>
    <row r="122" spans="2:17" x14ac:dyDescent="0.25">
      <c r="B122" t="s">
        <v>186</v>
      </c>
      <c r="C122" s="69" t="s">
        <v>174</v>
      </c>
      <c r="D122">
        <v>1999</v>
      </c>
      <c r="E122" t="s">
        <v>146</v>
      </c>
      <c r="F122">
        <v>2.1760000000000002</v>
      </c>
      <c r="G122">
        <v>3.47</v>
      </c>
      <c r="I122" s="68">
        <f t="shared" si="30"/>
        <v>0.13171657196739095</v>
      </c>
      <c r="J122">
        <f t="shared" si="25"/>
        <v>13.171657196739094</v>
      </c>
      <c r="K122">
        <f t="shared" si="22"/>
        <v>3.7958666273023325</v>
      </c>
      <c r="O122" s="71">
        <f t="shared" si="26"/>
        <v>13.171657196739094</v>
      </c>
      <c r="P122" s="71">
        <f t="shared" si="27"/>
        <v>3.7958666273023325</v>
      </c>
      <c r="Q122" s="71">
        <f t="shared" si="28"/>
        <v>3.47</v>
      </c>
    </row>
    <row r="123" spans="2:17" x14ac:dyDescent="0.25">
      <c r="B123" t="s">
        <v>171</v>
      </c>
      <c r="C123">
        <v>6</v>
      </c>
      <c r="D123">
        <v>1999</v>
      </c>
      <c r="E123" t="s">
        <v>144</v>
      </c>
      <c r="F123">
        <v>7.8E-2</v>
      </c>
      <c r="G123">
        <v>0.91</v>
      </c>
      <c r="I123" s="68">
        <f>(1+F123)^(1/C123)-1</f>
        <v>1.2596589090453358E-2</v>
      </c>
      <c r="J123">
        <f t="shared" si="25"/>
        <v>1.2596589090453358</v>
      </c>
      <c r="K123">
        <f t="shared" si="22"/>
        <v>1.384240559390479</v>
      </c>
      <c r="O123" s="71">
        <f t="shared" si="26"/>
        <v>1.2596589090453358</v>
      </c>
      <c r="P123" s="71">
        <f t="shared" si="27"/>
        <v>1.384240559390479</v>
      </c>
      <c r="Q123" s="71">
        <f t="shared" si="28"/>
        <v>0.91</v>
      </c>
    </row>
    <row r="124" spans="2:17" x14ac:dyDescent="0.25">
      <c r="B124" t="s">
        <v>167</v>
      </c>
      <c r="C124">
        <v>4</v>
      </c>
      <c r="D124">
        <v>1999</v>
      </c>
      <c r="E124" t="s">
        <v>144</v>
      </c>
      <c r="F124">
        <v>0.30099999999999999</v>
      </c>
      <c r="G124">
        <v>3.86</v>
      </c>
      <c r="I124" s="68">
        <f>(1+F124-F123)^(1/C124)-1</f>
        <v>5.1614617659882178E-2</v>
      </c>
      <c r="J124">
        <f t="shared" si="25"/>
        <v>5.1614617659882178</v>
      </c>
      <c r="K124">
        <f t="shared" si="22"/>
        <v>1.3371662606187094</v>
      </c>
      <c r="O124" s="71">
        <f t="shared" si="26"/>
        <v>5.1614617659882178</v>
      </c>
      <c r="P124" s="71">
        <f t="shared" si="27"/>
        <v>1.3371662606187094</v>
      </c>
      <c r="Q124" s="71">
        <f t="shared" si="28"/>
        <v>3.86</v>
      </c>
    </row>
    <row r="125" spans="2:17" x14ac:dyDescent="0.25">
      <c r="B125" t="s">
        <v>168</v>
      </c>
      <c r="C125" s="69" t="s">
        <v>187</v>
      </c>
      <c r="D125">
        <v>1999</v>
      </c>
      <c r="E125" t="s">
        <v>144</v>
      </c>
      <c r="F125">
        <v>0.58599999999999997</v>
      </c>
      <c r="G125">
        <v>4.28</v>
      </c>
      <c r="I125" s="68">
        <f t="shared" ref="I125:I126" si="31">(1+F125-F124)^(1/C125)-1</f>
        <v>5.1430632213731453E-2</v>
      </c>
      <c r="J125">
        <f t="shared" si="25"/>
        <v>5.1430632213731453</v>
      </c>
      <c r="K125">
        <f t="shared" si="22"/>
        <v>1.2016502853675572</v>
      </c>
      <c r="O125" s="71">
        <f t="shared" si="26"/>
        <v>5.1430632213731453</v>
      </c>
      <c r="P125" s="71">
        <f t="shared" si="27"/>
        <v>1.2016502853675572</v>
      </c>
      <c r="Q125" s="71">
        <f t="shared" si="28"/>
        <v>4.28</v>
      </c>
    </row>
    <row r="126" spans="2:17" x14ac:dyDescent="0.25">
      <c r="B126" t="s">
        <v>186</v>
      </c>
      <c r="C126" s="69" t="s">
        <v>174</v>
      </c>
      <c r="D126">
        <v>1999</v>
      </c>
      <c r="E126" t="s">
        <v>144</v>
      </c>
      <c r="F126">
        <v>1.718</v>
      </c>
      <c r="G126">
        <v>4.6500000000000004</v>
      </c>
      <c r="I126" s="68">
        <f t="shared" si="31"/>
        <v>0.13448267156700644</v>
      </c>
      <c r="J126">
        <f t="shared" si="25"/>
        <v>13.448267156700645</v>
      </c>
      <c r="K126">
        <f t="shared" si="22"/>
        <v>2.8921004638065901</v>
      </c>
      <c r="O126" s="71">
        <f t="shared" si="26"/>
        <v>13.448267156700645</v>
      </c>
      <c r="P126" s="71">
        <f t="shared" si="27"/>
        <v>2.8921004638065901</v>
      </c>
      <c r="Q126" s="71">
        <f t="shared" si="28"/>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32">K131</f>
        <v>2.9848657712524096</v>
      </c>
      <c r="Q131" s="71">
        <f t="shared" si="32"/>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33">K132/H132</f>
        <v>0.58526930687014245</v>
      </c>
      <c r="P132" s="71">
        <f t="shared" si="32"/>
        <v>3.4882050689460486</v>
      </c>
      <c r="Q132" s="71">
        <f t="shared" si="32"/>
        <v>0.58526930687014245</v>
      </c>
      <c r="R132" s="71">
        <f t="shared" ref="R132:R146" si="34">P132/Q132</f>
        <v>5.9599999999999991</v>
      </c>
    </row>
    <row r="133" spans="2:18" x14ac:dyDescent="0.25">
      <c r="B133" t="s">
        <v>168</v>
      </c>
      <c r="C133" s="69" t="s">
        <v>187</v>
      </c>
      <c r="D133">
        <v>1992</v>
      </c>
      <c r="E133" t="s">
        <v>146</v>
      </c>
      <c r="F133" t="s">
        <v>200</v>
      </c>
      <c r="G133">
        <v>0.69</v>
      </c>
      <c r="H133">
        <v>5.54</v>
      </c>
      <c r="J133" s="68">
        <f t="shared" ref="J133:J134" si="35">(1+G133-G132)^(1/C133)-1</f>
        <v>6.185875879493441E-2</v>
      </c>
      <c r="K133">
        <f>J133*100</f>
        <v>6.185875879493441</v>
      </c>
      <c r="L133">
        <f t="shared" si="33"/>
        <v>1.1165840937713791</v>
      </c>
      <c r="P133" s="71">
        <f t="shared" si="32"/>
        <v>6.185875879493441</v>
      </c>
      <c r="Q133" s="71">
        <f t="shared" si="32"/>
        <v>1.1165840937713791</v>
      </c>
      <c r="R133" s="71">
        <f t="shared" si="34"/>
        <v>5.5400000000000009</v>
      </c>
    </row>
    <row r="134" spans="2:18" x14ac:dyDescent="0.25">
      <c r="B134" t="s">
        <v>186</v>
      </c>
      <c r="C134" s="69" t="s">
        <v>174</v>
      </c>
      <c r="D134">
        <v>1992</v>
      </c>
      <c r="E134" t="s">
        <v>146</v>
      </c>
      <c r="F134" t="s">
        <v>200</v>
      </c>
      <c r="G134">
        <v>1.367</v>
      </c>
      <c r="H134">
        <v>3.26</v>
      </c>
      <c r="J134" s="68">
        <f t="shared" si="35"/>
        <v>8.9989155533994003E-2</v>
      </c>
      <c r="K134">
        <f>J134*100</f>
        <v>8.9989155533993994</v>
      </c>
      <c r="L134">
        <f t="shared" si="33"/>
        <v>2.7604035439875458</v>
      </c>
      <c r="P134" s="71">
        <f t="shared" si="32"/>
        <v>8.9989155533993994</v>
      </c>
      <c r="Q134" s="71">
        <f t="shared" si="32"/>
        <v>2.7604035439875458</v>
      </c>
      <c r="R134" s="71">
        <f t="shared" si="34"/>
        <v>3.26</v>
      </c>
    </row>
    <row r="135" spans="2:18" x14ac:dyDescent="0.25">
      <c r="B135" t="s">
        <v>171</v>
      </c>
      <c r="C135">
        <v>6</v>
      </c>
      <c r="D135">
        <v>1992</v>
      </c>
      <c r="E135" t="s">
        <v>144</v>
      </c>
      <c r="F135" t="s">
        <v>201</v>
      </c>
      <c r="G135">
        <v>0.20200000000000001</v>
      </c>
      <c r="H135">
        <v>3.88</v>
      </c>
      <c r="J135" s="68">
        <f>(1+G135)^(1/C135)-1</f>
        <v>3.1139470380553425E-2</v>
      </c>
      <c r="K135">
        <f t="shared" ref="K135:K146" si="36">J135*100</f>
        <v>3.1139470380553425</v>
      </c>
      <c r="L135">
        <f t="shared" si="33"/>
        <v>0.8025636696018924</v>
      </c>
      <c r="P135" s="71">
        <f t="shared" ref="P135:P146" si="37">K135</f>
        <v>3.1139470380553425</v>
      </c>
      <c r="Q135" s="71">
        <f t="shared" ref="Q135:Q146" si="38">L135</f>
        <v>0.8025636696018924</v>
      </c>
      <c r="R135" s="71">
        <f t="shared" si="34"/>
        <v>3.88</v>
      </c>
    </row>
    <row r="136" spans="2:18" x14ac:dyDescent="0.25">
      <c r="B136" t="s">
        <v>167</v>
      </c>
      <c r="C136">
        <v>4</v>
      </c>
      <c r="D136">
        <v>1992</v>
      </c>
      <c r="E136" t="s">
        <v>144</v>
      </c>
      <c r="F136" t="s">
        <v>201</v>
      </c>
      <c r="G136">
        <v>0.34599999999999997</v>
      </c>
      <c r="H136">
        <v>6.2</v>
      </c>
      <c r="J136" s="68">
        <f>(1+G136-G135)^(1/C136)-1</f>
        <v>3.4204697615358493E-2</v>
      </c>
      <c r="K136">
        <f t="shared" si="36"/>
        <v>3.4204697615358493</v>
      </c>
      <c r="L136">
        <f t="shared" si="33"/>
        <v>0.5516886712154595</v>
      </c>
      <c r="P136" s="71">
        <f t="shared" si="37"/>
        <v>3.4204697615358493</v>
      </c>
      <c r="Q136" s="71">
        <f t="shared" si="38"/>
        <v>0.5516886712154595</v>
      </c>
      <c r="R136" s="71">
        <f t="shared" si="34"/>
        <v>6.2</v>
      </c>
    </row>
    <row r="137" spans="2:18" x14ac:dyDescent="0.25">
      <c r="B137" t="s">
        <v>168</v>
      </c>
      <c r="C137" s="69" t="s">
        <v>187</v>
      </c>
      <c r="D137">
        <v>1992</v>
      </c>
      <c r="E137" t="s">
        <v>144</v>
      </c>
      <c r="F137" t="s">
        <v>201</v>
      </c>
      <c r="G137">
        <v>0.69299999999999995</v>
      </c>
      <c r="H137">
        <v>5.63</v>
      </c>
      <c r="J137" s="68">
        <f t="shared" ref="J137:J138" si="39">(1+G137-G136)^(1/C137)-1</f>
        <v>6.1386401508842336E-2</v>
      </c>
      <c r="K137">
        <f t="shared" si="36"/>
        <v>6.1386401508842336</v>
      </c>
      <c r="L137">
        <f t="shared" si="33"/>
        <v>1.090344609393292</v>
      </c>
      <c r="P137" s="71">
        <f t="shared" si="37"/>
        <v>6.1386401508842336</v>
      </c>
      <c r="Q137" s="71">
        <f t="shared" si="38"/>
        <v>1.090344609393292</v>
      </c>
      <c r="R137" s="71">
        <f t="shared" si="34"/>
        <v>5.63</v>
      </c>
    </row>
    <row r="138" spans="2:18" x14ac:dyDescent="0.25">
      <c r="B138" t="s">
        <v>186</v>
      </c>
      <c r="C138" s="69" t="s">
        <v>174</v>
      </c>
      <c r="D138">
        <v>1992</v>
      </c>
      <c r="E138" t="s">
        <v>144</v>
      </c>
      <c r="F138" t="s">
        <v>201</v>
      </c>
      <c r="G138">
        <v>1.3819999999999999</v>
      </c>
      <c r="H138">
        <v>3.31</v>
      </c>
      <c r="J138" s="68">
        <f t="shared" si="39"/>
        <v>9.1285224080682958E-2</v>
      </c>
      <c r="K138">
        <f t="shared" si="36"/>
        <v>9.1285224080682958</v>
      </c>
      <c r="L138">
        <f t="shared" si="33"/>
        <v>2.7578617547034128</v>
      </c>
      <c r="P138" s="71">
        <f t="shared" si="37"/>
        <v>9.1285224080682958</v>
      </c>
      <c r="Q138" s="71">
        <f t="shared" si="38"/>
        <v>2.7578617547034128</v>
      </c>
      <c r="R138" s="71">
        <f t="shared" si="34"/>
        <v>3.31</v>
      </c>
    </row>
    <row r="139" spans="2:18" x14ac:dyDescent="0.25">
      <c r="B139" t="s">
        <v>171</v>
      </c>
      <c r="C139">
        <v>6</v>
      </c>
      <c r="D139">
        <v>1999</v>
      </c>
      <c r="E139" t="s">
        <v>146</v>
      </c>
      <c r="F139" t="s">
        <v>200</v>
      </c>
      <c r="G139">
        <v>1.7000000000000001E-2</v>
      </c>
      <c r="H139">
        <v>0.34</v>
      </c>
      <c r="J139" s="68">
        <f>(1+G139)^(1/C139)-1</f>
        <v>2.8134699097197569E-3</v>
      </c>
      <c r="K139">
        <f t="shared" si="36"/>
        <v>0.28134699097197569</v>
      </c>
      <c r="L139">
        <f t="shared" si="33"/>
        <v>0.82749114991757544</v>
      </c>
      <c r="P139" s="71">
        <f t="shared" si="37"/>
        <v>0.28134699097197569</v>
      </c>
      <c r="Q139" s="71">
        <f t="shared" si="38"/>
        <v>0.82749114991757544</v>
      </c>
      <c r="R139" s="71">
        <f t="shared" si="34"/>
        <v>0.34</v>
      </c>
    </row>
    <row r="140" spans="2:18" x14ac:dyDescent="0.25">
      <c r="B140" t="s">
        <v>167</v>
      </c>
      <c r="C140">
        <v>4</v>
      </c>
      <c r="D140">
        <v>1999</v>
      </c>
      <c r="E140" t="s">
        <v>146</v>
      </c>
      <c r="F140" t="s">
        <v>200</v>
      </c>
      <c r="G140">
        <v>0.188</v>
      </c>
      <c r="H140">
        <v>3.85</v>
      </c>
      <c r="J140" s="68">
        <f>(1+G140-G139)^(1/C140)-1</f>
        <v>4.0253591233167851E-2</v>
      </c>
      <c r="K140">
        <f t="shared" si="36"/>
        <v>4.0253591233167851</v>
      </c>
      <c r="L140">
        <f t="shared" si="33"/>
        <v>1.045547824238126</v>
      </c>
      <c r="P140" s="71">
        <f t="shared" si="37"/>
        <v>4.0253591233167851</v>
      </c>
      <c r="Q140" s="71">
        <f t="shared" si="38"/>
        <v>1.045547824238126</v>
      </c>
      <c r="R140" s="71">
        <f t="shared" si="34"/>
        <v>3.85</v>
      </c>
    </row>
    <row r="141" spans="2:18" x14ac:dyDescent="0.25">
      <c r="B141" t="s">
        <v>168</v>
      </c>
      <c r="C141" s="69" t="s">
        <v>187</v>
      </c>
      <c r="D141">
        <v>1999</v>
      </c>
      <c r="E141" t="s">
        <v>146</v>
      </c>
      <c r="F141" t="s">
        <v>200</v>
      </c>
      <c r="G141">
        <v>0.56299999999999994</v>
      </c>
      <c r="H141">
        <v>6.52</v>
      </c>
      <c r="J141" s="68">
        <f t="shared" ref="J141:J142" si="40">(1+G141-G140)^(1/C141)-1</f>
        <v>6.5762756635474151E-2</v>
      </c>
      <c r="K141">
        <f t="shared" si="36"/>
        <v>6.5762756635474151</v>
      </c>
      <c r="L141">
        <f t="shared" si="33"/>
        <v>1.0086312367404011</v>
      </c>
      <c r="P141" s="71">
        <f t="shared" si="37"/>
        <v>6.5762756635474151</v>
      </c>
      <c r="Q141" s="71">
        <f t="shared" si="38"/>
        <v>1.0086312367404011</v>
      </c>
      <c r="R141" s="71">
        <f t="shared" si="34"/>
        <v>6.52</v>
      </c>
    </row>
    <row r="142" spans="2:18" x14ac:dyDescent="0.25">
      <c r="B142" t="s">
        <v>186</v>
      </c>
      <c r="C142" s="69" t="s">
        <v>174</v>
      </c>
      <c r="D142">
        <v>1999</v>
      </c>
      <c r="E142" t="s">
        <v>146</v>
      </c>
      <c r="F142" t="s">
        <v>200</v>
      </c>
      <c r="G142">
        <v>1.367</v>
      </c>
      <c r="H142">
        <v>5.95</v>
      </c>
      <c r="J142" s="68">
        <f t="shared" si="40"/>
        <v>0.1033316815186538</v>
      </c>
      <c r="K142">
        <f t="shared" si="36"/>
        <v>10.33316815186538</v>
      </c>
      <c r="L142">
        <f t="shared" si="33"/>
        <v>1.7366669162798956</v>
      </c>
      <c r="P142" s="71">
        <f t="shared" si="37"/>
        <v>10.33316815186538</v>
      </c>
      <c r="Q142" s="71">
        <f t="shared" si="38"/>
        <v>1.7366669162798956</v>
      </c>
      <c r="R142" s="71">
        <f t="shared" si="34"/>
        <v>5.95</v>
      </c>
    </row>
    <row r="143" spans="2:18" x14ac:dyDescent="0.25">
      <c r="B143" t="s">
        <v>171</v>
      </c>
      <c r="C143">
        <v>6</v>
      </c>
      <c r="D143">
        <v>1999</v>
      </c>
      <c r="E143" t="s">
        <v>144</v>
      </c>
      <c r="F143" t="s">
        <v>201</v>
      </c>
      <c r="G143">
        <v>2.3E-2</v>
      </c>
      <c r="H143">
        <v>0.45</v>
      </c>
      <c r="J143" s="68">
        <f>(1+G143)^(1/C143)-1</f>
        <v>3.7971053021661483E-3</v>
      </c>
      <c r="K143">
        <f t="shared" si="36"/>
        <v>0.37971053021661483</v>
      </c>
      <c r="L143">
        <f t="shared" si="33"/>
        <v>0.84380117825914402</v>
      </c>
      <c r="P143" s="71">
        <f t="shared" si="37"/>
        <v>0.37971053021661483</v>
      </c>
      <c r="Q143" s="71">
        <f t="shared" si="38"/>
        <v>0.84380117825914402</v>
      </c>
      <c r="R143" s="71">
        <f t="shared" si="34"/>
        <v>0.45</v>
      </c>
    </row>
    <row r="144" spans="2:18" x14ac:dyDescent="0.25">
      <c r="B144" t="s">
        <v>167</v>
      </c>
      <c r="C144">
        <v>4</v>
      </c>
      <c r="D144">
        <v>1999</v>
      </c>
      <c r="E144" t="s">
        <v>144</v>
      </c>
      <c r="F144" t="s">
        <v>201</v>
      </c>
      <c r="G144">
        <v>0.193</v>
      </c>
      <c r="H144">
        <v>4</v>
      </c>
      <c r="J144" s="68">
        <f>(1+G144-G143)^(1/C144)-1</f>
        <v>4.0031433486121593E-2</v>
      </c>
      <c r="K144">
        <f t="shared" si="36"/>
        <v>4.0031433486121593</v>
      </c>
      <c r="L144">
        <f t="shared" si="33"/>
        <v>1.0007858371530398</v>
      </c>
      <c r="P144" s="71">
        <f t="shared" si="37"/>
        <v>4.0031433486121593</v>
      </c>
      <c r="Q144" s="71">
        <f t="shared" si="38"/>
        <v>1.0007858371530398</v>
      </c>
      <c r="R144" s="71">
        <f t="shared" si="34"/>
        <v>4</v>
      </c>
    </row>
    <row r="145" spans="2:18" x14ac:dyDescent="0.25">
      <c r="B145" t="s">
        <v>168</v>
      </c>
      <c r="C145" s="69" t="s">
        <v>187</v>
      </c>
      <c r="D145">
        <v>1999</v>
      </c>
      <c r="E145" t="s">
        <v>144</v>
      </c>
      <c r="F145" t="s">
        <v>201</v>
      </c>
      <c r="G145">
        <v>0.55900000000000005</v>
      </c>
      <c r="H145">
        <v>6.57</v>
      </c>
      <c r="J145" s="68">
        <f t="shared" ref="J145:J146" si="41">(1+G145-G144)^(1/C145)-1</f>
        <v>6.4363909051986079E-2</v>
      </c>
      <c r="K145">
        <f t="shared" si="36"/>
        <v>6.4363909051986079</v>
      </c>
      <c r="L145">
        <f t="shared" si="33"/>
        <v>0.9796637603042021</v>
      </c>
      <c r="P145" s="71">
        <f t="shared" si="37"/>
        <v>6.4363909051986079</v>
      </c>
      <c r="Q145" s="71">
        <f t="shared" si="38"/>
        <v>0.9796637603042021</v>
      </c>
      <c r="R145" s="71">
        <f t="shared" si="34"/>
        <v>6.57</v>
      </c>
    </row>
    <row r="146" spans="2:18" x14ac:dyDescent="0.25">
      <c r="B146" t="s">
        <v>186</v>
      </c>
      <c r="C146" s="69" t="s">
        <v>174</v>
      </c>
      <c r="D146">
        <v>1999</v>
      </c>
      <c r="E146" t="s">
        <v>144</v>
      </c>
      <c r="F146" t="s">
        <v>201</v>
      </c>
      <c r="G146">
        <v>1.339</v>
      </c>
      <c r="H146">
        <v>5.82</v>
      </c>
      <c r="J146" s="68">
        <f t="shared" si="41"/>
        <v>0.1008715974654073</v>
      </c>
      <c r="K146">
        <f t="shared" si="36"/>
        <v>10.087159746540731</v>
      </c>
      <c r="L146">
        <f t="shared" si="33"/>
        <v>1.7331889598867234</v>
      </c>
      <c r="P146" s="71">
        <f t="shared" si="37"/>
        <v>10.087159746540731</v>
      </c>
      <c r="Q146" s="71">
        <f t="shared" si="38"/>
        <v>1.7331889598867234</v>
      </c>
      <c r="R146" s="71">
        <f t="shared" si="34"/>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42">K147</f>
        <v>4.4563529397077639</v>
      </c>
      <c r="Q147" s="71">
        <f t="shared" si="4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43">K148/H148</f>
        <v>0.60684303592695332</v>
      </c>
      <c r="P148" s="71">
        <f t="shared" si="42"/>
        <v>3.9141375817288493</v>
      </c>
      <c r="Q148" s="71">
        <f t="shared" si="42"/>
        <v>0.60684303592695332</v>
      </c>
      <c r="R148" s="71">
        <f t="shared" ref="R148:R162" si="44">P148/Q148</f>
        <v>6.45</v>
      </c>
    </row>
    <row r="149" spans="2:18" x14ac:dyDescent="0.25">
      <c r="B149" t="s">
        <v>168</v>
      </c>
      <c r="C149" s="69" t="s">
        <v>187</v>
      </c>
      <c r="D149">
        <v>1992</v>
      </c>
      <c r="E149" t="s">
        <v>146</v>
      </c>
      <c r="F149" t="s">
        <v>200</v>
      </c>
      <c r="G149">
        <v>1.081</v>
      </c>
      <c r="H149">
        <v>5.37</v>
      </c>
      <c r="J149" s="68">
        <f t="shared" ref="J149:J150" si="45">(1+G149-G148)^(1/C149)-1</f>
        <v>0.10074892827295634</v>
      </c>
      <c r="K149">
        <f>J149*100</f>
        <v>10.074892827295635</v>
      </c>
      <c r="L149">
        <f t="shared" si="43"/>
        <v>1.876143915697511</v>
      </c>
      <c r="P149" s="71">
        <f t="shared" si="42"/>
        <v>10.074892827295635</v>
      </c>
      <c r="Q149" s="71">
        <f t="shared" si="42"/>
        <v>1.876143915697511</v>
      </c>
      <c r="R149" s="71">
        <f t="shared" si="44"/>
        <v>5.37</v>
      </c>
    </row>
    <row r="150" spans="2:18" x14ac:dyDescent="0.25">
      <c r="B150" t="s">
        <v>186</v>
      </c>
      <c r="C150" s="69" t="s">
        <v>174</v>
      </c>
      <c r="D150">
        <v>1992</v>
      </c>
      <c r="E150" t="s">
        <v>146</v>
      </c>
      <c r="F150" t="s">
        <v>200</v>
      </c>
      <c r="G150">
        <v>2.1869999999999998</v>
      </c>
      <c r="H150">
        <v>3.47</v>
      </c>
      <c r="J150" s="68">
        <f t="shared" si="45"/>
        <v>0.1321650076333285</v>
      </c>
      <c r="K150">
        <f>J150*100</f>
        <v>13.216500763332849</v>
      </c>
      <c r="L150">
        <f t="shared" si="43"/>
        <v>3.8087898453408786</v>
      </c>
      <c r="P150" s="71">
        <f t="shared" si="42"/>
        <v>13.216500763332849</v>
      </c>
      <c r="Q150" s="71">
        <f t="shared" si="42"/>
        <v>3.8087898453408786</v>
      </c>
      <c r="R150" s="71">
        <f t="shared" si="44"/>
        <v>3.47</v>
      </c>
    </row>
    <row r="151" spans="2:18" x14ac:dyDescent="0.25">
      <c r="B151" t="s">
        <v>171</v>
      </c>
      <c r="C151">
        <v>6</v>
      </c>
      <c r="D151">
        <v>1992</v>
      </c>
      <c r="E151" t="s">
        <v>144</v>
      </c>
      <c r="F151" t="s">
        <v>201</v>
      </c>
      <c r="G151">
        <v>0.3</v>
      </c>
      <c r="H151">
        <v>4.33</v>
      </c>
      <c r="J151" s="68">
        <f>(1+G151)^(1/C151)-1</f>
        <v>4.4697507923277202E-2</v>
      </c>
      <c r="K151">
        <f t="shared" ref="K151:K162" si="46">J151*100</f>
        <v>4.4697507923277202</v>
      </c>
      <c r="L151">
        <f t="shared" si="43"/>
        <v>1.0322750097754549</v>
      </c>
      <c r="P151" s="71">
        <f t="shared" ref="P151:P162" si="47">K151</f>
        <v>4.4697507923277202</v>
      </c>
      <c r="Q151" s="71">
        <f t="shared" ref="Q151:Q162" si="48">L151</f>
        <v>1.0322750097754549</v>
      </c>
      <c r="R151" s="71">
        <f t="shared" si="44"/>
        <v>4.33</v>
      </c>
    </row>
    <row r="152" spans="2:18" x14ac:dyDescent="0.25">
      <c r="B152" t="s">
        <v>167</v>
      </c>
      <c r="C152">
        <v>4</v>
      </c>
      <c r="D152">
        <v>1992</v>
      </c>
      <c r="E152" t="s">
        <v>144</v>
      </c>
      <c r="F152" t="s">
        <v>201</v>
      </c>
      <c r="G152">
        <v>0.46200000000000002</v>
      </c>
      <c r="H152">
        <v>6.53</v>
      </c>
      <c r="J152" s="68">
        <f>(1+G152-G151)^(1/C152)-1</f>
        <v>3.8249025165422168E-2</v>
      </c>
      <c r="K152">
        <f t="shared" si="46"/>
        <v>3.8249025165422168</v>
      </c>
      <c r="L152">
        <f t="shared" si="43"/>
        <v>0.58574311126220779</v>
      </c>
      <c r="P152" s="71">
        <f t="shared" si="47"/>
        <v>3.8249025165422168</v>
      </c>
      <c r="Q152" s="71">
        <f t="shared" si="48"/>
        <v>0.58574311126220779</v>
      </c>
      <c r="R152" s="71">
        <f t="shared" si="44"/>
        <v>6.53</v>
      </c>
    </row>
    <row r="153" spans="2:18" x14ac:dyDescent="0.25">
      <c r="B153" t="s">
        <v>168</v>
      </c>
      <c r="C153" s="69" t="s">
        <v>187</v>
      </c>
      <c r="D153">
        <v>1992</v>
      </c>
      <c r="E153" t="s">
        <v>144</v>
      </c>
      <c r="F153" t="s">
        <v>201</v>
      </c>
      <c r="G153">
        <v>1.08</v>
      </c>
      <c r="H153">
        <v>5.38</v>
      </c>
      <c r="J153" s="68">
        <f t="shared" ref="J153:J154" si="49">(1+G153-G152)^(1/C153)-1</f>
        <v>0.10102125609655976</v>
      </c>
      <c r="K153">
        <f t="shared" si="46"/>
        <v>10.102125609655976</v>
      </c>
      <c r="L153">
        <f t="shared" si="43"/>
        <v>1.8777185148059437</v>
      </c>
      <c r="P153" s="71">
        <f t="shared" si="47"/>
        <v>10.102125609655976</v>
      </c>
      <c r="Q153" s="71">
        <f t="shared" si="48"/>
        <v>1.8777185148059437</v>
      </c>
      <c r="R153" s="71">
        <f t="shared" si="44"/>
        <v>5.38</v>
      </c>
    </row>
    <row r="154" spans="2:18" x14ac:dyDescent="0.25">
      <c r="B154" t="s">
        <v>186</v>
      </c>
      <c r="C154" s="69" t="s">
        <v>174</v>
      </c>
      <c r="D154">
        <v>1992</v>
      </c>
      <c r="E154" t="s">
        <v>144</v>
      </c>
      <c r="F154" t="s">
        <v>201</v>
      </c>
      <c r="G154">
        <v>2.206</v>
      </c>
      <c r="H154">
        <v>3.48</v>
      </c>
      <c r="J154" s="68">
        <f t="shared" si="49"/>
        <v>0.13394992519395466</v>
      </c>
      <c r="K154">
        <f t="shared" si="46"/>
        <v>13.394992519395466</v>
      </c>
      <c r="L154">
        <f t="shared" si="43"/>
        <v>3.8491357814354785</v>
      </c>
      <c r="P154" s="71">
        <f t="shared" si="47"/>
        <v>13.394992519395466</v>
      </c>
      <c r="Q154" s="71">
        <f t="shared" si="48"/>
        <v>3.8491357814354785</v>
      </c>
      <c r="R154" s="71">
        <f t="shared" si="44"/>
        <v>3.48</v>
      </c>
    </row>
    <row r="155" spans="2:18" x14ac:dyDescent="0.25">
      <c r="B155" t="s">
        <v>171</v>
      </c>
      <c r="C155">
        <v>6</v>
      </c>
      <c r="D155">
        <v>1999</v>
      </c>
      <c r="E155" t="s">
        <v>146</v>
      </c>
      <c r="F155" t="s">
        <v>200</v>
      </c>
      <c r="G155">
        <v>8.0000000000000002E-3</v>
      </c>
      <c r="H155">
        <v>0.09</v>
      </c>
      <c r="J155" s="68">
        <f>(1+G155)^(1/C155)-1</f>
        <v>1.3289104949067987E-3</v>
      </c>
      <c r="K155">
        <f t="shared" si="46"/>
        <v>0.13289104949067987</v>
      </c>
      <c r="L155">
        <f t="shared" si="43"/>
        <v>1.4765672165631096</v>
      </c>
      <c r="P155" s="71">
        <f t="shared" si="47"/>
        <v>0.13289104949067987</v>
      </c>
      <c r="Q155" s="71">
        <f t="shared" si="48"/>
        <v>1.4765672165631096</v>
      </c>
      <c r="R155" s="71">
        <f t="shared" si="44"/>
        <v>0.09</v>
      </c>
    </row>
    <row r="156" spans="2:18" x14ac:dyDescent="0.25">
      <c r="B156" t="s">
        <v>167</v>
      </c>
      <c r="C156">
        <v>4</v>
      </c>
      <c r="D156">
        <v>1999</v>
      </c>
      <c r="E156" t="s">
        <v>146</v>
      </c>
      <c r="F156" t="s">
        <v>200</v>
      </c>
      <c r="G156">
        <v>0.22</v>
      </c>
      <c r="H156">
        <v>2.76</v>
      </c>
      <c r="J156" s="68">
        <f>(1+G156-G155)^(1/C156)-1</f>
        <v>4.9241971883431157E-2</v>
      </c>
      <c r="K156">
        <f t="shared" si="46"/>
        <v>4.9241971883431157</v>
      </c>
      <c r="L156">
        <f t="shared" si="43"/>
        <v>1.7841294160663463</v>
      </c>
      <c r="P156" s="71">
        <f t="shared" si="47"/>
        <v>4.9241971883431157</v>
      </c>
      <c r="Q156" s="71">
        <f t="shared" si="48"/>
        <v>1.7841294160663463</v>
      </c>
      <c r="R156" s="71">
        <f t="shared" si="44"/>
        <v>2.76</v>
      </c>
    </row>
    <row r="157" spans="2:18" x14ac:dyDescent="0.25">
      <c r="B157" t="s">
        <v>168</v>
      </c>
      <c r="C157" s="69" t="s">
        <v>187</v>
      </c>
      <c r="D157">
        <v>1999</v>
      </c>
      <c r="E157" t="s">
        <v>146</v>
      </c>
      <c r="F157" t="s">
        <v>200</v>
      </c>
      <c r="G157">
        <v>0.49099999999999999</v>
      </c>
      <c r="H157">
        <v>3.5</v>
      </c>
      <c r="J157" s="68">
        <f t="shared" ref="J157:J158" si="50">(1+G157-G156)^(1/C157)-1</f>
        <v>4.9129527005763229E-2</v>
      </c>
      <c r="K157">
        <f t="shared" si="46"/>
        <v>4.9129527005763229</v>
      </c>
      <c r="L157">
        <f t="shared" si="43"/>
        <v>1.403700771593235</v>
      </c>
      <c r="P157" s="71">
        <f t="shared" si="47"/>
        <v>4.9129527005763229</v>
      </c>
      <c r="Q157" s="71">
        <f t="shared" si="48"/>
        <v>1.403700771593235</v>
      </c>
      <c r="R157" s="71">
        <f t="shared" si="44"/>
        <v>3.5000000000000004</v>
      </c>
    </row>
    <row r="158" spans="2:18" x14ac:dyDescent="0.25">
      <c r="B158" t="s">
        <v>186</v>
      </c>
      <c r="C158" s="69" t="s">
        <v>174</v>
      </c>
      <c r="D158">
        <v>1999</v>
      </c>
      <c r="E158" t="s">
        <v>146</v>
      </c>
      <c r="F158" t="s">
        <v>200</v>
      </c>
      <c r="G158">
        <v>1.571</v>
      </c>
      <c r="H158">
        <v>4.24</v>
      </c>
      <c r="J158" s="68">
        <f t="shared" si="50"/>
        <v>0.12982337547599943</v>
      </c>
      <c r="K158">
        <f t="shared" si="46"/>
        <v>12.982337547599943</v>
      </c>
      <c r="L158">
        <f t="shared" si="43"/>
        <v>3.0618720631131939</v>
      </c>
      <c r="P158" s="71">
        <f t="shared" si="47"/>
        <v>12.982337547599943</v>
      </c>
      <c r="Q158" s="71">
        <f t="shared" si="48"/>
        <v>3.0618720631131939</v>
      </c>
      <c r="R158" s="71">
        <f t="shared" si="44"/>
        <v>4.24</v>
      </c>
    </row>
    <row r="159" spans="2:18" x14ac:dyDescent="0.25">
      <c r="B159" t="s">
        <v>171</v>
      </c>
      <c r="C159">
        <v>6</v>
      </c>
      <c r="D159">
        <v>1999</v>
      </c>
      <c r="E159" t="s">
        <v>144</v>
      </c>
      <c r="F159" t="s">
        <v>201</v>
      </c>
      <c r="G159">
        <v>3.3000000000000002E-2</v>
      </c>
      <c r="H159">
        <v>0.38</v>
      </c>
      <c r="J159" s="68">
        <f>(1+G159)^(1/C159)-1</f>
        <v>5.4258653334493534E-3</v>
      </c>
      <c r="K159">
        <f t="shared" si="46"/>
        <v>0.54258653334493534</v>
      </c>
      <c r="L159">
        <f t="shared" si="43"/>
        <v>1.4278592982761455</v>
      </c>
      <c r="P159" s="71">
        <f t="shared" si="47"/>
        <v>0.54258653334493534</v>
      </c>
      <c r="Q159" s="71">
        <f t="shared" si="48"/>
        <v>1.4278592982761455</v>
      </c>
      <c r="R159" s="71">
        <f t="shared" si="44"/>
        <v>0.38</v>
      </c>
    </row>
    <row r="160" spans="2:18" x14ac:dyDescent="0.25">
      <c r="B160" t="s">
        <v>167</v>
      </c>
      <c r="C160">
        <v>4</v>
      </c>
      <c r="D160">
        <v>1999</v>
      </c>
      <c r="E160" t="s">
        <v>144</v>
      </c>
      <c r="F160" t="s">
        <v>201</v>
      </c>
      <c r="G160">
        <v>0.255</v>
      </c>
      <c r="H160">
        <v>3.25</v>
      </c>
      <c r="J160" s="68">
        <f>(1+G160-G159)^(1/C160)-1</f>
        <v>5.1399585521526792E-2</v>
      </c>
      <c r="K160">
        <f t="shared" si="46"/>
        <v>5.1399585521526792</v>
      </c>
      <c r="L160">
        <f t="shared" si="43"/>
        <v>1.5815257083546705</v>
      </c>
      <c r="P160" s="71">
        <f t="shared" si="47"/>
        <v>5.1399585521526792</v>
      </c>
      <c r="Q160" s="71">
        <f t="shared" si="48"/>
        <v>1.5815257083546705</v>
      </c>
      <c r="R160" s="71">
        <f t="shared" si="44"/>
        <v>3.25</v>
      </c>
    </row>
    <row r="161" spans="2:18" x14ac:dyDescent="0.25">
      <c r="B161" t="s">
        <v>168</v>
      </c>
      <c r="C161" s="69" t="s">
        <v>187</v>
      </c>
      <c r="D161">
        <v>1999</v>
      </c>
      <c r="E161" t="s">
        <v>144</v>
      </c>
      <c r="F161" t="s">
        <v>201</v>
      </c>
      <c r="G161">
        <v>0.54</v>
      </c>
      <c r="H161">
        <v>3.91</v>
      </c>
      <c r="J161" s="68">
        <f t="shared" ref="J161:J162" si="51">(1+G161-G160)^(1/C161)-1</f>
        <v>5.1430632213731453E-2</v>
      </c>
      <c r="K161">
        <f t="shared" si="46"/>
        <v>5.1430632213731453</v>
      </c>
      <c r="L161">
        <f t="shared" si="43"/>
        <v>1.3153614376913414</v>
      </c>
      <c r="P161" s="71">
        <f t="shared" si="47"/>
        <v>5.1430632213731453</v>
      </c>
      <c r="Q161" s="71">
        <f t="shared" si="48"/>
        <v>1.3153614376913414</v>
      </c>
      <c r="R161" s="71">
        <f t="shared" si="44"/>
        <v>3.91</v>
      </c>
    </row>
    <row r="162" spans="2:18" x14ac:dyDescent="0.25">
      <c r="B162" t="s">
        <v>186</v>
      </c>
      <c r="C162" s="69" t="s">
        <v>174</v>
      </c>
      <c r="D162">
        <v>1999</v>
      </c>
      <c r="E162" t="s">
        <v>144</v>
      </c>
      <c r="F162" t="s">
        <v>201</v>
      </c>
      <c r="G162">
        <v>1.6339999999999999</v>
      </c>
      <c r="H162">
        <v>4.43</v>
      </c>
      <c r="J162" s="68">
        <f t="shared" si="51"/>
        <v>0.13108726560442086</v>
      </c>
      <c r="K162">
        <f t="shared" si="46"/>
        <v>13.108726560442086</v>
      </c>
      <c r="L162">
        <f t="shared" si="43"/>
        <v>2.9590804876844441</v>
      </c>
      <c r="P162" s="71">
        <f t="shared" si="47"/>
        <v>13.108726560442086</v>
      </c>
      <c r="Q162" s="71">
        <f t="shared" si="48"/>
        <v>2.9590804876844441</v>
      </c>
      <c r="R162" s="71">
        <f t="shared" si="4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52">G194*100</f>
        <v>8.4182424365889972</v>
      </c>
      <c r="I194">
        <f>D194/E194</f>
        <v>17.172413793103448</v>
      </c>
      <c r="M194" s="71">
        <f t="shared" ref="M194:M195" si="53">H194</f>
        <v>8.4182424365889972</v>
      </c>
      <c r="N194" s="71">
        <f t="shared" ref="N194:N205" si="54">M194/O194</f>
        <v>0.49021893707044362</v>
      </c>
      <c r="O194" s="71">
        <f t="shared" ref="O194:O205" si="55">I194</f>
        <v>17.172413793103448</v>
      </c>
    </row>
    <row r="195" spans="2:15" x14ac:dyDescent="0.25">
      <c r="B195" t="s">
        <v>214</v>
      </c>
      <c r="C195">
        <v>3</v>
      </c>
      <c r="D195">
        <v>0.25600000000000001</v>
      </c>
      <c r="E195">
        <v>2.7E-2</v>
      </c>
      <c r="G195" s="68">
        <f t="shared" ref="G195:G205" si="56">(1+D195)^(1/C195)-1</f>
        <v>7.8938142421918212E-2</v>
      </c>
      <c r="H195">
        <f t="shared" si="52"/>
        <v>7.8938142421918212</v>
      </c>
      <c r="I195">
        <f t="shared" ref="I195:I196" si="57">D195/E195</f>
        <v>9.481481481481481</v>
      </c>
      <c r="M195" s="71">
        <f t="shared" si="53"/>
        <v>7.8938142421918212</v>
      </c>
      <c r="N195" s="71">
        <f t="shared" si="54"/>
        <v>0.83255072085616866</v>
      </c>
      <c r="O195" s="71">
        <f t="shared" si="55"/>
        <v>9.481481481481481</v>
      </c>
    </row>
    <row r="196" spans="2:15" x14ac:dyDescent="0.25">
      <c r="B196" t="s">
        <v>167</v>
      </c>
      <c r="C196">
        <v>3</v>
      </c>
      <c r="D196">
        <v>0.254</v>
      </c>
      <c r="E196">
        <v>6.2E-2</v>
      </c>
      <c r="G196" s="68">
        <f t="shared" si="56"/>
        <v>7.8365153390935971E-2</v>
      </c>
      <c r="H196">
        <f t="shared" si="52"/>
        <v>7.8365153390935971</v>
      </c>
      <c r="I196">
        <f t="shared" si="57"/>
        <v>4.096774193548387</v>
      </c>
      <c r="M196" s="71">
        <f t="shared" ref="M196:M198" si="58">H196</f>
        <v>7.8365153390935971</v>
      </c>
      <c r="N196" s="71">
        <f t="shared" si="54"/>
        <v>1.9128502008811143</v>
      </c>
      <c r="O196" s="71">
        <f t="shared" si="55"/>
        <v>4.096774193548387</v>
      </c>
    </row>
    <row r="197" spans="2:15" x14ac:dyDescent="0.25">
      <c r="B197" t="s">
        <v>215</v>
      </c>
      <c r="C197">
        <v>5</v>
      </c>
      <c r="D197">
        <v>0.497</v>
      </c>
      <c r="E197">
        <v>2.9000000000000001E-2</v>
      </c>
      <c r="G197" s="68">
        <f t="shared" si="56"/>
        <v>8.403763504123174E-2</v>
      </c>
      <c r="H197">
        <f t="shared" si="52"/>
        <v>8.4037635041231731</v>
      </c>
      <c r="I197">
        <f>D197/E197</f>
        <v>17.137931034482758</v>
      </c>
      <c r="M197" s="71">
        <f t="shared" si="58"/>
        <v>8.4037635041231731</v>
      </c>
      <c r="N197" s="71">
        <f t="shared" si="54"/>
        <v>0.49036044591463185</v>
      </c>
      <c r="O197" s="71">
        <f t="shared" si="55"/>
        <v>17.137931034482758</v>
      </c>
    </row>
    <row r="198" spans="2:15" x14ac:dyDescent="0.25">
      <c r="B198" t="s">
        <v>214</v>
      </c>
      <c r="C198">
        <v>3</v>
      </c>
      <c r="D198">
        <v>0.245</v>
      </c>
      <c r="E198">
        <v>2.7E-2</v>
      </c>
      <c r="G198" s="68">
        <f t="shared" si="56"/>
        <v>7.5779135902474204E-2</v>
      </c>
      <c r="H198">
        <f t="shared" si="52"/>
        <v>7.5779135902474204</v>
      </c>
      <c r="I198">
        <f t="shared" ref="I198:I199" si="59">D198/E198</f>
        <v>9.0740740740740744</v>
      </c>
      <c r="M198" s="71">
        <f t="shared" si="58"/>
        <v>7.5779135902474204</v>
      </c>
      <c r="N198" s="71">
        <f t="shared" si="54"/>
        <v>0.83511700790481769</v>
      </c>
      <c r="O198" s="71">
        <f t="shared" si="55"/>
        <v>9.0740740740740744</v>
      </c>
    </row>
    <row r="199" spans="2:15" x14ac:dyDescent="0.25">
      <c r="B199" t="s">
        <v>167</v>
      </c>
      <c r="C199">
        <v>3</v>
      </c>
      <c r="D199">
        <v>0.27</v>
      </c>
      <c r="E199">
        <v>6.3E-2</v>
      </c>
      <c r="G199" s="68">
        <f t="shared" si="56"/>
        <v>8.2932132831999406E-2</v>
      </c>
      <c r="H199">
        <f t="shared" si="52"/>
        <v>8.2932132831999397</v>
      </c>
      <c r="I199">
        <f t="shared" si="59"/>
        <v>4.2857142857142856</v>
      </c>
      <c r="M199" s="71">
        <f t="shared" ref="M199:M205" si="60">H199</f>
        <v>8.2932132831999397</v>
      </c>
      <c r="N199" s="71">
        <f t="shared" si="54"/>
        <v>1.9350830994133192</v>
      </c>
      <c r="O199" s="71">
        <f t="shared" si="55"/>
        <v>4.2857142857142856</v>
      </c>
    </row>
    <row r="200" spans="2:15" x14ac:dyDescent="0.25">
      <c r="B200" t="s">
        <v>215</v>
      </c>
      <c r="C200">
        <v>5</v>
      </c>
      <c r="D200">
        <v>0.47099999999999997</v>
      </c>
      <c r="E200">
        <v>2.8000000000000001E-2</v>
      </c>
      <c r="G200" s="68">
        <f t="shared" si="56"/>
        <v>8.0245670900269017E-2</v>
      </c>
      <c r="H200">
        <f t="shared" si="52"/>
        <v>8.0245670900269026</v>
      </c>
      <c r="I200">
        <f>D200/E200</f>
        <v>16.821428571428569</v>
      </c>
      <c r="M200" s="71">
        <f t="shared" si="60"/>
        <v>8.0245670900269026</v>
      </c>
      <c r="N200" s="71">
        <f t="shared" si="54"/>
        <v>0.47704432806953989</v>
      </c>
      <c r="O200" s="71">
        <f t="shared" si="55"/>
        <v>16.821428571428569</v>
      </c>
    </row>
    <row r="201" spans="2:15" x14ac:dyDescent="0.25">
      <c r="B201" t="s">
        <v>214</v>
      </c>
      <c r="C201">
        <v>3</v>
      </c>
      <c r="D201">
        <v>0.216</v>
      </c>
      <c r="E201">
        <v>2.8000000000000001E-2</v>
      </c>
      <c r="G201" s="68">
        <f t="shared" si="56"/>
        <v>6.7360659488777896E-2</v>
      </c>
      <c r="H201">
        <f t="shared" si="52"/>
        <v>6.7360659488777896</v>
      </c>
      <c r="I201">
        <f t="shared" ref="I201:I202" si="61">D201/E201</f>
        <v>7.7142857142857144</v>
      </c>
      <c r="M201" s="71">
        <f t="shared" si="60"/>
        <v>6.7360659488777896</v>
      </c>
      <c r="N201" s="71">
        <f t="shared" si="54"/>
        <v>0.87319373411378753</v>
      </c>
      <c r="O201" s="71">
        <f t="shared" si="55"/>
        <v>7.7142857142857144</v>
      </c>
    </row>
    <row r="202" spans="2:15" x14ac:dyDescent="0.25">
      <c r="B202" t="s">
        <v>167</v>
      </c>
      <c r="C202">
        <v>3</v>
      </c>
      <c r="D202">
        <v>0.24199999999999999</v>
      </c>
      <c r="E202">
        <v>6.3E-2</v>
      </c>
      <c r="G202" s="68">
        <f t="shared" si="56"/>
        <v>7.4914361304784016E-2</v>
      </c>
      <c r="H202">
        <f t="shared" si="52"/>
        <v>7.4914361304784016</v>
      </c>
      <c r="I202">
        <f t="shared" si="61"/>
        <v>3.8412698412698409</v>
      </c>
      <c r="M202" s="71">
        <f t="shared" si="60"/>
        <v>7.4914361304784016</v>
      </c>
      <c r="N202" s="71">
        <f t="shared" si="54"/>
        <v>1.950249901736113</v>
      </c>
      <c r="O202" s="71">
        <f t="shared" si="55"/>
        <v>3.8412698412698409</v>
      </c>
    </row>
    <row r="203" spans="2:15" x14ac:dyDescent="0.25">
      <c r="B203" t="s">
        <v>215</v>
      </c>
      <c r="C203">
        <v>5</v>
      </c>
      <c r="D203">
        <v>0.42</v>
      </c>
      <c r="E203">
        <v>0.03</v>
      </c>
      <c r="G203" s="68">
        <f t="shared" si="56"/>
        <v>7.264909054577684E-2</v>
      </c>
      <c r="H203">
        <f t="shared" si="52"/>
        <v>7.264909054577684</v>
      </c>
      <c r="I203">
        <f>D203/E203</f>
        <v>14</v>
      </c>
      <c r="M203" s="71">
        <f t="shared" si="60"/>
        <v>7.264909054577684</v>
      </c>
      <c r="N203" s="71">
        <f t="shared" si="54"/>
        <v>0.51892207532697743</v>
      </c>
      <c r="O203" s="71">
        <f t="shared" si="55"/>
        <v>14</v>
      </c>
    </row>
    <row r="204" spans="2:15" x14ac:dyDescent="0.25">
      <c r="B204" t="s">
        <v>214</v>
      </c>
      <c r="C204">
        <v>3</v>
      </c>
      <c r="D204">
        <v>0.20899999999999999</v>
      </c>
      <c r="E204">
        <v>2.9000000000000001E-2</v>
      </c>
      <c r="G204" s="68">
        <f t="shared" si="56"/>
        <v>6.5308601525300158E-2</v>
      </c>
      <c r="H204">
        <f t="shared" si="52"/>
        <v>6.5308601525300158</v>
      </c>
      <c r="I204">
        <f t="shared" ref="I204:I205" si="62">D204/E204</f>
        <v>7.206896551724137</v>
      </c>
      <c r="M204" s="71">
        <f t="shared" si="60"/>
        <v>6.5308601525300158</v>
      </c>
      <c r="N204" s="71">
        <f t="shared" si="54"/>
        <v>0.90619590633191616</v>
      </c>
      <c r="O204" s="71">
        <f t="shared" si="55"/>
        <v>7.206896551724137</v>
      </c>
    </row>
    <row r="205" spans="2:15" x14ac:dyDescent="0.25">
      <c r="B205" t="s">
        <v>167</v>
      </c>
      <c r="C205">
        <v>3</v>
      </c>
      <c r="D205">
        <v>0.23400000000000001</v>
      </c>
      <c r="E205">
        <v>6.4000000000000001E-2</v>
      </c>
      <c r="G205" s="68">
        <f t="shared" si="56"/>
        <v>7.2601466882732391E-2</v>
      </c>
      <c r="H205">
        <f t="shared" si="52"/>
        <v>7.2601466882732391</v>
      </c>
      <c r="I205">
        <f t="shared" si="62"/>
        <v>3.65625</v>
      </c>
      <c r="M205" s="71">
        <f t="shared" si="60"/>
        <v>7.2601466882732391</v>
      </c>
      <c r="N205" s="71">
        <f t="shared" si="54"/>
        <v>1.9856811455106296</v>
      </c>
      <c r="O205" s="71">
        <f t="shared" si="55"/>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63">G211*100</f>
        <v>7.264909054577684</v>
      </c>
      <c r="I211">
        <f>D211/E211</f>
        <v>14</v>
      </c>
      <c r="M211" s="71">
        <f t="shared" ref="M211:M222" si="64">H211</f>
        <v>7.264909054577684</v>
      </c>
      <c r="N211" s="71">
        <f t="shared" ref="N211:N222" si="65">M211/O211</f>
        <v>0.51892207532697743</v>
      </c>
      <c r="O211" s="71">
        <f t="shared" ref="O211:O222" si="66">I211</f>
        <v>14</v>
      </c>
    </row>
    <row r="212" spans="2:15" x14ac:dyDescent="0.25">
      <c r="B212" t="s">
        <v>214</v>
      </c>
      <c r="C212">
        <v>3</v>
      </c>
      <c r="D212">
        <v>0.20899999999999999</v>
      </c>
      <c r="E212">
        <v>2.9000000000000001E-2</v>
      </c>
      <c r="G212" s="68">
        <f t="shared" ref="G212:G222" si="67">(1+D212)^(1/C212)-1</f>
        <v>6.5308601525300158E-2</v>
      </c>
      <c r="H212">
        <f t="shared" si="63"/>
        <v>6.5308601525300158</v>
      </c>
      <c r="I212">
        <f t="shared" ref="I212:I213" si="68">D212/E212</f>
        <v>7.206896551724137</v>
      </c>
      <c r="M212" s="71">
        <f t="shared" si="64"/>
        <v>6.5308601525300158</v>
      </c>
      <c r="N212" s="71">
        <f t="shared" si="65"/>
        <v>0.90619590633191616</v>
      </c>
      <c r="O212" s="71">
        <f t="shared" si="66"/>
        <v>7.206896551724137</v>
      </c>
    </row>
    <row r="213" spans="2:15" x14ac:dyDescent="0.25">
      <c r="B213" t="s">
        <v>167</v>
      </c>
      <c r="C213">
        <v>3</v>
      </c>
      <c r="D213">
        <v>0.23400000000000001</v>
      </c>
      <c r="E213">
        <v>6.4000000000000001E-2</v>
      </c>
      <c r="G213" s="68">
        <f t="shared" si="67"/>
        <v>7.2601466882732391E-2</v>
      </c>
      <c r="H213">
        <f t="shared" si="63"/>
        <v>7.2601466882732391</v>
      </c>
      <c r="I213">
        <f t="shared" si="68"/>
        <v>3.65625</v>
      </c>
      <c r="M213" s="71">
        <f t="shared" si="64"/>
        <v>7.2601466882732391</v>
      </c>
      <c r="N213" s="71">
        <f t="shared" si="65"/>
        <v>1.9856811455106296</v>
      </c>
      <c r="O213" s="71">
        <f t="shared" si="66"/>
        <v>3.65625</v>
      </c>
    </row>
    <row r="214" spans="2:15" x14ac:dyDescent="0.25">
      <c r="B214" t="s">
        <v>215</v>
      </c>
      <c r="C214">
        <v>5</v>
      </c>
      <c r="D214">
        <v>0.379</v>
      </c>
      <c r="E214">
        <v>0.17699999999999999</v>
      </c>
      <c r="G214" s="68">
        <f t="shared" si="67"/>
        <v>6.6382116493849175E-2</v>
      </c>
      <c r="H214">
        <f t="shared" si="63"/>
        <v>6.6382116493849175</v>
      </c>
      <c r="I214">
        <f>D214/E214</f>
        <v>2.1412429378531073</v>
      </c>
      <c r="M214" s="71">
        <f t="shared" si="64"/>
        <v>6.6382116493849175</v>
      </c>
      <c r="N214" s="71">
        <f t="shared" si="65"/>
        <v>3.1001674457549617</v>
      </c>
      <c r="O214" s="71">
        <f t="shared" si="66"/>
        <v>2.1412429378531073</v>
      </c>
    </row>
    <row r="215" spans="2:15" x14ac:dyDescent="0.25">
      <c r="B215" t="s">
        <v>214</v>
      </c>
      <c r="C215">
        <v>3</v>
      </c>
      <c r="D215">
        <v>0.28799999999999998</v>
      </c>
      <c r="E215">
        <v>0.121</v>
      </c>
      <c r="G215" s="68">
        <f t="shared" si="67"/>
        <v>8.8024365082959521E-2</v>
      </c>
      <c r="H215">
        <f t="shared" si="63"/>
        <v>8.8024365082959513</v>
      </c>
      <c r="I215">
        <f t="shared" ref="I215:I216" si="69">D215/E215</f>
        <v>2.3801652892561984</v>
      </c>
      <c r="M215" s="71">
        <f t="shared" si="64"/>
        <v>8.8024365082959513</v>
      </c>
      <c r="N215" s="71">
        <f t="shared" si="65"/>
        <v>3.6982458941104515</v>
      </c>
      <c r="O215" s="71">
        <f t="shared" si="66"/>
        <v>2.3801652892561984</v>
      </c>
    </row>
    <row r="216" spans="2:15" x14ac:dyDescent="0.25">
      <c r="B216" t="s">
        <v>167</v>
      </c>
      <c r="C216">
        <v>3</v>
      </c>
      <c r="D216">
        <v>0.192</v>
      </c>
      <c r="E216">
        <v>8.6999999999999994E-2</v>
      </c>
      <c r="G216" s="68">
        <f t="shared" si="67"/>
        <v>6.0291838476180803E-2</v>
      </c>
      <c r="H216">
        <f t="shared" si="63"/>
        <v>6.0291838476180803</v>
      </c>
      <c r="I216">
        <f t="shared" si="69"/>
        <v>2.2068965517241383</v>
      </c>
      <c r="M216" s="71">
        <f t="shared" si="64"/>
        <v>6.0291838476180803</v>
      </c>
      <c r="N216" s="71">
        <f t="shared" si="65"/>
        <v>2.7319739309519422</v>
      </c>
      <c r="O216" s="71">
        <f t="shared" si="66"/>
        <v>2.2068965517241383</v>
      </c>
    </row>
    <row r="217" spans="2:15" x14ac:dyDescent="0.25">
      <c r="B217" t="s">
        <v>215</v>
      </c>
      <c r="C217">
        <v>5</v>
      </c>
      <c r="D217">
        <v>0.36199999999999999</v>
      </c>
      <c r="E217">
        <v>0.16700000000000001</v>
      </c>
      <c r="G217" s="68">
        <f t="shared" si="67"/>
        <v>6.3739831279421733E-2</v>
      </c>
      <c r="H217">
        <f t="shared" si="63"/>
        <v>6.3739831279421733</v>
      </c>
      <c r="I217">
        <f>D217/E217</f>
        <v>2.1676646706586826</v>
      </c>
      <c r="M217" s="71">
        <f t="shared" si="64"/>
        <v>6.3739831279421733</v>
      </c>
      <c r="N217" s="71">
        <f t="shared" si="65"/>
        <v>2.9404839291887925</v>
      </c>
      <c r="O217" s="71">
        <f t="shared" si="66"/>
        <v>2.1676646706586826</v>
      </c>
    </row>
    <row r="218" spans="2:15" x14ac:dyDescent="0.25">
      <c r="B218" t="s">
        <v>214</v>
      </c>
      <c r="C218">
        <v>3</v>
      </c>
      <c r="D218">
        <v>0.30099999999999999</v>
      </c>
      <c r="E218">
        <v>0.124</v>
      </c>
      <c r="G218" s="68">
        <f t="shared" si="67"/>
        <v>9.1672655665788527E-2</v>
      </c>
      <c r="H218">
        <f t="shared" si="63"/>
        <v>9.1672655665788518</v>
      </c>
      <c r="I218">
        <f t="shared" ref="I218:I219" si="70">D218/E218</f>
        <v>2.4274193548387095</v>
      </c>
      <c r="M218" s="71">
        <f t="shared" si="64"/>
        <v>9.1672655665788518</v>
      </c>
      <c r="N218" s="71">
        <f t="shared" si="65"/>
        <v>3.7765479410490954</v>
      </c>
      <c r="O218" s="71">
        <f t="shared" si="66"/>
        <v>2.4274193548387095</v>
      </c>
    </row>
    <row r="219" spans="2:15" x14ac:dyDescent="0.25">
      <c r="B219" t="s">
        <v>167</v>
      </c>
      <c r="C219">
        <v>3</v>
      </c>
      <c r="D219">
        <v>0.19</v>
      </c>
      <c r="E219">
        <v>8.8999999999999996E-2</v>
      </c>
      <c r="G219" s="68">
        <f t="shared" si="67"/>
        <v>5.9698502124814867E-2</v>
      </c>
      <c r="H219">
        <f t="shared" si="63"/>
        <v>5.9698502124814867</v>
      </c>
      <c r="I219">
        <f t="shared" si="70"/>
        <v>2.1348314606741576</v>
      </c>
      <c r="M219" s="71">
        <f t="shared" si="64"/>
        <v>5.9698502124814867</v>
      </c>
      <c r="N219" s="71">
        <f t="shared" si="65"/>
        <v>2.796403520583433</v>
      </c>
      <c r="O219" s="71">
        <f t="shared" si="66"/>
        <v>2.1348314606741576</v>
      </c>
    </row>
    <row r="220" spans="2:15" x14ac:dyDescent="0.25">
      <c r="B220" t="s">
        <v>215</v>
      </c>
      <c r="C220">
        <v>5</v>
      </c>
      <c r="D220">
        <v>0.373</v>
      </c>
      <c r="E220">
        <v>0.17699999999999999</v>
      </c>
      <c r="G220" s="68">
        <f t="shared" si="67"/>
        <v>6.5452536016274987E-2</v>
      </c>
      <c r="H220">
        <f t="shared" si="63"/>
        <v>6.5452536016274987</v>
      </c>
      <c r="I220">
        <f>D220/E220</f>
        <v>2.1073446327683616</v>
      </c>
      <c r="M220" s="71">
        <f t="shared" si="64"/>
        <v>6.5452536016274987</v>
      </c>
      <c r="N220" s="71">
        <f t="shared" si="65"/>
        <v>3.1059246313353008</v>
      </c>
      <c r="O220" s="71">
        <f t="shared" si="66"/>
        <v>2.1073446327683616</v>
      </c>
    </row>
    <row r="221" spans="2:15" x14ac:dyDescent="0.25">
      <c r="B221" t="s">
        <v>214</v>
      </c>
      <c r="C221">
        <v>3</v>
      </c>
      <c r="D221">
        <v>0.28699999999999998</v>
      </c>
      <c r="E221">
        <v>0.122</v>
      </c>
      <c r="G221" s="68">
        <f t="shared" si="67"/>
        <v>8.7742712374262455E-2</v>
      </c>
      <c r="H221">
        <f t="shared" si="63"/>
        <v>8.7742712374262446</v>
      </c>
      <c r="I221">
        <f t="shared" ref="I221:I222" si="71">D221/E221</f>
        <v>2.3524590163934427</v>
      </c>
      <c r="M221" s="71">
        <f t="shared" si="64"/>
        <v>8.7742712374262446</v>
      </c>
      <c r="N221" s="71">
        <f t="shared" si="65"/>
        <v>3.7298295852473933</v>
      </c>
      <c r="O221" s="71">
        <f t="shared" si="66"/>
        <v>2.3524590163934427</v>
      </c>
    </row>
    <row r="222" spans="2:15" x14ac:dyDescent="0.25">
      <c r="B222" t="s">
        <v>167</v>
      </c>
      <c r="C222">
        <v>3</v>
      </c>
      <c r="D222">
        <v>0.19700000000000001</v>
      </c>
      <c r="E222">
        <v>8.7999999999999995E-2</v>
      </c>
      <c r="G222" s="68">
        <f t="shared" si="67"/>
        <v>6.1772281390967132E-2</v>
      </c>
      <c r="H222">
        <f t="shared" si="63"/>
        <v>6.1772281390967132</v>
      </c>
      <c r="I222">
        <f t="shared" si="71"/>
        <v>2.2386363636363638</v>
      </c>
      <c r="M222" s="71">
        <f t="shared" si="64"/>
        <v>6.1772281390967132</v>
      </c>
      <c r="N222" s="71">
        <f t="shared" si="65"/>
        <v>2.7593709453833033</v>
      </c>
      <c r="O222" s="71">
        <f t="shared" si="6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7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 t="shared" ref="I232:I234" si="73">(1+F232-F231)^(1/C232)-1</f>
        <v>1.3299863552695745E-2</v>
      </c>
      <c r="J232">
        <f t="shared" ref="J232:J234" si="74">I232*100</f>
        <v>1.3299863552695745</v>
      </c>
      <c r="K232">
        <f t="shared" ref="K232:K234" si="75">F232/G232</f>
        <v>0.25194174757281557</v>
      </c>
      <c r="O232" s="71">
        <f t="shared" ref="O232:O234" si="76">J232</f>
        <v>1.3299863552695745</v>
      </c>
      <c r="P232" s="71">
        <f t="shared" ref="P232:P234" si="77">IF(K232&gt;0,J232/K232,-J232/K232)</f>
        <v>5.2789439149428192</v>
      </c>
      <c r="Q232" s="71">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8">
        <f t="shared" si="73"/>
        <v>3.1276806632076326E-2</v>
      </c>
      <c r="J233">
        <f t="shared" si="74"/>
        <v>3.1276806632076326</v>
      </c>
      <c r="K233">
        <f t="shared" si="75"/>
        <v>0.85116279069767442</v>
      </c>
      <c r="O233" s="71">
        <f t="shared" si="76"/>
        <v>3.1276806632076326</v>
      </c>
      <c r="P233" s="71">
        <f t="shared" si="77"/>
        <v>3.6745975004898415</v>
      </c>
      <c r="Q233" s="71">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 t="shared" si="73"/>
        <v>4.5673010915691981E-2</v>
      </c>
      <c r="J234">
        <f t="shared" si="74"/>
        <v>4.5673010915691981</v>
      </c>
      <c r="K234">
        <f t="shared" si="75"/>
        <v>1.4110749185667752</v>
      </c>
      <c r="O234" s="71">
        <f t="shared" si="76"/>
        <v>4.5673010915691981</v>
      </c>
      <c r="P234" s="71">
        <f t="shared" si="77"/>
        <v>3.2367530819754013</v>
      </c>
      <c r="Q234" s="71">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 t="shared" ref="I236:I239" si="79">(1+F236-F235)^(1/C236)-1</f>
        <v>1.1607883405032826E-2</v>
      </c>
      <c r="J236">
        <f t="shared" ref="J236:J249" si="80">I236*100</f>
        <v>1.1607883405032826</v>
      </c>
      <c r="K236">
        <f t="shared" ref="K236:K239" si="81">F236/G236</f>
        <v>-0.37886872998932758</v>
      </c>
      <c r="O236" s="71">
        <f t="shared" ref="O236:O239" si="82">J236</f>
        <v>1.1607883405032826</v>
      </c>
      <c r="P236" s="71">
        <f t="shared" ref="P236:P239" si="83">IF(K236&gt;0,J236/K236,-J236/K236)</f>
        <v>3.0638272536664113</v>
      </c>
      <c r="Q236" s="71">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 t="shared" si="79"/>
        <v>2.8998047811499505E-2</v>
      </c>
      <c r="J237">
        <f t="shared" si="80"/>
        <v>2.8998047811499505</v>
      </c>
      <c r="K237">
        <f t="shared" si="81"/>
        <v>0.61919999999999997</v>
      </c>
      <c r="O237" s="71">
        <f t="shared" si="82"/>
        <v>2.8998047811499505</v>
      </c>
      <c r="P237" s="71">
        <f t="shared" si="83"/>
        <v>4.6831472563791197</v>
      </c>
      <c r="Q237" s="71">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 t="shared" si="79"/>
        <v>9.0215836453789056E-2</v>
      </c>
      <c r="J238">
        <f t="shared" si="80"/>
        <v>9.0215836453789056</v>
      </c>
      <c r="K238">
        <f t="shared" si="81"/>
        <v>2.8053050397877985</v>
      </c>
      <c r="O238" s="71">
        <f t="shared" si="82"/>
        <v>9.0215836453789056</v>
      </c>
      <c r="P238" s="71">
        <f t="shared" si="83"/>
        <v>3.2159011292623365</v>
      </c>
      <c r="Q238" s="71">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8">
        <f t="shared" si="79"/>
        <v>0.10995281041623239</v>
      </c>
      <c r="J239">
        <f t="shared" si="80"/>
        <v>10.99528104162324</v>
      </c>
      <c r="K239">
        <f t="shared" si="81"/>
        <v>5.36472148541114</v>
      </c>
      <c r="O239" s="71">
        <f t="shared" si="82"/>
        <v>10.99528104162324</v>
      </c>
      <c r="P239" s="71">
        <f t="shared" si="83"/>
        <v>2.0495530050392889</v>
      </c>
      <c r="Q239" s="71">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 t="shared" ref="I241:I244" si="85">(1+F241-F240)^(1/C241)-1</f>
        <v>1.3938506841181253E-2</v>
      </c>
      <c r="J241">
        <f t="shared" ref="J241" si="86">I241*100</f>
        <v>1.3938506841181253</v>
      </c>
      <c r="K241">
        <f t="shared" ref="K241:K244" si="87">F241/G241</f>
        <v>-0.26663405088062625</v>
      </c>
      <c r="O241" s="71">
        <f t="shared" ref="O241:O244" si="88">J241</f>
        <v>1.3938506841181253</v>
      </c>
      <c r="P241" s="71">
        <f t="shared" ref="P241:P244" si="89">IF(K241&gt;0,J241/K241,-J241/K241)</f>
        <v>5.2275794464907301</v>
      </c>
      <c r="Q241" s="71">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 t="shared" si="85"/>
        <v>1.3969608772428366E-2</v>
      </c>
      <c r="J242">
        <f t="shared" si="80"/>
        <v>1.3969608772428366</v>
      </c>
      <c r="K242">
        <f t="shared" si="87"/>
        <v>0.1566440349175558</v>
      </c>
      <c r="O242" s="71">
        <f t="shared" si="88"/>
        <v>1.3969608772428366</v>
      </c>
      <c r="P242" s="71">
        <f t="shared" si="89"/>
        <v>8.9180598417174259</v>
      </c>
      <c r="Q242" s="71">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 t="shared" si="85"/>
        <v>3.1982685342211381E-2</v>
      </c>
      <c r="J243">
        <f t="shared" si="80"/>
        <v>3.1982685342211381</v>
      </c>
      <c r="K243">
        <f t="shared" si="87"/>
        <v>0.77369888475836435</v>
      </c>
      <c r="O243" s="71">
        <f t="shared" si="88"/>
        <v>3.1982685342211381</v>
      </c>
      <c r="P243" s="71">
        <f t="shared" si="89"/>
        <v>4.1337380694557888</v>
      </c>
      <c r="Q243" s="71">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 t="shared" si="85"/>
        <v>4.3893788765642316E-2</v>
      </c>
      <c r="J244">
        <f t="shared" si="80"/>
        <v>4.3893788765642316</v>
      </c>
      <c r="K244">
        <f t="shared" si="87"/>
        <v>1.3202210663198961</v>
      </c>
      <c r="O244" s="71">
        <f t="shared" si="88"/>
        <v>4.3893788765642316</v>
      </c>
      <c r="P244" s="71">
        <f t="shared" si="89"/>
        <v>3.3247302202195459</v>
      </c>
      <c r="Q244" s="71">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 t="shared" ref="I246:I249" si="91">(1+F246-F245)^(1/C246)-1</f>
        <v>1.2455640711427574E-2</v>
      </c>
      <c r="J246">
        <f t="shared" ref="J246" si="92">I246*100</f>
        <v>1.2455640711427574</v>
      </c>
      <c r="K246">
        <f t="shared" ref="K246:K249" si="93">F246/G246</f>
        <v>-0.35737179487179488</v>
      </c>
      <c r="O246" s="71">
        <f t="shared" ref="O246:O249" si="94">J246</f>
        <v>1.2455640711427574</v>
      </c>
      <c r="P246" s="71">
        <f t="shared" ref="P246:P249" si="95">IF(K246&gt;0,J246/K246,-J246/K246)</f>
        <v>3.485345203556415</v>
      </c>
      <c r="Q246" s="71">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 t="shared" si="91"/>
        <v>3.1368104442244027E-2</v>
      </c>
      <c r="J247">
        <f t="shared" si="80"/>
        <v>3.1368104442244027</v>
      </c>
      <c r="K247">
        <f t="shared" si="93"/>
        <v>0.72945570971184626</v>
      </c>
      <c r="O247" s="71">
        <f t="shared" si="94"/>
        <v>3.1368104442244027</v>
      </c>
      <c r="P247" s="71">
        <f t="shared" si="95"/>
        <v>4.3002068562374038</v>
      </c>
      <c r="Q247" s="71">
        <f t="shared" si="96"/>
        <v>0.72945570971184626</v>
      </c>
    </row>
    <row r="248" spans="1:22" x14ac:dyDescent="0.25">
      <c r="B248" t="s">
        <v>221</v>
      </c>
      <c r="C248">
        <v>4</v>
      </c>
      <c r="D248" t="s">
        <v>228</v>
      </c>
      <c r="E248">
        <v>2</v>
      </c>
      <c r="F248">
        <v>0.55030000000000001</v>
      </c>
      <c r="G248">
        <v>0.1885</v>
      </c>
      <c r="I248" s="68">
        <f t="shared" si="91"/>
        <v>9.0389433100003913E-2</v>
      </c>
      <c r="J248">
        <f t="shared" si="80"/>
        <v>9.0389433100003913</v>
      </c>
      <c r="K248">
        <f t="shared" si="93"/>
        <v>2.9193633952254641</v>
      </c>
      <c r="O248" s="71">
        <f t="shared" si="94"/>
        <v>9.0389433100003913</v>
      </c>
      <c r="P248" s="71">
        <f t="shared" si="95"/>
        <v>3.0962035506724948</v>
      </c>
      <c r="Q248" s="71">
        <f t="shared" si="96"/>
        <v>2.9193633952254641</v>
      </c>
    </row>
    <row r="249" spans="1:22" x14ac:dyDescent="0.25">
      <c r="B249" t="s">
        <v>222</v>
      </c>
      <c r="C249">
        <v>5</v>
      </c>
      <c r="D249" t="s">
        <v>228</v>
      </c>
      <c r="E249">
        <v>2</v>
      </c>
      <c r="F249">
        <v>1.2347999999999999</v>
      </c>
      <c r="G249">
        <v>0.2263</v>
      </c>
      <c r="I249" s="68">
        <f t="shared" si="91"/>
        <v>0.10992645544450763</v>
      </c>
      <c r="J249">
        <f t="shared" si="80"/>
        <v>10.992645544450763</v>
      </c>
      <c r="K249">
        <f t="shared" si="93"/>
        <v>5.4564737074679623</v>
      </c>
      <c r="O249" s="71">
        <f t="shared" si="94"/>
        <v>10.992645544450763</v>
      </c>
      <c r="P249" s="71">
        <f t="shared" si="95"/>
        <v>2.0146061602763266</v>
      </c>
      <c r="Q249" s="71">
        <f t="shared" si="96"/>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0">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1"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1">
        <f t="shared" ref="Q269:Q274" si="101">K269</f>
        <v>2.7769996967160537</v>
      </c>
      <c r="R269" s="71">
        <f t="shared" ref="R269:R274" si="102">Q269/S269</f>
        <v>0.40838230834059608</v>
      </c>
      <c r="S269" s="71">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1">
        <f t="shared" si="101"/>
        <v>4.4633839671773368</v>
      </c>
      <c r="R270" s="71">
        <f t="shared" si="102"/>
        <v>0.32940103078799532</v>
      </c>
      <c r="S270" s="71">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1">
        <f t="shared" si="101"/>
        <v>13.075934214887063</v>
      </c>
      <c r="R271" s="71">
        <f t="shared" si="102"/>
        <v>0.48973536385344807</v>
      </c>
      <c r="S271" s="71">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1">
        <f t="shared" si="101"/>
        <v>11.415729668510144</v>
      </c>
      <c r="R272" s="71">
        <f t="shared" si="102"/>
        <v>0.44943817592559621</v>
      </c>
      <c r="S272" s="71">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1">
        <f t="shared" si="101"/>
        <v>15.619533555641452</v>
      </c>
      <c r="R273" s="71">
        <f t="shared" si="102"/>
        <v>0.43793084735443316</v>
      </c>
      <c r="S273" s="71">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1">
        <f t="shared" si="101"/>
        <v>15.109416852657521</v>
      </c>
      <c r="R274" s="71">
        <f t="shared" si="102"/>
        <v>0.3306218129684359</v>
      </c>
      <c r="S274" s="71">
        <f t="shared" si="103"/>
        <v>45.7</v>
      </c>
    </row>
    <row r="275" spans="2:19" x14ac:dyDescent="0.25">
      <c r="B275" t="s">
        <v>249</v>
      </c>
      <c r="C275">
        <v>0</v>
      </c>
      <c r="D275">
        <v>0.7</v>
      </c>
      <c r="E275">
        <f>D275</f>
        <v>0.7</v>
      </c>
      <c r="F275" t="s">
        <v>146</v>
      </c>
      <c r="G275">
        <v>0.33400000000000002</v>
      </c>
      <c r="H275">
        <v>0.14000000000000001</v>
      </c>
      <c r="J275" s="81"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1">
        <f t="shared" ref="Q276:Q281" si="109">K276</f>
        <v>0.18547806908248976</v>
      </c>
      <c r="R276" s="71">
        <f t="shared" ref="R276:R281" si="110">Q276/S276</f>
        <v>7.050335959275926E-2</v>
      </c>
      <c r="S276" s="71">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1">
        <f t="shared" si="109"/>
        <v>17.998457404788315</v>
      </c>
      <c r="R277" s="71">
        <f t="shared" si="110"/>
        <v>2.6302547355640549</v>
      </c>
      <c r="S277" s="71">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1">
        <f t="shared" si="109"/>
        <v>25.814803615404159</v>
      </c>
      <c r="R278" s="71">
        <f t="shared" si="110"/>
        <v>2.0583232118594679</v>
      </c>
      <c r="S278" s="71">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1">
        <f t="shared" si="109"/>
        <v>16.561693659668308</v>
      </c>
      <c r="R279" s="71">
        <f t="shared" si="110"/>
        <v>1.0783522730115012</v>
      </c>
      <c r="S279" s="71">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1">
        <f t="shared" si="109"/>
        <v>22.289111751969436</v>
      </c>
      <c r="R280" s="71">
        <f t="shared" si="110"/>
        <v>1.0687891424222484</v>
      </c>
      <c r="S280" s="71">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1">
        <f t="shared" si="109"/>
        <v>29.217759563620561</v>
      </c>
      <c r="R281" s="71">
        <f t="shared" si="110"/>
        <v>1.1048310594700108</v>
      </c>
      <c r="S281" s="71">
        <f t="shared" si="11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1"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1">
        <f t="shared" ref="Q287:Q292" si="116">K287</f>
        <v>2.8618675580692976</v>
      </c>
      <c r="R287" s="71">
        <f t="shared" ref="R287:R292" si="117">Q287/S287</f>
        <v>0.38414329638514066</v>
      </c>
      <c r="S287" s="71">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1">
        <f t="shared" si="116"/>
        <v>4.4316374840892347</v>
      </c>
      <c r="R288" s="71">
        <f t="shared" si="117"/>
        <v>0.31318992820418623</v>
      </c>
      <c r="S288" s="71">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1">
        <f t="shared" si="116"/>
        <v>12.461862071858331</v>
      </c>
      <c r="R289" s="71">
        <f t="shared" si="117"/>
        <v>0.46761208524796732</v>
      </c>
      <c r="S289" s="71">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1">
        <f t="shared" si="116"/>
        <v>10.023075465215992</v>
      </c>
      <c r="R290" s="71">
        <f t="shared" si="117"/>
        <v>0.4107817813613111</v>
      </c>
      <c r="S290" s="71">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1">
        <f t="shared" si="116"/>
        <v>13.257758507094074</v>
      </c>
      <c r="R291" s="71">
        <f t="shared" si="117"/>
        <v>0.40134485894331207</v>
      </c>
      <c r="S291" s="71">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1">
        <f t="shared" si="116"/>
        <v>12.91474433343347</v>
      </c>
      <c r="R292" s="71">
        <f t="shared" si="117"/>
        <v>0.31094890048395196</v>
      </c>
      <c r="S292" s="71">
        <f t="shared" si="118"/>
        <v>41.533333333333331</v>
      </c>
    </row>
    <row r="293" spans="1:19" x14ac:dyDescent="0.25">
      <c r="B293" t="s">
        <v>249</v>
      </c>
      <c r="C293">
        <v>0</v>
      </c>
      <c r="D293">
        <v>0.7</v>
      </c>
      <c r="E293">
        <f>D293</f>
        <v>0.7</v>
      </c>
      <c r="F293" t="s">
        <v>146</v>
      </c>
      <c r="G293">
        <v>0.33400000000000002</v>
      </c>
      <c r="H293">
        <v>0.13</v>
      </c>
      <c r="J293" s="81"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1">
        <f t="shared" ref="Q294:Q299" si="123">K294</f>
        <v>0.20858331137321162</v>
      </c>
      <c r="R294" s="71">
        <f t="shared" ref="R294:R299" si="124">Q294/S294</f>
        <v>7.2973753250103177E-2</v>
      </c>
      <c r="S294" s="71">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1">
        <f t="shared" si="123"/>
        <v>17.973273386022946</v>
      </c>
      <c r="R295" s="71">
        <f t="shared" si="124"/>
        <v>2.6265743987924979</v>
      </c>
      <c r="S295" s="71">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1">
        <f t="shared" si="123"/>
        <v>25.771992717677406</v>
      </c>
      <c r="R296" s="71">
        <f t="shared" si="124"/>
        <v>1.7135633455902533</v>
      </c>
      <c r="S296" s="71">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1">
        <f t="shared" si="123"/>
        <v>16.561693659668308</v>
      </c>
      <c r="R297" s="71">
        <f t="shared" si="124"/>
        <v>1.3486721221228262</v>
      </c>
      <c r="S297" s="71">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1">
        <f t="shared" si="123"/>
        <v>22.289111751969436</v>
      </c>
      <c r="R298" s="71">
        <f t="shared" si="124"/>
        <v>1.7496904122784553</v>
      </c>
      <c r="S298" s="71">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1">
        <f t="shared" si="123"/>
        <v>29.217759563620561</v>
      </c>
      <c r="R299" s="71">
        <f t="shared" si="124"/>
        <v>2.8132643321230253</v>
      </c>
      <c r="S299" s="71">
        <f t="shared" si="125"/>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81">
        <f>(1+G317)^(1/D317)-1</f>
        <v>5.3426072862545748E-3</v>
      </c>
      <c r="L317">
        <f t="shared" ref="L317:L319" si="129">K317*100</f>
        <v>0.53426072862545748</v>
      </c>
      <c r="M317">
        <f>G317/H317</f>
        <v>0.57446808510638292</v>
      </c>
      <c r="R317" s="71">
        <f t="shared" ref="R317:R319" si="130">L317</f>
        <v>0.53426072862545748</v>
      </c>
      <c r="S317" s="71">
        <f t="shared" ref="S317:S319" si="131">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1">
        <f t="shared" si="130"/>
        <v>5.8058332763509357</v>
      </c>
      <c r="S318" s="71">
        <f t="shared" si="131"/>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1">
        <f t="shared" si="130"/>
        <v>3.7827794135901316</v>
      </c>
      <c r="S319" s="71">
        <f t="shared" si="131"/>
        <v>0.25059421982773744</v>
      </c>
      <c r="T319" s="71">
        <f>M319</f>
        <v>15.095238095238095</v>
      </c>
    </row>
    <row r="320" spans="1:20" x14ac:dyDescent="0.25">
      <c r="C320" t="s">
        <v>37</v>
      </c>
      <c r="D320">
        <v>5</v>
      </c>
      <c r="E320" t="s">
        <v>6</v>
      </c>
      <c r="F320">
        <v>1998</v>
      </c>
      <c r="G320">
        <v>0.153</v>
      </c>
      <c r="H320">
        <v>0.04</v>
      </c>
      <c r="K320" s="81">
        <f t="shared" ref="K320" si="133">(1+G320)^(1/D320)-1</f>
        <v>2.8882691843426622E-2</v>
      </c>
      <c r="L320">
        <f t="shared" ref="L320:L334" si="134">K320*100</f>
        <v>2.8882691843426622</v>
      </c>
      <c r="M320">
        <f t="shared" si="132"/>
        <v>3.8249999999999997</v>
      </c>
      <c r="R320" s="71">
        <f t="shared" ref="R320:R334" si="135">L320</f>
        <v>2.8882691843426622</v>
      </c>
      <c r="S320" s="71">
        <f t="shared" ref="S320:S334" si="136">R320/T320</f>
        <v>0.75510305473010786</v>
      </c>
      <c r="T320" s="71">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1">
        <f t="shared" si="135"/>
        <v>5.1029684358929073</v>
      </c>
      <c r="S321" s="71">
        <f t="shared" si="136"/>
        <v>0.99818544254990993</v>
      </c>
      <c r="T321" s="71">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1">
        <f t="shared" si="135"/>
        <v>2.6371879666879705</v>
      </c>
      <c r="S322" s="71">
        <f t="shared" si="136"/>
        <v>0.1607036417200482</v>
      </c>
      <c r="T322" s="71">
        <f t="shared" si="137"/>
        <v>16.410256410256412</v>
      </c>
    </row>
    <row r="323" spans="3:20" x14ac:dyDescent="0.25">
      <c r="C323" t="s">
        <v>37</v>
      </c>
      <c r="D323">
        <v>5</v>
      </c>
      <c r="E323" t="s">
        <v>6</v>
      </c>
      <c r="F323">
        <v>2006</v>
      </c>
      <c r="G323">
        <v>7.0000000000000007E-2</v>
      </c>
      <c r="H323">
        <v>4.1000000000000002E-2</v>
      </c>
      <c r="K323" s="81">
        <f t="shared" ref="K323" si="140">(1+G323)^(1/D323)-1</f>
        <v>1.3623697910505994E-2</v>
      </c>
      <c r="L323">
        <f t="shared" si="134"/>
        <v>1.3623697910505994</v>
      </c>
      <c r="M323">
        <f t="shared" si="139"/>
        <v>1.7073170731707319</v>
      </c>
      <c r="R323" s="71">
        <f t="shared" si="135"/>
        <v>1.3623697910505994</v>
      </c>
      <c r="S323" s="71">
        <f t="shared" si="136"/>
        <v>0.79795944904392246</v>
      </c>
      <c r="T323" s="71">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1">
        <f t="shared" si="135"/>
        <v>4.6032590966232689</v>
      </c>
      <c r="S324" s="71">
        <f t="shared" si="136"/>
        <v>1.5384576454504082</v>
      </c>
      <c r="T324" s="71">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1">
        <f t="shared" si="135"/>
        <v>6.0755280859349448</v>
      </c>
      <c r="S325" s="71">
        <f t="shared" si="136"/>
        <v>0.32772558139898045</v>
      </c>
      <c r="T325" s="71">
        <f t="shared" si="137"/>
        <v>18.538461538461537</v>
      </c>
    </row>
    <row r="326" spans="3:20" x14ac:dyDescent="0.25">
      <c r="C326" t="s">
        <v>37</v>
      </c>
      <c r="D326">
        <v>5</v>
      </c>
      <c r="E326" t="s">
        <v>15</v>
      </c>
      <c r="F326">
        <v>1987</v>
      </c>
      <c r="G326">
        <v>0.107</v>
      </c>
      <c r="H326">
        <v>6.0999999999999999E-2</v>
      </c>
      <c r="K326" s="81">
        <f t="shared" ref="K326" si="142">(1+G326)^(1/D326)-1</f>
        <v>2.0538807778703427E-2</v>
      </c>
      <c r="L326">
        <f t="shared" si="134"/>
        <v>2.0538807778703427</v>
      </c>
      <c r="M326">
        <f t="shared" si="139"/>
        <v>1.7540983606557377</v>
      </c>
      <c r="R326" s="71">
        <f t="shared" si="135"/>
        <v>2.0538807778703427</v>
      </c>
      <c r="S326" s="71">
        <f t="shared" si="136"/>
        <v>1.1709039948606628</v>
      </c>
      <c r="T326" s="71">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1">
        <f t="shared" si="135"/>
        <v>7.8648870451029085</v>
      </c>
      <c r="S327" s="71">
        <f t="shared" si="136"/>
        <v>0.9456315802029891</v>
      </c>
      <c r="T327" s="71">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1">
        <f t="shared" si="135"/>
        <v>9.745977902720405</v>
      </c>
      <c r="S328" s="71">
        <f t="shared" si="136"/>
        <v>1.0097873494184408</v>
      </c>
      <c r="T328" s="71">
        <f t="shared" si="137"/>
        <v>9.6515151515151505</v>
      </c>
    </row>
    <row r="329" spans="3:20" x14ac:dyDescent="0.25">
      <c r="C329" t="s">
        <v>37</v>
      </c>
      <c r="D329">
        <v>5</v>
      </c>
      <c r="E329" t="s">
        <v>15</v>
      </c>
      <c r="F329">
        <v>2001</v>
      </c>
      <c r="G329">
        <v>0.253</v>
      </c>
      <c r="H329">
        <v>5.8000000000000003E-2</v>
      </c>
      <c r="K329" s="81">
        <f t="shared" ref="K329" si="144">(1+G329)^(1/D329)-1</f>
        <v>4.6140978438483859E-2</v>
      </c>
      <c r="L329">
        <f t="shared" si="134"/>
        <v>4.6140978438483859</v>
      </c>
      <c r="M329">
        <f t="shared" si="139"/>
        <v>4.3620689655172411</v>
      </c>
      <c r="R329" s="71">
        <f t="shared" si="135"/>
        <v>4.6140978438483859</v>
      </c>
      <c r="S329" s="71">
        <f t="shared" si="136"/>
        <v>1.0577773713170213</v>
      </c>
      <c r="T329" s="71">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1">
        <f t="shared" si="135"/>
        <v>6.4739236902311426</v>
      </c>
      <c r="S330" s="71">
        <f t="shared" si="136"/>
        <v>0.59268315473947086</v>
      </c>
      <c r="T330" s="71">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1">
        <f t="shared" si="135"/>
        <v>8.490521329106592</v>
      </c>
      <c r="S331" s="71">
        <f t="shared" si="136"/>
        <v>0.92394791050459202</v>
      </c>
      <c r="T331" s="71">
        <f t="shared" si="137"/>
        <v>9.1893939393939394</v>
      </c>
    </row>
    <row r="332" spans="3:20" x14ac:dyDescent="0.25">
      <c r="C332" t="s">
        <v>37</v>
      </c>
      <c r="D332">
        <v>5</v>
      </c>
      <c r="E332" t="s">
        <v>15</v>
      </c>
      <c r="F332">
        <v>2006</v>
      </c>
      <c r="G332">
        <v>0.157</v>
      </c>
      <c r="H332">
        <v>2.8000000000000001E-2</v>
      </c>
      <c r="K332" s="81">
        <f t="shared" ref="K332" si="146">(1+G332)^(1/D332)-1</f>
        <v>2.9595585437330874E-2</v>
      </c>
      <c r="L332">
        <f t="shared" si="134"/>
        <v>2.9595585437330874</v>
      </c>
      <c r="M332">
        <f t="shared" si="139"/>
        <v>5.6071428571428568</v>
      </c>
      <c r="R332" s="71">
        <f t="shared" si="135"/>
        <v>2.9595585437330874</v>
      </c>
      <c r="S332" s="71">
        <f t="shared" si="136"/>
        <v>0.52781935811800285</v>
      </c>
      <c r="T332" s="71">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1">
        <f t="shared" si="135"/>
        <v>5.9686029727814338</v>
      </c>
      <c r="S333" s="71">
        <f t="shared" si="136"/>
        <v>0.3333251223891901</v>
      </c>
      <c r="T333" s="71">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1">
        <f t="shared" si="135"/>
        <v>8.6632090658934402</v>
      </c>
      <c r="S334" s="71">
        <f t="shared" si="136"/>
        <v>0.28665029997441527</v>
      </c>
      <c r="T334" s="71">
        <f t="shared" si="137"/>
        <v>30.222222222222225</v>
      </c>
    </row>
    <row r="337" spans="2:19" x14ac:dyDescent="0.25">
      <c r="B337" s="74" t="s">
        <v>290</v>
      </c>
    </row>
    <row r="339" spans="2:19" x14ac:dyDescent="0.25">
      <c r="B339" s="24"/>
      <c r="C339" s="84" t="s">
        <v>291</v>
      </c>
      <c r="D339" t="s">
        <v>6</v>
      </c>
      <c r="E339" t="s">
        <v>6</v>
      </c>
      <c r="F339" t="s">
        <v>6</v>
      </c>
      <c r="G339" t="s">
        <v>15</v>
      </c>
      <c r="H339" t="s">
        <v>15</v>
      </c>
      <c r="I339" t="s">
        <v>15</v>
      </c>
      <c r="J339" t="s">
        <v>29</v>
      </c>
      <c r="K339" t="s">
        <v>29</v>
      </c>
      <c r="L339" t="s">
        <v>29</v>
      </c>
      <c r="N339" t="s">
        <v>295</v>
      </c>
    </row>
    <row r="340" spans="2:19" x14ac:dyDescent="0.25">
      <c r="B340" s="83"/>
      <c r="C340" s="85" t="s">
        <v>292</v>
      </c>
      <c r="D340" s="82">
        <v>1988</v>
      </c>
      <c r="E340" s="82">
        <v>1998</v>
      </c>
      <c r="F340" s="82">
        <v>2006</v>
      </c>
      <c r="G340" s="82">
        <v>1987</v>
      </c>
      <c r="H340" s="82">
        <v>2001</v>
      </c>
      <c r="I340" s="82">
        <v>2006</v>
      </c>
      <c r="J340" s="82">
        <v>1988</v>
      </c>
      <c r="K340" s="82">
        <v>1994</v>
      </c>
      <c r="L340" s="82">
        <v>2002</v>
      </c>
      <c r="N340" t="s">
        <v>298</v>
      </c>
      <c r="O340" t="s">
        <v>37</v>
      </c>
      <c r="P340" t="s">
        <v>38</v>
      </c>
      <c r="Q340" t="s">
        <v>39</v>
      </c>
      <c r="S340" t="s">
        <v>296</v>
      </c>
    </row>
    <row r="341" spans="2:19" x14ac:dyDescent="0.25">
      <c r="B341" s="24" t="s">
        <v>162</v>
      </c>
      <c r="C341" s="84"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4"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4"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4"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4"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4"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4"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3"/>
      <c r="C348" s="85" t="s">
        <v>284</v>
      </c>
      <c r="D348" s="82">
        <v>22.53</v>
      </c>
      <c r="E348" s="82">
        <v>24.99</v>
      </c>
      <c r="F348" s="82">
        <v>27.3</v>
      </c>
      <c r="G348" s="82">
        <v>2.06</v>
      </c>
      <c r="H348" s="82">
        <v>6.1</v>
      </c>
      <c r="I348" s="82">
        <v>12.76</v>
      </c>
      <c r="J348" s="82">
        <v>10.24</v>
      </c>
      <c r="K348" s="82">
        <v>11.52</v>
      </c>
      <c r="L348" s="82">
        <v>14.15</v>
      </c>
      <c r="N348" s="71">
        <v>4.2699999999999995E-2</v>
      </c>
      <c r="O348" s="71">
        <v>0.50719999999999998</v>
      </c>
      <c r="P348" s="71">
        <v>0.33500000000000002</v>
      </c>
      <c r="Q348" s="71">
        <v>0.1152</v>
      </c>
      <c r="S348" s="71">
        <v>0.1943</v>
      </c>
    </row>
    <row r="349" spans="2:19" x14ac:dyDescent="0.25">
      <c r="B349" s="24" t="s">
        <v>293</v>
      </c>
      <c r="C349" s="84"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4"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4"/>
      <c r="C351" s="84"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3"/>
      <c r="C352" s="85" t="s">
        <v>186</v>
      </c>
      <c r="D352" s="82">
        <f>D348/100</f>
        <v>0.2253</v>
      </c>
      <c r="E352" s="82">
        <f t="shared" ref="E352:L352" si="151">E348/100</f>
        <v>0.24989999999999998</v>
      </c>
      <c r="F352" s="82">
        <f t="shared" si="151"/>
        <v>0.27300000000000002</v>
      </c>
      <c r="G352" s="82">
        <f t="shared" si="151"/>
        <v>2.06E-2</v>
      </c>
      <c r="H352" s="82">
        <f t="shared" si="151"/>
        <v>6.0999999999999999E-2</v>
      </c>
      <c r="I352" s="82">
        <f t="shared" si="151"/>
        <v>0.12759999999999999</v>
      </c>
      <c r="J352" s="82">
        <f t="shared" si="151"/>
        <v>0.1024</v>
      </c>
      <c r="K352" s="82">
        <f t="shared" si="151"/>
        <v>0.1152</v>
      </c>
      <c r="L352" s="82">
        <f t="shared" si="151"/>
        <v>0.14150000000000001</v>
      </c>
    </row>
    <row r="353" spans="2:21" ht="15.75" thickBot="1" x14ac:dyDescent="0.3">
      <c r="B353" s="86"/>
      <c r="C353" s="87" t="s">
        <v>246</v>
      </c>
      <c r="D353" s="88">
        <f>SUM(D349:D352)</f>
        <v>1</v>
      </c>
      <c r="E353" s="88">
        <f t="shared" ref="E353:L353" si="152">SUM(E349:E352)</f>
        <v>1.0001</v>
      </c>
      <c r="F353" s="88">
        <f t="shared" si="152"/>
        <v>1</v>
      </c>
      <c r="G353" s="88">
        <f t="shared" si="152"/>
        <v>1.0001</v>
      </c>
      <c r="H353" s="88">
        <f t="shared" si="152"/>
        <v>1</v>
      </c>
      <c r="I353" s="88">
        <f t="shared" si="152"/>
        <v>0.99999999999999978</v>
      </c>
      <c r="J353" s="88">
        <f t="shared" si="152"/>
        <v>1</v>
      </c>
      <c r="K353" s="88">
        <f t="shared" si="152"/>
        <v>1.0001</v>
      </c>
      <c r="L353" s="88">
        <f t="shared" si="152"/>
        <v>0.99990000000000001</v>
      </c>
    </row>
    <row r="354" spans="2:21" x14ac:dyDescent="0.25">
      <c r="B354" s="24" t="s">
        <v>162</v>
      </c>
      <c r="C354" s="84" t="s">
        <v>297</v>
      </c>
      <c r="D354">
        <v>63.23</v>
      </c>
      <c r="E354">
        <v>55.19</v>
      </c>
      <c r="F354">
        <v>43.89</v>
      </c>
      <c r="G354">
        <v>66.709999999999994</v>
      </c>
      <c r="H354">
        <v>49</v>
      </c>
      <c r="I354">
        <v>35.07</v>
      </c>
      <c r="J354">
        <v>22.37</v>
      </c>
      <c r="K354">
        <v>19.43</v>
      </c>
      <c r="L354">
        <v>27.93</v>
      </c>
    </row>
    <row r="355" spans="2:21" x14ac:dyDescent="0.25">
      <c r="B355" s="24"/>
      <c r="C355" s="84"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4"/>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81">
        <f>(1+F398)^(1/D398)-1</f>
        <v>7.9902948865804291E-2</v>
      </c>
      <c r="J398">
        <f t="shared" ref="J398:J399" si="180">I398*100</f>
        <v>7.9902948865804291</v>
      </c>
      <c r="K398">
        <f>F398/G398</f>
        <v>40</v>
      </c>
      <c r="O398" s="71">
        <f>J398</f>
        <v>7.9902948865804291</v>
      </c>
      <c r="P398" s="71">
        <f t="shared" ref="P398:P399" si="181">O398/Q398</f>
        <v>0.19975737216451073</v>
      </c>
      <c r="Q398" s="71">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1">
        <f>J399</f>
        <v>14.89125293076059</v>
      </c>
      <c r="P399" s="71">
        <f t="shared" si="181"/>
        <v>0.28468571779395241</v>
      </c>
      <c r="Q399" s="71">
        <f t="shared" si="182"/>
        <v>52.307692307692314</v>
      </c>
    </row>
    <row r="400" spans="1:18" x14ac:dyDescent="0.25">
      <c r="C400" t="s">
        <v>253</v>
      </c>
      <c r="D400" s="89">
        <v>4</v>
      </c>
      <c r="E400" s="89" t="s">
        <v>316</v>
      </c>
      <c r="F400">
        <v>0.37</v>
      </c>
      <c r="G400">
        <v>6.0000000000000001E-3</v>
      </c>
      <c r="I400" s="81">
        <f>(1+F400)^(1/D400)-1</f>
        <v>8.1882614275672116E-2</v>
      </c>
      <c r="J400">
        <f t="shared" ref="J400:J413" si="184">I400*100</f>
        <v>8.1882614275672125</v>
      </c>
      <c r="K400">
        <f t="shared" ref="K400:K413" si="185">F400/G400</f>
        <v>61.666666666666664</v>
      </c>
      <c r="O400" s="71">
        <f t="shared" ref="O400:O413" si="186">J400</f>
        <v>8.1882614275672125</v>
      </c>
      <c r="P400" s="71">
        <f t="shared" ref="P400:P413" si="187">O400/Q400</f>
        <v>0.13278261774433317</v>
      </c>
      <c r="Q400" s="71">
        <f t="shared" ref="Q400:Q413" si="188">K400</f>
        <v>61.666666666666664</v>
      </c>
    </row>
    <row r="401" spans="1:17" x14ac:dyDescent="0.25">
      <c r="C401" t="s">
        <v>314</v>
      </c>
      <c r="D401" s="89">
        <v>2</v>
      </c>
      <c r="E401" s="89" t="s">
        <v>316</v>
      </c>
      <c r="F401">
        <v>0.69</v>
      </c>
      <c r="G401">
        <v>8.9999999999999993E-3</v>
      </c>
      <c r="I401">
        <f t="shared" si="183"/>
        <v>0.14891252930760568</v>
      </c>
      <c r="J401">
        <f t="shared" si="184"/>
        <v>14.891252930760569</v>
      </c>
      <c r="K401">
        <f t="shared" si="185"/>
        <v>76.666666666666671</v>
      </c>
      <c r="O401" s="71">
        <f t="shared" si="186"/>
        <v>14.891252930760569</v>
      </c>
      <c r="P401" s="71">
        <f t="shared" si="187"/>
        <v>0.19423373387948567</v>
      </c>
      <c r="Q401" s="71">
        <f t="shared" si="188"/>
        <v>76.666666666666671</v>
      </c>
    </row>
    <row r="402" spans="1:17" x14ac:dyDescent="0.25">
      <c r="C402" t="s">
        <v>253</v>
      </c>
      <c r="D402">
        <v>4</v>
      </c>
      <c r="E402" t="s">
        <v>316</v>
      </c>
      <c r="F402">
        <v>0.36</v>
      </c>
      <c r="G402">
        <v>6.0000000000000001E-3</v>
      </c>
      <c r="I402" s="81">
        <f>(1+F402)^(1/D402)-1</f>
        <v>7.9902948865804291E-2</v>
      </c>
      <c r="J402">
        <f t="shared" si="184"/>
        <v>7.9902948865804291</v>
      </c>
      <c r="K402">
        <f t="shared" si="185"/>
        <v>60</v>
      </c>
      <c r="O402" s="71">
        <f t="shared" si="186"/>
        <v>7.9902948865804291</v>
      </c>
      <c r="P402" s="71">
        <f t="shared" si="187"/>
        <v>0.13317158144300714</v>
      </c>
      <c r="Q402" s="71">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1">
        <f t="shared" si="186"/>
        <v>14.89125293076059</v>
      </c>
      <c r="P403" s="71">
        <f t="shared" si="187"/>
        <v>0.19709011231889012</v>
      </c>
      <c r="Q403" s="71">
        <f t="shared" si="188"/>
        <v>75.555555555555571</v>
      </c>
    </row>
    <row r="404" spans="1:17" x14ac:dyDescent="0.25">
      <c r="C404" t="s">
        <v>253</v>
      </c>
      <c r="D404" s="89">
        <v>4</v>
      </c>
      <c r="E404" s="89" t="s">
        <v>316</v>
      </c>
      <c r="F404">
        <v>0.36</v>
      </c>
      <c r="G404">
        <v>6.0000000000000001E-3</v>
      </c>
      <c r="I404" s="81">
        <f>(1+F404)^(1/D404)-1</f>
        <v>7.9902948865804291E-2</v>
      </c>
      <c r="J404">
        <f t="shared" si="184"/>
        <v>7.9902948865804291</v>
      </c>
      <c r="K404">
        <f t="shared" si="185"/>
        <v>60</v>
      </c>
      <c r="O404" s="71">
        <f t="shared" si="186"/>
        <v>7.9902948865804291</v>
      </c>
      <c r="P404" s="71">
        <f t="shared" si="187"/>
        <v>0.13317158144300714</v>
      </c>
      <c r="Q404" s="71">
        <f t="shared" si="188"/>
        <v>60</v>
      </c>
    </row>
    <row r="405" spans="1:17" x14ac:dyDescent="0.25">
      <c r="C405" t="s">
        <v>314</v>
      </c>
      <c r="D405" s="89">
        <v>2</v>
      </c>
      <c r="E405" s="89" t="s">
        <v>316</v>
      </c>
      <c r="F405">
        <v>0.67</v>
      </c>
      <c r="G405">
        <v>8.9999999999999993E-3</v>
      </c>
      <c r="I405">
        <f t="shared" si="183"/>
        <v>0.14455231422595971</v>
      </c>
      <c r="J405">
        <f t="shared" si="184"/>
        <v>14.455231422595972</v>
      </c>
      <c r="K405">
        <f t="shared" si="185"/>
        <v>74.444444444444457</v>
      </c>
      <c r="O405" s="71">
        <f t="shared" si="186"/>
        <v>14.455231422595972</v>
      </c>
      <c r="P405" s="71">
        <f t="shared" si="187"/>
        <v>0.19417475045278168</v>
      </c>
      <c r="Q405" s="71">
        <f t="shared" si="188"/>
        <v>74.444444444444457</v>
      </c>
    </row>
    <row r="406" spans="1:17" x14ac:dyDescent="0.25">
      <c r="C406" t="s">
        <v>253</v>
      </c>
      <c r="D406">
        <v>4</v>
      </c>
      <c r="E406" s="89" t="s">
        <v>317</v>
      </c>
      <c r="F406">
        <v>0.39</v>
      </c>
      <c r="G406">
        <v>1.4E-2</v>
      </c>
      <c r="I406" s="81">
        <f>(1+F406)^(1/D406)-1</f>
        <v>8.5809657470018896E-2</v>
      </c>
      <c r="J406">
        <f t="shared" si="184"/>
        <v>8.5809657470018905</v>
      </c>
      <c r="K406">
        <f t="shared" si="185"/>
        <v>27.857142857142858</v>
      </c>
      <c r="O406" s="71">
        <f t="shared" si="186"/>
        <v>8.5809657470018905</v>
      </c>
      <c r="P406" s="71">
        <f t="shared" si="187"/>
        <v>0.30803466784109351</v>
      </c>
      <c r="Q406" s="71">
        <f t="shared" si="188"/>
        <v>27.857142857142858</v>
      </c>
    </row>
    <row r="407" spans="1:17" x14ac:dyDescent="0.25">
      <c r="C407" t="s">
        <v>314</v>
      </c>
      <c r="D407">
        <v>2</v>
      </c>
      <c r="E407" s="89" t="s">
        <v>317</v>
      </c>
      <c r="F407">
        <v>0.7</v>
      </c>
      <c r="G407">
        <v>1.7000000000000001E-2</v>
      </c>
      <c r="I407">
        <f t="shared" si="183"/>
        <v>0.14455231422595971</v>
      </c>
      <c r="J407">
        <f t="shared" si="184"/>
        <v>14.455231422595972</v>
      </c>
      <c r="K407">
        <f t="shared" si="185"/>
        <v>41.17647058823529</v>
      </c>
      <c r="O407" s="71">
        <f t="shared" si="186"/>
        <v>14.455231422595972</v>
      </c>
      <c r="P407" s="71">
        <f t="shared" si="187"/>
        <v>0.35105562026304504</v>
      </c>
      <c r="Q407" s="71">
        <f t="shared" si="188"/>
        <v>41.17647058823529</v>
      </c>
    </row>
    <row r="408" spans="1:17" x14ac:dyDescent="0.25">
      <c r="C408" t="s">
        <v>253</v>
      </c>
      <c r="D408" s="89">
        <v>4</v>
      </c>
      <c r="E408" s="89" t="s">
        <v>317</v>
      </c>
      <c r="F408">
        <v>0.34</v>
      </c>
      <c r="G408">
        <v>5.1999999999999998E-2</v>
      </c>
      <c r="I408" s="81">
        <f>(1+F408)^(1/D408)-1</f>
        <v>7.59106330355801E-2</v>
      </c>
      <c r="J408">
        <f t="shared" si="184"/>
        <v>7.59106330355801</v>
      </c>
      <c r="K408">
        <f t="shared" si="185"/>
        <v>6.5384615384615392</v>
      </c>
      <c r="O408" s="71">
        <f t="shared" si="186"/>
        <v>7.59106330355801</v>
      </c>
      <c r="P408" s="71">
        <f t="shared" si="187"/>
        <v>1.160986152308872</v>
      </c>
      <c r="Q408" s="71">
        <f t="shared" si="188"/>
        <v>6.5384615384615392</v>
      </c>
    </row>
    <row r="409" spans="1:17" x14ac:dyDescent="0.25">
      <c r="C409" t="s">
        <v>314</v>
      </c>
      <c r="D409" s="89">
        <v>2</v>
      </c>
      <c r="E409" s="89" t="s">
        <v>317</v>
      </c>
      <c r="F409">
        <v>0.68</v>
      </c>
      <c r="G409">
        <v>3.7999999999999999E-2</v>
      </c>
      <c r="I409">
        <f t="shared" si="183"/>
        <v>0.15758369027902264</v>
      </c>
      <c r="J409">
        <f t="shared" si="184"/>
        <v>15.758369027902264</v>
      </c>
      <c r="K409">
        <f t="shared" si="185"/>
        <v>17.894736842105264</v>
      </c>
      <c r="O409" s="71">
        <f t="shared" si="186"/>
        <v>15.758369027902264</v>
      </c>
      <c r="P409" s="71">
        <f t="shared" si="187"/>
        <v>0.88061473979453819</v>
      </c>
      <c r="Q409" s="71">
        <f t="shared" si="188"/>
        <v>17.894736842105264</v>
      </c>
    </row>
    <row r="410" spans="1:17" x14ac:dyDescent="0.25">
      <c r="C410" t="s">
        <v>253</v>
      </c>
      <c r="D410">
        <v>4</v>
      </c>
      <c r="E410" s="89" t="s">
        <v>318</v>
      </c>
      <c r="F410">
        <v>0.36</v>
      </c>
      <c r="G410">
        <v>8.9999999999999993E-3</v>
      </c>
      <c r="I410" s="81">
        <f>(1+F410)^(1/D410)-1</f>
        <v>7.9902948865804291E-2</v>
      </c>
      <c r="J410">
        <f t="shared" si="184"/>
        <v>7.9902948865804291</v>
      </c>
      <c r="K410">
        <f t="shared" si="185"/>
        <v>40</v>
      </c>
      <c r="O410" s="71">
        <f t="shared" si="186"/>
        <v>7.9902948865804291</v>
      </c>
      <c r="P410" s="71">
        <f t="shared" si="187"/>
        <v>0.19975737216451073</v>
      </c>
      <c r="Q410" s="71">
        <f t="shared" si="188"/>
        <v>40</v>
      </c>
    </row>
    <row r="411" spans="1:17" x14ac:dyDescent="0.25">
      <c r="C411" t="s">
        <v>314</v>
      </c>
      <c r="D411">
        <v>2</v>
      </c>
      <c r="E411" s="89" t="s">
        <v>318</v>
      </c>
      <c r="F411">
        <v>0.68</v>
      </c>
      <c r="G411">
        <v>1.2999999999999999E-2</v>
      </c>
      <c r="I411">
        <f t="shared" si="183"/>
        <v>0.1489125293076059</v>
      </c>
      <c r="J411">
        <f t="shared" si="184"/>
        <v>14.89125293076059</v>
      </c>
      <c r="K411">
        <f t="shared" si="185"/>
        <v>52.307692307692314</v>
      </c>
      <c r="O411" s="71">
        <f t="shared" si="186"/>
        <v>14.89125293076059</v>
      </c>
      <c r="P411" s="71">
        <f t="shared" si="187"/>
        <v>0.28468571779395241</v>
      </c>
      <c r="Q411" s="71">
        <f t="shared" si="188"/>
        <v>52.307692307692314</v>
      </c>
    </row>
    <row r="412" spans="1:17" x14ac:dyDescent="0.25">
      <c r="C412" t="s">
        <v>253</v>
      </c>
      <c r="D412" s="89">
        <v>4</v>
      </c>
      <c r="E412" s="89" t="s">
        <v>319</v>
      </c>
      <c r="F412">
        <v>0.37</v>
      </c>
      <c r="G412">
        <v>8.0000000000000002E-3</v>
      </c>
      <c r="I412" s="81">
        <f>(1+F412)^(1/D412)-1</f>
        <v>8.1882614275672116E-2</v>
      </c>
      <c r="J412">
        <f t="shared" si="184"/>
        <v>8.1882614275672125</v>
      </c>
      <c r="K412">
        <f t="shared" si="185"/>
        <v>46.25</v>
      </c>
      <c r="O412" s="71">
        <f t="shared" si="186"/>
        <v>8.1882614275672125</v>
      </c>
      <c r="P412" s="71">
        <f t="shared" si="187"/>
        <v>0.17704349032577757</v>
      </c>
      <c r="Q412" s="71">
        <f t="shared" si="188"/>
        <v>46.25</v>
      </c>
    </row>
    <row r="413" spans="1:17" x14ac:dyDescent="0.25">
      <c r="C413" t="s">
        <v>314</v>
      </c>
      <c r="D413" s="89">
        <v>2</v>
      </c>
      <c r="E413" s="89" t="s">
        <v>319</v>
      </c>
      <c r="F413">
        <v>0.69</v>
      </c>
      <c r="G413">
        <v>1.2E-2</v>
      </c>
      <c r="I413">
        <f t="shared" si="183"/>
        <v>0.14891252930760568</v>
      </c>
      <c r="J413">
        <f t="shared" si="184"/>
        <v>14.891252930760569</v>
      </c>
      <c r="K413">
        <f t="shared" si="185"/>
        <v>57.499999999999993</v>
      </c>
      <c r="O413" s="71">
        <f t="shared" si="186"/>
        <v>14.891252930760569</v>
      </c>
      <c r="P413" s="71">
        <f t="shared" si="187"/>
        <v>0.25897831183931425</v>
      </c>
      <c r="Q413" s="71">
        <f t="shared" si="18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9"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1" t="s">
        <v>37</v>
      </c>
      <c r="D429">
        <v>6</v>
      </c>
      <c r="E429">
        <v>6</v>
      </c>
      <c r="F429" s="68" t="s">
        <v>181</v>
      </c>
      <c r="G429" s="68">
        <v>3.5000000000000003E-2</v>
      </c>
      <c r="H429" s="68">
        <v>2.7E-2</v>
      </c>
      <c r="I429" s="68"/>
      <c r="J429" s="81">
        <f>(1+G429)^(1/D429)-1</f>
        <v>5.750039497608439E-3</v>
      </c>
      <c r="K429">
        <f t="shared" ref="K429:K431" si="189">J429*100</f>
        <v>0.5750039497608439</v>
      </c>
      <c r="L429">
        <f>G429/H429</f>
        <v>1.2962962962962965</v>
      </c>
      <c r="P429" s="71">
        <f>K429</f>
        <v>0.5750039497608439</v>
      </c>
      <c r="Q429" s="71">
        <f t="shared" ref="Q429:Q431" si="190">P429/R429</f>
        <v>0.44357447552979379</v>
      </c>
      <c r="R429" s="71">
        <f t="shared" ref="R429:R431" si="191">L429</f>
        <v>1.2962962962962965</v>
      </c>
    </row>
    <row r="430" spans="1:20" x14ac:dyDescent="0.25">
      <c r="C430" s="81" t="s">
        <v>344</v>
      </c>
      <c r="D430">
        <v>3</v>
      </c>
      <c r="E430">
        <v>9</v>
      </c>
      <c r="F430" s="68" t="s">
        <v>181</v>
      </c>
      <c r="G430">
        <v>7.1999999999999995E-2</v>
      </c>
      <c r="H430">
        <v>0.03</v>
      </c>
      <c r="J430">
        <f>(1+G430-G429)^(1/D430)-1</f>
        <v>1.2184273858862005E-2</v>
      </c>
      <c r="K430">
        <f t="shared" si="189"/>
        <v>1.2184273858862005</v>
      </c>
      <c r="L430">
        <f>G430/H430</f>
        <v>2.4</v>
      </c>
      <c r="P430" s="71">
        <f>K430</f>
        <v>1.2184273858862005</v>
      </c>
      <c r="Q430" s="71">
        <f t="shared" si="190"/>
        <v>0.50767807745258353</v>
      </c>
      <c r="R430" s="71">
        <f t="shared" si="191"/>
        <v>2.4</v>
      </c>
    </row>
    <row r="431" spans="1:20" x14ac:dyDescent="0.25">
      <c r="B431" s="74"/>
      <c r="C431" s="81" t="s">
        <v>345</v>
      </c>
      <c r="D431">
        <v>3</v>
      </c>
      <c r="E431">
        <v>12</v>
      </c>
      <c r="F431" s="68" t="s">
        <v>181</v>
      </c>
      <c r="G431">
        <v>0.217</v>
      </c>
      <c r="H431">
        <v>2.1000000000000001E-2</v>
      </c>
      <c r="J431">
        <f>(1+G431-G430)^(1/D431)-1</f>
        <v>4.6168956617874235E-2</v>
      </c>
      <c r="K431">
        <f t="shared" si="189"/>
        <v>4.6168956617874235</v>
      </c>
      <c r="L431">
        <f t="shared" ref="L431:L433" si="192">G431/H431</f>
        <v>10.333333333333332</v>
      </c>
      <c r="P431" s="71">
        <f t="shared" ref="P431:P433" si="193">K431</f>
        <v>4.6168956617874235</v>
      </c>
      <c r="Q431" s="71">
        <f t="shared" si="190"/>
        <v>0.44679635436652493</v>
      </c>
      <c r="R431" s="71">
        <f t="shared" si="191"/>
        <v>10.333333333333332</v>
      </c>
    </row>
    <row r="432" spans="1:20" x14ac:dyDescent="0.25">
      <c r="C432" s="81" t="s">
        <v>346</v>
      </c>
      <c r="D432">
        <v>3</v>
      </c>
      <c r="E432">
        <v>12</v>
      </c>
      <c r="F432" s="68" t="s">
        <v>181</v>
      </c>
      <c r="G432">
        <v>0.23599999999999999</v>
      </c>
      <c r="H432">
        <v>4.4999999999999998E-2</v>
      </c>
      <c r="J432">
        <f>(1+G432-G430)^(1/D432)-1</f>
        <v>5.1923910316379995E-2</v>
      </c>
      <c r="K432">
        <f t="shared" ref="K432:K438" si="194">J432*100</f>
        <v>5.1923910316379995</v>
      </c>
      <c r="L432">
        <f t="shared" si="192"/>
        <v>5.2444444444444445</v>
      </c>
      <c r="N432" s="68"/>
      <c r="P432" s="71">
        <f t="shared" si="193"/>
        <v>5.1923910316379995</v>
      </c>
      <c r="Q432" s="71">
        <f t="shared" ref="Q432:Q438" si="195">P432/R432</f>
        <v>0.99007456111741521</v>
      </c>
      <c r="R432" s="71">
        <f t="shared" ref="R432:R438" si="196">L432</f>
        <v>5.2444444444444445</v>
      </c>
    </row>
    <row r="433" spans="1:20" x14ac:dyDescent="0.25">
      <c r="C433" s="81" t="s">
        <v>39</v>
      </c>
      <c r="D433">
        <v>4</v>
      </c>
      <c r="E433">
        <v>16</v>
      </c>
      <c r="F433" s="68" t="s">
        <v>181</v>
      </c>
      <c r="G433">
        <v>0.56499999999999995</v>
      </c>
      <c r="H433">
        <v>2.4E-2</v>
      </c>
      <c r="J433">
        <f>(1+G433-G432)^(1/D433)-1</f>
        <v>7.36957776560212E-2</v>
      </c>
      <c r="K433">
        <f t="shared" si="194"/>
        <v>7.36957776560212</v>
      </c>
      <c r="L433">
        <f t="shared" si="192"/>
        <v>23.541666666666664</v>
      </c>
      <c r="N433" s="68"/>
      <c r="P433" s="71">
        <f t="shared" si="193"/>
        <v>7.36957776560212</v>
      </c>
      <c r="Q433" s="71">
        <f t="shared" si="195"/>
        <v>0.31304401128221399</v>
      </c>
      <c r="R433" s="71">
        <f t="shared" si="196"/>
        <v>23.541666666666664</v>
      </c>
    </row>
    <row r="434" spans="1:20" x14ac:dyDescent="0.25">
      <c r="C434" s="81" t="s">
        <v>37</v>
      </c>
      <c r="D434">
        <v>6</v>
      </c>
      <c r="E434">
        <v>6</v>
      </c>
      <c r="F434" s="68" t="s">
        <v>348</v>
      </c>
      <c r="G434">
        <v>5.3999999999999999E-2</v>
      </c>
      <c r="H434">
        <v>5.7000000000000002E-2</v>
      </c>
      <c r="J434" s="81">
        <f>(1+G434)^(1/D434)-1</f>
        <v>8.8039370359296321E-3</v>
      </c>
      <c r="K434">
        <f t="shared" si="194"/>
        <v>0.88039370359296321</v>
      </c>
      <c r="L434">
        <f t="shared" ref="L434:L438" si="197">G434/H434</f>
        <v>0.94736842105263153</v>
      </c>
      <c r="N434" s="68"/>
      <c r="P434" s="71">
        <f t="shared" ref="P434:P438" si="198">K434</f>
        <v>0.88039370359296321</v>
      </c>
      <c r="Q434" s="71">
        <f t="shared" si="195"/>
        <v>0.92930446490368346</v>
      </c>
      <c r="R434" s="71">
        <f t="shared" si="196"/>
        <v>0.94736842105263153</v>
      </c>
    </row>
    <row r="435" spans="1:20" x14ac:dyDescent="0.25">
      <c r="C435" s="81" t="s">
        <v>344</v>
      </c>
      <c r="D435">
        <v>3</v>
      </c>
      <c r="E435">
        <v>9</v>
      </c>
      <c r="F435" s="68" t="s">
        <v>348</v>
      </c>
      <c r="G435">
        <v>2.9000000000000001E-2</v>
      </c>
      <c r="H435">
        <v>6.9000000000000006E-2</v>
      </c>
      <c r="J435">
        <f>(1+G435-G434)^(1/D435)-1</f>
        <v>-8.4037586596127367E-3</v>
      </c>
      <c r="K435">
        <f t="shared" si="194"/>
        <v>-0.84037586596127367</v>
      </c>
      <c r="L435">
        <f t="shared" si="197"/>
        <v>0.42028985507246375</v>
      </c>
      <c r="N435" s="68"/>
      <c r="P435" s="71">
        <f t="shared" si="198"/>
        <v>-0.84037586596127367</v>
      </c>
      <c r="Q435" s="71">
        <f t="shared" si="195"/>
        <v>-1.9995149914250996</v>
      </c>
      <c r="R435" s="71">
        <f t="shared" si="196"/>
        <v>0.42028985507246375</v>
      </c>
    </row>
    <row r="436" spans="1:20" x14ac:dyDescent="0.25">
      <c r="C436" s="81" t="s">
        <v>345</v>
      </c>
      <c r="D436">
        <v>3</v>
      </c>
      <c r="E436">
        <v>12</v>
      </c>
      <c r="F436" s="68" t="s">
        <v>348</v>
      </c>
      <c r="G436">
        <v>0.10199999999999999</v>
      </c>
      <c r="H436">
        <v>5.5E-2</v>
      </c>
      <c r="J436">
        <f>(1+G436-G435)^(1/D436)-1</f>
        <v>2.3764126172991284E-2</v>
      </c>
      <c r="K436">
        <f t="shared" si="194"/>
        <v>2.3764126172991284</v>
      </c>
      <c r="L436">
        <f t="shared" si="197"/>
        <v>1.8545454545454545</v>
      </c>
      <c r="N436" s="68"/>
      <c r="P436" s="71">
        <f t="shared" si="198"/>
        <v>2.3764126172991284</v>
      </c>
      <c r="Q436" s="71">
        <f t="shared" si="195"/>
        <v>1.2813989603083535</v>
      </c>
      <c r="R436" s="71">
        <f t="shared" si="196"/>
        <v>1.8545454545454545</v>
      </c>
    </row>
    <row r="437" spans="1:20" x14ac:dyDescent="0.25">
      <c r="C437" s="81" t="s">
        <v>346</v>
      </c>
      <c r="D437">
        <v>3</v>
      </c>
      <c r="E437">
        <v>12</v>
      </c>
      <c r="F437" s="68" t="s">
        <v>348</v>
      </c>
      <c r="G437">
        <v>0.1</v>
      </c>
      <c r="H437">
        <v>0.113</v>
      </c>
      <c r="J437">
        <f>(1+G437-G435)^(1/D437)-1</f>
        <v>2.3127654683995136E-2</v>
      </c>
      <c r="K437">
        <f t="shared" si="194"/>
        <v>2.3127654683995136</v>
      </c>
      <c r="L437">
        <f t="shared" si="197"/>
        <v>0.88495575221238942</v>
      </c>
      <c r="N437" s="68"/>
      <c r="P437" s="71">
        <f t="shared" si="198"/>
        <v>2.3127654683995136</v>
      </c>
      <c r="Q437" s="71">
        <f t="shared" si="195"/>
        <v>2.6134249792914503</v>
      </c>
      <c r="R437" s="71">
        <f t="shared" si="196"/>
        <v>0.88495575221238942</v>
      </c>
    </row>
    <row r="438" spans="1:20" x14ac:dyDescent="0.25">
      <c r="C438" s="81" t="s">
        <v>39</v>
      </c>
      <c r="D438">
        <v>4</v>
      </c>
      <c r="E438">
        <v>16</v>
      </c>
      <c r="F438" s="68" t="s">
        <v>348</v>
      </c>
      <c r="G438">
        <v>0.26700000000000002</v>
      </c>
      <c r="H438">
        <v>7.3999999999999996E-2</v>
      </c>
      <c r="J438">
        <f>(1+G438-G437)^(1/D438)-1</f>
        <v>3.9364104664247002E-2</v>
      </c>
      <c r="K438">
        <f t="shared" si="194"/>
        <v>3.9364104664247002</v>
      </c>
      <c r="L438">
        <f t="shared" si="197"/>
        <v>3.6081081081081083</v>
      </c>
      <c r="N438" s="68"/>
      <c r="P438" s="71">
        <f t="shared" si="198"/>
        <v>3.9364104664247002</v>
      </c>
      <c r="Q438" s="71">
        <f t="shared" si="195"/>
        <v>1.0909901667244486</v>
      </c>
      <c r="R438" s="71">
        <f t="shared" si="19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81">
        <f>(1+G444)^(1/D444)-1</f>
        <v>6.56022367666107E-2</v>
      </c>
      <c r="K444">
        <f t="shared" ref="K444" si="199">J444*100</f>
        <v>6.56022367666107</v>
      </c>
      <c r="L444">
        <f>G444/H444</f>
        <v>10.5</v>
      </c>
      <c r="P444" s="71">
        <f>K444</f>
        <v>6.56022367666107</v>
      </c>
      <c r="Q444" s="71">
        <f t="shared" ref="Q444" si="200">P444/R444</f>
        <v>0.6247832073010543</v>
      </c>
      <c r="R444" s="71">
        <f t="shared" ref="R444" si="201">L444</f>
        <v>10.5</v>
      </c>
    </row>
    <row r="445" spans="1:20" x14ac:dyDescent="0.25">
      <c r="C445" s="68" t="s">
        <v>447</v>
      </c>
      <c r="D445">
        <v>3</v>
      </c>
      <c r="E445">
        <v>3</v>
      </c>
      <c r="F445" t="s">
        <v>267</v>
      </c>
      <c r="G445">
        <v>0.36</v>
      </c>
      <c r="H445" s="68">
        <v>0.02</v>
      </c>
      <c r="J445" s="81">
        <f t="shared" ref="J445:J467" si="202">(1+G445)^(1/D445)-1</f>
        <v>0.10793165135089278</v>
      </c>
      <c r="K445">
        <f t="shared" ref="K445:K467" si="203">J445*100</f>
        <v>10.793165135089279</v>
      </c>
      <c r="L445">
        <f t="shared" ref="L445:L467" si="204">G445/H445</f>
        <v>18</v>
      </c>
      <c r="P445" s="71">
        <f t="shared" ref="P445:P467" si="205">K445</f>
        <v>10.793165135089279</v>
      </c>
      <c r="Q445" s="71">
        <f t="shared" ref="Q445:Q467" si="206">P445/R445</f>
        <v>0.5996202852827377</v>
      </c>
      <c r="R445" s="71">
        <f t="shared" ref="R445:R467" si="207">L445</f>
        <v>18</v>
      </c>
    </row>
    <row r="446" spans="1:20" x14ac:dyDescent="0.25">
      <c r="C446" s="68" t="s">
        <v>447</v>
      </c>
      <c r="D446">
        <v>3</v>
      </c>
      <c r="E446">
        <v>3</v>
      </c>
      <c r="F446" t="s">
        <v>266</v>
      </c>
      <c r="G446">
        <v>0.27</v>
      </c>
      <c r="H446" s="68">
        <v>0.02</v>
      </c>
      <c r="J446" s="81">
        <f t="shared" si="202"/>
        <v>8.2932132831999406E-2</v>
      </c>
      <c r="K446">
        <f t="shared" si="203"/>
        <v>8.2932132831999397</v>
      </c>
      <c r="L446">
        <f t="shared" si="204"/>
        <v>13.5</v>
      </c>
      <c r="P446" s="71">
        <f t="shared" si="205"/>
        <v>8.2932132831999397</v>
      </c>
      <c r="Q446" s="71">
        <f t="shared" si="206"/>
        <v>0.61431209505184736</v>
      </c>
      <c r="R446" s="71">
        <f t="shared" si="207"/>
        <v>13.5</v>
      </c>
    </row>
    <row r="447" spans="1:20" x14ac:dyDescent="0.25">
      <c r="C447" s="68" t="s">
        <v>447</v>
      </c>
      <c r="D447">
        <v>3</v>
      </c>
      <c r="E447">
        <v>3</v>
      </c>
      <c r="F447" t="s">
        <v>267</v>
      </c>
      <c r="G447">
        <v>0.36</v>
      </c>
      <c r="H447" s="68">
        <v>0.03</v>
      </c>
      <c r="J447" s="81">
        <f t="shared" si="202"/>
        <v>0.10793165135089278</v>
      </c>
      <c r="K447">
        <f t="shared" si="203"/>
        <v>10.793165135089279</v>
      </c>
      <c r="L447">
        <f t="shared" si="204"/>
        <v>12</v>
      </c>
      <c r="P447" s="71">
        <f t="shared" si="205"/>
        <v>10.793165135089279</v>
      </c>
      <c r="Q447" s="71">
        <f t="shared" si="206"/>
        <v>0.89943042792410655</v>
      </c>
      <c r="R447" s="71">
        <f t="shared" si="207"/>
        <v>12</v>
      </c>
    </row>
    <row r="448" spans="1:20" x14ac:dyDescent="0.25">
      <c r="C448" s="68" t="s">
        <v>447</v>
      </c>
      <c r="D448">
        <v>3</v>
      </c>
      <c r="E448">
        <v>3</v>
      </c>
      <c r="F448" t="s">
        <v>266</v>
      </c>
      <c r="G448">
        <v>0.28000000000000003</v>
      </c>
      <c r="H448" s="68">
        <v>0.04</v>
      </c>
      <c r="J448" s="81">
        <f t="shared" si="202"/>
        <v>8.576704663796253E-2</v>
      </c>
      <c r="K448">
        <f t="shared" si="203"/>
        <v>8.576704663796253</v>
      </c>
      <c r="L448">
        <f t="shared" si="204"/>
        <v>7.0000000000000009</v>
      </c>
      <c r="P448" s="71">
        <f t="shared" si="205"/>
        <v>8.576704663796253</v>
      </c>
      <c r="Q448" s="71">
        <f t="shared" si="206"/>
        <v>1.2252435233994645</v>
      </c>
      <c r="R448" s="71">
        <f t="shared" si="207"/>
        <v>7.0000000000000009</v>
      </c>
    </row>
    <row r="449" spans="3:18" x14ac:dyDescent="0.25">
      <c r="C449" s="68" t="s">
        <v>447</v>
      </c>
      <c r="D449">
        <v>3</v>
      </c>
      <c r="E449">
        <v>3</v>
      </c>
      <c r="F449" t="s">
        <v>267</v>
      </c>
      <c r="G449">
        <v>0.36</v>
      </c>
      <c r="H449" s="68">
        <v>0.03</v>
      </c>
      <c r="J449" s="81">
        <f t="shared" si="202"/>
        <v>0.10793165135089278</v>
      </c>
      <c r="K449">
        <f t="shared" si="203"/>
        <v>10.793165135089279</v>
      </c>
      <c r="L449">
        <f t="shared" si="204"/>
        <v>12</v>
      </c>
      <c r="P449" s="71">
        <f t="shared" si="205"/>
        <v>10.793165135089279</v>
      </c>
      <c r="Q449" s="71">
        <f t="shared" si="206"/>
        <v>0.89943042792410655</v>
      </c>
      <c r="R449" s="71">
        <f t="shared" si="207"/>
        <v>12</v>
      </c>
    </row>
    <row r="450" spans="3:18" x14ac:dyDescent="0.25">
      <c r="C450" s="68" t="s">
        <v>447</v>
      </c>
      <c r="D450">
        <v>3</v>
      </c>
      <c r="E450">
        <v>3</v>
      </c>
      <c r="F450" t="s">
        <v>266</v>
      </c>
      <c r="G450">
        <v>0.27</v>
      </c>
      <c r="H450" s="68">
        <v>0.04</v>
      </c>
      <c r="J450" s="81">
        <f t="shared" si="202"/>
        <v>8.2932132831999406E-2</v>
      </c>
      <c r="K450">
        <f t="shared" si="203"/>
        <v>8.2932132831999397</v>
      </c>
      <c r="L450">
        <f t="shared" si="204"/>
        <v>6.75</v>
      </c>
      <c r="P450" s="71">
        <f t="shared" si="205"/>
        <v>8.2932132831999397</v>
      </c>
      <c r="Q450" s="71">
        <f t="shared" si="206"/>
        <v>1.2286241901036947</v>
      </c>
      <c r="R450" s="71">
        <f t="shared" si="207"/>
        <v>6.75</v>
      </c>
    </row>
    <row r="451" spans="3:18" x14ac:dyDescent="0.25">
      <c r="C451" s="68" t="s">
        <v>447</v>
      </c>
      <c r="D451">
        <v>3</v>
      </c>
      <c r="E451">
        <v>3</v>
      </c>
      <c r="F451" t="s">
        <v>267</v>
      </c>
      <c r="G451">
        <v>0.34</v>
      </c>
      <c r="H451" s="68">
        <v>0.03</v>
      </c>
      <c r="J451" s="81">
        <f t="shared" si="202"/>
        <v>0.10247377144973324</v>
      </c>
      <c r="K451">
        <f t="shared" si="203"/>
        <v>10.247377144973324</v>
      </c>
      <c r="L451">
        <f t="shared" si="204"/>
        <v>11.333333333333334</v>
      </c>
      <c r="P451" s="71">
        <f t="shared" si="205"/>
        <v>10.247377144973324</v>
      </c>
      <c r="Q451" s="71">
        <f t="shared" si="206"/>
        <v>0.90418033632117567</v>
      </c>
      <c r="R451" s="71">
        <f t="shared" si="207"/>
        <v>11.333333333333334</v>
      </c>
    </row>
    <row r="452" spans="3:18" x14ac:dyDescent="0.25">
      <c r="C452" s="68" t="s">
        <v>447</v>
      </c>
      <c r="D452">
        <v>3</v>
      </c>
      <c r="E452">
        <v>3</v>
      </c>
      <c r="F452" t="s">
        <v>266</v>
      </c>
      <c r="G452">
        <v>0.24</v>
      </c>
      <c r="H452" s="68">
        <v>0.03</v>
      </c>
      <c r="J452" s="81">
        <f t="shared" si="202"/>
        <v>7.4337070988966358E-2</v>
      </c>
      <c r="K452">
        <f t="shared" si="203"/>
        <v>7.4337070988966358</v>
      </c>
      <c r="L452">
        <f t="shared" si="204"/>
        <v>8</v>
      </c>
      <c r="P452" s="71">
        <f t="shared" si="205"/>
        <v>7.4337070988966358</v>
      </c>
      <c r="Q452" s="71">
        <f t="shared" si="206"/>
        <v>0.92921338736207948</v>
      </c>
      <c r="R452" s="71">
        <f t="shared" si="207"/>
        <v>8</v>
      </c>
    </row>
    <row r="453" spans="3:18" x14ac:dyDescent="0.25">
      <c r="C453" s="68" t="s">
        <v>447</v>
      </c>
      <c r="D453">
        <v>3</v>
      </c>
      <c r="E453">
        <v>3</v>
      </c>
      <c r="F453" t="s">
        <v>267</v>
      </c>
      <c r="G453">
        <v>0.36</v>
      </c>
      <c r="H453" s="68">
        <v>0.03</v>
      </c>
      <c r="J453" s="81">
        <f t="shared" si="202"/>
        <v>0.10793165135089278</v>
      </c>
      <c r="K453">
        <f t="shared" si="203"/>
        <v>10.793165135089279</v>
      </c>
      <c r="L453">
        <f t="shared" si="204"/>
        <v>12</v>
      </c>
      <c r="P453" s="71">
        <f t="shared" si="205"/>
        <v>10.793165135089279</v>
      </c>
      <c r="Q453" s="71">
        <f t="shared" si="206"/>
        <v>0.89943042792410655</v>
      </c>
      <c r="R453" s="71">
        <f t="shared" si="207"/>
        <v>12</v>
      </c>
    </row>
    <row r="454" spans="3:18" x14ac:dyDescent="0.25">
      <c r="C454" s="68" t="s">
        <v>447</v>
      </c>
      <c r="D454">
        <v>3</v>
      </c>
      <c r="E454">
        <v>3</v>
      </c>
      <c r="F454" t="s">
        <v>266</v>
      </c>
      <c r="G454">
        <v>0.25</v>
      </c>
      <c r="H454" s="68">
        <v>0.03</v>
      </c>
      <c r="J454" s="81">
        <f t="shared" si="202"/>
        <v>7.7217345015941907E-2</v>
      </c>
      <c r="K454">
        <f t="shared" si="203"/>
        <v>7.7217345015941907</v>
      </c>
      <c r="L454">
        <f t="shared" si="204"/>
        <v>8.3333333333333339</v>
      </c>
      <c r="P454" s="71">
        <f t="shared" si="205"/>
        <v>7.7217345015941907</v>
      </c>
      <c r="Q454" s="71">
        <f t="shared" si="206"/>
        <v>0.92660814019130278</v>
      </c>
      <c r="R454" s="71">
        <f t="shared" si="207"/>
        <v>8.3333333333333339</v>
      </c>
    </row>
    <row r="455" spans="3:18" x14ac:dyDescent="0.25">
      <c r="C455" s="68" t="s">
        <v>447</v>
      </c>
      <c r="D455">
        <v>3</v>
      </c>
      <c r="E455">
        <v>3</v>
      </c>
      <c r="F455" t="s">
        <v>267</v>
      </c>
      <c r="G455">
        <v>0.42</v>
      </c>
      <c r="H455" s="68">
        <v>0.03</v>
      </c>
      <c r="J455" s="81">
        <f t="shared" si="202"/>
        <v>0.1239908646142267</v>
      </c>
      <c r="K455">
        <f t="shared" si="203"/>
        <v>12.399086461422669</v>
      </c>
      <c r="L455">
        <f t="shared" si="204"/>
        <v>14</v>
      </c>
      <c r="P455" s="71">
        <f t="shared" si="205"/>
        <v>12.399086461422669</v>
      </c>
      <c r="Q455" s="71">
        <f t="shared" si="206"/>
        <v>0.88564903295876207</v>
      </c>
      <c r="R455" s="71">
        <f t="shared" si="207"/>
        <v>14</v>
      </c>
    </row>
    <row r="456" spans="3:18" x14ac:dyDescent="0.25">
      <c r="C456" s="68" t="s">
        <v>447</v>
      </c>
      <c r="D456">
        <v>3</v>
      </c>
      <c r="E456">
        <v>3</v>
      </c>
      <c r="F456" t="s">
        <v>266</v>
      </c>
      <c r="G456">
        <v>0.23</v>
      </c>
      <c r="H456" s="68">
        <v>0.03</v>
      </c>
      <c r="J456" s="81">
        <f t="shared" si="202"/>
        <v>7.1441269690773135E-2</v>
      </c>
      <c r="K456">
        <f t="shared" si="203"/>
        <v>7.1441269690773135</v>
      </c>
      <c r="L456">
        <f t="shared" si="204"/>
        <v>7.666666666666667</v>
      </c>
      <c r="P456" s="71">
        <f t="shared" si="205"/>
        <v>7.1441269690773135</v>
      </c>
      <c r="Q456" s="71">
        <f t="shared" si="206"/>
        <v>0.93184264814051909</v>
      </c>
      <c r="R456" s="71">
        <f t="shared" si="207"/>
        <v>7.666666666666667</v>
      </c>
    </row>
    <row r="457" spans="3:18" x14ac:dyDescent="0.25">
      <c r="C457" s="68" t="s">
        <v>447</v>
      </c>
      <c r="D457">
        <v>3</v>
      </c>
      <c r="E457">
        <v>3</v>
      </c>
      <c r="F457" t="s">
        <v>267</v>
      </c>
      <c r="G457">
        <v>0.41</v>
      </c>
      <c r="H457" s="68">
        <v>0.03</v>
      </c>
      <c r="J457" s="81">
        <f t="shared" si="202"/>
        <v>0.12134617045409968</v>
      </c>
      <c r="K457">
        <f t="shared" si="203"/>
        <v>12.134617045409968</v>
      </c>
      <c r="L457">
        <f t="shared" si="204"/>
        <v>13.666666666666666</v>
      </c>
      <c r="P457" s="71">
        <f t="shared" si="205"/>
        <v>12.134617045409968</v>
      </c>
      <c r="Q457" s="71">
        <f t="shared" si="206"/>
        <v>0.88789880820072942</v>
      </c>
      <c r="R457" s="71">
        <f t="shared" si="207"/>
        <v>13.666666666666666</v>
      </c>
    </row>
    <row r="458" spans="3:18" x14ac:dyDescent="0.25">
      <c r="C458" s="68" t="s">
        <v>447</v>
      </c>
      <c r="D458">
        <v>3</v>
      </c>
      <c r="E458">
        <v>3</v>
      </c>
      <c r="F458" t="s">
        <v>266</v>
      </c>
      <c r="G458">
        <v>0.21</v>
      </c>
      <c r="H458" s="68">
        <v>0.03</v>
      </c>
      <c r="J458" s="81">
        <f t="shared" si="202"/>
        <v>6.56022367666107E-2</v>
      </c>
      <c r="K458">
        <f t="shared" si="203"/>
        <v>6.56022367666107</v>
      </c>
      <c r="L458">
        <f t="shared" si="204"/>
        <v>7</v>
      </c>
      <c r="P458" s="71">
        <f t="shared" si="205"/>
        <v>6.56022367666107</v>
      </c>
      <c r="Q458" s="71">
        <f t="shared" si="206"/>
        <v>0.93717481095158139</v>
      </c>
      <c r="R458" s="71">
        <f t="shared" si="207"/>
        <v>7</v>
      </c>
    </row>
    <row r="459" spans="3:18" x14ac:dyDescent="0.25">
      <c r="C459" s="68" t="s">
        <v>447</v>
      </c>
      <c r="D459">
        <v>3</v>
      </c>
      <c r="E459">
        <v>3</v>
      </c>
      <c r="F459" t="s">
        <v>267</v>
      </c>
      <c r="G459">
        <v>0.37</v>
      </c>
      <c r="H459" s="68">
        <v>0.03</v>
      </c>
      <c r="J459" s="81">
        <f t="shared" si="202"/>
        <v>0.11064054147667224</v>
      </c>
      <c r="K459">
        <f t="shared" si="203"/>
        <v>11.064054147667225</v>
      </c>
      <c r="L459">
        <f t="shared" si="204"/>
        <v>12.333333333333334</v>
      </c>
      <c r="P459" s="71">
        <f t="shared" si="205"/>
        <v>11.064054147667225</v>
      </c>
      <c r="Q459" s="71">
        <f t="shared" si="206"/>
        <v>0.89708547143247763</v>
      </c>
      <c r="R459" s="71">
        <f t="shared" si="207"/>
        <v>12.333333333333334</v>
      </c>
    </row>
    <row r="460" spans="3:18" x14ac:dyDescent="0.25">
      <c r="C460" s="68" t="s">
        <v>447</v>
      </c>
      <c r="D460">
        <v>3</v>
      </c>
      <c r="E460">
        <v>3</v>
      </c>
      <c r="F460" t="s">
        <v>266</v>
      </c>
      <c r="G460">
        <v>0.25</v>
      </c>
      <c r="H460" s="68">
        <v>0.03</v>
      </c>
      <c r="J460" s="81">
        <f t="shared" si="202"/>
        <v>7.7217345015941907E-2</v>
      </c>
      <c r="K460">
        <f t="shared" si="203"/>
        <v>7.7217345015941907</v>
      </c>
      <c r="L460">
        <f t="shared" si="204"/>
        <v>8.3333333333333339</v>
      </c>
      <c r="P460" s="71">
        <f t="shared" si="205"/>
        <v>7.7217345015941907</v>
      </c>
      <c r="Q460" s="71">
        <f t="shared" si="206"/>
        <v>0.92660814019130278</v>
      </c>
      <c r="R460" s="71">
        <f t="shared" si="207"/>
        <v>8.3333333333333339</v>
      </c>
    </row>
    <row r="461" spans="3:18" x14ac:dyDescent="0.25">
      <c r="C461" s="68" t="s">
        <v>447</v>
      </c>
      <c r="D461">
        <v>3</v>
      </c>
      <c r="E461">
        <v>3</v>
      </c>
      <c r="F461" t="s">
        <v>267</v>
      </c>
      <c r="G461">
        <v>0.32</v>
      </c>
      <c r="H461" s="68">
        <v>0.03</v>
      </c>
      <c r="J461" s="81">
        <f t="shared" si="202"/>
        <v>9.6961310486523677E-2</v>
      </c>
      <c r="K461">
        <f t="shared" si="203"/>
        <v>9.6961310486523686</v>
      </c>
      <c r="L461">
        <f t="shared" si="204"/>
        <v>10.666666666666668</v>
      </c>
      <c r="P461" s="71">
        <f t="shared" si="205"/>
        <v>9.6961310486523686</v>
      </c>
      <c r="Q461" s="71">
        <f t="shared" si="206"/>
        <v>0.90901228581115945</v>
      </c>
      <c r="R461" s="71">
        <f t="shared" si="207"/>
        <v>10.666666666666668</v>
      </c>
    </row>
    <row r="462" spans="3:18" x14ac:dyDescent="0.25">
      <c r="C462" s="68" t="s">
        <v>447</v>
      </c>
      <c r="D462">
        <v>3</v>
      </c>
      <c r="E462">
        <v>3</v>
      </c>
      <c r="F462" t="s">
        <v>266</v>
      </c>
      <c r="G462">
        <v>0.21</v>
      </c>
      <c r="H462" s="68">
        <v>0.03</v>
      </c>
      <c r="J462" s="81">
        <f t="shared" si="202"/>
        <v>6.56022367666107E-2</v>
      </c>
      <c r="K462">
        <f t="shared" si="203"/>
        <v>6.56022367666107</v>
      </c>
      <c r="L462">
        <f t="shared" si="204"/>
        <v>7</v>
      </c>
      <c r="P462" s="71">
        <f t="shared" si="205"/>
        <v>6.56022367666107</v>
      </c>
      <c r="Q462" s="71">
        <f t="shared" si="206"/>
        <v>0.93717481095158139</v>
      </c>
      <c r="R462" s="71">
        <f t="shared" si="207"/>
        <v>7</v>
      </c>
    </row>
    <row r="463" spans="3:18" x14ac:dyDescent="0.25">
      <c r="C463" s="68" t="s">
        <v>447</v>
      </c>
      <c r="D463">
        <v>3</v>
      </c>
      <c r="E463">
        <v>3</v>
      </c>
      <c r="F463" t="s">
        <v>267</v>
      </c>
      <c r="G463">
        <v>0.33</v>
      </c>
      <c r="H463" s="68">
        <v>0.03</v>
      </c>
      <c r="J463" s="81">
        <f t="shared" si="202"/>
        <v>9.9724448886266748E-2</v>
      </c>
      <c r="K463">
        <f t="shared" si="203"/>
        <v>9.9724448886266757</v>
      </c>
      <c r="L463">
        <f t="shared" si="204"/>
        <v>11.000000000000002</v>
      </c>
      <c r="P463" s="71">
        <f t="shared" si="205"/>
        <v>9.9724448886266757</v>
      </c>
      <c r="Q463" s="71">
        <f t="shared" si="206"/>
        <v>0.90658589896606123</v>
      </c>
      <c r="R463" s="71">
        <f t="shared" si="207"/>
        <v>11.000000000000002</v>
      </c>
    </row>
    <row r="464" spans="3:18" x14ac:dyDescent="0.25">
      <c r="C464" s="68" t="s">
        <v>447</v>
      </c>
      <c r="D464">
        <v>3</v>
      </c>
      <c r="E464">
        <v>3</v>
      </c>
      <c r="F464" t="s">
        <v>266</v>
      </c>
      <c r="G464">
        <v>0.21</v>
      </c>
      <c r="H464" s="68">
        <v>0.04</v>
      </c>
      <c r="J464" s="81">
        <f t="shared" si="202"/>
        <v>6.56022367666107E-2</v>
      </c>
      <c r="K464">
        <f t="shared" si="203"/>
        <v>6.56022367666107</v>
      </c>
      <c r="L464">
        <f t="shared" si="204"/>
        <v>5.25</v>
      </c>
      <c r="P464" s="71">
        <f t="shared" si="205"/>
        <v>6.56022367666107</v>
      </c>
      <c r="Q464" s="71">
        <f t="shared" si="206"/>
        <v>1.2495664146021086</v>
      </c>
      <c r="R464" s="71">
        <f t="shared" si="207"/>
        <v>5.25</v>
      </c>
    </row>
    <row r="465" spans="1:19" x14ac:dyDescent="0.25">
      <c r="C465" s="68" t="s">
        <v>447</v>
      </c>
      <c r="D465">
        <v>3</v>
      </c>
      <c r="E465">
        <v>3</v>
      </c>
      <c r="F465" t="s">
        <v>267</v>
      </c>
      <c r="G465">
        <v>0.25</v>
      </c>
      <c r="H465" s="68">
        <v>0.03</v>
      </c>
      <c r="J465" s="81">
        <f t="shared" si="202"/>
        <v>7.7217345015941907E-2</v>
      </c>
      <c r="K465">
        <f t="shared" si="203"/>
        <v>7.7217345015941907</v>
      </c>
      <c r="L465">
        <f t="shared" si="204"/>
        <v>8.3333333333333339</v>
      </c>
      <c r="P465" s="71">
        <f t="shared" si="205"/>
        <v>7.7217345015941907</v>
      </c>
      <c r="Q465" s="71">
        <f t="shared" si="206"/>
        <v>0.92660814019130278</v>
      </c>
      <c r="R465" s="71">
        <f t="shared" si="207"/>
        <v>8.3333333333333339</v>
      </c>
    </row>
    <row r="466" spans="1:19" x14ac:dyDescent="0.25">
      <c r="C466" s="68" t="s">
        <v>447</v>
      </c>
      <c r="D466">
        <v>3</v>
      </c>
      <c r="E466">
        <v>3</v>
      </c>
      <c r="F466" t="s">
        <v>266</v>
      </c>
      <c r="G466">
        <v>0.15</v>
      </c>
      <c r="H466" s="68">
        <v>0.04</v>
      </c>
      <c r="J466" s="81">
        <f t="shared" si="202"/>
        <v>4.7689553171647248E-2</v>
      </c>
      <c r="K466">
        <f t="shared" si="203"/>
        <v>4.7689553171647248</v>
      </c>
      <c r="L466">
        <f t="shared" si="204"/>
        <v>3.75</v>
      </c>
      <c r="P466" s="71">
        <f t="shared" si="205"/>
        <v>4.7689553171647248</v>
      </c>
      <c r="Q466" s="71">
        <f t="shared" si="206"/>
        <v>1.2717214179105933</v>
      </c>
      <c r="R466" s="71">
        <f t="shared" si="207"/>
        <v>3.75</v>
      </c>
    </row>
    <row r="467" spans="1:19" x14ac:dyDescent="0.25">
      <c r="C467" s="68" t="s">
        <v>447</v>
      </c>
      <c r="D467">
        <v>3</v>
      </c>
      <c r="E467">
        <v>3</v>
      </c>
      <c r="F467" t="s">
        <v>267</v>
      </c>
      <c r="G467">
        <v>0.21</v>
      </c>
      <c r="H467" s="68">
        <v>0.03</v>
      </c>
      <c r="J467" s="81">
        <f t="shared" si="202"/>
        <v>6.56022367666107E-2</v>
      </c>
      <c r="K467">
        <f t="shared" si="203"/>
        <v>6.56022367666107</v>
      </c>
      <c r="L467">
        <f t="shared" si="204"/>
        <v>7</v>
      </c>
      <c r="P467" s="71">
        <f t="shared" si="205"/>
        <v>6.56022367666107</v>
      </c>
      <c r="Q467" s="71">
        <f t="shared" si="206"/>
        <v>0.93717481095158139</v>
      </c>
      <c r="R467" s="71">
        <f t="shared" si="207"/>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81">
        <f>(1+H472)^(1/D472)-1</f>
        <v>4.3804367694820989E-2</v>
      </c>
      <c r="L472">
        <f t="shared" ref="L472:L489" si="208">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81">
        <f>(1+H473-H472)^(1/D473)-1</f>
        <v>7.59106330355801E-2</v>
      </c>
      <c r="L473">
        <f t="shared" si="208"/>
        <v>7.59106330355801</v>
      </c>
      <c r="M473">
        <f t="shared" ref="M473:M489" si="209">H473/I473</f>
        <v>0.1189655172413793</v>
      </c>
      <c r="Q473" s="71">
        <f t="shared" ref="Q473:Q489" si="210">L473</f>
        <v>7.59106330355801</v>
      </c>
      <c r="R473" s="71">
        <f t="shared" ref="R473:R489" si="211">Q473/S473</f>
        <v>1.3088040178548292</v>
      </c>
      <c r="S473" s="71">
        <f t="shared" ref="S473:S489" si="212">I473</f>
        <v>5.8</v>
      </c>
    </row>
    <row r="474" spans="1:19" x14ac:dyDescent="0.25">
      <c r="C474" s="68" t="s">
        <v>458</v>
      </c>
      <c r="D474">
        <v>3</v>
      </c>
      <c r="E474">
        <v>14</v>
      </c>
      <c r="F474" t="s">
        <v>461</v>
      </c>
      <c r="G474" t="s">
        <v>266</v>
      </c>
      <c r="H474">
        <v>1.39</v>
      </c>
      <c r="I474" s="68">
        <v>10.3</v>
      </c>
      <c r="K474" s="81">
        <f>(1+H474-H473)^(1/D474)-1</f>
        <v>0.19348319192733698</v>
      </c>
      <c r="L474">
        <f t="shared" si="208"/>
        <v>19.348319192733697</v>
      </c>
      <c r="M474">
        <f t="shared" si="209"/>
        <v>0.13495145631067959</v>
      </c>
      <c r="Q474" s="71">
        <f t="shared" si="210"/>
        <v>19.348319192733697</v>
      </c>
      <c r="R474" s="71">
        <f t="shared" si="211"/>
        <v>1.8784775915275433</v>
      </c>
      <c r="S474" s="71">
        <f t="shared" si="212"/>
        <v>10.3</v>
      </c>
    </row>
    <row r="475" spans="1:19" x14ac:dyDescent="0.25">
      <c r="C475" s="68" t="s">
        <v>456</v>
      </c>
      <c r="D475">
        <v>7</v>
      </c>
      <c r="E475">
        <v>7</v>
      </c>
      <c r="F475" t="s">
        <v>462</v>
      </c>
      <c r="G475" t="s">
        <v>266</v>
      </c>
      <c r="H475">
        <v>0.37</v>
      </c>
      <c r="I475" s="68">
        <v>4.28</v>
      </c>
      <c r="K475" s="81">
        <f>(1+H475)^(1/D475)-1</f>
        <v>4.5999578662455853E-2</v>
      </c>
      <c r="L475">
        <f t="shared" si="208"/>
        <v>4.5999578662455853</v>
      </c>
      <c r="M475">
        <f t="shared" si="209"/>
        <v>8.6448598130841117E-2</v>
      </c>
      <c r="Q475" s="71">
        <f t="shared" si="210"/>
        <v>4.5999578662455853</v>
      </c>
      <c r="R475" s="71">
        <f t="shared" si="211"/>
        <v>1.0747565108050432</v>
      </c>
      <c r="S475" s="71">
        <f t="shared" si="212"/>
        <v>4.28</v>
      </c>
    </row>
    <row r="476" spans="1:19" x14ac:dyDescent="0.25">
      <c r="C476" s="68" t="s">
        <v>457</v>
      </c>
      <c r="D476">
        <v>4</v>
      </c>
      <c r="E476">
        <v>11</v>
      </c>
      <c r="F476" t="s">
        <v>462</v>
      </c>
      <c r="G476" t="s">
        <v>266</v>
      </c>
      <c r="H476">
        <v>0.75</v>
      </c>
      <c r="I476" s="68">
        <v>8.25</v>
      </c>
      <c r="K476" s="81">
        <f>(1+H476-H475)^(1/D476)-1</f>
        <v>8.3851471580434378E-2</v>
      </c>
      <c r="L476">
        <f t="shared" si="208"/>
        <v>8.3851471580434378</v>
      </c>
      <c r="M476">
        <f t="shared" si="209"/>
        <v>9.0909090909090912E-2</v>
      </c>
      <c r="Q476" s="71">
        <f t="shared" si="210"/>
        <v>8.3851471580434378</v>
      </c>
      <c r="R476" s="71">
        <f t="shared" si="211"/>
        <v>1.016381473702235</v>
      </c>
      <c r="S476" s="71">
        <f t="shared" si="212"/>
        <v>8.25</v>
      </c>
    </row>
    <row r="477" spans="1:19" x14ac:dyDescent="0.25">
      <c r="C477" s="68" t="s">
        <v>458</v>
      </c>
      <c r="D477">
        <v>3</v>
      </c>
      <c r="E477">
        <v>14</v>
      </c>
      <c r="F477" t="s">
        <v>462</v>
      </c>
      <c r="G477" t="s">
        <v>266</v>
      </c>
      <c r="H477">
        <v>1.72</v>
      </c>
      <c r="I477" s="68">
        <v>5.86</v>
      </c>
      <c r="K477" s="81">
        <f>(1+H477-H476)^(1/D477)-1</f>
        <v>0.2535896814815497</v>
      </c>
      <c r="L477">
        <f t="shared" si="208"/>
        <v>25.358968148154972</v>
      </c>
      <c r="M477">
        <f t="shared" si="209"/>
        <v>0.29351535836177473</v>
      </c>
      <c r="Q477" s="71">
        <f t="shared" si="210"/>
        <v>25.358968148154972</v>
      </c>
      <c r="R477" s="71">
        <f t="shared" si="211"/>
        <v>4.3274689672619404</v>
      </c>
      <c r="S477" s="71">
        <f t="shared" si="212"/>
        <v>5.86</v>
      </c>
    </row>
    <row r="478" spans="1:19" x14ac:dyDescent="0.25">
      <c r="C478" s="68" t="s">
        <v>456</v>
      </c>
      <c r="D478">
        <v>7</v>
      </c>
      <c r="E478">
        <v>7</v>
      </c>
      <c r="F478" t="s">
        <v>463</v>
      </c>
      <c r="G478" t="s">
        <v>266</v>
      </c>
      <c r="H478">
        <v>0.42</v>
      </c>
      <c r="I478" s="68">
        <v>2.2999999999999998</v>
      </c>
      <c r="K478" s="81">
        <f>(1+H478)^(1/D478)-1</f>
        <v>5.1369751024905153E-2</v>
      </c>
      <c r="L478">
        <f t="shared" si="208"/>
        <v>5.1369751024905153</v>
      </c>
      <c r="M478">
        <f t="shared" si="209"/>
        <v>0.18260869565217391</v>
      </c>
      <c r="Q478" s="71">
        <f t="shared" si="210"/>
        <v>5.1369751024905153</v>
      </c>
      <c r="R478" s="71">
        <f t="shared" si="211"/>
        <v>2.2334674358654416</v>
      </c>
      <c r="S478" s="71">
        <f t="shared" si="212"/>
        <v>2.2999999999999998</v>
      </c>
    </row>
    <row r="479" spans="1:19" x14ac:dyDescent="0.25">
      <c r="C479" s="68" t="s">
        <v>457</v>
      </c>
      <c r="D479">
        <v>4</v>
      </c>
      <c r="E479">
        <v>11</v>
      </c>
      <c r="F479" t="s">
        <v>463</v>
      </c>
      <c r="G479" t="s">
        <v>266</v>
      </c>
      <c r="H479">
        <v>0.6</v>
      </c>
      <c r="I479" s="68">
        <v>3.1</v>
      </c>
      <c r="K479" s="81">
        <f>(1+H479-H478)^(1/D479)-1</f>
        <v>4.2246635456321124E-2</v>
      </c>
      <c r="L479">
        <f t="shared" si="208"/>
        <v>4.2246635456321124</v>
      </c>
      <c r="M479">
        <f t="shared" si="209"/>
        <v>0.19354838709677419</v>
      </c>
      <c r="Q479" s="71">
        <f t="shared" si="210"/>
        <v>4.2246635456321124</v>
      </c>
      <c r="R479" s="71">
        <f t="shared" si="211"/>
        <v>1.362794692139391</v>
      </c>
      <c r="S479" s="71">
        <f t="shared" si="212"/>
        <v>3.1</v>
      </c>
    </row>
    <row r="480" spans="1:19" x14ac:dyDescent="0.25">
      <c r="C480" s="68" t="s">
        <v>458</v>
      </c>
      <c r="D480">
        <v>3</v>
      </c>
      <c r="E480">
        <v>14</v>
      </c>
      <c r="F480" t="s">
        <v>463</v>
      </c>
      <c r="G480" t="s">
        <v>266</v>
      </c>
      <c r="H480">
        <v>2.27</v>
      </c>
      <c r="I480" s="68">
        <v>4.1900000000000004</v>
      </c>
      <c r="K480" s="81">
        <f>(1+H480-H479)^(1/D480)-1</f>
        <v>0.38730010917983426</v>
      </c>
      <c r="L480">
        <f t="shared" si="208"/>
        <v>38.730010917983428</v>
      </c>
      <c r="M480">
        <f t="shared" si="209"/>
        <v>0.54176610978520279</v>
      </c>
      <c r="Q480" s="71">
        <f t="shared" si="210"/>
        <v>38.730010917983428</v>
      </c>
      <c r="R480" s="71">
        <f t="shared" si="211"/>
        <v>9.2434393599005791</v>
      </c>
      <c r="S480" s="71">
        <f t="shared" si="212"/>
        <v>4.1900000000000004</v>
      </c>
    </row>
    <row r="481" spans="1:19" x14ac:dyDescent="0.25">
      <c r="C481" s="68" t="s">
        <v>456</v>
      </c>
      <c r="D481">
        <v>7</v>
      </c>
      <c r="E481">
        <v>7</v>
      </c>
      <c r="F481" t="s">
        <v>461</v>
      </c>
      <c r="G481" t="s">
        <v>267</v>
      </c>
      <c r="H481">
        <v>0.61</v>
      </c>
      <c r="I481">
        <v>1.96</v>
      </c>
      <c r="K481" s="81">
        <f>(1+H481)^(1/D481)-1</f>
        <v>7.0401117231130961E-2</v>
      </c>
      <c r="L481">
        <f t="shared" si="208"/>
        <v>7.0401117231130961</v>
      </c>
      <c r="M481">
        <f t="shared" si="209"/>
        <v>0.31122448979591838</v>
      </c>
      <c r="Q481" s="71">
        <f t="shared" si="210"/>
        <v>7.0401117231130961</v>
      </c>
      <c r="R481" s="71">
        <f t="shared" si="211"/>
        <v>3.5918937362821919</v>
      </c>
      <c r="S481" s="71">
        <f t="shared" si="212"/>
        <v>1.96</v>
      </c>
    </row>
    <row r="482" spans="1:19" x14ac:dyDescent="0.25">
      <c r="C482" s="68" t="s">
        <v>457</v>
      </c>
      <c r="D482">
        <v>4</v>
      </c>
      <c r="E482">
        <v>11</v>
      </c>
      <c r="F482" t="s">
        <v>461</v>
      </c>
      <c r="G482" t="s">
        <v>267</v>
      </c>
      <c r="H482">
        <v>1.02</v>
      </c>
      <c r="I482">
        <v>3.73</v>
      </c>
      <c r="K482" s="81">
        <f>(1+H482-H481)^(1/D482)-1</f>
        <v>8.9694548350037318E-2</v>
      </c>
      <c r="L482">
        <f t="shared" si="208"/>
        <v>8.9694548350037309</v>
      </c>
      <c r="M482">
        <f t="shared" si="209"/>
        <v>0.27345844504021449</v>
      </c>
      <c r="Q482" s="71">
        <f t="shared" si="210"/>
        <v>8.9694548350037309</v>
      </c>
      <c r="R482" s="71">
        <f t="shared" si="211"/>
        <v>2.4046795804299546</v>
      </c>
      <c r="S482" s="71">
        <f t="shared" si="212"/>
        <v>3.73</v>
      </c>
    </row>
    <row r="483" spans="1:19" x14ac:dyDescent="0.25">
      <c r="C483" s="68" t="s">
        <v>458</v>
      </c>
      <c r="D483">
        <v>3</v>
      </c>
      <c r="E483">
        <v>14</v>
      </c>
      <c r="F483" t="s">
        <v>461</v>
      </c>
      <c r="G483" t="s">
        <v>267</v>
      </c>
      <c r="H483">
        <v>1.85</v>
      </c>
      <c r="I483">
        <v>6.21</v>
      </c>
      <c r="K483" s="81">
        <f>(1+H483-H482)^(1/D483)-1</f>
        <v>0.2231612006930872</v>
      </c>
      <c r="L483">
        <f t="shared" si="208"/>
        <v>22.31612006930872</v>
      </c>
      <c r="M483">
        <f t="shared" si="209"/>
        <v>0.29790660225442833</v>
      </c>
      <c r="Q483" s="71">
        <f t="shared" si="210"/>
        <v>22.31612006930872</v>
      </c>
      <c r="R483" s="71">
        <f t="shared" si="211"/>
        <v>3.5935781109997937</v>
      </c>
      <c r="S483" s="71">
        <f t="shared" si="212"/>
        <v>6.21</v>
      </c>
    </row>
    <row r="484" spans="1:19" x14ac:dyDescent="0.25">
      <c r="C484" s="68" t="s">
        <v>456</v>
      </c>
      <c r="D484">
        <v>7</v>
      </c>
      <c r="E484">
        <v>7</v>
      </c>
      <c r="F484" t="s">
        <v>462</v>
      </c>
      <c r="G484" t="s">
        <v>267</v>
      </c>
      <c r="H484">
        <v>0.36</v>
      </c>
      <c r="I484">
        <v>2.66</v>
      </c>
      <c r="K484" s="81">
        <f>(1+H484)^(1/D484)-1</f>
        <v>4.4905432052525285E-2</v>
      </c>
      <c r="L484">
        <f t="shared" si="208"/>
        <v>4.4905432052525285</v>
      </c>
      <c r="M484">
        <f t="shared" si="209"/>
        <v>0.13533834586466165</v>
      </c>
      <c r="Q484" s="71">
        <f t="shared" si="210"/>
        <v>4.4905432052525285</v>
      </c>
      <c r="R484" s="71">
        <f t="shared" si="211"/>
        <v>1.6881741373129806</v>
      </c>
      <c r="S484" s="71">
        <f t="shared" si="212"/>
        <v>2.66</v>
      </c>
    </row>
    <row r="485" spans="1:19" x14ac:dyDescent="0.25">
      <c r="C485" s="68" t="s">
        <v>457</v>
      </c>
      <c r="D485">
        <v>4</v>
      </c>
      <c r="E485">
        <v>11</v>
      </c>
      <c r="F485" t="s">
        <v>462</v>
      </c>
      <c r="G485" t="s">
        <v>267</v>
      </c>
      <c r="H485">
        <v>0.84</v>
      </c>
      <c r="I485">
        <v>6.23</v>
      </c>
      <c r="K485" s="81">
        <f>(1+H485-H484)^(1/D485)-1</f>
        <v>0.10297439048222867</v>
      </c>
      <c r="L485">
        <f t="shared" si="208"/>
        <v>10.297439048222866</v>
      </c>
      <c r="M485">
        <f t="shared" si="209"/>
        <v>0.1348314606741573</v>
      </c>
      <c r="Q485" s="71">
        <f t="shared" si="210"/>
        <v>10.297439048222866</v>
      </c>
      <c r="R485" s="71">
        <f t="shared" si="211"/>
        <v>1.6528794619940395</v>
      </c>
      <c r="S485" s="71">
        <f t="shared" si="212"/>
        <v>6.23</v>
      </c>
    </row>
    <row r="486" spans="1:19" x14ac:dyDescent="0.25">
      <c r="C486" s="68" t="s">
        <v>458</v>
      </c>
      <c r="D486">
        <v>3</v>
      </c>
      <c r="E486">
        <v>14</v>
      </c>
      <c r="F486" t="s">
        <v>462</v>
      </c>
      <c r="G486" t="s">
        <v>267</v>
      </c>
      <c r="H486">
        <v>2.29</v>
      </c>
      <c r="I486">
        <v>6.01</v>
      </c>
      <c r="K486" s="81">
        <f>(1+H486-H485)^(1/D486)-1</f>
        <v>0.34809974988792525</v>
      </c>
      <c r="L486">
        <f t="shared" si="208"/>
        <v>34.809974988792526</v>
      </c>
      <c r="M486">
        <f t="shared" si="209"/>
        <v>0.38103161397670549</v>
      </c>
      <c r="Q486" s="71">
        <f>L486</f>
        <v>34.809974988792526</v>
      </c>
      <c r="R486" s="71">
        <f t="shared" si="211"/>
        <v>5.7920091495495054</v>
      </c>
      <c r="S486" s="71">
        <f t="shared" si="212"/>
        <v>6.01</v>
      </c>
    </row>
    <row r="487" spans="1:19" x14ac:dyDescent="0.25">
      <c r="C487" s="68" t="s">
        <v>456</v>
      </c>
      <c r="D487">
        <v>7</v>
      </c>
      <c r="E487">
        <v>7</v>
      </c>
      <c r="F487" t="s">
        <v>463</v>
      </c>
      <c r="G487" t="s">
        <v>267</v>
      </c>
      <c r="H487">
        <v>0.68</v>
      </c>
      <c r="I487">
        <v>4.5</v>
      </c>
      <c r="K487" s="81">
        <f>(1+H487)^(1/D487)-1</f>
        <v>7.6928921298799136E-2</v>
      </c>
      <c r="L487">
        <f t="shared" si="208"/>
        <v>7.6928921298799136</v>
      </c>
      <c r="M487">
        <f t="shared" si="209"/>
        <v>0.15111111111111111</v>
      </c>
      <c r="Q487" s="71">
        <f t="shared" si="210"/>
        <v>7.6928921298799136</v>
      </c>
      <c r="R487" s="71">
        <f t="shared" si="211"/>
        <v>1.7095315844177585</v>
      </c>
      <c r="S487" s="71">
        <f t="shared" si="212"/>
        <v>4.5</v>
      </c>
    </row>
    <row r="488" spans="1:19" x14ac:dyDescent="0.25">
      <c r="C488" s="68" t="s">
        <v>457</v>
      </c>
      <c r="D488">
        <v>4</v>
      </c>
      <c r="E488">
        <v>11</v>
      </c>
      <c r="F488" t="s">
        <v>463</v>
      </c>
      <c r="G488" t="s">
        <v>267</v>
      </c>
      <c r="H488">
        <v>0.83</v>
      </c>
      <c r="I488">
        <v>4.54</v>
      </c>
      <c r="K488" s="81">
        <f>(1+H488-H487)^(1/D488)-1</f>
        <v>3.5558076341622114E-2</v>
      </c>
      <c r="L488">
        <f t="shared" si="208"/>
        <v>3.5558076341622114</v>
      </c>
      <c r="M488">
        <f t="shared" si="209"/>
        <v>0.18281938325991187</v>
      </c>
      <c r="Q488" s="71">
        <f t="shared" si="210"/>
        <v>3.5558076341622114</v>
      </c>
      <c r="R488" s="71">
        <f t="shared" si="211"/>
        <v>0.78321754056436377</v>
      </c>
      <c r="S488" s="71">
        <f t="shared" si="212"/>
        <v>4.54</v>
      </c>
    </row>
    <row r="489" spans="1:19" x14ac:dyDescent="0.25">
      <c r="C489" s="68" t="s">
        <v>458</v>
      </c>
      <c r="D489">
        <v>3</v>
      </c>
      <c r="E489">
        <v>14</v>
      </c>
      <c r="F489" t="s">
        <v>463</v>
      </c>
      <c r="G489" t="s">
        <v>267</v>
      </c>
      <c r="H489">
        <v>2.06</v>
      </c>
      <c r="I489">
        <v>6.37</v>
      </c>
      <c r="K489" s="81">
        <f>(1+H489-H488)^(1/D489)-1</f>
        <v>0.30647655617245873</v>
      </c>
      <c r="L489">
        <f t="shared" si="208"/>
        <v>30.647655617245874</v>
      </c>
      <c r="M489">
        <f t="shared" si="209"/>
        <v>0.32339089481946626</v>
      </c>
      <c r="Q489" s="71">
        <f t="shared" si="210"/>
        <v>30.647655617245874</v>
      </c>
      <c r="R489" s="71">
        <f t="shared" si="211"/>
        <v>4.8112489195048465</v>
      </c>
      <c r="S489" s="71">
        <f t="shared" si="212"/>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1">
        <f t="shared" ref="K494:K498" si="215">H494*100</f>
        <v>7.5</v>
      </c>
      <c r="L494" s="71">
        <f t="shared" ref="L494:L498" si="216">K494/M494</f>
        <v>0.67164179104477617</v>
      </c>
      <c r="M494" s="71">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1">
        <f t="shared" si="215"/>
        <v>7.6</v>
      </c>
      <c r="L495" s="71">
        <f t="shared" si="216"/>
        <v>0.40335195530726259</v>
      </c>
      <c r="M495" s="71">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1">
        <f t="shared" si="215"/>
        <v>7.5</v>
      </c>
      <c r="L496" s="71">
        <f t="shared" si="216"/>
        <v>0.55555555555555558</v>
      </c>
      <c r="M496" s="71">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1">
        <f t="shared" si="215"/>
        <v>7.1999999999999993</v>
      </c>
      <c r="L497" s="71">
        <f t="shared" si="216"/>
        <v>0.75223880597014925</v>
      </c>
      <c r="M497" s="71">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1">
        <f t="shared" si="215"/>
        <v>6.7</v>
      </c>
      <c r="L498" s="71">
        <f t="shared" si="216"/>
        <v>0.75645161290322582</v>
      </c>
      <c r="M498" s="71">
        <f t="shared" si="217"/>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1" t="s">
        <v>485</v>
      </c>
      <c r="C505">
        <v>12</v>
      </c>
      <c r="D505" s="68" t="s">
        <v>181</v>
      </c>
      <c r="E505" s="68">
        <v>0.20699999999999999</v>
      </c>
      <c r="F505" s="68">
        <v>1.7999999999999999E-2</v>
      </c>
      <c r="G505" s="68"/>
      <c r="H505" s="81">
        <f>(1+E505)^(1/C505)-1</f>
        <v>1.5801709042215117E-2</v>
      </c>
      <c r="I505">
        <f t="shared" ref="I505:I507" si="218">H505*100</f>
        <v>1.5801709042215117</v>
      </c>
      <c r="J505">
        <f>E505/F505</f>
        <v>11.5</v>
      </c>
      <c r="N505" s="71">
        <f>I505</f>
        <v>1.5801709042215117</v>
      </c>
      <c r="O505" s="71">
        <f t="shared" ref="O505:O507" si="219">N505/P505</f>
        <v>0.1374061655844793</v>
      </c>
      <c r="P505" s="71">
        <f t="shared" ref="P505:P507" si="220">J505</f>
        <v>11.5</v>
      </c>
    </row>
    <row r="506" spans="1:16" x14ac:dyDescent="0.25">
      <c r="B506" s="81" t="s">
        <v>484</v>
      </c>
      <c r="C506">
        <v>14</v>
      </c>
      <c r="D506" s="68" t="s">
        <v>181</v>
      </c>
      <c r="E506">
        <v>9.4E-2</v>
      </c>
      <c r="F506">
        <v>1.6E-2</v>
      </c>
      <c r="H506" s="81">
        <f t="shared" ref="H506:H519" si="221">(1+E506)^(1/C506)-1</f>
        <v>6.4378274412375536E-3</v>
      </c>
      <c r="I506">
        <f t="shared" si="218"/>
        <v>0.64378274412375536</v>
      </c>
      <c r="J506">
        <f>E506/F506</f>
        <v>5.875</v>
      </c>
      <c r="N506" s="71">
        <f>I506</f>
        <v>0.64378274412375536</v>
      </c>
      <c r="O506" s="71">
        <f t="shared" si="219"/>
        <v>0.10958004155297964</v>
      </c>
      <c r="P506" s="71">
        <f t="shared" si="220"/>
        <v>5.875</v>
      </c>
    </row>
    <row r="507" spans="1:16" x14ac:dyDescent="0.25">
      <c r="B507" s="81" t="s">
        <v>39</v>
      </c>
      <c r="C507">
        <v>16</v>
      </c>
      <c r="D507" s="68" t="s">
        <v>181</v>
      </c>
      <c r="E507">
        <v>0.29799999999999999</v>
      </c>
      <c r="F507">
        <v>1.6E-2</v>
      </c>
      <c r="H507" s="81">
        <f t="shared" si="221"/>
        <v>1.6435133671292901E-2</v>
      </c>
      <c r="I507">
        <f t="shared" si="218"/>
        <v>1.6435133671292901</v>
      </c>
      <c r="J507">
        <f t="shared" ref="J507:J509" si="222">E507/F507</f>
        <v>18.625</v>
      </c>
      <c r="N507" s="71">
        <f t="shared" ref="N507:N509" si="223">I507</f>
        <v>1.6435133671292901</v>
      </c>
      <c r="O507" s="71">
        <f t="shared" si="219"/>
        <v>8.8242328436471951E-2</v>
      </c>
      <c r="P507" s="71">
        <f t="shared" si="220"/>
        <v>18.625</v>
      </c>
    </row>
    <row r="508" spans="1:16" x14ac:dyDescent="0.25">
      <c r="B508" s="81" t="s">
        <v>485</v>
      </c>
      <c r="C508">
        <v>12</v>
      </c>
      <c r="D508" s="68" t="s">
        <v>486</v>
      </c>
      <c r="E508">
        <v>0.16600000000000001</v>
      </c>
      <c r="F508">
        <v>1.7999999999999999E-2</v>
      </c>
      <c r="H508" s="81">
        <f t="shared" si="221"/>
        <v>1.2880505525999508E-2</v>
      </c>
      <c r="I508">
        <f t="shared" ref="I508:I519" si="224">H508*100</f>
        <v>1.2880505525999508</v>
      </c>
      <c r="J508">
        <f t="shared" si="222"/>
        <v>9.2222222222222232</v>
      </c>
      <c r="N508" s="71">
        <f t="shared" si="223"/>
        <v>1.2880505525999508</v>
      </c>
      <c r="O508" s="71">
        <f t="shared" ref="O508:O519" si="225">N508/P508</f>
        <v>0.1396681322096332</v>
      </c>
      <c r="P508" s="71">
        <f t="shared" ref="P508:P519" si="226">J508</f>
        <v>9.2222222222222232</v>
      </c>
    </row>
    <row r="509" spans="1:16" x14ac:dyDescent="0.25">
      <c r="B509" s="81" t="s">
        <v>484</v>
      </c>
      <c r="C509">
        <v>14</v>
      </c>
      <c r="D509" s="68" t="s">
        <v>486</v>
      </c>
      <c r="E509">
        <v>7.6999999999999999E-2</v>
      </c>
      <c r="F509">
        <v>1.6E-2</v>
      </c>
      <c r="H509" s="81">
        <f t="shared" si="221"/>
        <v>5.3125904678845703E-3</v>
      </c>
      <c r="I509">
        <f t="shared" si="224"/>
        <v>0.53125904678845703</v>
      </c>
      <c r="J509">
        <f t="shared" si="222"/>
        <v>4.8125</v>
      </c>
      <c r="N509" s="71">
        <f t="shared" si="223"/>
        <v>0.53125904678845703</v>
      </c>
      <c r="O509" s="71">
        <f t="shared" si="225"/>
        <v>0.1103914902417573</v>
      </c>
      <c r="P509" s="71">
        <f t="shared" si="226"/>
        <v>4.8125</v>
      </c>
    </row>
    <row r="510" spans="1:16" x14ac:dyDescent="0.25">
      <c r="B510" s="81" t="s">
        <v>39</v>
      </c>
      <c r="C510">
        <v>16</v>
      </c>
      <c r="D510" s="68" t="s">
        <v>486</v>
      </c>
      <c r="E510">
        <v>0.249</v>
      </c>
      <c r="F510">
        <v>1.6E-2</v>
      </c>
      <c r="H510" s="81">
        <f t="shared" si="221"/>
        <v>1.3993456453471831E-2</v>
      </c>
      <c r="I510">
        <f t="shared" si="224"/>
        <v>1.3993456453471831</v>
      </c>
      <c r="J510">
        <f t="shared" ref="J510:J519" si="227">E510/F510</f>
        <v>15.5625</v>
      </c>
      <c r="N510" s="71">
        <f t="shared" ref="N510:N519" si="228">I510</f>
        <v>1.3993456453471831</v>
      </c>
      <c r="O510" s="71">
        <f t="shared" si="225"/>
        <v>8.9917792472108155E-2</v>
      </c>
      <c r="P510" s="71">
        <f t="shared" si="226"/>
        <v>15.5625</v>
      </c>
    </row>
    <row r="511" spans="1:16" x14ac:dyDescent="0.25">
      <c r="B511" s="81" t="s">
        <v>485</v>
      </c>
      <c r="C511">
        <v>12</v>
      </c>
      <c r="D511" s="68" t="s">
        <v>487</v>
      </c>
      <c r="E511">
        <v>0.315</v>
      </c>
      <c r="F511">
        <v>5.2999999999999999E-2</v>
      </c>
      <c r="H511" s="81">
        <f t="shared" si="221"/>
        <v>2.3082083868108949E-2</v>
      </c>
      <c r="I511">
        <f t="shared" si="224"/>
        <v>2.3082083868108949</v>
      </c>
      <c r="J511">
        <f t="shared" si="227"/>
        <v>5.9433962264150946</v>
      </c>
      <c r="N511" s="71">
        <f t="shared" si="228"/>
        <v>2.3082083868108949</v>
      </c>
      <c r="O511" s="71">
        <f t="shared" si="225"/>
        <v>0.38836522063802359</v>
      </c>
      <c r="P511" s="71">
        <f t="shared" si="226"/>
        <v>5.9433962264150946</v>
      </c>
    </row>
    <row r="512" spans="1:16" x14ac:dyDescent="0.25">
      <c r="B512" s="81" t="s">
        <v>484</v>
      </c>
      <c r="C512">
        <v>14</v>
      </c>
      <c r="D512" s="68" t="s">
        <v>487</v>
      </c>
      <c r="E512">
        <v>0.17</v>
      </c>
      <c r="F512">
        <v>3.5000000000000003E-2</v>
      </c>
      <c r="H512" s="81">
        <f t="shared" si="221"/>
        <v>1.1277672320530785E-2</v>
      </c>
      <c r="I512">
        <f t="shared" si="224"/>
        <v>1.1277672320530785</v>
      </c>
      <c r="J512">
        <f t="shared" si="227"/>
        <v>4.8571428571428568</v>
      </c>
      <c r="N512" s="71">
        <f t="shared" si="228"/>
        <v>1.1277672320530785</v>
      </c>
      <c r="O512" s="71">
        <f t="shared" si="225"/>
        <v>0.2321873713050456</v>
      </c>
      <c r="P512" s="71">
        <f t="shared" si="226"/>
        <v>4.8571428571428568</v>
      </c>
    </row>
    <row r="513" spans="1:16" x14ac:dyDescent="0.25">
      <c r="B513" s="81" t="s">
        <v>39</v>
      </c>
      <c r="C513">
        <v>16</v>
      </c>
      <c r="D513" s="68" t="s">
        <v>487</v>
      </c>
      <c r="E513">
        <v>0.39300000000000002</v>
      </c>
      <c r="F513">
        <v>2.9000000000000001E-2</v>
      </c>
      <c r="H513" s="81">
        <f t="shared" si="221"/>
        <v>2.0932301513423734E-2</v>
      </c>
      <c r="I513">
        <f t="shared" si="224"/>
        <v>2.0932301513423734</v>
      </c>
      <c r="J513">
        <f t="shared" si="227"/>
        <v>13.551724137931034</v>
      </c>
      <c r="N513" s="71">
        <f t="shared" si="228"/>
        <v>2.0932301513423734</v>
      </c>
      <c r="O513" s="71">
        <f t="shared" si="225"/>
        <v>0.15446227579880109</v>
      </c>
      <c r="P513" s="71">
        <f t="shared" si="226"/>
        <v>13.551724137931034</v>
      </c>
    </row>
    <row r="514" spans="1:16" x14ac:dyDescent="0.25">
      <c r="B514" s="81" t="s">
        <v>485</v>
      </c>
      <c r="C514">
        <v>12</v>
      </c>
      <c r="D514" s="68" t="s">
        <v>488</v>
      </c>
      <c r="E514">
        <v>0.28899999999999998</v>
      </c>
      <c r="F514">
        <v>0.01</v>
      </c>
      <c r="H514" s="81">
        <f t="shared" si="221"/>
        <v>2.1380925633558867E-2</v>
      </c>
      <c r="I514">
        <f t="shared" si="224"/>
        <v>2.1380925633558867</v>
      </c>
      <c r="J514">
        <f t="shared" si="227"/>
        <v>28.9</v>
      </c>
      <c r="N514" s="71">
        <f t="shared" si="228"/>
        <v>2.1380925633558867</v>
      </c>
      <c r="O514" s="71">
        <f t="shared" si="225"/>
        <v>7.3982441638612007E-2</v>
      </c>
      <c r="P514" s="71">
        <f t="shared" si="226"/>
        <v>28.9</v>
      </c>
    </row>
    <row r="515" spans="1:16" x14ac:dyDescent="0.25">
      <c r="B515" s="81" t="s">
        <v>484</v>
      </c>
      <c r="C515">
        <v>14</v>
      </c>
      <c r="D515" s="68" t="s">
        <v>488</v>
      </c>
      <c r="E515">
        <v>0.16600000000000001</v>
      </c>
      <c r="F515">
        <v>6.8000000000000005E-2</v>
      </c>
      <c r="H515" s="81">
        <f t="shared" si="221"/>
        <v>1.1030325211434988E-2</v>
      </c>
      <c r="I515">
        <f t="shared" si="224"/>
        <v>1.1030325211434988</v>
      </c>
      <c r="J515">
        <f t="shared" si="227"/>
        <v>2.4411764705882351</v>
      </c>
      <c r="N515" s="71">
        <f t="shared" si="228"/>
        <v>1.1030325211434988</v>
      </c>
      <c r="O515" s="71">
        <f t="shared" si="225"/>
        <v>0.45184464721540918</v>
      </c>
      <c r="P515" s="71">
        <f t="shared" si="226"/>
        <v>2.4411764705882351</v>
      </c>
    </row>
    <row r="516" spans="1:16" x14ac:dyDescent="0.25">
      <c r="B516" s="81" t="s">
        <v>39</v>
      </c>
      <c r="C516">
        <v>16</v>
      </c>
      <c r="D516" s="68" t="s">
        <v>488</v>
      </c>
      <c r="E516">
        <v>0.373</v>
      </c>
      <c r="F516">
        <v>6.3E-2</v>
      </c>
      <c r="H516" s="81">
        <f t="shared" si="221"/>
        <v>2.0009950789031672E-2</v>
      </c>
      <c r="I516">
        <f t="shared" si="224"/>
        <v>2.0009950789031672</v>
      </c>
      <c r="J516">
        <f t="shared" si="227"/>
        <v>5.9206349206349209</v>
      </c>
      <c r="N516" s="71">
        <f t="shared" si="228"/>
        <v>2.0009950789031672</v>
      </c>
      <c r="O516" s="71">
        <f t="shared" si="225"/>
        <v>0.33796967820616497</v>
      </c>
      <c r="P516" s="71">
        <f t="shared" si="226"/>
        <v>5.9206349206349209</v>
      </c>
    </row>
    <row r="517" spans="1:16" x14ac:dyDescent="0.25">
      <c r="B517" s="81" t="s">
        <v>485</v>
      </c>
      <c r="C517">
        <v>12</v>
      </c>
      <c r="D517" s="68" t="s">
        <v>489</v>
      </c>
      <c r="E517">
        <v>0.221</v>
      </c>
      <c r="F517">
        <v>0.01</v>
      </c>
      <c r="H517" s="81">
        <f t="shared" si="221"/>
        <v>1.677838513019414E-2</v>
      </c>
      <c r="I517">
        <f t="shared" si="224"/>
        <v>1.677838513019414</v>
      </c>
      <c r="J517">
        <f t="shared" si="227"/>
        <v>22.1</v>
      </c>
      <c r="N517" s="71">
        <f t="shared" si="228"/>
        <v>1.677838513019414</v>
      </c>
      <c r="O517" s="71">
        <f t="shared" si="225"/>
        <v>7.5920294706760816E-2</v>
      </c>
      <c r="P517" s="71">
        <f t="shared" si="226"/>
        <v>22.1</v>
      </c>
    </row>
    <row r="518" spans="1:16" x14ac:dyDescent="0.25">
      <c r="B518" s="81" t="s">
        <v>484</v>
      </c>
      <c r="C518">
        <v>14</v>
      </c>
      <c r="D518" s="68" t="s">
        <v>489</v>
      </c>
      <c r="E518">
        <v>0.155</v>
      </c>
      <c r="F518">
        <v>0.13700000000000001</v>
      </c>
      <c r="H518" s="81">
        <f t="shared" si="221"/>
        <v>1.0346035631853434E-2</v>
      </c>
      <c r="I518">
        <f t="shared" si="224"/>
        <v>1.0346035631853434</v>
      </c>
      <c r="J518">
        <f t="shared" si="227"/>
        <v>1.1313868613138685</v>
      </c>
      <c r="N518" s="71">
        <f t="shared" si="228"/>
        <v>1.0346035631853434</v>
      </c>
      <c r="O518" s="71">
        <f t="shared" si="225"/>
        <v>0.91445605262188434</v>
      </c>
      <c r="P518" s="71">
        <f t="shared" si="226"/>
        <v>1.1313868613138685</v>
      </c>
    </row>
    <row r="519" spans="1:16" x14ac:dyDescent="0.25">
      <c r="B519" s="81" t="s">
        <v>39</v>
      </c>
      <c r="C519">
        <v>16</v>
      </c>
      <c r="D519" s="68" t="s">
        <v>489</v>
      </c>
      <c r="E519">
        <v>0.33100000000000002</v>
      </c>
      <c r="F519">
        <v>0.153</v>
      </c>
      <c r="H519" s="81">
        <f t="shared" si="221"/>
        <v>1.8031294396511077E-2</v>
      </c>
      <c r="I519">
        <f t="shared" si="224"/>
        <v>1.8031294396511077</v>
      </c>
      <c r="J519">
        <f t="shared" si="227"/>
        <v>2.1633986928104578</v>
      </c>
      <c r="N519" s="71">
        <f t="shared" si="228"/>
        <v>1.8031294396511077</v>
      </c>
      <c r="O519" s="71">
        <f t="shared" si="225"/>
        <v>0.83347070775413734</v>
      </c>
      <c r="P519" s="71">
        <f t="shared" si="226"/>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1">
        <f>(1+F538)^(1/D538)-1</f>
        <v>3.329569823937617E-2</v>
      </c>
      <c r="J538">
        <f t="shared" ref="J538:J540" si="229">I538*100</f>
        <v>3.329569823937617</v>
      </c>
      <c r="K538">
        <f>F538/G538</f>
        <v>5.6416666666666666</v>
      </c>
      <c r="O538" s="71">
        <f>J538</f>
        <v>3.329569823937617</v>
      </c>
      <c r="P538" s="71">
        <f t="shared" ref="P538:P540" si="230">O538/Q538</f>
        <v>0.59017485800962188</v>
      </c>
      <c r="Q538" s="71">
        <f t="shared" ref="Q538:Q540" si="231">K538</f>
        <v>5.6416666666666666</v>
      </c>
    </row>
    <row r="539" spans="1:17" x14ac:dyDescent="0.25">
      <c r="B539" t="s">
        <v>501</v>
      </c>
      <c r="C539">
        <v>2</v>
      </c>
      <c r="D539">
        <v>4</v>
      </c>
      <c r="E539" t="s">
        <v>181</v>
      </c>
      <c r="F539">
        <v>5.9400000000000001E-2</v>
      </c>
      <c r="G539">
        <v>1.7000000000000001E-2</v>
      </c>
      <c r="I539" s="81">
        <f t="shared" ref="I539:I549" si="232">(1+F539)^(1/D539)-1</f>
        <v>1.4530229758820346E-2</v>
      </c>
      <c r="J539">
        <f t="shared" si="229"/>
        <v>1.4530229758820346</v>
      </c>
      <c r="K539">
        <f>F539/G539</f>
        <v>3.4941176470588236</v>
      </c>
      <c r="O539" s="71">
        <f>J539</f>
        <v>1.4530229758820346</v>
      </c>
      <c r="P539" s="71">
        <f t="shared" si="230"/>
        <v>0.41584832643088532</v>
      </c>
      <c r="Q539" s="71">
        <f t="shared" si="231"/>
        <v>3.4941176470588236</v>
      </c>
    </row>
    <row r="540" spans="1:17" x14ac:dyDescent="0.25">
      <c r="B540" t="s">
        <v>502</v>
      </c>
      <c r="C540">
        <v>2</v>
      </c>
      <c r="D540">
        <v>6</v>
      </c>
      <c r="E540" t="s">
        <v>181</v>
      </c>
      <c r="F540">
        <v>0.22059999999999999</v>
      </c>
      <c r="G540">
        <v>1.4999999999999999E-2</v>
      </c>
      <c r="I540" s="81">
        <f t="shared" si="232"/>
        <v>3.3781829134533981E-2</v>
      </c>
      <c r="J540">
        <f t="shared" si="229"/>
        <v>3.3781829134533981</v>
      </c>
      <c r="K540">
        <f t="shared" ref="K540" si="233">F540/G540</f>
        <v>14.706666666666667</v>
      </c>
      <c r="O540" s="71">
        <f t="shared" ref="O540" si="234">J540</f>
        <v>3.3781829134533981</v>
      </c>
      <c r="P540" s="71">
        <f t="shared" si="230"/>
        <v>0.22970418722484573</v>
      </c>
      <c r="Q540" s="71">
        <f t="shared" si="231"/>
        <v>14.706666666666667</v>
      </c>
    </row>
    <row r="541" spans="1:17" x14ac:dyDescent="0.25">
      <c r="B541" t="s">
        <v>503</v>
      </c>
      <c r="C541">
        <v>4</v>
      </c>
      <c r="D541">
        <v>8</v>
      </c>
      <c r="E541" t="s">
        <v>181</v>
      </c>
      <c r="F541">
        <v>0.35560000000000003</v>
      </c>
      <c r="G541">
        <v>8.7999999999999995E-2</v>
      </c>
      <c r="I541" s="81">
        <f t="shared" si="232"/>
        <v>3.8762935536986509E-2</v>
      </c>
      <c r="J541">
        <f t="shared" ref="J541:J543" si="235">I541*100</f>
        <v>3.8762935536986509</v>
      </c>
      <c r="K541">
        <f>F541/G541</f>
        <v>4.0409090909090919</v>
      </c>
      <c r="O541" s="71">
        <f>J541</f>
        <v>3.8762935536986509</v>
      </c>
      <c r="P541" s="71">
        <f t="shared" ref="P541:P543" si="236">O541/Q541</f>
        <v>0.95926274669707878</v>
      </c>
      <c r="Q541" s="71">
        <f t="shared" ref="Q541:Q543" si="237">K541</f>
        <v>4.0409090909090919</v>
      </c>
    </row>
    <row r="542" spans="1:17" x14ac:dyDescent="0.25">
      <c r="B542" t="s">
        <v>504</v>
      </c>
      <c r="C542">
        <v>2</v>
      </c>
      <c r="D542">
        <v>8</v>
      </c>
      <c r="E542" t="s">
        <v>181</v>
      </c>
      <c r="F542">
        <v>0.52170000000000005</v>
      </c>
      <c r="G542">
        <v>3.7999999999999999E-2</v>
      </c>
      <c r="I542" s="81">
        <f t="shared" si="232"/>
        <v>5.3879920666931591E-2</v>
      </c>
      <c r="J542">
        <f t="shared" si="235"/>
        <v>5.3879920666931591</v>
      </c>
      <c r="K542">
        <f>F542/G542</f>
        <v>13.728947368421055</v>
      </c>
      <c r="O542" s="71">
        <f>J542</f>
        <v>5.3879920666931591</v>
      </c>
      <c r="P542" s="71">
        <f t="shared" si="236"/>
        <v>0.39245485630504123</v>
      </c>
      <c r="Q542" s="71">
        <f t="shared" si="237"/>
        <v>13.728947368421055</v>
      </c>
    </row>
    <row r="543" spans="1:17" x14ac:dyDescent="0.25">
      <c r="B543" t="s">
        <v>505</v>
      </c>
      <c r="C543">
        <v>2</v>
      </c>
      <c r="D543">
        <v>12</v>
      </c>
      <c r="E543" t="s">
        <v>181</v>
      </c>
      <c r="F543">
        <v>1.0491999999999999</v>
      </c>
      <c r="G543">
        <v>7.8E-2</v>
      </c>
      <c r="I543" s="81">
        <f t="shared" si="232"/>
        <v>6.1610883636721514E-2</v>
      </c>
      <c r="J543">
        <f t="shared" si="235"/>
        <v>6.1610883636721514</v>
      </c>
      <c r="K543">
        <f t="shared" ref="K543" si="238">F543/G543</f>
        <v>13.45128205128205</v>
      </c>
      <c r="O543" s="71">
        <f t="shared" ref="O543" si="239">J543</f>
        <v>6.1610883636721514</v>
      </c>
      <c r="P543" s="71">
        <f t="shared" si="236"/>
        <v>0.45802982497753325</v>
      </c>
      <c r="Q543" s="71">
        <f t="shared" si="237"/>
        <v>13.45128205128205</v>
      </c>
    </row>
    <row r="544" spans="1:17" x14ac:dyDescent="0.25">
      <c r="B544" t="s">
        <v>168</v>
      </c>
      <c r="C544">
        <v>2</v>
      </c>
      <c r="D544">
        <v>2</v>
      </c>
      <c r="E544" t="s">
        <v>181</v>
      </c>
      <c r="F544">
        <v>3.3399999999999999E-2</v>
      </c>
      <c r="G544">
        <v>5.8000000000000003E-2</v>
      </c>
      <c r="I544" s="81">
        <f t="shared" si="232"/>
        <v>1.6562836228041666E-2</v>
      </c>
      <c r="J544">
        <f t="shared" ref="J544:J549" si="240">I544*100</f>
        <v>1.6562836228041666</v>
      </c>
      <c r="K544">
        <f>F544/G544</f>
        <v>0.57586206896551717</v>
      </c>
      <c r="O544" s="71">
        <f t="shared" ref="O544:O549" si="241">J544</f>
        <v>1.6562836228041666</v>
      </c>
      <c r="P544" s="71">
        <f t="shared" ref="P544:P549" si="242">O544/Q544</f>
        <v>2.8761811413964575</v>
      </c>
      <c r="Q544" s="71">
        <f t="shared" ref="Q544:Q549" si="243">K544</f>
        <v>0.57586206896551717</v>
      </c>
    </row>
    <row r="545" spans="1:17" x14ac:dyDescent="0.25">
      <c r="B545" t="s">
        <v>501</v>
      </c>
      <c r="C545">
        <v>2</v>
      </c>
      <c r="D545">
        <v>4</v>
      </c>
      <c r="E545" t="s">
        <v>181</v>
      </c>
      <c r="F545">
        <v>0.38540000000000002</v>
      </c>
      <c r="G545">
        <v>6.0999999999999999E-2</v>
      </c>
      <c r="I545" s="81">
        <f t="shared" si="232"/>
        <v>8.4910208745827109E-2</v>
      </c>
      <c r="J545">
        <f t="shared" si="240"/>
        <v>8.4910208745827109</v>
      </c>
      <c r="K545">
        <f>F545/G545</f>
        <v>6.3180327868852464</v>
      </c>
      <c r="O545" s="71">
        <f t="shared" si="241"/>
        <v>8.4910208745827109</v>
      </c>
      <c r="P545" s="71">
        <f t="shared" si="242"/>
        <v>1.3439342847678915</v>
      </c>
      <c r="Q545" s="71">
        <f t="shared" si="243"/>
        <v>6.3180327868852464</v>
      </c>
    </row>
    <row r="546" spans="1:17" x14ac:dyDescent="0.25">
      <c r="B546" t="s">
        <v>502</v>
      </c>
      <c r="C546">
        <v>2</v>
      </c>
      <c r="D546">
        <v>6</v>
      </c>
      <c r="E546" t="s">
        <v>181</v>
      </c>
      <c r="F546">
        <v>0.50729999999999997</v>
      </c>
      <c r="G546">
        <v>5.7000000000000002E-2</v>
      </c>
      <c r="I546" s="81">
        <f t="shared" si="232"/>
        <v>7.0779257885790647E-2</v>
      </c>
      <c r="J546">
        <f t="shared" si="240"/>
        <v>7.0779257885790647</v>
      </c>
      <c r="K546">
        <f>F546/G546</f>
        <v>8.8999999999999986</v>
      </c>
      <c r="O546" s="71">
        <f t="shared" si="241"/>
        <v>7.0779257885790647</v>
      </c>
      <c r="P546" s="71">
        <f t="shared" si="242"/>
        <v>0.79527256051450179</v>
      </c>
      <c r="Q546" s="71">
        <f t="shared" si="243"/>
        <v>8.8999999999999986</v>
      </c>
    </row>
    <row r="547" spans="1:17" x14ac:dyDescent="0.25">
      <c r="B547" t="s">
        <v>503</v>
      </c>
      <c r="C547">
        <v>4</v>
      </c>
      <c r="D547">
        <v>8</v>
      </c>
      <c r="E547" t="s">
        <v>181</v>
      </c>
      <c r="F547">
        <v>0.74619999999999997</v>
      </c>
      <c r="G547">
        <v>0.109</v>
      </c>
      <c r="I547" s="81">
        <f t="shared" si="232"/>
        <v>7.2165301368908308E-2</v>
      </c>
      <c r="J547">
        <f t="shared" si="240"/>
        <v>7.2165301368908308</v>
      </c>
      <c r="K547">
        <f>F547/G547</f>
        <v>6.8458715596330277</v>
      </c>
      <c r="O547" s="71">
        <f t="shared" si="241"/>
        <v>7.2165301368908308</v>
      </c>
      <c r="P547" s="71">
        <f t="shared" si="242"/>
        <v>1.0541433729845893</v>
      </c>
      <c r="Q547" s="71">
        <f t="shared" si="243"/>
        <v>6.8458715596330277</v>
      </c>
    </row>
    <row r="548" spans="1:17" x14ac:dyDescent="0.25">
      <c r="B548" t="s">
        <v>504</v>
      </c>
      <c r="C548">
        <v>2</v>
      </c>
      <c r="D548">
        <v>8</v>
      </c>
      <c r="E548" t="s">
        <v>181</v>
      </c>
      <c r="F548">
        <v>0.8579</v>
      </c>
      <c r="G548">
        <v>6.8400000000000002E-2</v>
      </c>
      <c r="I548" s="81">
        <f t="shared" si="232"/>
        <v>8.0507515161814869E-2</v>
      </c>
      <c r="J548">
        <f t="shared" si="240"/>
        <v>8.0507515161814869</v>
      </c>
      <c r="K548">
        <f>F548/F549</f>
        <v>0.79010867563087117</v>
      </c>
      <c r="O548" s="71">
        <f t="shared" si="241"/>
        <v>8.0507515161814869</v>
      </c>
      <c r="P548" s="71">
        <f t="shared" si="242"/>
        <v>10.189423005326796</v>
      </c>
      <c r="Q548" s="71">
        <f t="shared" si="243"/>
        <v>0.79010867563087117</v>
      </c>
    </row>
    <row r="549" spans="1:17" x14ac:dyDescent="0.25">
      <c r="B549" t="s">
        <v>505</v>
      </c>
      <c r="C549">
        <v>2</v>
      </c>
      <c r="D549">
        <v>12</v>
      </c>
      <c r="E549" t="s">
        <v>181</v>
      </c>
      <c r="F549">
        <v>1.0858000000000001</v>
      </c>
      <c r="G549">
        <v>0.13500000000000001</v>
      </c>
      <c r="I549" s="81">
        <f t="shared" si="232"/>
        <v>6.3178181029901692E-2</v>
      </c>
      <c r="J549">
        <f t="shared" si="240"/>
        <v>6.3178181029901692</v>
      </c>
      <c r="K549">
        <f>F549/G549</f>
        <v>8.0429629629629638</v>
      </c>
      <c r="O549" s="71">
        <f t="shared" si="241"/>
        <v>6.3178181029901692</v>
      </c>
      <c r="P549" s="71">
        <f t="shared" si="242"/>
        <v>0.78550878974366622</v>
      </c>
      <c r="Q549" s="71">
        <f t="shared" si="243"/>
        <v>8.0429629629629638</v>
      </c>
    </row>
    <row r="552" spans="1:17" x14ac:dyDescent="0.25">
      <c r="A552" s="73" t="s">
        <v>4013</v>
      </c>
    </row>
    <row r="553" spans="1:17" x14ac:dyDescent="0.25">
      <c r="C553" t="s">
        <v>4014</v>
      </c>
    </row>
    <row r="554" spans="1:17" x14ac:dyDescent="0.25">
      <c r="C554" t="s">
        <v>4015</v>
      </c>
    </row>
    <row r="556" spans="1:17" x14ac:dyDescent="0.25">
      <c r="B556" t="s">
        <v>4017</v>
      </c>
      <c r="C556" t="s">
        <v>336</v>
      </c>
      <c r="D556" t="s">
        <v>347</v>
      </c>
      <c r="E556" t="s">
        <v>142</v>
      </c>
      <c r="F556" t="s">
        <v>147</v>
      </c>
      <c r="H556" t="s">
        <v>148</v>
      </c>
      <c r="I556" t="s">
        <v>150</v>
      </c>
      <c r="J556" t="s">
        <v>216</v>
      </c>
      <c r="N556" t="s">
        <v>148</v>
      </c>
      <c r="O556" t="s">
        <v>147</v>
      </c>
      <c r="P556" t="s">
        <v>149</v>
      </c>
    </row>
    <row r="557" spans="1:17" x14ac:dyDescent="0.25">
      <c r="B557" t="s">
        <v>4018</v>
      </c>
      <c r="C557">
        <v>6</v>
      </c>
      <c r="D557" t="s">
        <v>181</v>
      </c>
      <c r="E557">
        <v>8.7999999999999995E-2</v>
      </c>
      <c r="F557">
        <v>2E-3</v>
      </c>
      <c r="H557" s="81">
        <f>(1+E557)^(1/C557)-1</f>
        <v>1.4156120261221927E-2</v>
      </c>
      <c r="I557">
        <f t="shared" ref="I557:I558" si="244">H557*100</f>
        <v>1.4156120261221927</v>
      </c>
      <c r="J557">
        <f>E557/F557</f>
        <v>44</v>
      </c>
      <c r="N557" s="71">
        <f>I557</f>
        <v>1.4156120261221927</v>
      </c>
      <c r="O557" s="71">
        <f t="shared" ref="O557:O558" si="245">N557/P557</f>
        <v>3.2173000593686198E-2</v>
      </c>
      <c r="P557" s="71">
        <f t="shared" ref="P557:P558" si="246">J557</f>
        <v>44</v>
      </c>
    </row>
    <row r="558" spans="1:17" x14ac:dyDescent="0.25">
      <c r="B558" t="s">
        <v>4018</v>
      </c>
      <c r="C558">
        <v>6</v>
      </c>
      <c r="D558" t="s">
        <v>4016</v>
      </c>
      <c r="E558">
        <v>0.126</v>
      </c>
      <c r="F558">
        <v>1.2E-2</v>
      </c>
      <c r="H558" s="81">
        <f t="shared" ref="H558:H568" si="247">(1+E558)^(1/C558)-1</f>
        <v>1.9975480504584864E-2</v>
      </c>
      <c r="I558">
        <f t="shared" si="244"/>
        <v>1.9975480504584864</v>
      </c>
      <c r="J558">
        <f>E558/F558</f>
        <v>10.5</v>
      </c>
      <c r="N558" s="71">
        <f>I558</f>
        <v>1.9975480504584864</v>
      </c>
      <c r="O558" s="71">
        <f t="shared" si="245"/>
        <v>0.19024267147223681</v>
      </c>
      <c r="P558" s="71">
        <f t="shared" si="246"/>
        <v>10.5</v>
      </c>
    </row>
    <row r="559" spans="1:17" x14ac:dyDescent="0.25">
      <c r="B559" t="s">
        <v>4018</v>
      </c>
      <c r="C559">
        <v>6</v>
      </c>
      <c r="D559" t="s">
        <v>181</v>
      </c>
      <c r="E559">
        <v>7.0999999999999994E-2</v>
      </c>
      <c r="F559">
        <v>2E-3</v>
      </c>
      <c r="H559" s="81">
        <f t="shared" si="247"/>
        <v>1.1497728462103396E-2</v>
      </c>
      <c r="I559">
        <f t="shared" ref="I559:I568" si="248">H559*100</f>
        <v>1.1497728462103396</v>
      </c>
      <c r="J559">
        <f t="shared" ref="J559:J568" si="249">E559/F559</f>
        <v>35.499999999999993</v>
      </c>
      <c r="N559" s="71">
        <f t="shared" ref="N559:N568" si="250">I559</f>
        <v>1.1497728462103396</v>
      </c>
      <c r="O559" s="71">
        <f t="shared" ref="O559:O568" si="251">N559/P559</f>
        <v>3.2387967498882814E-2</v>
      </c>
      <c r="P559" s="71">
        <f t="shared" ref="P559:P568" si="252">J559</f>
        <v>35.499999999999993</v>
      </c>
      <c r="Q559" s="81"/>
    </row>
    <row r="560" spans="1:17" x14ac:dyDescent="0.25">
      <c r="B560" t="s">
        <v>4018</v>
      </c>
      <c r="C560">
        <v>6</v>
      </c>
      <c r="D560" t="s">
        <v>4016</v>
      </c>
      <c r="E560">
        <v>8.9999999999999993E-3</v>
      </c>
      <c r="F560">
        <v>1.6E-2</v>
      </c>
      <c r="H560" s="81">
        <f t="shared" si="247"/>
        <v>1.494405741624405E-3</v>
      </c>
      <c r="I560">
        <f t="shared" si="248"/>
        <v>0.1494405741624405</v>
      </c>
      <c r="J560">
        <f t="shared" si="249"/>
        <v>0.5625</v>
      </c>
      <c r="N560" s="71">
        <f t="shared" si="250"/>
        <v>0.1494405741624405</v>
      </c>
      <c r="O560" s="71">
        <f t="shared" si="251"/>
        <v>0.26567213184433869</v>
      </c>
      <c r="P560" s="71">
        <f t="shared" si="252"/>
        <v>0.5625</v>
      </c>
      <c r="Q560" s="81"/>
    </row>
    <row r="561" spans="1:17" x14ac:dyDescent="0.25">
      <c r="B561" t="s">
        <v>266</v>
      </c>
      <c r="C561">
        <v>6</v>
      </c>
      <c r="D561" t="s">
        <v>181</v>
      </c>
      <c r="E561">
        <v>9.2999999999999999E-2</v>
      </c>
      <c r="F561">
        <v>3.0000000000000001E-3</v>
      </c>
      <c r="H561" s="81">
        <f t="shared" si="247"/>
        <v>1.4931411025128849E-2</v>
      </c>
      <c r="I561">
        <f t="shared" si="248"/>
        <v>1.4931411025128849</v>
      </c>
      <c r="J561">
        <f t="shared" si="249"/>
        <v>31</v>
      </c>
      <c r="N561" s="71">
        <f t="shared" si="250"/>
        <v>1.4931411025128849</v>
      </c>
      <c r="O561" s="71">
        <f t="shared" si="251"/>
        <v>4.8165842016544676E-2</v>
      </c>
      <c r="P561" s="71">
        <f t="shared" si="252"/>
        <v>31</v>
      </c>
      <c r="Q561" s="81"/>
    </row>
    <row r="562" spans="1:17" x14ac:dyDescent="0.25">
      <c r="B562" t="s">
        <v>266</v>
      </c>
      <c r="C562">
        <v>6</v>
      </c>
      <c r="D562" t="s">
        <v>4016</v>
      </c>
      <c r="E562">
        <v>-1.0999999999999999E-2</v>
      </c>
      <c r="F562">
        <v>1.4999999999999999E-2</v>
      </c>
      <c r="H562" s="81">
        <f t="shared" si="247"/>
        <v>-1.8417930403104021E-3</v>
      </c>
      <c r="I562">
        <f t="shared" si="248"/>
        <v>-0.18417930403104021</v>
      </c>
      <c r="J562">
        <f t="shared" si="249"/>
        <v>-0.73333333333333328</v>
      </c>
      <c r="N562" s="71">
        <f t="shared" si="250"/>
        <v>-0.18417930403104021</v>
      </c>
      <c r="O562" s="71">
        <f t="shared" si="251"/>
        <v>0.25115359640596396</v>
      </c>
      <c r="P562" s="71">
        <f t="shared" si="252"/>
        <v>-0.73333333333333328</v>
      </c>
    </row>
    <row r="563" spans="1:17" x14ac:dyDescent="0.25">
      <c r="B563" t="s">
        <v>266</v>
      </c>
      <c r="C563">
        <v>6</v>
      </c>
      <c r="D563" t="s">
        <v>181</v>
      </c>
      <c r="E563">
        <v>8.5000000000000006E-2</v>
      </c>
      <c r="F563">
        <v>3.0000000000000001E-3</v>
      </c>
      <c r="H563" s="81">
        <f t="shared" si="247"/>
        <v>1.368951950366637E-2</v>
      </c>
      <c r="I563">
        <f t="shared" si="248"/>
        <v>1.368951950366637</v>
      </c>
      <c r="J563">
        <f t="shared" si="249"/>
        <v>28.333333333333336</v>
      </c>
      <c r="N563" s="71">
        <f t="shared" si="250"/>
        <v>1.368951950366637</v>
      </c>
      <c r="O563" s="71">
        <f t="shared" si="251"/>
        <v>4.8315951189410712E-2</v>
      </c>
      <c r="P563" s="71">
        <f t="shared" si="252"/>
        <v>28.333333333333336</v>
      </c>
    </row>
    <row r="564" spans="1:17" x14ac:dyDescent="0.25">
      <c r="B564" t="s">
        <v>266</v>
      </c>
      <c r="C564">
        <v>6</v>
      </c>
      <c r="D564" t="s">
        <v>4016</v>
      </c>
      <c r="E564">
        <v>-9.0999999999999998E-2</v>
      </c>
      <c r="F564">
        <v>2.1999999999999999E-2</v>
      </c>
      <c r="H564" s="81">
        <f t="shared" si="247"/>
        <v>-1.5775932981637153E-2</v>
      </c>
      <c r="I564">
        <f t="shared" si="248"/>
        <v>-1.5775932981637153</v>
      </c>
      <c r="J564">
        <f t="shared" si="249"/>
        <v>-4.1363636363636367</v>
      </c>
      <c r="N564" s="71">
        <f t="shared" si="250"/>
        <v>-1.5775932981637153</v>
      </c>
      <c r="O564" s="71">
        <f t="shared" si="251"/>
        <v>0.38139618197364544</v>
      </c>
      <c r="P564" s="71">
        <f t="shared" si="252"/>
        <v>-4.1363636363636367</v>
      </c>
    </row>
    <row r="565" spans="1:17" x14ac:dyDescent="0.25">
      <c r="B565" t="s">
        <v>267</v>
      </c>
      <c r="C565">
        <v>6</v>
      </c>
      <c r="D565" t="s">
        <v>181</v>
      </c>
      <c r="E565">
        <v>5.1999999999999998E-2</v>
      </c>
      <c r="F565">
        <v>3.0000000000000001E-3</v>
      </c>
      <c r="H565" s="81">
        <f t="shared" si="247"/>
        <v>8.4846446694681887E-3</v>
      </c>
      <c r="I565">
        <f t="shared" si="248"/>
        <v>0.84846446694681887</v>
      </c>
      <c r="J565">
        <f t="shared" si="249"/>
        <v>17.333333333333332</v>
      </c>
      <c r="N565" s="71">
        <f t="shared" si="250"/>
        <v>0.84846446694681887</v>
      </c>
      <c r="O565" s="71">
        <f t="shared" si="251"/>
        <v>4.8949873093085711E-2</v>
      </c>
      <c r="P565" s="71">
        <f t="shared" si="252"/>
        <v>17.333333333333332</v>
      </c>
    </row>
    <row r="566" spans="1:17" x14ac:dyDescent="0.25">
      <c r="B566" t="s">
        <v>267</v>
      </c>
      <c r="C566">
        <v>6</v>
      </c>
      <c r="D566" t="s">
        <v>4016</v>
      </c>
      <c r="E566">
        <v>0.222</v>
      </c>
      <c r="F566">
        <v>2.5000000000000001E-2</v>
      </c>
      <c r="H566" s="81">
        <f t="shared" si="247"/>
        <v>3.3979355402073086E-2</v>
      </c>
      <c r="I566">
        <f t="shared" si="248"/>
        <v>3.3979355402073086</v>
      </c>
      <c r="J566">
        <f t="shared" si="249"/>
        <v>8.879999999999999</v>
      </c>
      <c r="N566" s="71">
        <f t="shared" si="250"/>
        <v>3.3979355402073086</v>
      </c>
      <c r="O566" s="71">
        <f t="shared" si="251"/>
        <v>0.38265039867199424</v>
      </c>
      <c r="P566" s="71">
        <f t="shared" si="252"/>
        <v>8.879999999999999</v>
      </c>
    </row>
    <row r="567" spans="1:17" x14ac:dyDescent="0.25">
      <c r="B567" t="s">
        <v>267</v>
      </c>
      <c r="C567">
        <v>6</v>
      </c>
      <c r="D567" t="s">
        <v>181</v>
      </c>
      <c r="E567">
        <v>3.6999999999999998E-2</v>
      </c>
      <c r="F567">
        <v>3.0000000000000001E-3</v>
      </c>
      <c r="H567" s="81">
        <f t="shared" si="247"/>
        <v>6.0736920618000845E-3</v>
      </c>
      <c r="I567">
        <f t="shared" si="248"/>
        <v>0.60736920618000845</v>
      </c>
      <c r="J567">
        <f t="shared" si="249"/>
        <v>12.333333333333332</v>
      </c>
      <c r="N567" s="71">
        <f t="shared" si="250"/>
        <v>0.60736920618000845</v>
      </c>
      <c r="O567" s="71">
        <f t="shared" si="251"/>
        <v>4.9246151852433119E-2</v>
      </c>
      <c r="P567" s="71">
        <f t="shared" si="252"/>
        <v>12.333333333333332</v>
      </c>
    </row>
    <row r="568" spans="1:17" x14ac:dyDescent="0.25">
      <c r="B568" t="s">
        <v>267</v>
      </c>
      <c r="C568">
        <v>6</v>
      </c>
      <c r="D568" t="s">
        <v>4016</v>
      </c>
      <c r="E568">
        <v>0.23</v>
      </c>
      <c r="F568">
        <v>3.5000000000000003E-2</v>
      </c>
      <c r="H568" s="81">
        <f t="shared" si="247"/>
        <v>3.5104472838743517E-2</v>
      </c>
      <c r="I568">
        <f t="shared" si="248"/>
        <v>3.5104472838743517</v>
      </c>
      <c r="J568">
        <f t="shared" si="249"/>
        <v>6.5714285714285712</v>
      </c>
      <c r="N568" s="71">
        <f t="shared" si="250"/>
        <v>3.5104472838743517</v>
      </c>
      <c r="O568" s="71">
        <f t="shared" si="251"/>
        <v>0.5341984997200101</v>
      </c>
      <c r="P568" s="71">
        <f t="shared" si="252"/>
        <v>6.5714285714285712</v>
      </c>
    </row>
    <row r="572" spans="1:17" x14ac:dyDescent="0.25">
      <c r="A572" s="73" t="s">
        <v>4071</v>
      </c>
    </row>
    <row r="573" spans="1:17" x14ac:dyDescent="0.25">
      <c r="C573" t="s">
        <v>4078</v>
      </c>
    </row>
    <row r="575" spans="1:17" x14ac:dyDescent="0.25">
      <c r="B575" t="s">
        <v>4079</v>
      </c>
      <c r="C575" t="s">
        <v>301</v>
      </c>
      <c r="D575" t="s">
        <v>144</v>
      </c>
      <c r="E575" t="s">
        <v>4080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3" t="s">
        <v>4152</v>
      </c>
    </row>
    <row r="584" spans="1:5" x14ac:dyDescent="0.25">
      <c r="B584" t="s">
        <v>4161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54">B588/C588</f>
        <v>4.354838709677419</v>
      </c>
    </row>
    <row r="589" spans="1:5" x14ac:dyDescent="0.25">
      <c r="B589">
        <v>30.5</v>
      </c>
      <c r="C589">
        <v>2.8</v>
      </c>
      <c r="D589" s="71">
        <f t="shared" si="254"/>
        <v>10.892857142857144</v>
      </c>
    </row>
    <row r="590" spans="1:5" x14ac:dyDescent="0.25">
      <c r="B590">
        <v>42.6</v>
      </c>
      <c r="C590">
        <v>4</v>
      </c>
      <c r="D590" s="71">
        <f t="shared" si="254"/>
        <v>10.65</v>
      </c>
    </row>
    <row r="591" spans="1:5" x14ac:dyDescent="0.25">
      <c r="B591">
        <v>66.900000000000006</v>
      </c>
      <c r="C591">
        <v>3</v>
      </c>
      <c r="D591" s="71">
        <f t="shared" si="254"/>
        <v>22.3</v>
      </c>
    </row>
    <row r="592" spans="1:5" x14ac:dyDescent="0.25">
      <c r="B592">
        <v>1.6</v>
      </c>
      <c r="C592">
        <v>5.0999999999999996</v>
      </c>
      <c r="D592" s="71">
        <f t="shared" si="254"/>
        <v>0.31372549019607848</v>
      </c>
    </row>
    <row r="593" spans="2:4" x14ac:dyDescent="0.25">
      <c r="B593">
        <v>11.6</v>
      </c>
      <c r="C593">
        <v>5.6</v>
      </c>
      <c r="D593" s="71">
        <f t="shared" si="254"/>
        <v>2.0714285714285716</v>
      </c>
    </row>
    <row r="594" spans="2:4" x14ac:dyDescent="0.25">
      <c r="B594">
        <v>38.6</v>
      </c>
      <c r="C594">
        <v>5.0999999999999996</v>
      </c>
      <c r="D594" s="71">
        <f t="shared" si="254"/>
        <v>7.5686274509803928</v>
      </c>
    </row>
    <row r="595" spans="2:4" x14ac:dyDescent="0.25">
      <c r="B595">
        <v>43.2</v>
      </c>
      <c r="C595">
        <v>8.3000000000000007</v>
      </c>
      <c r="D595" s="71">
        <f t="shared" si="254"/>
        <v>5.2048192771084336</v>
      </c>
    </row>
    <row r="596" spans="2:4" x14ac:dyDescent="0.25">
      <c r="B596">
        <v>80.099999999999994</v>
      </c>
      <c r="C596">
        <v>6</v>
      </c>
      <c r="D596" s="71">
        <f t="shared" si="254"/>
        <v>13.35</v>
      </c>
    </row>
    <row r="597" spans="2:4" x14ac:dyDescent="0.25">
      <c r="B597">
        <v>17.2</v>
      </c>
      <c r="C597">
        <v>9.1999999999999993</v>
      </c>
      <c r="D597" s="71">
        <f t="shared" si="254"/>
        <v>1.8695652173913044</v>
      </c>
    </row>
    <row r="598" spans="2:4" x14ac:dyDescent="0.25">
      <c r="B598">
        <v>33.1</v>
      </c>
      <c r="C598">
        <v>9</v>
      </c>
      <c r="D598" s="71">
        <f t="shared" si="254"/>
        <v>3.677777777777778</v>
      </c>
    </row>
    <row r="599" spans="2:4" x14ac:dyDescent="0.25">
      <c r="B599">
        <v>45.5</v>
      </c>
      <c r="C599">
        <v>9.1999999999999993</v>
      </c>
      <c r="D599" s="71">
        <f t="shared" si="254"/>
        <v>4.9456521739130439</v>
      </c>
    </row>
    <row r="600" spans="2:4" x14ac:dyDescent="0.25">
      <c r="B600">
        <v>60.7</v>
      </c>
      <c r="C600">
        <v>9.4</v>
      </c>
      <c r="D600" s="71">
        <f t="shared" si="254"/>
        <v>6.457446808510638</v>
      </c>
    </row>
    <row r="601" spans="2:4" x14ac:dyDescent="0.25">
      <c r="B601">
        <v>96.5</v>
      </c>
      <c r="C601">
        <v>9.1</v>
      </c>
      <c r="D601" s="71">
        <f t="shared" si="254"/>
        <v>10.604395604395604</v>
      </c>
    </row>
    <row r="602" spans="2:4" x14ac:dyDescent="0.25">
      <c r="B602">
        <v>25.5</v>
      </c>
      <c r="C602">
        <v>12.3</v>
      </c>
      <c r="D602" s="71">
        <f t="shared" si="254"/>
        <v>2.0731707317073171</v>
      </c>
    </row>
    <row r="603" spans="2:4" x14ac:dyDescent="0.25">
      <c r="B603">
        <v>29.1</v>
      </c>
      <c r="C603">
        <v>12</v>
      </c>
      <c r="D603" s="71">
        <f t="shared" si="254"/>
        <v>2.4250000000000003</v>
      </c>
    </row>
    <row r="604" spans="2:4" x14ac:dyDescent="0.25">
      <c r="B604">
        <v>39.200000000000003</v>
      </c>
      <c r="C604">
        <v>12.7</v>
      </c>
      <c r="D604" s="71">
        <f t="shared" si="254"/>
        <v>3.0866141732283467</v>
      </c>
    </row>
    <row r="605" spans="2:4" x14ac:dyDescent="0.25">
      <c r="B605">
        <v>65.900000000000006</v>
      </c>
      <c r="C605">
        <v>14</v>
      </c>
      <c r="D605" s="71">
        <f t="shared" si="254"/>
        <v>4.7071428571428573</v>
      </c>
    </row>
    <row r="606" spans="2:4" x14ac:dyDescent="0.25">
      <c r="B606">
        <v>114.7</v>
      </c>
      <c r="C606">
        <v>12.9</v>
      </c>
      <c r="D606" s="71">
        <f t="shared" si="254"/>
        <v>8.8914728682170541</v>
      </c>
    </row>
    <row r="607" spans="2:4" x14ac:dyDescent="0.25">
      <c r="B607">
        <v>5.9</v>
      </c>
      <c r="C607">
        <v>6.2</v>
      </c>
      <c r="D607" s="71">
        <f t="shared" si="254"/>
        <v>0.95161290322580649</v>
      </c>
    </row>
    <row r="608" spans="2:4" x14ac:dyDescent="0.25">
      <c r="B608">
        <v>22.2</v>
      </c>
      <c r="C608">
        <v>7.1</v>
      </c>
      <c r="D608" s="71">
        <f t="shared" si="254"/>
        <v>3.126760563380282</v>
      </c>
    </row>
    <row r="609" spans="1:9" x14ac:dyDescent="0.25">
      <c r="B609">
        <v>61.2</v>
      </c>
      <c r="C609">
        <v>8.3000000000000007</v>
      </c>
      <c r="D609" s="71">
        <f t="shared" si="254"/>
        <v>7.3734939759036138</v>
      </c>
    </row>
    <row r="610" spans="1:9" x14ac:dyDescent="0.25">
      <c r="B610">
        <v>107.4</v>
      </c>
      <c r="C610">
        <v>9.1999999999999993</v>
      </c>
      <c r="D610" s="71">
        <f t="shared" si="254"/>
        <v>11.673913043478262</v>
      </c>
    </row>
    <row r="611" spans="1:9" x14ac:dyDescent="0.25">
      <c r="B611">
        <v>148.80000000000001</v>
      </c>
      <c r="C611">
        <v>10.199999999999999</v>
      </c>
      <c r="D611" s="71">
        <f t="shared" si="254"/>
        <v>14.588235294117649</v>
      </c>
    </row>
    <row r="612" spans="1:9" x14ac:dyDescent="0.25">
      <c r="B612">
        <v>6.5</v>
      </c>
      <c r="C612">
        <v>8.5</v>
      </c>
      <c r="D612" s="71">
        <f t="shared" si="254"/>
        <v>0.76470588235294112</v>
      </c>
    </row>
    <row r="613" spans="1:9" x14ac:dyDescent="0.25">
      <c r="B613">
        <v>21.2</v>
      </c>
      <c r="C613">
        <v>9</v>
      </c>
      <c r="D613" s="71">
        <f t="shared" si="254"/>
        <v>2.3555555555555556</v>
      </c>
    </row>
    <row r="614" spans="1:9" x14ac:dyDescent="0.25">
      <c r="B614">
        <v>39.5</v>
      </c>
      <c r="C614">
        <v>16.399999999999999</v>
      </c>
      <c r="D614" s="71">
        <f t="shared" si="254"/>
        <v>2.4085365853658538</v>
      </c>
    </row>
    <row r="615" spans="1:9" x14ac:dyDescent="0.25">
      <c r="B615">
        <v>103.4</v>
      </c>
      <c r="C615">
        <v>16.399999999999999</v>
      </c>
      <c r="D615" s="71">
        <f t="shared" si="254"/>
        <v>6.3048780487804885</v>
      </c>
    </row>
    <row r="616" spans="1:9" x14ac:dyDescent="0.25">
      <c r="B616">
        <v>106.5</v>
      </c>
      <c r="C616">
        <v>18.399999999999999</v>
      </c>
      <c r="D616" s="71">
        <f t="shared" si="254"/>
        <v>5.7880434782608701</v>
      </c>
    </row>
    <row r="619" spans="1:9" x14ac:dyDescent="0.25">
      <c r="A619" s="73" t="s">
        <v>4211</v>
      </c>
    </row>
    <row r="622" spans="1:9" x14ac:dyDescent="0.25">
      <c r="B622" t="s">
        <v>4216</v>
      </c>
      <c r="C622" t="s">
        <v>4217</v>
      </c>
      <c r="D622" t="s">
        <v>4220</v>
      </c>
      <c r="G622" t="s">
        <v>4218</v>
      </c>
      <c r="H622" t="s">
        <v>4221</v>
      </c>
      <c r="I622" t="s">
        <v>4222</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55">B624/C624</f>
        <v>4.2105263157894735</v>
      </c>
      <c r="G624" s="71">
        <v>0.56000000000000005</v>
      </c>
      <c r="H624" s="71">
        <f t="shared" ref="H624:H630" si="256">G624/I624</f>
        <v>0.13300000000000001</v>
      </c>
      <c r="I624" s="71">
        <v>4.2105263157894735</v>
      </c>
    </row>
    <row r="625" spans="2:9" x14ac:dyDescent="0.25">
      <c r="B625">
        <v>2.52E-2</v>
      </c>
      <c r="C625">
        <v>2.5000000000000001E-3</v>
      </c>
      <c r="D625">
        <f t="shared" si="255"/>
        <v>10.08</v>
      </c>
      <c r="G625" s="71">
        <v>0.71</v>
      </c>
      <c r="H625" s="71">
        <f t="shared" si="256"/>
        <v>7.0436507936507936E-2</v>
      </c>
      <c r="I625" s="71">
        <v>10.08</v>
      </c>
    </row>
    <row r="626" spans="2:9" x14ac:dyDescent="0.25">
      <c r="B626">
        <v>2.2700000000000001E-2</v>
      </c>
      <c r="C626">
        <v>1.9E-3</v>
      </c>
      <c r="D626">
        <f t="shared" si="255"/>
        <v>11.947368421052632</v>
      </c>
      <c r="G626" s="71">
        <v>1.47</v>
      </c>
      <c r="H626" s="71">
        <f t="shared" si="256"/>
        <v>0.1230396475770925</v>
      </c>
      <c r="I626" s="71">
        <v>11.947368421052632</v>
      </c>
    </row>
    <row r="627" spans="2:9" x14ac:dyDescent="0.25">
      <c r="B627">
        <v>6.7000000000000004E-2</v>
      </c>
      <c r="C627">
        <v>2.3E-3</v>
      </c>
      <c r="D627">
        <f t="shared" si="255"/>
        <v>29.130434782608699</v>
      </c>
      <c r="G627" s="71">
        <v>2.87</v>
      </c>
      <c r="H627" s="71">
        <f t="shared" si="256"/>
        <v>9.8522388059701482E-2</v>
      </c>
      <c r="I627" s="71">
        <v>29.130434782608699</v>
      </c>
    </row>
    <row r="628" spans="2:9" x14ac:dyDescent="0.25">
      <c r="B628">
        <v>1.95E-2</v>
      </c>
      <c r="C628">
        <v>3.5000000000000001E-3</v>
      </c>
      <c r="D628">
        <f t="shared" si="255"/>
        <v>5.5714285714285712</v>
      </c>
      <c r="G628" s="71">
        <v>3.74</v>
      </c>
      <c r="H628" s="71">
        <f t="shared" si="256"/>
        <v>0.67128205128205132</v>
      </c>
      <c r="I628" s="71">
        <v>5.5714285714285712</v>
      </c>
    </row>
    <row r="629" spans="2:9" x14ac:dyDescent="0.25">
      <c r="B629">
        <v>1.4800000000000001E-2</v>
      </c>
      <c r="C629">
        <v>3.3E-3</v>
      </c>
      <c r="D629">
        <f t="shared" si="255"/>
        <v>4.4848484848484853</v>
      </c>
      <c r="G629" s="71">
        <v>4.59</v>
      </c>
      <c r="H629" s="71">
        <f t="shared" si="256"/>
        <v>1.0234459459459457</v>
      </c>
      <c r="I629" s="71">
        <v>4.4848484848484853</v>
      </c>
    </row>
    <row r="630" spans="2:9" x14ac:dyDescent="0.25">
      <c r="B630">
        <v>3.4500000000000003E-2</v>
      </c>
      <c r="C630">
        <v>2.7000000000000001E-3</v>
      </c>
      <c r="D630">
        <f t="shared" si="255"/>
        <v>12.777777777777779</v>
      </c>
      <c r="G630" s="71">
        <v>5.0599999999999996</v>
      </c>
      <c r="H630" s="71">
        <f t="shared" si="256"/>
        <v>0.39599999999999996</v>
      </c>
      <c r="I630" s="71">
        <v>12.777777777777779</v>
      </c>
    </row>
    <row r="632" spans="2:9" x14ac:dyDescent="0.25">
      <c r="G632" t="s">
        <v>4219</v>
      </c>
      <c r="H632" t="s">
        <v>4223</v>
      </c>
      <c r="I632" t="s">
        <v>4224</v>
      </c>
    </row>
    <row r="633" spans="2:9" x14ac:dyDescent="0.25">
      <c r="G633" s="71">
        <v>0.4</v>
      </c>
      <c r="H633" s="71">
        <f>G633/I633</f>
        <v>0.12</v>
      </c>
      <c r="I633" s="71">
        <v>3.3333333333333335</v>
      </c>
    </row>
    <row r="634" spans="2:9" x14ac:dyDescent="0.25">
      <c r="G634" s="71">
        <v>0.8</v>
      </c>
      <c r="H634" s="71">
        <f t="shared" ref="H634:H640" si="257">G634/I634</f>
        <v>0.19000000000000003</v>
      </c>
      <c r="I634" s="71">
        <v>4.2105263157894735</v>
      </c>
    </row>
    <row r="635" spans="2:9" x14ac:dyDescent="0.25">
      <c r="G635" s="71">
        <v>1.77</v>
      </c>
      <c r="H635" s="71">
        <f t="shared" si="257"/>
        <v>0.17559523809523808</v>
      </c>
      <c r="I635" s="71">
        <v>10.08</v>
      </c>
    </row>
    <row r="636" spans="2:9" x14ac:dyDescent="0.25">
      <c r="G636" s="71">
        <v>2.8</v>
      </c>
      <c r="H636" s="71">
        <f t="shared" si="257"/>
        <v>0.23436123348017618</v>
      </c>
      <c r="I636" s="71">
        <v>11.947368421052632</v>
      </c>
    </row>
    <row r="637" spans="2:9" x14ac:dyDescent="0.25">
      <c r="G637" s="71">
        <v>4.78</v>
      </c>
      <c r="H637" s="71">
        <f t="shared" si="257"/>
        <v>0.16408955223880595</v>
      </c>
      <c r="I637" s="71">
        <v>29.130434782608699</v>
      </c>
    </row>
    <row r="638" spans="2:9" x14ac:dyDescent="0.25">
      <c r="G638" s="71">
        <v>5.77</v>
      </c>
      <c r="H638" s="71">
        <f t="shared" si="257"/>
        <v>1.0356410256410256</v>
      </c>
      <c r="I638" s="71">
        <v>5.5714285714285712</v>
      </c>
    </row>
    <row r="639" spans="2:9" x14ac:dyDescent="0.25">
      <c r="G639" s="71">
        <v>6.69</v>
      </c>
      <c r="H639" s="71">
        <f t="shared" si="257"/>
        <v>1.491689189189189</v>
      </c>
      <c r="I639" s="71">
        <v>4.4848484848484853</v>
      </c>
    </row>
    <row r="640" spans="2:9" x14ac:dyDescent="0.25">
      <c r="G640" s="71">
        <v>6.96</v>
      </c>
      <c r="H640" s="71">
        <f t="shared" si="257"/>
        <v>0.54469565217391303</v>
      </c>
      <c r="I640" s="71">
        <v>12.777777777777779</v>
      </c>
    </row>
    <row r="645" spans="1:9" x14ac:dyDescent="0.25">
      <c r="A645" s="73" t="s">
        <v>4225</v>
      </c>
    </row>
    <row r="647" spans="1:9" x14ac:dyDescent="0.25">
      <c r="C647" t="s">
        <v>4229</v>
      </c>
    </row>
    <row r="650" spans="1:9" x14ac:dyDescent="0.25">
      <c r="D650" t="s">
        <v>158</v>
      </c>
      <c r="E650" t="s">
        <v>145</v>
      </c>
      <c r="F650" t="s">
        <v>4235</v>
      </c>
    </row>
    <row r="651" spans="1:9" x14ac:dyDescent="0.25">
      <c r="C651" t="s">
        <v>171</v>
      </c>
      <c r="D651">
        <v>1991</v>
      </c>
      <c r="E651">
        <v>6</v>
      </c>
      <c r="F651">
        <v>4.2</v>
      </c>
    </row>
    <row r="652" spans="1:9" x14ac:dyDescent="0.25">
      <c r="C652" t="s">
        <v>4230</v>
      </c>
      <c r="D652">
        <v>1991</v>
      </c>
      <c r="E652">
        <v>7</v>
      </c>
      <c r="F652">
        <v>18.399999999999999</v>
      </c>
      <c r="H652" t="s">
        <v>4239</v>
      </c>
      <c r="I652" s="71">
        <f>SUMPRODUCT(E651:E657,F651:F657)/100</f>
        <v>10.900500000000001</v>
      </c>
    </row>
    <row r="653" spans="1:9" x14ac:dyDescent="0.25">
      <c r="C653" t="s">
        <v>4231</v>
      </c>
      <c r="D653">
        <v>1991</v>
      </c>
      <c r="E653">
        <v>10</v>
      </c>
      <c r="F653">
        <v>19.399999999999999</v>
      </c>
      <c r="H653" t="s">
        <v>4236</v>
      </c>
      <c r="I653" s="71">
        <f>SUMPRODUCT(E659:E664,F659:F664)/100</f>
        <v>11.75</v>
      </c>
    </row>
    <row r="654" spans="1:9" x14ac:dyDescent="0.25">
      <c r="C654" t="s">
        <v>4232</v>
      </c>
      <c r="D654">
        <v>1991</v>
      </c>
      <c r="E654">
        <v>12</v>
      </c>
      <c r="F654">
        <v>18.7</v>
      </c>
      <c r="H654" t="s">
        <v>4237</v>
      </c>
      <c r="I654" s="71">
        <f>SUMPRODUCT(E665:E671,F665:F671)/100</f>
        <v>11.290999999999999</v>
      </c>
    </row>
    <row r="655" spans="1:9" x14ac:dyDescent="0.25">
      <c r="C655" t="s">
        <v>4233</v>
      </c>
      <c r="D655">
        <v>1991</v>
      </c>
      <c r="E655">
        <v>12</v>
      </c>
      <c r="F655">
        <v>22.6</v>
      </c>
      <c r="I655" s="182"/>
    </row>
    <row r="656" spans="1:9" x14ac:dyDescent="0.25">
      <c r="C656" t="s">
        <v>4234</v>
      </c>
      <c r="D656">
        <v>1991</v>
      </c>
      <c r="E656">
        <v>13.5</v>
      </c>
      <c r="F656">
        <v>1.7</v>
      </c>
    </row>
    <row r="657" spans="3:12" x14ac:dyDescent="0.25">
      <c r="C657" t="s">
        <v>39</v>
      </c>
      <c r="D657">
        <v>1991</v>
      </c>
      <c r="E657">
        <v>15</v>
      </c>
      <c r="F657">
        <v>14.9</v>
      </c>
      <c r="H657" t="s">
        <v>4238</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4230</v>
      </c>
      <c r="D659">
        <v>1993</v>
      </c>
      <c r="E659">
        <v>7</v>
      </c>
      <c r="F659">
        <v>5.9</v>
      </c>
      <c r="H659">
        <v>1993</v>
      </c>
      <c r="I659">
        <f>100-J659-K659-L659</f>
        <v>1.3000000000000043</v>
      </c>
      <c r="J659">
        <f>F659+F658/2</f>
        <v>7.2</v>
      </c>
      <c r="K659">
        <f>F660+F661+F662+F663</f>
        <v>68.599999999999994</v>
      </c>
      <c r="L659">
        <f>F664</f>
        <v>22.9</v>
      </c>
    </row>
    <row r="660" spans="3:12" x14ac:dyDescent="0.25">
      <c r="C660" t="s">
        <v>4231</v>
      </c>
      <c r="D660">
        <v>1993</v>
      </c>
      <c r="E660">
        <v>10</v>
      </c>
      <c r="F660">
        <v>18</v>
      </c>
      <c r="H660">
        <v>1994</v>
      </c>
      <c r="I660">
        <f>100-J660-K660-L660</f>
        <v>1.3500000000000032</v>
      </c>
      <c r="J660">
        <f>F666+F665/2</f>
        <v>12.75</v>
      </c>
      <c r="K660">
        <f>F667+F668+F669+F670</f>
        <v>72.8</v>
      </c>
      <c r="L660">
        <f>F671</f>
        <v>13.1</v>
      </c>
    </row>
    <row r="661" spans="3:12" x14ac:dyDescent="0.25">
      <c r="C661" t="s">
        <v>4232</v>
      </c>
      <c r="D661">
        <v>1993</v>
      </c>
      <c r="E661">
        <v>12</v>
      </c>
      <c r="F661">
        <v>17.100000000000001</v>
      </c>
    </row>
    <row r="662" spans="3:12" x14ac:dyDescent="0.25">
      <c r="C662" t="s">
        <v>4233</v>
      </c>
      <c r="D662">
        <v>1993</v>
      </c>
      <c r="E662">
        <v>12</v>
      </c>
      <c r="F662">
        <v>31.5</v>
      </c>
      <c r="H662" t="s">
        <v>4240</v>
      </c>
      <c r="I662" t="s">
        <v>226</v>
      </c>
      <c r="J662" t="s">
        <v>37</v>
      </c>
      <c r="K662" t="s">
        <v>38</v>
      </c>
      <c r="L662" t="s">
        <v>39</v>
      </c>
    </row>
    <row r="663" spans="3:12" x14ac:dyDescent="0.25">
      <c r="C663" t="s">
        <v>4234</v>
      </c>
      <c r="D663">
        <v>1993</v>
      </c>
      <c r="E663">
        <v>13.5</v>
      </c>
      <c r="F663">
        <v>2</v>
      </c>
      <c r="H663">
        <v>1991</v>
      </c>
      <c r="I663">
        <f>I658/100</f>
        <v>2.2000000000000009E-2</v>
      </c>
      <c r="J663">
        <f t="shared" ref="J663:L663" si="258">J658/100</f>
        <v>0.20499999999999999</v>
      </c>
      <c r="K663">
        <f t="shared" si="258"/>
        <v>0.624</v>
      </c>
      <c r="L663">
        <f t="shared" si="258"/>
        <v>0.14899999999999999</v>
      </c>
    </row>
    <row r="664" spans="3:12" x14ac:dyDescent="0.25">
      <c r="C664" t="s">
        <v>39</v>
      </c>
      <c r="D664">
        <v>1993</v>
      </c>
      <c r="E664">
        <v>15</v>
      </c>
      <c r="F664">
        <v>22.9</v>
      </c>
      <c r="H664">
        <v>1993</v>
      </c>
      <c r="I664">
        <f t="shared" ref="I664:L664" si="259">I659/100</f>
        <v>1.3000000000000043E-2</v>
      </c>
      <c r="J664">
        <f t="shared" si="259"/>
        <v>7.2000000000000008E-2</v>
      </c>
      <c r="K664">
        <f t="shared" si="259"/>
        <v>0.68599999999999994</v>
      </c>
      <c r="L664">
        <f t="shared" si="259"/>
        <v>0.22899999999999998</v>
      </c>
    </row>
    <row r="665" spans="3:12" x14ac:dyDescent="0.25">
      <c r="C665" t="s">
        <v>171</v>
      </c>
      <c r="D665">
        <v>1994</v>
      </c>
      <c r="E665">
        <v>6</v>
      </c>
      <c r="F665">
        <v>2.9</v>
      </c>
      <c r="H665">
        <v>1994</v>
      </c>
      <c r="I665">
        <f t="shared" ref="I665:L665" si="260">I660/100</f>
        <v>1.3500000000000033E-2</v>
      </c>
      <c r="J665">
        <f t="shared" si="260"/>
        <v>0.1275</v>
      </c>
      <c r="K665">
        <f t="shared" si="260"/>
        <v>0.72799999999999998</v>
      </c>
      <c r="L665">
        <f t="shared" si="260"/>
        <v>0.13100000000000001</v>
      </c>
    </row>
    <row r="666" spans="3:12" x14ac:dyDescent="0.25">
      <c r="C666" t="s">
        <v>4230</v>
      </c>
      <c r="D666">
        <v>1994</v>
      </c>
      <c r="E666">
        <v>7</v>
      </c>
      <c r="F666">
        <v>11.3</v>
      </c>
    </row>
    <row r="667" spans="3:12" x14ac:dyDescent="0.25">
      <c r="C667" t="s">
        <v>4231</v>
      </c>
      <c r="D667">
        <v>1994</v>
      </c>
      <c r="E667">
        <v>10</v>
      </c>
      <c r="F667">
        <v>20.100000000000001</v>
      </c>
    </row>
    <row r="668" spans="3:12" x14ac:dyDescent="0.25">
      <c r="C668" t="s">
        <v>4232</v>
      </c>
      <c r="D668">
        <v>1994</v>
      </c>
      <c r="E668">
        <v>12</v>
      </c>
      <c r="F668">
        <v>19.8</v>
      </c>
    </row>
    <row r="669" spans="3:12" x14ac:dyDescent="0.25">
      <c r="C669" t="s">
        <v>4233</v>
      </c>
      <c r="D669">
        <v>1994</v>
      </c>
      <c r="E669">
        <v>12</v>
      </c>
      <c r="F669">
        <v>31.1</v>
      </c>
    </row>
    <row r="670" spans="3:12" x14ac:dyDescent="0.25">
      <c r="C670" t="s">
        <v>4234</v>
      </c>
      <c r="D670">
        <v>1994</v>
      </c>
      <c r="E670">
        <v>13.5</v>
      </c>
      <c r="F670">
        <v>1.8</v>
      </c>
    </row>
    <row r="671" spans="3:12" x14ac:dyDescent="0.25">
      <c r="C671" t="s">
        <v>39</v>
      </c>
      <c r="D671">
        <v>1994</v>
      </c>
      <c r="E671">
        <v>15</v>
      </c>
      <c r="F671">
        <v>13.1</v>
      </c>
    </row>
    <row r="676" spans="1:16" x14ac:dyDescent="0.25">
      <c r="A676" s="73" t="s">
        <v>4241</v>
      </c>
      <c r="C676" t="s">
        <v>217</v>
      </c>
    </row>
    <row r="678" spans="1:16" x14ac:dyDescent="0.25">
      <c r="B678" t="s">
        <v>4251</v>
      </c>
      <c r="C678" t="s">
        <v>4250</v>
      </c>
      <c r="D678" t="s">
        <v>145</v>
      </c>
      <c r="E678" t="s">
        <v>4249</v>
      </c>
      <c r="F678" t="s">
        <v>4254</v>
      </c>
      <c r="G678" t="s">
        <v>147</v>
      </c>
      <c r="I678" t="s">
        <v>148</v>
      </c>
      <c r="J678" t="s">
        <v>150</v>
      </c>
      <c r="K678" t="s">
        <v>216</v>
      </c>
      <c r="N678" t="s">
        <v>148</v>
      </c>
      <c r="O678" t="s">
        <v>147</v>
      </c>
      <c r="P678" t="s">
        <v>149</v>
      </c>
    </row>
    <row r="679" spans="1:16" x14ac:dyDescent="0.25">
      <c r="B679">
        <v>2</v>
      </c>
      <c r="C679" t="s">
        <v>4246</v>
      </c>
      <c r="D679">
        <v>12</v>
      </c>
      <c r="E679">
        <v>9.68</v>
      </c>
      <c r="F679">
        <f>E679/100</f>
        <v>9.6799999999999997E-2</v>
      </c>
      <c r="G679">
        <v>0.4</v>
      </c>
      <c r="I679" s="81">
        <f>(1+F679)^(1/D679)-1</f>
        <v>7.7294566448709023E-3</v>
      </c>
      <c r="J679">
        <f t="shared" ref="J679:J681" si="261">I679*100</f>
        <v>0.77294566448709023</v>
      </c>
      <c r="K679">
        <f t="shared" ref="K679:K699" si="262">E679/G679</f>
        <v>24.2</v>
      </c>
      <c r="N679" s="71">
        <f>J679</f>
        <v>0.77294566448709023</v>
      </c>
      <c r="O679" s="71">
        <f t="shared" ref="O679:O681" si="263">N679/P679</f>
        <v>3.1939903491202078E-2</v>
      </c>
      <c r="P679" s="71">
        <f>K679</f>
        <v>24.2</v>
      </c>
    </row>
    <row r="680" spans="1:16" x14ac:dyDescent="0.25">
      <c r="B680">
        <v>2</v>
      </c>
      <c r="C680" t="s">
        <v>4247</v>
      </c>
      <c r="D680">
        <v>14</v>
      </c>
      <c r="E680">
        <v>13.7</v>
      </c>
      <c r="F680">
        <f t="shared" ref="F680:F699" si="264">E680/100</f>
        <v>0.13699999999999998</v>
      </c>
      <c r="G680">
        <v>0.4</v>
      </c>
      <c r="I680" s="81">
        <f>(1+F680-F679)^(1/(D680-D679))-1</f>
        <v>1.9901956072249094E-2</v>
      </c>
      <c r="J680">
        <f t="shared" si="261"/>
        <v>1.9901956072249094</v>
      </c>
      <c r="K680">
        <f t="shared" si="262"/>
        <v>34.249999999999993</v>
      </c>
      <c r="N680" s="71">
        <f>J680</f>
        <v>1.9901956072249094</v>
      </c>
      <c r="O680" s="71">
        <f t="shared" si="263"/>
        <v>5.8107900940873279E-2</v>
      </c>
      <c r="P680" s="71">
        <f>K680</f>
        <v>34.249999999999993</v>
      </c>
    </row>
    <row r="681" spans="1:16" x14ac:dyDescent="0.25">
      <c r="B681">
        <v>2</v>
      </c>
      <c r="C681" t="s">
        <v>4248</v>
      </c>
      <c r="D681">
        <v>16</v>
      </c>
      <c r="E681">
        <v>26.9</v>
      </c>
      <c r="F681">
        <f t="shared" si="264"/>
        <v>0.26899999999999996</v>
      </c>
      <c r="G681">
        <v>0.5</v>
      </c>
      <c r="I681" s="81">
        <f>(1+F681-F680)^(1/(D681-D680))-1</f>
        <v>6.3954886261630817E-2</v>
      </c>
      <c r="J681">
        <f t="shared" si="261"/>
        <v>6.3954886261630817</v>
      </c>
      <c r="K681">
        <f t="shared" si="262"/>
        <v>53.8</v>
      </c>
      <c r="N681" s="71">
        <f>J681</f>
        <v>6.3954886261630817</v>
      </c>
      <c r="O681" s="71">
        <f t="shared" si="263"/>
        <v>0.11887525327440673</v>
      </c>
      <c r="P681" s="71">
        <f>K681</f>
        <v>53.8</v>
      </c>
    </row>
    <row r="682" spans="1:16" x14ac:dyDescent="0.25">
      <c r="B682">
        <v>3</v>
      </c>
      <c r="C682" t="s">
        <v>4246</v>
      </c>
      <c r="D682">
        <v>12</v>
      </c>
      <c r="E682">
        <v>10.3</v>
      </c>
      <c r="F682">
        <f t="shared" si="264"/>
        <v>0.10300000000000001</v>
      </c>
      <c r="G682">
        <v>0.4</v>
      </c>
      <c r="I682" s="81">
        <f>(1+F682)^(1/D682)-1</f>
        <v>8.2029396024936307E-3</v>
      </c>
      <c r="J682">
        <f t="shared" ref="J682:J699" si="265">I682*100</f>
        <v>0.82029396024936307</v>
      </c>
      <c r="K682">
        <f t="shared" si="262"/>
        <v>25.75</v>
      </c>
      <c r="N682" s="71">
        <f t="shared" ref="N682:N699" si="266">J682</f>
        <v>0.82029396024936307</v>
      </c>
      <c r="O682" s="71">
        <f t="shared" ref="O682:O699" si="267">N682/P682</f>
        <v>3.1856076126188855E-2</v>
      </c>
      <c r="P682" s="71">
        <f t="shared" ref="P682:P699" si="268">K682</f>
        <v>25.75</v>
      </c>
    </row>
    <row r="683" spans="1:16" x14ac:dyDescent="0.25">
      <c r="B683">
        <v>3</v>
      </c>
      <c r="C683" t="s">
        <v>4247</v>
      </c>
      <c r="D683">
        <v>14</v>
      </c>
      <c r="E683">
        <v>14.5</v>
      </c>
      <c r="F683">
        <f t="shared" si="264"/>
        <v>0.14499999999999999</v>
      </c>
      <c r="G683">
        <v>0.4</v>
      </c>
      <c r="I683" s="81">
        <f>(1+F683-F682)^(1/(D683-D682))-1</f>
        <v>2.0784012413987529E-2</v>
      </c>
      <c r="J683">
        <f t="shared" si="265"/>
        <v>2.0784012413987529</v>
      </c>
      <c r="K683">
        <f t="shared" si="262"/>
        <v>36.25</v>
      </c>
      <c r="N683" s="71">
        <f t="shared" si="266"/>
        <v>2.0784012413987529</v>
      </c>
      <c r="O683" s="71">
        <f t="shared" si="267"/>
        <v>5.7335206659275946E-2</v>
      </c>
      <c r="P683" s="71">
        <f t="shared" si="268"/>
        <v>36.25</v>
      </c>
    </row>
    <row r="684" spans="1:16" x14ac:dyDescent="0.25">
      <c r="B684">
        <v>3</v>
      </c>
      <c r="C684" t="s">
        <v>4248</v>
      </c>
      <c r="D684">
        <v>16</v>
      </c>
      <c r="E684">
        <v>28.4</v>
      </c>
      <c r="F684">
        <f t="shared" si="264"/>
        <v>0.28399999999999997</v>
      </c>
      <c r="G684">
        <v>0.5</v>
      </c>
      <c r="I684" s="81">
        <f>(1+F684-F683)^(1/(D684-D683))-1</f>
        <v>6.7239429556460895E-2</v>
      </c>
      <c r="J684">
        <f t="shared" si="265"/>
        <v>6.7239429556460895</v>
      </c>
      <c r="K684">
        <f t="shared" si="262"/>
        <v>56.8</v>
      </c>
      <c r="N684" s="71">
        <f t="shared" si="266"/>
        <v>6.7239429556460895</v>
      </c>
      <c r="O684" s="71">
        <f t="shared" si="267"/>
        <v>0.11837927738813539</v>
      </c>
      <c r="P684" s="71">
        <f t="shared" si="268"/>
        <v>56.8</v>
      </c>
    </row>
    <row r="685" spans="1:16" x14ac:dyDescent="0.25">
      <c r="B685">
        <v>4</v>
      </c>
      <c r="C685" t="s">
        <v>4246</v>
      </c>
      <c r="D685">
        <v>12</v>
      </c>
      <c r="E685">
        <v>9.94</v>
      </c>
      <c r="F685">
        <f t="shared" si="264"/>
        <v>9.9399999999999988E-2</v>
      </c>
      <c r="G685">
        <v>0.4</v>
      </c>
      <c r="I685" s="81">
        <f>(1+F685)^(1/D685)-1</f>
        <v>7.9283119642756805E-3</v>
      </c>
      <c r="J685">
        <f t="shared" si="265"/>
        <v>0.79283119642756805</v>
      </c>
      <c r="K685">
        <f t="shared" si="262"/>
        <v>24.849999999999998</v>
      </c>
      <c r="N685" s="71">
        <f t="shared" si="266"/>
        <v>0.79283119642756805</v>
      </c>
      <c r="O685" s="71">
        <f t="shared" si="267"/>
        <v>3.1904675912578194E-2</v>
      </c>
      <c r="P685" s="71">
        <f t="shared" si="268"/>
        <v>24.849999999999998</v>
      </c>
    </row>
    <row r="686" spans="1:16" x14ac:dyDescent="0.25">
      <c r="B686">
        <v>4</v>
      </c>
      <c r="C686" t="s">
        <v>4247</v>
      </c>
      <c r="D686">
        <v>14</v>
      </c>
      <c r="E686">
        <v>13.9</v>
      </c>
      <c r="F686">
        <f t="shared" si="264"/>
        <v>0.13900000000000001</v>
      </c>
      <c r="G686">
        <v>0.4</v>
      </c>
      <c r="I686" s="81">
        <f>(1+F686-F685)^(1/(D686-D685))-1</f>
        <v>1.9607767722470859E-2</v>
      </c>
      <c r="J686">
        <f t="shared" si="265"/>
        <v>1.9607767722470859</v>
      </c>
      <c r="K686">
        <f t="shared" si="262"/>
        <v>34.75</v>
      </c>
      <c r="N686" s="71">
        <f t="shared" si="266"/>
        <v>1.9607767722470859</v>
      </c>
      <c r="O686" s="71">
        <f t="shared" si="267"/>
        <v>5.6425230856031246E-2</v>
      </c>
      <c r="P686" s="71">
        <f t="shared" si="268"/>
        <v>34.75</v>
      </c>
    </row>
    <row r="687" spans="1:16" x14ac:dyDescent="0.25">
      <c r="B687">
        <v>4</v>
      </c>
      <c r="C687" t="s">
        <v>4248</v>
      </c>
      <c r="D687">
        <v>16</v>
      </c>
      <c r="E687">
        <v>27.7</v>
      </c>
      <c r="F687">
        <f t="shared" si="264"/>
        <v>0.27699999999999997</v>
      </c>
      <c r="G687">
        <v>0.5</v>
      </c>
      <c r="I687" s="81">
        <f>(1+F687-F686)^(1/(D687-D686))-1</f>
        <v>6.6770828247566971E-2</v>
      </c>
      <c r="J687">
        <f t="shared" si="265"/>
        <v>6.6770828247566971</v>
      </c>
      <c r="K687">
        <f t="shared" si="262"/>
        <v>55.4</v>
      </c>
      <c r="N687" s="71">
        <f t="shared" si="266"/>
        <v>6.6770828247566971</v>
      </c>
      <c r="O687" s="71">
        <f t="shared" si="267"/>
        <v>0.12052496073568046</v>
      </c>
      <c r="P687" s="71">
        <f t="shared" si="268"/>
        <v>55.4</v>
      </c>
    </row>
    <row r="688" spans="1:16" x14ac:dyDescent="0.25">
      <c r="B688" t="s">
        <v>4252</v>
      </c>
      <c r="C688" t="s">
        <v>4246</v>
      </c>
      <c r="D688">
        <v>12</v>
      </c>
      <c r="E688">
        <v>5.5</v>
      </c>
      <c r="F688">
        <f t="shared" si="264"/>
        <v>5.5E-2</v>
      </c>
      <c r="G688">
        <v>1</v>
      </c>
      <c r="I688" s="81">
        <f>(1+F688)^(1/D688)-1</f>
        <v>4.471698917043021E-3</v>
      </c>
      <c r="J688">
        <f t="shared" si="265"/>
        <v>0.4471698917043021</v>
      </c>
      <c r="K688">
        <f t="shared" si="262"/>
        <v>5.5</v>
      </c>
      <c r="N688" s="71">
        <f t="shared" si="266"/>
        <v>0.4471698917043021</v>
      </c>
      <c r="O688" s="71">
        <f t="shared" si="267"/>
        <v>8.130361667350948E-2</v>
      </c>
      <c r="P688" s="71">
        <f t="shared" si="268"/>
        <v>5.5</v>
      </c>
    </row>
    <row r="689" spans="1:16" x14ac:dyDescent="0.25">
      <c r="B689" t="s">
        <v>4252</v>
      </c>
      <c r="C689" t="s">
        <v>4247</v>
      </c>
      <c r="D689">
        <v>14</v>
      </c>
      <c r="E689">
        <v>11</v>
      </c>
      <c r="F689">
        <f t="shared" si="264"/>
        <v>0.11</v>
      </c>
      <c r="G689">
        <v>1.2</v>
      </c>
      <c r="I689" s="81">
        <f>(1+F689-F688)^(1/(D689-D688))-1</f>
        <v>2.7131929208706884E-2</v>
      </c>
      <c r="J689">
        <f t="shared" si="265"/>
        <v>2.7131929208706884</v>
      </c>
      <c r="K689">
        <f t="shared" si="262"/>
        <v>9.1666666666666679</v>
      </c>
      <c r="N689" s="71">
        <f t="shared" si="266"/>
        <v>2.7131929208706884</v>
      </c>
      <c r="O689" s="71">
        <f t="shared" si="267"/>
        <v>0.29598468227680236</v>
      </c>
      <c r="P689" s="71">
        <f t="shared" si="268"/>
        <v>9.1666666666666679</v>
      </c>
    </row>
    <row r="690" spans="1:16" x14ac:dyDescent="0.25">
      <c r="B690" t="s">
        <v>4252</v>
      </c>
      <c r="C690" t="s">
        <v>4248</v>
      </c>
      <c r="D690">
        <v>16</v>
      </c>
      <c r="E690">
        <v>21.9</v>
      </c>
      <c r="F690">
        <f t="shared" si="264"/>
        <v>0.21899999999999997</v>
      </c>
      <c r="G690">
        <v>1.7</v>
      </c>
      <c r="I690" s="81">
        <f>(1+F690-F689)^(1/(D690-D689))-1</f>
        <v>5.3090689352061293E-2</v>
      </c>
      <c r="J690">
        <f t="shared" si="265"/>
        <v>5.3090689352061293</v>
      </c>
      <c r="K690">
        <f t="shared" si="262"/>
        <v>12.882352941176469</v>
      </c>
      <c r="N690" s="71">
        <f t="shared" si="266"/>
        <v>5.3090689352061293</v>
      </c>
      <c r="O690" s="71">
        <f t="shared" si="267"/>
        <v>0.41211950638586398</v>
      </c>
      <c r="P690" s="71">
        <f t="shared" si="268"/>
        <v>12.882352941176469</v>
      </c>
    </row>
    <row r="691" spans="1:16" x14ac:dyDescent="0.25">
      <c r="B691" t="s">
        <v>4253</v>
      </c>
      <c r="C691" t="s">
        <v>4246</v>
      </c>
      <c r="D691">
        <v>12</v>
      </c>
      <c r="E691">
        <v>6.1</v>
      </c>
      <c r="F691">
        <f t="shared" si="264"/>
        <v>6.0999999999999999E-2</v>
      </c>
      <c r="G691">
        <v>1</v>
      </c>
      <c r="I691" s="81">
        <f>(1+F691)^(1/D691)-1</f>
        <v>4.946515448805977E-3</v>
      </c>
      <c r="J691">
        <f t="shared" si="265"/>
        <v>0.4946515448805977</v>
      </c>
      <c r="K691">
        <f t="shared" si="262"/>
        <v>6.1</v>
      </c>
      <c r="N691" s="71">
        <f t="shared" si="266"/>
        <v>0.4946515448805977</v>
      </c>
      <c r="O691" s="71">
        <f t="shared" si="267"/>
        <v>8.1090417193540612E-2</v>
      </c>
      <c r="P691" s="71">
        <f t="shared" si="268"/>
        <v>6.1</v>
      </c>
    </row>
    <row r="692" spans="1:16" x14ac:dyDescent="0.25">
      <c r="B692" t="s">
        <v>4253</v>
      </c>
      <c r="C692" t="s">
        <v>4247</v>
      </c>
      <c r="D692">
        <v>14</v>
      </c>
      <c r="E692">
        <v>12.2</v>
      </c>
      <c r="F692">
        <f t="shared" si="264"/>
        <v>0.122</v>
      </c>
      <c r="G692">
        <v>1.2</v>
      </c>
      <c r="I692" s="81">
        <f>(1+F692-F691)^(1/(D692-D691))-1</f>
        <v>3.0048542545447088E-2</v>
      </c>
      <c r="J692">
        <f t="shared" si="265"/>
        <v>3.0048542545447088</v>
      </c>
      <c r="K692">
        <f t="shared" si="262"/>
        <v>10.166666666666666</v>
      </c>
      <c r="N692" s="71">
        <f t="shared" si="266"/>
        <v>3.0048542545447088</v>
      </c>
      <c r="O692" s="71">
        <f t="shared" si="267"/>
        <v>0.29555943487325004</v>
      </c>
      <c r="P692" s="71">
        <f t="shared" si="268"/>
        <v>10.166666666666666</v>
      </c>
    </row>
    <row r="693" spans="1:16" x14ac:dyDescent="0.25">
      <c r="B693" t="s">
        <v>4253</v>
      </c>
      <c r="C693" t="s">
        <v>4248</v>
      </c>
      <c r="D693">
        <v>16</v>
      </c>
      <c r="E693">
        <v>24.6</v>
      </c>
      <c r="F693">
        <f t="shared" si="264"/>
        <v>0.24600000000000002</v>
      </c>
      <c r="G693">
        <v>1.7</v>
      </c>
      <c r="I693" s="81">
        <f>(1+F693-F692)^(1/(D693-D692))-1</f>
        <v>6.0188662455885833E-2</v>
      </c>
      <c r="J693">
        <f t="shared" si="265"/>
        <v>6.0188662455885833</v>
      </c>
      <c r="K693">
        <f t="shared" si="262"/>
        <v>14.47058823529412</v>
      </c>
      <c r="N693" s="71">
        <f t="shared" si="266"/>
        <v>6.0188662455885833</v>
      </c>
      <c r="O693" s="71">
        <f t="shared" si="267"/>
        <v>0.41593791128051177</v>
      </c>
      <c r="P693" s="71">
        <f t="shared" si="268"/>
        <v>14.47058823529412</v>
      </c>
    </row>
    <row r="694" spans="1:16" x14ac:dyDescent="0.25">
      <c r="B694">
        <v>5</v>
      </c>
      <c r="C694" t="s">
        <v>4246</v>
      </c>
      <c r="D694">
        <v>12</v>
      </c>
      <c r="E694">
        <v>4.8</v>
      </c>
      <c r="F694">
        <f t="shared" si="264"/>
        <v>4.8000000000000001E-2</v>
      </c>
      <c r="G694">
        <v>0.9</v>
      </c>
      <c r="I694" s="81">
        <f>(1+F694)^(1/D694)-1</f>
        <v>3.914607630530309E-3</v>
      </c>
      <c r="J694">
        <f t="shared" si="265"/>
        <v>0.3914607630530309</v>
      </c>
      <c r="K694">
        <f t="shared" si="262"/>
        <v>5.333333333333333</v>
      </c>
      <c r="N694" s="71">
        <f t="shared" si="266"/>
        <v>0.3914607630530309</v>
      </c>
      <c r="O694" s="71">
        <f t="shared" si="267"/>
        <v>7.3398893072443294E-2</v>
      </c>
      <c r="P694" s="71">
        <f t="shared" si="268"/>
        <v>5.333333333333333</v>
      </c>
    </row>
    <row r="695" spans="1:16" x14ac:dyDescent="0.25">
      <c r="B695">
        <v>5</v>
      </c>
      <c r="C695" t="s">
        <v>4247</v>
      </c>
      <c r="D695">
        <v>14</v>
      </c>
      <c r="E695">
        <v>10.8</v>
      </c>
      <c r="F695">
        <f t="shared" si="264"/>
        <v>0.10800000000000001</v>
      </c>
      <c r="G695">
        <v>1.1000000000000001</v>
      </c>
      <c r="I695" s="81">
        <f>(1+F695-F694)^(1/(D695-D694))-1</f>
        <v>2.9563014098699991E-2</v>
      </c>
      <c r="J695">
        <f t="shared" si="265"/>
        <v>2.9563014098699991</v>
      </c>
      <c r="K695">
        <f t="shared" si="262"/>
        <v>9.8181818181818183</v>
      </c>
      <c r="N695" s="71">
        <f t="shared" si="266"/>
        <v>2.9563014098699991</v>
      </c>
      <c r="O695" s="71">
        <f t="shared" si="267"/>
        <v>0.3011047732274999</v>
      </c>
      <c r="P695" s="71">
        <f t="shared" si="268"/>
        <v>9.8181818181818183</v>
      </c>
    </row>
    <row r="696" spans="1:16" x14ac:dyDescent="0.25">
      <c r="B696">
        <v>5</v>
      </c>
      <c r="C696" t="s">
        <v>4248</v>
      </c>
      <c r="D696">
        <v>16</v>
      </c>
      <c r="E696">
        <v>22.4</v>
      </c>
      <c r="F696">
        <f t="shared" si="264"/>
        <v>0.22399999999999998</v>
      </c>
      <c r="G696">
        <v>1.6</v>
      </c>
      <c r="I696" s="81">
        <f>(1+F696-F695)^(1/(D696-D695))-1</f>
        <v>5.6409011699540601E-2</v>
      </c>
      <c r="J696">
        <f t="shared" si="265"/>
        <v>5.6409011699540601</v>
      </c>
      <c r="K696">
        <f t="shared" si="262"/>
        <v>13.999999999999998</v>
      </c>
      <c r="N696" s="71">
        <f t="shared" si="266"/>
        <v>5.6409011699540601</v>
      </c>
      <c r="O696" s="71">
        <f t="shared" si="267"/>
        <v>0.40292151213957578</v>
      </c>
      <c r="P696" s="71">
        <f t="shared" si="268"/>
        <v>13.999999999999998</v>
      </c>
    </row>
    <row r="697" spans="1:16" x14ac:dyDescent="0.25">
      <c r="B697">
        <v>6</v>
      </c>
      <c r="C697" t="s">
        <v>4246</v>
      </c>
      <c r="D697">
        <v>12</v>
      </c>
      <c r="E697">
        <v>5.3</v>
      </c>
      <c r="F697">
        <f t="shared" si="264"/>
        <v>5.2999999999999999E-2</v>
      </c>
      <c r="G697">
        <v>1.1000000000000001</v>
      </c>
      <c r="I697" s="81">
        <f>(1+F697)^(1/D697)-1</f>
        <v>4.3128765598297036E-3</v>
      </c>
      <c r="J697">
        <f t="shared" si="265"/>
        <v>0.43128765598297036</v>
      </c>
      <c r="K697">
        <f t="shared" si="262"/>
        <v>4.8181818181818175</v>
      </c>
      <c r="N697" s="71">
        <f t="shared" si="266"/>
        <v>0.43128765598297036</v>
      </c>
      <c r="O697" s="71">
        <f t="shared" si="267"/>
        <v>8.9512532373824047E-2</v>
      </c>
      <c r="P697" s="71">
        <f t="shared" si="268"/>
        <v>4.8181818181818175</v>
      </c>
    </row>
    <row r="698" spans="1:16" x14ac:dyDescent="0.25">
      <c r="B698">
        <v>6</v>
      </c>
      <c r="C698" t="s">
        <v>4247</v>
      </c>
      <c r="D698">
        <v>14</v>
      </c>
      <c r="E698">
        <v>12</v>
      </c>
      <c r="F698">
        <f t="shared" si="264"/>
        <v>0.12</v>
      </c>
      <c r="G698">
        <v>1.3</v>
      </c>
      <c r="I698" s="81">
        <f>(1+F698-F697)^(1/(D698-D697))-1</f>
        <v>3.2956920689338309E-2</v>
      </c>
      <c r="J698">
        <f t="shared" si="265"/>
        <v>3.2956920689338309</v>
      </c>
      <c r="K698">
        <f t="shared" si="262"/>
        <v>9.2307692307692299</v>
      </c>
      <c r="N698" s="71">
        <f t="shared" si="266"/>
        <v>3.2956920689338309</v>
      </c>
      <c r="O698" s="71">
        <f t="shared" si="267"/>
        <v>0.35703330746783174</v>
      </c>
      <c r="P698" s="71">
        <f t="shared" si="268"/>
        <v>9.2307692307692299</v>
      </c>
    </row>
    <row r="699" spans="1:16" x14ac:dyDescent="0.25">
      <c r="B699">
        <v>6</v>
      </c>
      <c r="C699" t="s">
        <v>4248</v>
      </c>
      <c r="D699">
        <v>16</v>
      </c>
      <c r="E699">
        <v>22.6</v>
      </c>
      <c r="F699">
        <f t="shared" si="264"/>
        <v>0.22600000000000001</v>
      </c>
      <c r="G699">
        <v>1.8</v>
      </c>
      <c r="I699" s="81">
        <f>(1+F699-F698)^(1/(D699-D698))-1</f>
        <v>5.1665346010792534E-2</v>
      </c>
      <c r="J699">
        <f t="shared" si="265"/>
        <v>5.1665346010792534</v>
      </c>
      <c r="K699">
        <f t="shared" si="262"/>
        <v>12.555555555555555</v>
      </c>
      <c r="N699" s="71">
        <f t="shared" si="266"/>
        <v>5.1665346010792534</v>
      </c>
      <c r="O699" s="71">
        <f t="shared" si="267"/>
        <v>0.41149390628064852</v>
      </c>
      <c r="P699" s="71">
        <f t="shared" si="268"/>
        <v>12.555555555555555</v>
      </c>
    </row>
    <row r="703" spans="1:16" x14ac:dyDescent="0.25">
      <c r="A703" s="73" t="s">
        <v>4255</v>
      </c>
      <c r="C703" t="s">
        <v>4260</v>
      </c>
    </row>
    <row r="707" spans="3:16" x14ac:dyDescent="0.25">
      <c r="C707" t="s">
        <v>158</v>
      </c>
      <c r="D707" t="s">
        <v>4261</v>
      </c>
      <c r="E707" t="s">
        <v>145</v>
      </c>
      <c r="F707" t="s">
        <v>4249</v>
      </c>
      <c r="G707" t="s">
        <v>147</v>
      </c>
      <c r="I707" t="s">
        <v>148</v>
      </c>
      <c r="J707" t="s">
        <v>150</v>
      </c>
      <c r="K707" t="s">
        <v>216</v>
      </c>
      <c r="N707" t="s">
        <v>148</v>
      </c>
      <c r="O707" t="s">
        <v>147</v>
      </c>
      <c r="P707" t="s">
        <v>149</v>
      </c>
    </row>
    <row r="708" spans="3:16" x14ac:dyDescent="0.25">
      <c r="C708">
        <v>1980</v>
      </c>
      <c r="D708" t="s">
        <v>4262</v>
      </c>
      <c r="E708">
        <v>4</v>
      </c>
      <c r="F708">
        <v>0.23630000000000001</v>
      </c>
      <c r="G708">
        <v>7.7999999999999996E-3</v>
      </c>
      <c r="I708" s="81">
        <f t="shared" ref="I708:I739" si="269">(1+F708)^(1/E708)-1</f>
        <v>5.4462081991112576E-2</v>
      </c>
      <c r="J708">
        <f t="shared" ref="J708" si="270">I708*100</f>
        <v>5.4462081991112576</v>
      </c>
      <c r="K708">
        <f t="shared" ref="K708:K739" si="271">F708/G708</f>
        <v>30.294871794871799</v>
      </c>
      <c r="N708" s="71">
        <f t="shared" ref="N708:N739" si="272">J708</f>
        <v>5.4462081991112576</v>
      </c>
      <c r="O708" s="71">
        <f t="shared" ref="O708" si="273">N708/P708</f>
        <v>0.17977327106672791</v>
      </c>
      <c r="P708" s="71">
        <f t="shared" ref="P708:P739" si="274">K708</f>
        <v>30.294871794871799</v>
      </c>
    </row>
    <row r="709" spans="3:16" x14ac:dyDescent="0.25">
      <c r="C709">
        <v>1981</v>
      </c>
      <c r="D709" t="s">
        <v>4262</v>
      </c>
      <c r="E709">
        <v>4</v>
      </c>
      <c r="F709">
        <v>0.24310000000000001</v>
      </c>
      <c r="G709">
        <v>8.6999999999999994E-3</v>
      </c>
      <c r="I709" s="81">
        <f t="shared" si="269"/>
        <v>5.5909060847234127E-2</v>
      </c>
      <c r="J709">
        <f t="shared" ref="J709:J715" si="275">I709*100</f>
        <v>5.5909060847234127</v>
      </c>
      <c r="K709">
        <f t="shared" si="271"/>
        <v>27.942528735632187</v>
      </c>
      <c r="N709" s="71">
        <f t="shared" si="272"/>
        <v>5.5909060847234127</v>
      </c>
      <c r="O709" s="71">
        <f t="shared" ref="O709:O715" si="276">N709/P709</f>
        <v>0.20008590266184156</v>
      </c>
      <c r="P709" s="71">
        <f t="shared" si="274"/>
        <v>27.942528735632187</v>
      </c>
    </row>
    <row r="710" spans="3:16" x14ac:dyDescent="0.25">
      <c r="C710">
        <v>1982</v>
      </c>
      <c r="D710" t="s">
        <v>4262</v>
      </c>
      <c r="E710">
        <v>4</v>
      </c>
      <c r="F710">
        <v>0.28349999999999997</v>
      </c>
      <c r="G710">
        <v>8.8000000000000005E-3</v>
      </c>
      <c r="I710" s="81">
        <f t="shared" si="269"/>
        <v>6.4385545770590191E-2</v>
      </c>
      <c r="J710">
        <f t="shared" si="275"/>
        <v>6.4385545770590191</v>
      </c>
      <c r="K710">
        <f t="shared" si="271"/>
        <v>32.215909090909086</v>
      </c>
      <c r="N710" s="71">
        <f t="shared" si="272"/>
        <v>6.4385545770590191</v>
      </c>
      <c r="O710" s="71">
        <f t="shared" si="276"/>
        <v>0.19985636782405425</v>
      </c>
      <c r="P710" s="71">
        <f t="shared" si="274"/>
        <v>32.215909090909086</v>
      </c>
    </row>
    <row r="711" spans="3:16" x14ac:dyDescent="0.25">
      <c r="C711">
        <v>1983</v>
      </c>
      <c r="D711" t="s">
        <v>4262</v>
      </c>
      <c r="E711">
        <v>4</v>
      </c>
      <c r="F711">
        <v>0.30230000000000001</v>
      </c>
      <c r="G711">
        <v>8.6E-3</v>
      </c>
      <c r="I711" s="81">
        <f t="shared" si="269"/>
        <v>6.8261951066597826E-2</v>
      </c>
      <c r="J711">
        <f t="shared" si="275"/>
        <v>6.8261951066597826</v>
      </c>
      <c r="K711">
        <f t="shared" si="271"/>
        <v>35.151162790697676</v>
      </c>
      <c r="N711" s="71">
        <f t="shared" si="272"/>
        <v>6.8261951066597826</v>
      </c>
      <c r="O711" s="71">
        <f t="shared" si="276"/>
        <v>0.19419542810874671</v>
      </c>
      <c r="P711" s="71">
        <f t="shared" si="274"/>
        <v>35.151162790697676</v>
      </c>
    </row>
    <row r="712" spans="3:16" x14ac:dyDescent="0.25">
      <c r="C712">
        <v>1984</v>
      </c>
      <c r="D712" t="s">
        <v>4262</v>
      </c>
      <c r="E712">
        <v>4</v>
      </c>
      <c r="F712">
        <v>0.30880000000000002</v>
      </c>
      <c r="G712">
        <v>8.3999999999999995E-3</v>
      </c>
      <c r="I712" s="81">
        <f t="shared" si="269"/>
        <v>6.9592432511565328E-2</v>
      </c>
      <c r="J712">
        <f t="shared" si="275"/>
        <v>6.9592432511565328</v>
      </c>
      <c r="K712">
        <f t="shared" si="271"/>
        <v>36.761904761904766</v>
      </c>
      <c r="N712" s="71">
        <f t="shared" si="272"/>
        <v>6.9592432511565328</v>
      </c>
      <c r="O712" s="71">
        <f t="shared" si="276"/>
        <v>0.1893058397335326</v>
      </c>
      <c r="P712" s="71">
        <f t="shared" si="274"/>
        <v>36.761904761904766</v>
      </c>
    </row>
    <row r="713" spans="3:16" x14ac:dyDescent="0.25">
      <c r="C713">
        <v>1985</v>
      </c>
      <c r="D713" t="s">
        <v>4262</v>
      </c>
      <c r="E713">
        <v>4</v>
      </c>
      <c r="F713">
        <v>0.33189999999999997</v>
      </c>
      <c r="G713">
        <v>8.3999999999999995E-3</v>
      </c>
      <c r="I713" s="81">
        <f t="shared" si="269"/>
        <v>7.4281024662567585E-2</v>
      </c>
      <c r="J713">
        <f t="shared" si="275"/>
        <v>7.4281024662567585</v>
      </c>
      <c r="K713">
        <f t="shared" si="271"/>
        <v>39.511904761904759</v>
      </c>
      <c r="N713" s="71">
        <f t="shared" si="272"/>
        <v>7.4281024662567585</v>
      </c>
      <c r="O713" s="71">
        <f t="shared" si="276"/>
        <v>0.18799656738944495</v>
      </c>
      <c r="P713" s="71">
        <f t="shared" si="274"/>
        <v>39.511904761904759</v>
      </c>
    </row>
    <row r="714" spans="3:16" x14ac:dyDescent="0.25">
      <c r="C714">
        <v>1986</v>
      </c>
      <c r="D714" t="s">
        <v>4262</v>
      </c>
      <c r="E714">
        <v>4</v>
      </c>
      <c r="F714">
        <v>0.3367</v>
      </c>
      <c r="G714">
        <v>8.6E-3</v>
      </c>
      <c r="I714" s="81">
        <f t="shared" si="269"/>
        <v>7.524761275100178E-2</v>
      </c>
      <c r="J714">
        <f t="shared" si="275"/>
        <v>7.524761275100178</v>
      </c>
      <c r="K714">
        <f t="shared" si="271"/>
        <v>39.151162790697676</v>
      </c>
      <c r="N714" s="71">
        <f t="shared" si="272"/>
        <v>7.524761275100178</v>
      </c>
      <c r="O714" s="71">
        <f t="shared" si="276"/>
        <v>0.19219764468625342</v>
      </c>
      <c r="P714" s="71">
        <f t="shared" si="274"/>
        <v>39.151162790697676</v>
      </c>
    </row>
    <row r="715" spans="3:16" x14ac:dyDescent="0.25">
      <c r="C715">
        <v>1987</v>
      </c>
      <c r="D715" t="s">
        <v>4262</v>
      </c>
      <c r="E715">
        <v>4</v>
      </c>
      <c r="F715">
        <v>0.33939999999999998</v>
      </c>
      <c r="G715">
        <v>8.2000000000000007E-3</v>
      </c>
      <c r="I715" s="81">
        <f t="shared" si="269"/>
        <v>7.5790175050109099E-2</v>
      </c>
      <c r="J715">
        <f t="shared" si="275"/>
        <v>7.5790175050109099</v>
      </c>
      <c r="K715">
        <f t="shared" si="271"/>
        <v>41.390243902439018</v>
      </c>
      <c r="N715" s="71">
        <f t="shared" si="272"/>
        <v>7.5790175050109099</v>
      </c>
      <c r="O715" s="71">
        <f t="shared" si="276"/>
        <v>0.18311120666201966</v>
      </c>
      <c r="P715" s="71">
        <f t="shared" si="274"/>
        <v>41.390243902439018</v>
      </c>
    </row>
    <row r="716" spans="3:16" x14ac:dyDescent="0.25">
      <c r="C716">
        <v>1988</v>
      </c>
      <c r="D716" t="s">
        <v>4262</v>
      </c>
      <c r="E716">
        <v>4</v>
      </c>
      <c r="F716">
        <v>0.3402</v>
      </c>
      <c r="G716">
        <v>9.1000000000000004E-3</v>
      </c>
      <c r="I716" s="81">
        <f t="shared" si="269"/>
        <v>7.59507767079457E-2</v>
      </c>
      <c r="J716">
        <f t="shared" ref="J716" si="277">I716*100</f>
        <v>7.59507767079457</v>
      </c>
      <c r="K716">
        <f t="shared" si="271"/>
        <v>37.38461538461538</v>
      </c>
      <c r="N716" s="71">
        <f t="shared" si="272"/>
        <v>7.59507767079457</v>
      </c>
      <c r="O716" s="71">
        <f t="shared" ref="O716" si="278">N716/P716</f>
        <v>0.20316051382783831</v>
      </c>
      <c r="P716" s="71">
        <f t="shared" si="274"/>
        <v>37.38461538461538</v>
      </c>
    </row>
    <row r="717" spans="3:16" x14ac:dyDescent="0.25">
      <c r="C717">
        <v>1989</v>
      </c>
      <c r="D717" t="s">
        <v>4262</v>
      </c>
      <c r="E717">
        <v>4</v>
      </c>
      <c r="F717">
        <v>0.36809999999999998</v>
      </c>
      <c r="G717">
        <v>8.3999999999999995E-3</v>
      </c>
      <c r="I717" s="81">
        <f t="shared" si="269"/>
        <v>8.1507313749599408E-2</v>
      </c>
      <c r="J717">
        <f t="shared" ref="J717:J722" si="279">I717*100</f>
        <v>8.1507313749599408</v>
      </c>
      <c r="K717">
        <f t="shared" si="271"/>
        <v>43.821428571428569</v>
      </c>
      <c r="N717" s="71">
        <f t="shared" si="272"/>
        <v>8.1507313749599408</v>
      </c>
      <c r="O717" s="71">
        <f t="shared" ref="O717:O722" si="280">N717/P717</f>
        <v>0.18599875998278595</v>
      </c>
      <c r="P717" s="71">
        <f t="shared" si="274"/>
        <v>43.821428571428569</v>
      </c>
    </row>
    <row r="718" spans="3:16" x14ac:dyDescent="0.25">
      <c r="C718">
        <v>1990</v>
      </c>
      <c r="D718" t="s">
        <v>4262</v>
      </c>
      <c r="E718">
        <v>4</v>
      </c>
      <c r="F718">
        <v>0.37640000000000001</v>
      </c>
      <c r="G718">
        <v>8.6E-3</v>
      </c>
      <c r="I718" s="81">
        <f t="shared" si="269"/>
        <v>8.3143919377751674E-2</v>
      </c>
      <c r="J718">
        <f t="shared" si="279"/>
        <v>8.3143919377751665</v>
      </c>
      <c r="K718">
        <f t="shared" si="271"/>
        <v>43.767441860465119</v>
      </c>
      <c r="N718" s="71">
        <f t="shared" si="272"/>
        <v>8.3143919377751665</v>
      </c>
      <c r="O718" s="71">
        <f t="shared" si="280"/>
        <v>0.18996750973662707</v>
      </c>
      <c r="P718" s="71">
        <f t="shared" si="274"/>
        <v>43.767441860465119</v>
      </c>
    </row>
    <row r="719" spans="3:16" x14ac:dyDescent="0.25">
      <c r="C719">
        <v>1991</v>
      </c>
      <c r="D719" t="s">
        <v>4262</v>
      </c>
      <c r="E719">
        <v>4</v>
      </c>
      <c r="F719">
        <v>0.39329999999999998</v>
      </c>
      <c r="G719">
        <v>8.6999999999999994E-3</v>
      </c>
      <c r="I719" s="81">
        <f t="shared" si="269"/>
        <v>8.6453539884810304E-2</v>
      </c>
      <c r="J719">
        <f t="shared" si="279"/>
        <v>8.6453539884810304</v>
      </c>
      <c r="K719">
        <f t="shared" si="271"/>
        <v>45.206896551724142</v>
      </c>
      <c r="N719" s="71">
        <f t="shared" si="272"/>
        <v>8.6453539884810304</v>
      </c>
      <c r="O719" s="71">
        <f t="shared" si="280"/>
        <v>0.19123971446678098</v>
      </c>
      <c r="P719" s="71">
        <f t="shared" si="274"/>
        <v>45.206896551724142</v>
      </c>
    </row>
    <row r="720" spans="3:16" x14ac:dyDescent="0.25">
      <c r="C720">
        <v>1992</v>
      </c>
      <c r="D720" t="s">
        <v>4262</v>
      </c>
      <c r="E720">
        <v>4</v>
      </c>
      <c r="F720">
        <v>0.39660000000000001</v>
      </c>
      <c r="G720">
        <v>8.6999999999999994E-3</v>
      </c>
      <c r="I720" s="81">
        <f t="shared" si="269"/>
        <v>8.7096279547539179E-2</v>
      </c>
      <c r="J720">
        <f t="shared" si="279"/>
        <v>8.7096279547539179</v>
      </c>
      <c r="K720">
        <f t="shared" si="271"/>
        <v>45.58620689655173</v>
      </c>
      <c r="N720" s="71">
        <f t="shared" si="272"/>
        <v>8.7096279547539179</v>
      </c>
      <c r="O720" s="71">
        <f t="shared" si="280"/>
        <v>0.1910584044537546</v>
      </c>
      <c r="P720" s="71">
        <f t="shared" si="274"/>
        <v>45.58620689655173</v>
      </c>
    </row>
    <row r="721" spans="3:16" x14ac:dyDescent="0.25">
      <c r="C721">
        <v>1993</v>
      </c>
      <c r="D721" t="s">
        <v>4262</v>
      </c>
      <c r="E721">
        <v>4</v>
      </c>
      <c r="F721">
        <v>0.3962</v>
      </c>
      <c r="G721">
        <v>9.1999999999999998E-3</v>
      </c>
      <c r="I721" s="81">
        <f t="shared" si="269"/>
        <v>8.7018432414701197E-2</v>
      </c>
      <c r="J721">
        <f t="shared" si="279"/>
        <v>8.7018432414701188</v>
      </c>
      <c r="K721">
        <f t="shared" si="271"/>
        <v>43.065217391304351</v>
      </c>
      <c r="N721" s="71">
        <f t="shared" si="272"/>
        <v>8.7018432414701188</v>
      </c>
      <c r="O721" s="71">
        <f t="shared" si="280"/>
        <v>0.20206198339607542</v>
      </c>
      <c r="P721" s="71">
        <f t="shared" si="274"/>
        <v>43.065217391304351</v>
      </c>
    </row>
    <row r="722" spans="3:16" x14ac:dyDescent="0.25">
      <c r="C722">
        <v>1994</v>
      </c>
      <c r="D722" t="s">
        <v>4262</v>
      </c>
      <c r="E722">
        <v>4</v>
      </c>
      <c r="F722">
        <v>0.3957</v>
      </c>
      <c r="G722">
        <v>9.1000000000000004E-3</v>
      </c>
      <c r="I722" s="81">
        <f t="shared" si="269"/>
        <v>8.692109997289732E-2</v>
      </c>
      <c r="J722">
        <f t="shared" si="279"/>
        <v>8.692109997289732</v>
      </c>
      <c r="K722">
        <f t="shared" si="271"/>
        <v>43.483516483516482</v>
      </c>
      <c r="N722" s="71">
        <f t="shared" si="272"/>
        <v>8.692109997289732</v>
      </c>
      <c r="O722" s="71">
        <f t="shared" si="280"/>
        <v>0.19989436688232642</v>
      </c>
      <c r="P722" s="71">
        <f t="shared" si="274"/>
        <v>43.483516483516482</v>
      </c>
    </row>
    <row r="723" spans="3:16" x14ac:dyDescent="0.25">
      <c r="C723">
        <v>1995</v>
      </c>
      <c r="D723" t="s">
        <v>4262</v>
      </c>
      <c r="E723">
        <v>4</v>
      </c>
      <c r="F723">
        <v>0.44519999999999998</v>
      </c>
      <c r="G723">
        <v>1.01E-2</v>
      </c>
      <c r="I723" s="81">
        <f t="shared" si="269"/>
        <v>9.643272213661036E-2</v>
      </c>
      <c r="J723">
        <f t="shared" ref="J723" si="281">I723*100</f>
        <v>9.6432722136610352</v>
      </c>
      <c r="K723">
        <f t="shared" si="271"/>
        <v>44.079207920792079</v>
      </c>
      <c r="N723" s="71">
        <f t="shared" si="272"/>
        <v>9.6432722136610352</v>
      </c>
      <c r="O723" s="71">
        <f t="shared" ref="O723" si="282">N723/P723</f>
        <v>0.21877144959114209</v>
      </c>
      <c r="P723" s="71">
        <f t="shared" si="274"/>
        <v>44.079207920792079</v>
      </c>
    </row>
    <row r="724" spans="3:16" x14ac:dyDescent="0.25">
      <c r="C724">
        <v>1996</v>
      </c>
      <c r="D724" t="s">
        <v>4262</v>
      </c>
      <c r="E724">
        <v>4</v>
      </c>
      <c r="F724">
        <v>0.4365</v>
      </c>
      <c r="G724">
        <v>1.03E-2</v>
      </c>
      <c r="I724" s="81">
        <f t="shared" si="269"/>
        <v>9.4778872397561109E-2</v>
      </c>
      <c r="J724">
        <f t="shared" ref="J724:J769" si="283">I724*100</f>
        <v>9.4778872397561109</v>
      </c>
      <c r="K724">
        <f t="shared" si="271"/>
        <v>42.378640776699029</v>
      </c>
      <c r="N724" s="71">
        <f t="shared" si="272"/>
        <v>9.4778872397561109</v>
      </c>
      <c r="O724" s="71">
        <f t="shared" ref="O724:O769" si="284">N724/P724</f>
        <v>0.22364774013628394</v>
      </c>
      <c r="P724" s="71">
        <f t="shared" si="274"/>
        <v>42.378640776699029</v>
      </c>
    </row>
    <row r="725" spans="3:16" x14ac:dyDescent="0.25">
      <c r="C725">
        <v>1997</v>
      </c>
      <c r="D725" t="s">
        <v>4262</v>
      </c>
      <c r="E725">
        <v>4</v>
      </c>
      <c r="F725">
        <v>0.44890000000000002</v>
      </c>
      <c r="G725">
        <v>9.9000000000000008E-3</v>
      </c>
      <c r="I725" s="81">
        <f t="shared" si="269"/>
        <v>9.7133820954460548E-2</v>
      </c>
      <c r="J725">
        <f t="shared" si="283"/>
        <v>9.7133820954460539</v>
      </c>
      <c r="K725">
        <f t="shared" si="271"/>
        <v>45.343434343434339</v>
      </c>
      <c r="N725" s="71">
        <f t="shared" si="272"/>
        <v>9.7133820954460539</v>
      </c>
      <c r="O725" s="71">
        <f t="shared" si="284"/>
        <v>0.2142180502225795</v>
      </c>
      <c r="P725" s="71">
        <f t="shared" si="274"/>
        <v>45.343434343434339</v>
      </c>
    </row>
    <row r="726" spans="3:16" x14ac:dyDescent="0.25">
      <c r="C726">
        <v>1998</v>
      </c>
      <c r="D726" t="s">
        <v>4262</v>
      </c>
      <c r="E726">
        <v>4</v>
      </c>
      <c r="F726">
        <v>0.47420000000000001</v>
      </c>
      <c r="G726">
        <v>0.01</v>
      </c>
      <c r="I726" s="81">
        <f t="shared" si="269"/>
        <v>0.10189218197194028</v>
      </c>
      <c r="J726">
        <f t="shared" si="283"/>
        <v>10.189218197194027</v>
      </c>
      <c r="K726">
        <f t="shared" si="271"/>
        <v>47.42</v>
      </c>
      <c r="N726" s="71">
        <f t="shared" si="272"/>
        <v>10.189218197194027</v>
      </c>
      <c r="O726" s="71">
        <f t="shared" si="284"/>
        <v>0.21487174603951975</v>
      </c>
      <c r="P726" s="71">
        <f t="shared" si="274"/>
        <v>47.42</v>
      </c>
    </row>
    <row r="727" spans="3:16" x14ac:dyDescent="0.25">
      <c r="C727">
        <v>1999</v>
      </c>
      <c r="D727" t="s">
        <v>4262</v>
      </c>
      <c r="E727">
        <v>4</v>
      </c>
      <c r="F727">
        <v>0.4793</v>
      </c>
      <c r="G727">
        <v>9.7000000000000003E-3</v>
      </c>
      <c r="I727" s="81">
        <f t="shared" si="269"/>
        <v>0.10284394807490371</v>
      </c>
      <c r="J727">
        <f t="shared" si="283"/>
        <v>10.284394807490372</v>
      </c>
      <c r="K727">
        <f t="shared" si="271"/>
        <v>49.412371134020617</v>
      </c>
      <c r="N727" s="71">
        <f t="shared" si="272"/>
        <v>10.284394807490372</v>
      </c>
      <c r="O727" s="71">
        <f t="shared" si="284"/>
        <v>0.20813400716181224</v>
      </c>
      <c r="P727" s="71">
        <f t="shared" si="274"/>
        <v>49.412371134020617</v>
      </c>
    </row>
    <row r="728" spans="3:16" x14ac:dyDescent="0.25">
      <c r="C728">
        <v>2000</v>
      </c>
      <c r="D728" t="s">
        <v>4262</v>
      </c>
      <c r="E728">
        <v>4</v>
      </c>
      <c r="F728">
        <v>0.50680000000000003</v>
      </c>
      <c r="G728">
        <v>8.8000000000000005E-3</v>
      </c>
      <c r="I728" s="81">
        <f t="shared" si="269"/>
        <v>0.10793403262313972</v>
      </c>
      <c r="J728">
        <f t="shared" si="283"/>
        <v>10.793403262313973</v>
      </c>
      <c r="K728">
        <f t="shared" si="271"/>
        <v>57.590909090909093</v>
      </c>
      <c r="N728" s="71">
        <f t="shared" si="272"/>
        <v>10.793403262313973</v>
      </c>
      <c r="O728" s="71">
        <f t="shared" si="284"/>
        <v>0.18741505270000583</v>
      </c>
      <c r="P728" s="71">
        <f t="shared" si="274"/>
        <v>57.590909090909093</v>
      </c>
    </row>
    <row r="729" spans="3:16" x14ac:dyDescent="0.25">
      <c r="C729">
        <v>2001</v>
      </c>
      <c r="D729" t="s">
        <v>4262</v>
      </c>
      <c r="E729">
        <v>4</v>
      </c>
      <c r="F729">
        <v>0.52710000000000001</v>
      </c>
      <c r="G729">
        <v>8.8000000000000005E-3</v>
      </c>
      <c r="I729" s="81">
        <f t="shared" si="269"/>
        <v>0.11164692063472725</v>
      </c>
      <c r="J729">
        <f t="shared" si="283"/>
        <v>11.164692063472724</v>
      </c>
      <c r="K729">
        <f t="shared" si="271"/>
        <v>59.897727272727273</v>
      </c>
      <c r="N729" s="71">
        <f t="shared" si="272"/>
        <v>11.164692063472724</v>
      </c>
      <c r="O729" s="71">
        <f t="shared" si="284"/>
        <v>0.18639592137841013</v>
      </c>
      <c r="P729" s="71">
        <f t="shared" si="274"/>
        <v>59.897727272727273</v>
      </c>
    </row>
    <row r="730" spans="3:16" x14ac:dyDescent="0.25">
      <c r="C730">
        <v>2002</v>
      </c>
      <c r="D730" t="s">
        <v>4262</v>
      </c>
      <c r="E730">
        <v>4</v>
      </c>
      <c r="F730">
        <v>0.502</v>
      </c>
      <c r="G730">
        <v>8.8000000000000005E-3</v>
      </c>
      <c r="I730" s="81">
        <f t="shared" si="269"/>
        <v>0.10705062936989584</v>
      </c>
      <c r="J730">
        <f t="shared" si="283"/>
        <v>10.705062936989584</v>
      </c>
      <c r="K730">
        <f t="shared" si="271"/>
        <v>57.04545454545454</v>
      </c>
      <c r="N730" s="71">
        <f t="shared" si="272"/>
        <v>10.705062936989584</v>
      </c>
      <c r="O730" s="71">
        <f t="shared" si="284"/>
        <v>0.18765847379583336</v>
      </c>
      <c r="P730" s="71">
        <f t="shared" si="274"/>
        <v>57.04545454545454</v>
      </c>
    </row>
    <row r="731" spans="3:16" x14ac:dyDescent="0.25">
      <c r="C731">
        <v>2003</v>
      </c>
      <c r="D731" t="s">
        <v>4262</v>
      </c>
      <c r="E731">
        <v>4</v>
      </c>
      <c r="F731">
        <v>0.48780000000000001</v>
      </c>
      <c r="G731">
        <v>8.9999999999999993E-3</v>
      </c>
      <c r="I731" s="81">
        <f t="shared" si="269"/>
        <v>0.10442477044561516</v>
      </c>
      <c r="J731">
        <f t="shared" si="283"/>
        <v>10.442477044561516</v>
      </c>
      <c r="K731">
        <f t="shared" si="271"/>
        <v>54.2</v>
      </c>
      <c r="N731" s="71">
        <f t="shared" si="272"/>
        <v>10.442477044561516</v>
      </c>
      <c r="O731" s="71">
        <f t="shared" si="284"/>
        <v>0.19266562812844124</v>
      </c>
      <c r="P731" s="71">
        <f t="shared" si="274"/>
        <v>54.2</v>
      </c>
    </row>
    <row r="732" spans="3:16" x14ac:dyDescent="0.25">
      <c r="C732">
        <v>2004</v>
      </c>
      <c r="D732" t="s">
        <v>4262</v>
      </c>
      <c r="E732">
        <v>4</v>
      </c>
      <c r="F732">
        <v>0.51980000000000004</v>
      </c>
      <c r="G732">
        <v>9.1999999999999998E-3</v>
      </c>
      <c r="I732" s="81">
        <f t="shared" si="269"/>
        <v>0.11031603033322845</v>
      </c>
      <c r="J732">
        <f t="shared" si="283"/>
        <v>11.031603033322845</v>
      </c>
      <c r="K732">
        <f t="shared" si="271"/>
        <v>56.500000000000007</v>
      </c>
      <c r="N732" s="71">
        <f t="shared" si="272"/>
        <v>11.031603033322845</v>
      </c>
      <c r="O732" s="71">
        <f t="shared" si="284"/>
        <v>0.19524961120925388</v>
      </c>
      <c r="P732" s="71">
        <f t="shared" si="274"/>
        <v>56.500000000000007</v>
      </c>
    </row>
    <row r="733" spans="3:16" x14ac:dyDescent="0.25">
      <c r="C733">
        <v>2005</v>
      </c>
      <c r="D733" t="s">
        <v>4262</v>
      </c>
      <c r="E733">
        <v>4</v>
      </c>
      <c r="F733">
        <v>0.54369999999999996</v>
      </c>
      <c r="G733">
        <v>8.8999999999999999E-3</v>
      </c>
      <c r="I733" s="81">
        <f t="shared" si="269"/>
        <v>0.11465566105639846</v>
      </c>
      <c r="J733">
        <f t="shared" si="283"/>
        <v>11.465566105639846</v>
      </c>
      <c r="K733">
        <f t="shared" si="271"/>
        <v>61.089887640449433</v>
      </c>
      <c r="N733" s="71">
        <f t="shared" si="272"/>
        <v>11.465566105639846</v>
      </c>
      <c r="O733" s="71">
        <f t="shared" si="284"/>
        <v>0.18768353566340745</v>
      </c>
      <c r="P733" s="71">
        <f t="shared" si="274"/>
        <v>61.089887640449433</v>
      </c>
    </row>
    <row r="734" spans="3:16" x14ac:dyDescent="0.25">
      <c r="C734">
        <v>2006</v>
      </c>
      <c r="D734" t="s">
        <v>4262</v>
      </c>
      <c r="E734">
        <v>4</v>
      </c>
      <c r="F734">
        <v>0.53879999999999995</v>
      </c>
      <c r="G734">
        <v>9.1999999999999998E-3</v>
      </c>
      <c r="I734" s="81">
        <f t="shared" si="269"/>
        <v>0.11377007348772694</v>
      </c>
      <c r="J734">
        <f t="shared" si="283"/>
        <v>11.377007348772693</v>
      </c>
      <c r="K734">
        <f t="shared" si="271"/>
        <v>58.565217391304344</v>
      </c>
      <c r="N734" s="71">
        <f t="shared" si="272"/>
        <v>11.377007348772693</v>
      </c>
      <c r="O734" s="71">
        <f t="shared" si="284"/>
        <v>0.19426218932574013</v>
      </c>
      <c r="P734" s="71">
        <f t="shared" si="274"/>
        <v>58.565217391304344</v>
      </c>
    </row>
    <row r="735" spans="3:16" x14ac:dyDescent="0.25">
      <c r="C735">
        <v>2007</v>
      </c>
      <c r="D735" t="s">
        <v>4262</v>
      </c>
      <c r="E735">
        <v>4</v>
      </c>
      <c r="F735">
        <v>0.53820000000000001</v>
      </c>
      <c r="G735">
        <v>8.6999999999999994E-3</v>
      </c>
      <c r="I735" s="81">
        <f t="shared" si="269"/>
        <v>0.11366148891238392</v>
      </c>
      <c r="J735">
        <f t="shared" si="283"/>
        <v>11.366148891238392</v>
      </c>
      <c r="K735">
        <f t="shared" si="271"/>
        <v>61.862068965517246</v>
      </c>
      <c r="N735" s="71">
        <f t="shared" si="272"/>
        <v>11.366148891238392</v>
      </c>
      <c r="O735" s="71">
        <f t="shared" si="284"/>
        <v>0.18373373347040878</v>
      </c>
      <c r="P735" s="71">
        <f t="shared" si="274"/>
        <v>61.862068965517246</v>
      </c>
    </row>
    <row r="736" spans="3:16" x14ac:dyDescent="0.25">
      <c r="C736">
        <v>2008</v>
      </c>
      <c r="D736" t="s">
        <v>4262</v>
      </c>
      <c r="E736">
        <v>4</v>
      </c>
      <c r="F736">
        <v>0.54690000000000005</v>
      </c>
      <c r="G736">
        <v>8.8000000000000005E-3</v>
      </c>
      <c r="I736" s="81">
        <f t="shared" si="269"/>
        <v>0.11523286658922505</v>
      </c>
      <c r="J736">
        <f t="shared" si="283"/>
        <v>11.523286658922505</v>
      </c>
      <c r="K736">
        <f t="shared" si="271"/>
        <v>62.147727272727273</v>
      </c>
      <c r="N736" s="71">
        <f t="shared" si="272"/>
        <v>11.523286658922505</v>
      </c>
      <c r="O736" s="71">
        <f t="shared" si="284"/>
        <v>0.18541766794389841</v>
      </c>
      <c r="P736" s="71">
        <f t="shared" si="274"/>
        <v>62.147727272727273</v>
      </c>
    </row>
    <row r="737" spans="3:16" x14ac:dyDescent="0.25">
      <c r="C737">
        <v>2009</v>
      </c>
      <c r="D737" t="s">
        <v>4262</v>
      </c>
      <c r="E737">
        <v>4</v>
      </c>
      <c r="F737">
        <v>0.54969999999999997</v>
      </c>
      <c r="G737">
        <v>9.1999999999999998E-3</v>
      </c>
      <c r="I737" s="81">
        <f t="shared" si="269"/>
        <v>0.11573718727537075</v>
      </c>
      <c r="J737">
        <f t="shared" si="283"/>
        <v>11.573718727537074</v>
      </c>
      <c r="K737">
        <f t="shared" si="271"/>
        <v>59.75</v>
      </c>
      <c r="N737" s="71">
        <f t="shared" si="272"/>
        <v>11.573718727537074</v>
      </c>
      <c r="O737" s="71">
        <f t="shared" si="284"/>
        <v>0.19370240548179202</v>
      </c>
      <c r="P737" s="71">
        <f t="shared" si="274"/>
        <v>59.75</v>
      </c>
    </row>
    <row r="738" spans="3:16" x14ac:dyDescent="0.25">
      <c r="C738">
        <v>2010</v>
      </c>
      <c r="D738" t="s">
        <v>4262</v>
      </c>
      <c r="E738">
        <v>4</v>
      </c>
      <c r="F738">
        <v>0.55030000000000001</v>
      </c>
      <c r="G738">
        <v>8.8000000000000005E-3</v>
      </c>
      <c r="I738" s="81">
        <f t="shared" si="269"/>
        <v>0.1158451670679741</v>
      </c>
      <c r="J738">
        <f t="shared" si="283"/>
        <v>11.584516706797409</v>
      </c>
      <c r="K738">
        <f t="shared" si="271"/>
        <v>62.534090909090907</v>
      </c>
      <c r="N738" s="71">
        <f t="shared" si="272"/>
        <v>11.584516706797409</v>
      </c>
      <c r="O738" s="71">
        <f t="shared" si="284"/>
        <v>0.18525122118811049</v>
      </c>
      <c r="P738" s="71">
        <f t="shared" si="274"/>
        <v>62.534090909090907</v>
      </c>
    </row>
    <row r="739" spans="3:16" x14ac:dyDescent="0.25">
      <c r="C739">
        <v>1980</v>
      </c>
      <c r="D739" t="s">
        <v>4262</v>
      </c>
      <c r="E739">
        <v>4</v>
      </c>
      <c r="F739">
        <v>0.15379999999999999</v>
      </c>
      <c r="G739">
        <v>1.0500000000000001E-2</v>
      </c>
      <c r="I739" s="81">
        <f t="shared" si="269"/>
        <v>3.6412479372035289E-2</v>
      </c>
      <c r="J739">
        <f t="shared" si="283"/>
        <v>3.6412479372035289</v>
      </c>
      <c r="K739">
        <f t="shared" si="271"/>
        <v>14.647619047619045</v>
      </c>
      <c r="N739" s="71">
        <f t="shared" si="272"/>
        <v>3.6412479372035289</v>
      </c>
      <c r="O739" s="71">
        <f t="shared" si="284"/>
        <v>0.24858974863873251</v>
      </c>
      <c r="P739" s="71">
        <f t="shared" si="274"/>
        <v>14.647619047619045</v>
      </c>
    </row>
    <row r="740" spans="3:16" x14ac:dyDescent="0.25">
      <c r="C740">
        <v>1981</v>
      </c>
      <c r="D740" t="s">
        <v>4262</v>
      </c>
      <c r="E740">
        <v>4</v>
      </c>
      <c r="F740">
        <v>0.14280000000000001</v>
      </c>
      <c r="G740">
        <v>1.15E-2</v>
      </c>
      <c r="I740" s="81">
        <f t="shared" ref="I740:I769" si="285">(1+F740)^(1/E740)-1</f>
        <v>3.3933383343153878E-2</v>
      </c>
      <c r="J740">
        <f t="shared" si="283"/>
        <v>3.3933383343153878</v>
      </c>
      <c r="K740">
        <f t="shared" ref="K740:K769" si="286">F740/G740</f>
        <v>12.417391304347827</v>
      </c>
      <c r="N740" s="71">
        <f t="shared" ref="N740:N769" si="287">J740</f>
        <v>3.3933383343153878</v>
      </c>
      <c r="O740" s="71">
        <f t="shared" si="284"/>
        <v>0.27327304513044087</v>
      </c>
      <c r="P740" s="71">
        <f t="shared" ref="P740:P769" si="288">K740</f>
        <v>12.417391304347827</v>
      </c>
    </row>
    <row r="741" spans="3:16" x14ac:dyDescent="0.25">
      <c r="C741">
        <v>1982</v>
      </c>
      <c r="D741" t="s">
        <v>4262</v>
      </c>
      <c r="E741">
        <v>4</v>
      </c>
      <c r="F741">
        <v>0.18959999999999999</v>
      </c>
      <c r="G741">
        <v>1.1599999999999999E-2</v>
      </c>
      <c r="I741" s="81">
        <f t="shared" si="285"/>
        <v>4.4360022384464237E-2</v>
      </c>
      <c r="J741">
        <f t="shared" si="283"/>
        <v>4.4360022384464237</v>
      </c>
      <c r="K741">
        <f t="shared" si="286"/>
        <v>16.344827586206897</v>
      </c>
      <c r="N741" s="71">
        <f t="shared" si="287"/>
        <v>4.4360022384464237</v>
      </c>
      <c r="O741" s="71">
        <f t="shared" si="284"/>
        <v>0.27140098083322001</v>
      </c>
      <c r="P741" s="71">
        <f t="shared" si="288"/>
        <v>16.344827586206897</v>
      </c>
    </row>
    <row r="742" spans="3:16" x14ac:dyDescent="0.25">
      <c r="C742">
        <v>1983</v>
      </c>
      <c r="D742" t="s">
        <v>4262</v>
      </c>
      <c r="E742">
        <v>4</v>
      </c>
      <c r="F742">
        <v>0.1908</v>
      </c>
      <c r="G742">
        <v>1.1299999999999999E-2</v>
      </c>
      <c r="I742" s="81">
        <f t="shared" si="285"/>
        <v>4.4623295382741901E-2</v>
      </c>
      <c r="J742">
        <f t="shared" si="283"/>
        <v>4.4623295382741901</v>
      </c>
      <c r="K742">
        <f t="shared" si="286"/>
        <v>16.884955752212392</v>
      </c>
      <c r="N742" s="71">
        <f t="shared" si="287"/>
        <v>4.4623295382741901</v>
      </c>
      <c r="O742" s="71">
        <f t="shared" si="284"/>
        <v>0.2642784265330102</v>
      </c>
      <c r="P742" s="71">
        <f t="shared" si="288"/>
        <v>16.884955752212392</v>
      </c>
    </row>
    <row r="743" spans="3:16" x14ac:dyDescent="0.25">
      <c r="C743">
        <v>1984</v>
      </c>
      <c r="D743" t="s">
        <v>4262</v>
      </c>
      <c r="E743">
        <v>4</v>
      </c>
      <c r="F743">
        <v>0.18179999999999999</v>
      </c>
      <c r="G743">
        <v>1.0999999999999999E-2</v>
      </c>
      <c r="I743" s="81">
        <f t="shared" si="285"/>
        <v>4.2643875231113793E-2</v>
      </c>
      <c r="J743">
        <f t="shared" si="283"/>
        <v>4.2643875231113793</v>
      </c>
      <c r="K743">
        <f t="shared" si="286"/>
        <v>16.527272727272727</v>
      </c>
      <c r="N743" s="71">
        <f t="shared" si="287"/>
        <v>4.2643875231113793</v>
      </c>
      <c r="O743" s="71">
        <f t="shared" si="284"/>
        <v>0.25802124727296571</v>
      </c>
      <c r="P743" s="71">
        <f t="shared" si="288"/>
        <v>16.527272727272727</v>
      </c>
    </row>
    <row r="744" spans="3:16" x14ac:dyDescent="0.25">
      <c r="C744">
        <v>1985</v>
      </c>
      <c r="D744" t="s">
        <v>4262</v>
      </c>
      <c r="E744">
        <v>4</v>
      </c>
      <c r="F744">
        <v>0.2137</v>
      </c>
      <c r="G744">
        <v>1.17E-2</v>
      </c>
      <c r="I744" s="81">
        <f t="shared" si="285"/>
        <v>4.9609705774644963E-2</v>
      </c>
      <c r="J744">
        <f t="shared" si="283"/>
        <v>4.9609705774644963</v>
      </c>
      <c r="K744">
        <f t="shared" si="286"/>
        <v>18.264957264957264</v>
      </c>
      <c r="N744" s="71">
        <f t="shared" si="287"/>
        <v>4.9609705774644963</v>
      </c>
      <c r="O744" s="71">
        <f t="shared" si="284"/>
        <v>0.27161139801747597</v>
      </c>
      <c r="P744" s="71">
        <f t="shared" si="288"/>
        <v>18.264957264957264</v>
      </c>
    </row>
    <row r="745" spans="3:16" x14ac:dyDescent="0.25">
      <c r="C745">
        <v>1986</v>
      </c>
      <c r="D745" t="s">
        <v>4262</v>
      </c>
      <c r="E745">
        <v>4</v>
      </c>
      <c r="F745">
        <v>0.20030000000000001</v>
      </c>
      <c r="G745">
        <v>1.14E-2</v>
      </c>
      <c r="I745" s="81">
        <f t="shared" si="285"/>
        <v>4.6700547956584071E-2</v>
      </c>
      <c r="J745">
        <f t="shared" si="283"/>
        <v>4.6700547956584071</v>
      </c>
      <c r="K745">
        <f t="shared" si="286"/>
        <v>17.57017543859649</v>
      </c>
      <c r="N745" s="71">
        <f t="shared" si="287"/>
        <v>4.6700547956584071</v>
      </c>
      <c r="O745" s="71">
        <f t="shared" si="284"/>
        <v>0.26579443170497175</v>
      </c>
      <c r="P745" s="71">
        <f t="shared" si="288"/>
        <v>17.57017543859649</v>
      </c>
    </row>
    <row r="746" spans="3:16" x14ac:dyDescent="0.25">
      <c r="C746">
        <v>1987</v>
      </c>
      <c r="D746" t="s">
        <v>4262</v>
      </c>
      <c r="E746">
        <v>4</v>
      </c>
      <c r="F746">
        <v>0.20619999999999999</v>
      </c>
      <c r="G746">
        <v>1.0800000000000001E-2</v>
      </c>
      <c r="I746" s="81">
        <f t="shared" si="285"/>
        <v>4.7984431666746152E-2</v>
      </c>
      <c r="J746">
        <f t="shared" si="283"/>
        <v>4.7984431666746152</v>
      </c>
      <c r="K746">
        <f t="shared" si="286"/>
        <v>19.092592592592592</v>
      </c>
      <c r="N746" s="71">
        <f t="shared" si="287"/>
        <v>4.7984431666746152</v>
      </c>
      <c r="O746" s="71">
        <f t="shared" si="284"/>
        <v>0.25132486033019324</v>
      </c>
      <c r="P746" s="71">
        <f t="shared" si="288"/>
        <v>19.092592592592592</v>
      </c>
    </row>
    <row r="747" spans="3:16" x14ac:dyDescent="0.25">
      <c r="C747">
        <v>1988</v>
      </c>
      <c r="D747" t="s">
        <v>4262</v>
      </c>
      <c r="E747">
        <v>4</v>
      </c>
      <c r="F747">
        <v>0.18629999999999999</v>
      </c>
      <c r="G747">
        <v>1.2200000000000001E-2</v>
      </c>
      <c r="I747" s="81">
        <f t="shared" si="285"/>
        <v>4.3634993163400804E-2</v>
      </c>
      <c r="J747">
        <f t="shared" si="283"/>
        <v>4.3634993163400804</v>
      </c>
      <c r="K747">
        <f t="shared" si="286"/>
        <v>15.270491803278688</v>
      </c>
      <c r="N747" s="71">
        <f t="shared" si="287"/>
        <v>4.3634993163400804</v>
      </c>
      <c r="O747" s="71">
        <f t="shared" si="284"/>
        <v>0.28574713719457318</v>
      </c>
      <c r="P747" s="71">
        <f t="shared" si="288"/>
        <v>15.270491803278688</v>
      </c>
    </row>
    <row r="748" spans="3:16" x14ac:dyDescent="0.25">
      <c r="C748">
        <v>1989</v>
      </c>
      <c r="D748" t="s">
        <v>4262</v>
      </c>
      <c r="E748">
        <v>4</v>
      </c>
      <c r="F748">
        <v>0.21820000000000001</v>
      </c>
      <c r="G748">
        <v>1.1299999999999999E-2</v>
      </c>
      <c r="I748" s="81">
        <f t="shared" si="285"/>
        <v>5.0581257796572965E-2</v>
      </c>
      <c r="J748">
        <f t="shared" si="283"/>
        <v>5.0581257796572965</v>
      </c>
      <c r="K748">
        <f t="shared" si="286"/>
        <v>19.309734513274339</v>
      </c>
      <c r="N748" s="71">
        <f t="shared" si="287"/>
        <v>5.0581257796572965</v>
      </c>
      <c r="O748" s="71">
        <f t="shared" si="284"/>
        <v>0.26194693542679853</v>
      </c>
      <c r="P748" s="71">
        <f t="shared" si="288"/>
        <v>19.309734513274339</v>
      </c>
    </row>
    <row r="749" spans="3:16" x14ac:dyDescent="0.25">
      <c r="C749">
        <v>1990</v>
      </c>
      <c r="D749" t="s">
        <v>4262</v>
      </c>
      <c r="E749">
        <v>4</v>
      </c>
      <c r="F749">
        <v>0.21690000000000001</v>
      </c>
      <c r="G749">
        <v>1.17E-2</v>
      </c>
      <c r="I749" s="81">
        <f t="shared" si="285"/>
        <v>5.030086407540324E-2</v>
      </c>
      <c r="J749">
        <f t="shared" si="283"/>
        <v>5.030086407540324</v>
      </c>
      <c r="K749">
        <f t="shared" si="286"/>
        <v>18.53846153846154</v>
      </c>
      <c r="N749" s="71">
        <f t="shared" si="287"/>
        <v>5.030086407540324</v>
      </c>
      <c r="O749" s="71">
        <f t="shared" si="284"/>
        <v>0.27133246181752785</v>
      </c>
      <c r="P749" s="71">
        <f t="shared" si="288"/>
        <v>18.53846153846154</v>
      </c>
    </row>
    <row r="750" spans="3:16" x14ac:dyDescent="0.25">
      <c r="C750">
        <v>1991</v>
      </c>
      <c r="D750" t="s">
        <v>4262</v>
      </c>
      <c r="E750">
        <v>4</v>
      </c>
      <c r="F750">
        <v>0.21840000000000001</v>
      </c>
      <c r="G750">
        <v>1.1900000000000001E-2</v>
      </c>
      <c r="I750" s="81">
        <f t="shared" si="285"/>
        <v>5.0624375371012498E-2</v>
      </c>
      <c r="J750">
        <f t="shared" si="283"/>
        <v>5.0624375371012498</v>
      </c>
      <c r="K750">
        <f t="shared" si="286"/>
        <v>18.352941176470587</v>
      </c>
      <c r="N750" s="71">
        <f t="shared" si="287"/>
        <v>5.0624375371012498</v>
      </c>
      <c r="O750" s="71">
        <f t="shared" si="284"/>
        <v>0.27583794272667067</v>
      </c>
      <c r="P750" s="71">
        <f t="shared" si="288"/>
        <v>18.352941176470587</v>
      </c>
    </row>
    <row r="751" spans="3:16" x14ac:dyDescent="0.25">
      <c r="C751">
        <v>1992</v>
      </c>
      <c r="D751" t="s">
        <v>4262</v>
      </c>
      <c r="E751">
        <v>4</v>
      </c>
      <c r="F751">
        <v>0.20269999999999999</v>
      </c>
      <c r="G751">
        <v>1.2E-2</v>
      </c>
      <c r="I751" s="81">
        <f t="shared" si="285"/>
        <v>4.7223375566132431E-2</v>
      </c>
      <c r="J751">
        <f t="shared" si="283"/>
        <v>4.7223375566132431</v>
      </c>
      <c r="K751">
        <f t="shared" si="286"/>
        <v>16.891666666666666</v>
      </c>
      <c r="N751" s="71">
        <f t="shared" si="287"/>
        <v>4.7223375566132431</v>
      </c>
      <c r="O751" s="71">
        <f t="shared" si="284"/>
        <v>0.27956611089964933</v>
      </c>
      <c r="P751" s="71">
        <f t="shared" si="288"/>
        <v>16.891666666666666</v>
      </c>
    </row>
    <row r="752" spans="3:16" x14ac:dyDescent="0.25">
      <c r="C752">
        <v>1993</v>
      </c>
      <c r="D752" t="s">
        <v>4262</v>
      </c>
      <c r="E752">
        <v>4</v>
      </c>
      <c r="F752">
        <v>0.21340000000000001</v>
      </c>
      <c r="G752">
        <v>1.23E-2</v>
      </c>
      <c r="I752" s="81">
        <f t="shared" si="285"/>
        <v>4.954483964154055E-2</v>
      </c>
      <c r="J752">
        <f t="shared" si="283"/>
        <v>4.954483964154055</v>
      </c>
      <c r="K752">
        <f t="shared" si="286"/>
        <v>17.349593495934961</v>
      </c>
      <c r="N752" s="71">
        <f t="shared" si="287"/>
        <v>4.954483964154055</v>
      </c>
      <c r="O752" s="71">
        <f t="shared" si="284"/>
        <v>0.28556772614383724</v>
      </c>
      <c r="P752" s="71">
        <f t="shared" si="288"/>
        <v>17.349593495934961</v>
      </c>
    </row>
    <row r="753" spans="3:16" x14ac:dyDescent="0.25">
      <c r="C753">
        <v>1994</v>
      </c>
      <c r="D753" t="s">
        <v>4262</v>
      </c>
      <c r="E753">
        <v>4</v>
      </c>
      <c r="F753">
        <v>0.21190000000000001</v>
      </c>
      <c r="G753">
        <v>1.2E-2</v>
      </c>
      <c r="I753" s="81">
        <f t="shared" si="285"/>
        <v>4.922032843381019E-2</v>
      </c>
      <c r="J753">
        <f t="shared" si="283"/>
        <v>4.922032843381019</v>
      </c>
      <c r="K753">
        <f t="shared" si="286"/>
        <v>17.658333333333335</v>
      </c>
      <c r="N753" s="71">
        <f t="shared" si="287"/>
        <v>4.922032843381019</v>
      </c>
      <c r="O753" s="71">
        <f t="shared" si="284"/>
        <v>0.27873711241421528</v>
      </c>
      <c r="P753" s="71">
        <f t="shared" si="288"/>
        <v>17.658333333333335</v>
      </c>
    </row>
    <row r="754" spans="3:16" x14ac:dyDescent="0.25">
      <c r="C754">
        <v>1995</v>
      </c>
      <c r="D754" t="s">
        <v>4263</v>
      </c>
      <c r="E754">
        <v>4</v>
      </c>
      <c r="F754">
        <v>0.24110000000000001</v>
      </c>
      <c r="G754">
        <v>1.37E-2</v>
      </c>
      <c r="I754" s="81">
        <f t="shared" si="285"/>
        <v>5.5484096354667223E-2</v>
      </c>
      <c r="J754">
        <f t="shared" si="283"/>
        <v>5.5484096354667223</v>
      </c>
      <c r="K754">
        <f t="shared" si="286"/>
        <v>17.598540145985403</v>
      </c>
      <c r="N754" s="71">
        <f t="shared" si="287"/>
        <v>5.5484096354667223</v>
      </c>
      <c r="O754" s="71">
        <f t="shared" si="284"/>
        <v>0.31527669848981371</v>
      </c>
      <c r="P754" s="71">
        <f t="shared" si="288"/>
        <v>17.598540145985403</v>
      </c>
    </row>
    <row r="755" spans="3:16" x14ac:dyDescent="0.25">
      <c r="C755">
        <v>1996</v>
      </c>
      <c r="D755" t="s">
        <v>4263</v>
      </c>
      <c r="E755">
        <v>4</v>
      </c>
      <c r="F755">
        <v>0.2283</v>
      </c>
      <c r="G755">
        <v>1.3599999999999999E-2</v>
      </c>
      <c r="I755" s="81">
        <f t="shared" si="285"/>
        <v>5.2752091638231802E-2</v>
      </c>
      <c r="J755">
        <f t="shared" si="283"/>
        <v>5.2752091638231802</v>
      </c>
      <c r="K755">
        <f t="shared" si="286"/>
        <v>16.786764705882355</v>
      </c>
      <c r="N755" s="71">
        <f t="shared" si="287"/>
        <v>5.2752091638231802</v>
      </c>
      <c r="O755" s="71">
        <f t="shared" si="284"/>
        <v>0.31424811488390381</v>
      </c>
      <c r="P755" s="71">
        <f t="shared" si="288"/>
        <v>16.786764705882355</v>
      </c>
    </row>
    <row r="756" spans="3:16" x14ac:dyDescent="0.25">
      <c r="C756">
        <v>1997</v>
      </c>
      <c r="D756" t="s">
        <v>4263</v>
      </c>
      <c r="E756">
        <v>4</v>
      </c>
      <c r="F756">
        <v>0.25369999999999998</v>
      </c>
      <c r="G756">
        <v>1.3100000000000001E-2</v>
      </c>
      <c r="I756" s="81">
        <f t="shared" si="285"/>
        <v>5.8152851147362128E-2</v>
      </c>
      <c r="J756">
        <f t="shared" si="283"/>
        <v>5.8152851147362128</v>
      </c>
      <c r="K756">
        <f t="shared" si="286"/>
        <v>19.366412213740457</v>
      </c>
      <c r="N756" s="71">
        <f t="shared" si="287"/>
        <v>5.8152851147362128</v>
      </c>
      <c r="O756" s="71">
        <f t="shared" si="284"/>
        <v>0.30027684273963101</v>
      </c>
      <c r="P756" s="71">
        <f t="shared" si="288"/>
        <v>19.366412213740457</v>
      </c>
    </row>
    <row r="757" spans="3:16" x14ac:dyDescent="0.25">
      <c r="C757">
        <v>1998</v>
      </c>
      <c r="D757" t="s">
        <v>4263</v>
      </c>
      <c r="E757">
        <v>4</v>
      </c>
      <c r="F757">
        <v>0.25</v>
      </c>
      <c r="G757">
        <v>1.2999999999999999E-2</v>
      </c>
      <c r="I757" s="81">
        <f t="shared" si="285"/>
        <v>5.7371263440564091E-2</v>
      </c>
      <c r="J757">
        <f t="shared" si="283"/>
        <v>5.7371263440564091</v>
      </c>
      <c r="K757">
        <f t="shared" si="286"/>
        <v>19.23076923076923</v>
      </c>
      <c r="N757" s="71">
        <f t="shared" si="287"/>
        <v>5.7371263440564091</v>
      </c>
      <c r="O757" s="71">
        <f t="shared" si="284"/>
        <v>0.29833056989093326</v>
      </c>
      <c r="P757" s="71">
        <f t="shared" si="288"/>
        <v>19.23076923076923</v>
      </c>
    </row>
    <row r="758" spans="3:16" x14ac:dyDescent="0.25">
      <c r="C758">
        <v>1999</v>
      </c>
      <c r="D758" t="s">
        <v>4263</v>
      </c>
      <c r="E758">
        <v>4</v>
      </c>
      <c r="F758">
        <v>0.25590000000000002</v>
      </c>
      <c r="G758">
        <v>1.2800000000000001E-2</v>
      </c>
      <c r="I758" s="81">
        <f t="shared" si="285"/>
        <v>5.8616759166673305E-2</v>
      </c>
      <c r="J758">
        <f t="shared" si="283"/>
        <v>5.8616759166673305</v>
      </c>
      <c r="K758">
        <f t="shared" si="286"/>
        <v>19.9921875</v>
      </c>
      <c r="N758" s="71">
        <f t="shared" si="287"/>
        <v>5.8616759166673305</v>
      </c>
      <c r="O758" s="71">
        <f t="shared" si="284"/>
        <v>0.29319832642962812</v>
      </c>
      <c r="P758" s="71">
        <f t="shared" si="288"/>
        <v>19.9921875</v>
      </c>
    </row>
    <row r="759" spans="3:16" x14ac:dyDescent="0.25">
      <c r="C759">
        <v>2000</v>
      </c>
      <c r="D759" t="s">
        <v>4263</v>
      </c>
      <c r="E759">
        <v>4</v>
      </c>
      <c r="F759">
        <v>0.26229999999999998</v>
      </c>
      <c r="G759">
        <v>1.11E-2</v>
      </c>
      <c r="I759" s="81">
        <f t="shared" si="285"/>
        <v>5.9962853290306706E-2</v>
      </c>
      <c r="J759">
        <f t="shared" si="283"/>
        <v>5.9962853290306706</v>
      </c>
      <c r="K759">
        <f t="shared" si="286"/>
        <v>23.630630630630627</v>
      </c>
      <c r="N759" s="71">
        <f t="shared" si="287"/>
        <v>5.9962853290306706</v>
      </c>
      <c r="O759" s="71">
        <f t="shared" si="284"/>
        <v>0.25375054194525526</v>
      </c>
      <c r="P759" s="71">
        <f t="shared" si="288"/>
        <v>23.630630630630627</v>
      </c>
    </row>
    <row r="760" spans="3:16" x14ac:dyDescent="0.25">
      <c r="C760">
        <v>2001</v>
      </c>
      <c r="D760" t="s">
        <v>4263</v>
      </c>
      <c r="E760">
        <v>4</v>
      </c>
      <c r="F760">
        <v>0.27760000000000001</v>
      </c>
      <c r="G760">
        <v>1.12E-2</v>
      </c>
      <c r="I760" s="81">
        <f t="shared" si="285"/>
        <v>6.3160238193464169E-2</v>
      </c>
      <c r="J760">
        <f t="shared" si="283"/>
        <v>6.3160238193464169</v>
      </c>
      <c r="K760">
        <f t="shared" si="286"/>
        <v>24.785714285714288</v>
      </c>
      <c r="N760" s="71">
        <f t="shared" si="287"/>
        <v>6.3160238193464169</v>
      </c>
      <c r="O760" s="71">
        <f t="shared" si="284"/>
        <v>0.25482516850388998</v>
      </c>
      <c r="P760" s="71">
        <f t="shared" si="288"/>
        <v>24.785714285714288</v>
      </c>
    </row>
    <row r="761" spans="3:16" x14ac:dyDescent="0.25">
      <c r="C761">
        <v>2002</v>
      </c>
      <c r="D761" t="s">
        <v>4263</v>
      </c>
      <c r="E761">
        <v>4</v>
      </c>
      <c r="F761">
        <v>0.27350000000000002</v>
      </c>
      <c r="G761">
        <v>1.18E-2</v>
      </c>
      <c r="I761" s="81">
        <f t="shared" si="285"/>
        <v>6.2306251712867189E-2</v>
      </c>
      <c r="J761">
        <f t="shared" si="283"/>
        <v>6.2306251712867189</v>
      </c>
      <c r="K761">
        <f t="shared" si="286"/>
        <v>23.177966101694917</v>
      </c>
      <c r="N761" s="71">
        <f t="shared" si="287"/>
        <v>6.2306251712867189</v>
      </c>
      <c r="O761" s="71">
        <f t="shared" si="284"/>
        <v>0.26881673499518566</v>
      </c>
      <c r="P761" s="71">
        <f t="shared" si="288"/>
        <v>23.177966101694917</v>
      </c>
    </row>
    <row r="762" spans="3:16" x14ac:dyDescent="0.25">
      <c r="C762">
        <v>2003</v>
      </c>
      <c r="D762" t="s">
        <v>4263</v>
      </c>
      <c r="E762">
        <v>4</v>
      </c>
      <c r="F762">
        <v>0.20880000000000001</v>
      </c>
      <c r="G762">
        <v>1.1599999999999999E-2</v>
      </c>
      <c r="I762" s="81">
        <f t="shared" si="285"/>
        <v>4.8548716155229599E-2</v>
      </c>
      <c r="J762">
        <f t="shared" si="283"/>
        <v>4.8548716155229599</v>
      </c>
      <c r="K762">
        <f t="shared" si="286"/>
        <v>18.000000000000004</v>
      </c>
      <c r="N762" s="71">
        <f t="shared" si="287"/>
        <v>4.8548716155229599</v>
      </c>
      <c r="O762" s="71">
        <f t="shared" si="284"/>
        <v>0.26971508975127551</v>
      </c>
      <c r="P762" s="71">
        <f t="shared" si="288"/>
        <v>18.000000000000004</v>
      </c>
    </row>
    <row r="763" spans="3:16" x14ac:dyDescent="0.25">
      <c r="C763">
        <v>2004</v>
      </c>
      <c r="D763" t="s">
        <v>4263</v>
      </c>
      <c r="E763">
        <v>4</v>
      </c>
      <c r="F763">
        <v>0.2651</v>
      </c>
      <c r="G763">
        <v>1.14E-2</v>
      </c>
      <c r="I763" s="81">
        <f t="shared" si="285"/>
        <v>6.0550160277257126E-2</v>
      </c>
      <c r="J763">
        <f t="shared" si="283"/>
        <v>6.0550160277257126</v>
      </c>
      <c r="K763">
        <f t="shared" si="286"/>
        <v>23.254385964912281</v>
      </c>
      <c r="N763" s="71">
        <f t="shared" si="287"/>
        <v>6.0550160277257126</v>
      </c>
      <c r="O763" s="71">
        <f t="shared" si="284"/>
        <v>0.26038167754082658</v>
      </c>
      <c r="P763" s="71">
        <f t="shared" si="288"/>
        <v>23.254385964912281</v>
      </c>
    </row>
    <row r="764" spans="3:16" x14ac:dyDescent="0.25">
      <c r="C764">
        <v>2005</v>
      </c>
      <c r="D764" t="s">
        <v>4263</v>
      </c>
      <c r="E764">
        <v>4</v>
      </c>
      <c r="F764">
        <v>0.26740000000000003</v>
      </c>
      <c r="G764">
        <v>1.1299999999999999E-2</v>
      </c>
      <c r="I764" s="81">
        <f t="shared" si="285"/>
        <v>6.1031862143922533E-2</v>
      </c>
      <c r="J764">
        <f t="shared" si="283"/>
        <v>6.1031862143922533</v>
      </c>
      <c r="K764">
        <f t="shared" si="286"/>
        <v>23.663716814159297</v>
      </c>
      <c r="N764" s="71">
        <f t="shared" si="287"/>
        <v>6.1031862143922533</v>
      </c>
      <c r="O764" s="71">
        <f t="shared" si="284"/>
        <v>0.25791325438531204</v>
      </c>
      <c r="P764" s="71">
        <f t="shared" si="288"/>
        <v>23.663716814159297</v>
      </c>
    </row>
    <row r="765" spans="3:16" x14ac:dyDescent="0.25">
      <c r="C765">
        <v>2006</v>
      </c>
      <c r="D765" t="s">
        <v>4263</v>
      </c>
      <c r="E765">
        <v>4</v>
      </c>
      <c r="F765">
        <v>0.26040000000000002</v>
      </c>
      <c r="G765">
        <v>1.1599999999999999E-2</v>
      </c>
      <c r="I765" s="81">
        <f t="shared" si="285"/>
        <v>5.956376686582443E-2</v>
      </c>
      <c r="J765">
        <f t="shared" si="283"/>
        <v>5.956376686582443</v>
      </c>
      <c r="K765">
        <f t="shared" si="286"/>
        <v>22.448275862068968</v>
      </c>
      <c r="N765" s="71">
        <f t="shared" si="287"/>
        <v>5.956376686582443</v>
      </c>
      <c r="O765" s="71">
        <f t="shared" si="284"/>
        <v>0.26533782474791218</v>
      </c>
      <c r="P765" s="71">
        <f t="shared" si="288"/>
        <v>22.448275862068968</v>
      </c>
    </row>
    <row r="766" spans="3:16" x14ac:dyDescent="0.25">
      <c r="C766">
        <v>2007</v>
      </c>
      <c r="D766" t="s">
        <v>4263</v>
      </c>
      <c r="E766">
        <v>4</v>
      </c>
      <c r="F766">
        <v>0.25879999999999997</v>
      </c>
      <c r="G766">
        <v>1.12E-2</v>
      </c>
      <c r="I766" s="81">
        <f t="shared" si="285"/>
        <v>5.9227343973171864E-2</v>
      </c>
      <c r="J766">
        <f t="shared" si="283"/>
        <v>5.9227343973171864</v>
      </c>
      <c r="K766">
        <f t="shared" si="286"/>
        <v>23.107142857142854</v>
      </c>
      <c r="N766" s="71">
        <f t="shared" si="287"/>
        <v>5.9227343973171864</v>
      </c>
      <c r="O766" s="71">
        <f t="shared" si="284"/>
        <v>0.25631617175406685</v>
      </c>
      <c r="P766" s="71">
        <f t="shared" si="288"/>
        <v>23.107142857142854</v>
      </c>
    </row>
    <row r="767" spans="3:16" x14ac:dyDescent="0.25">
      <c r="C767">
        <v>2008</v>
      </c>
      <c r="D767" t="s">
        <v>4263</v>
      </c>
      <c r="E767">
        <v>4</v>
      </c>
      <c r="F767">
        <v>0.28289999999999998</v>
      </c>
      <c r="G767">
        <v>1.15E-2</v>
      </c>
      <c r="I767" s="81">
        <f t="shared" si="285"/>
        <v>6.4261131413112293E-2</v>
      </c>
      <c r="J767">
        <f t="shared" si="283"/>
        <v>6.4261131413112293</v>
      </c>
      <c r="K767">
        <f t="shared" si="286"/>
        <v>24.599999999999998</v>
      </c>
      <c r="N767" s="71">
        <f t="shared" si="287"/>
        <v>6.4261131413112293</v>
      </c>
      <c r="O767" s="71">
        <f t="shared" si="284"/>
        <v>0.26122411143541585</v>
      </c>
      <c r="P767" s="71">
        <f t="shared" si="288"/>
        <v>24.599999999999998</v>
      </c>
    </row>
    <row r="768" spans="3:16" x14ac:dyDescent="0.25">
      <c r="C768">
        <v>2009</v>
      </c>
      <c r="D768" t="s">
        <v>4263</v>
      </c>
      <c r="E768">
        <v>4</v>
      </c>
      <c r="F768">
        <v>0.26850000000000002</v>
      </c>
      <c r="G768">
        <v>1.1299999999999999E-2</v>
      </c>
      <c r="I768" s="81">
        <f t="shared" si="285"/>
        <v>6.126200956654837E-2</v>
      </c>
      <c r="J768">
        <f t="shared" si="283"/>
        <v>6.126200956654837</v>
      </c>
      <c r="K768">
        <f t="shared" si="286"/>
        <v>23.761061946902657</v>
      </c>
      <c r="N768" s="71">
        <f t="shared" si="287"/>
        <v>6.126200956654837</v>
      </c>
      <c r="O768" s="71">
        <f t="shared" si="284"/>
        <v>0.25782521717020351</v>
      </c>
      <c r="P768" s="71">
        <f t="shared" si="288"/>
        <v>23.761061946902657</v>
      </c>
    </row>
    <row r="769" spans="1:16" x14ac:dyDescent="0.25">
      <c r="C769">
        <v>2010</v>
      </c>
      <c r="D769" t="s">
        <v>4263</v>
      </c>
      <c r="E769">
        <v>4</v>
      </c>
      <c r="F769">
        <v>0.27460000000000001</v>
      </c>
      <c r="G769">
        <v>1.14E-2</v>
      </c>
      <c r="I769" s="81">
        <f t="shared" si="285"/>
        <v>6.2535572200919542E-2</v>
      </c>
      <c r="J769">
        <f t="shared" si="283"/>
        <v>6.2535572200919542</v>
      </c>
      <c r="K769">
        <f t="shared" si="286"/>
        <v>24.087719298245613</v>
      </c>
      <c r="N769" s="71">
        <f t="shared" si="287"/>
        <v>6.2535572200919542</v>
      </c>
      <c r="O769" s="71">
        <f t="shared" si="284"/>
        <v>0.25961599529879198</v>
      </c>
      <c r="P769" s="71">
        <f t="shared" si="288"/>
        <v>24.087719298245613</v>
      </c>
    </row>
    <row r="772" spans="1:16" x14ac:dyDescent="0.25">
      <c r="A772" s="73" t="s">
        <v>4284</v>
      </c>
      <c r="C772" t="s">
        <v>4260</v>
      </c>
    </row>
    <row r="774" spans="1:16" x14ac:dyDescent="0.25">
      <c r="B774" t="s">
        <v>4288</v>
      </c>
      <c r="C774" t="s">
        <v>506</v>
      </c>
      <c r="D774" t="s">
        <v>203</v>
      </c>
      <c r="E774" t="s">
        <v>336</v>
      </c>
      <c r="F774" t="s">
        <v>4249</v>
      </c>
      <c r="G774" t="s">
        <v>147</v>
      </c>
      <c r="I774" t="s">
        <v>148</v>
      </c>
      <c r="J774" t="s">
        <v>150</v>
      </c>
      <c r="K774" t="s">
        <v>216</v>
      </c>
      <c r="N774" t="s">
        <v>148</v>
      </c>
      <c r="O774" t="s">
        <v>147</v>
      </c>
      <c r="P774" t="s">
        <v>149</v>
      </c>
    </row>
    <row r="775" spans="1:16" x14ac:dyDescent="0.25">
      <c r="B775" t="s">
        <v>4289</v>
      </c>
      <c r="C775" t="s">
        <v>184</v>
      </c>
      <c r="D775">
        <v>0</v>
      </c>
      <c r="E775">
        <v>0</v>
      </c>
      <c r="F775" t="s">
        <v>85</v>
      </c>
      <c r="G775" t="s">
        <v>85</v>
      </c>
      <c r="I775" s="81" t="s">
        <v>85</v>
      </c>
      <c r="J775" t="s">
        <v>85</v>
      </c>
      <c r="K775" t="s">
        <v>85</v>
      </c>
      <c r="N775" s="71" t="str">
        <f t="shared" ref="N775:N776" si="289">J775</f>
        <v>X</v>
      </c>
      <c r="O775" s="71" t="s">
        <v>85</v>
      </c>
      <c r="P775" s="71" t="s">
        <v>85</v>
      </c>
    </row>
    <row r="776" spans="1:16" x14ac:dyDescent="0.25">
      <c r="B776" t="s">
        <v>4290</v>
      </c>
      <c r="C776" t="s">
        <v>4297</v>
      </c>
      <c r="D776">
        <v>4</v>
      </c>
      <c r="E776">
        <v>4</v>
      </c>
      <c r="F776">
        <v>0.36720000000000003</v>
      </c>
      <c r="G776">
        <v>1.0880000000000001E-2</v>
      </c>
      <c r="I776" s="81">
        <f>(1+F776)^(1/E776)-1</f>
        <v>8.1329403363969099E-2</v>
      </c>
      <c r="J776">
        <f t="shared" ref="J776" si="290">I776*100</f>
        <v>8.1329403363969099</v>
      </c>
      <c r="K776">
        <f t="shared" ref="K776" si="291">F776/G776</f>
        <v>33.75</v>
      </c>
      <c r="N776" s="71">
        <f t="shared" si="289"/>
        <v>8.1329403363969099</v>
      </c>
      <c r="O776" s="71">
        <f t="shared" ref="O776" si="292">N776/P776</f>
        <v>0.24097600996731586</v>
      </c>
      <c r="P776" s="71">
        <f t="shared" ref="P776" si="293">K776</f>
        <v>33.75</v>
      </c>
    </row>
    <row r="777" spans="1:16" x14ac:dyDescent="0.25">
      <c r="B777" t="s">
        <v>4291</v>
      </c>
      <c r="C777" t="s">
        <v>4298</v>
      </c>
      <c r="D777">
        <v>4</v>
      </c>
      <c r="E777">
        <v>8</v>
      </c>
      <c r="F777">
        <v>0.69072</v>
      </c>
      <c r="G777">
        <v>1.619E-2</v>
      </c>
      <c r="I777" s="81">
        <f t="shared" ref="I777:I782" si="294">(1+F777)^(1/E777)-1</f>
        <v>6.7846826330989263E-2</v>
      </c>
      <c r="J777">
        <f t="shared" ref="J777:J782" si="295">I777*100</f>
        <v>6.7846826330989263</v>
      </c>
      <c r="K777">
        <f t="shared" ref="K777:K782" si="296">F777/G777</f>
        <v>42.663372452130943</v>
      </c>
      <c r="N777" s="71">
        <f t="shared" ref="N777:N782" si="297">J777</f>
        <v>6.7846826330989263</v>
      </c>
      <c r="O777" s="71">
        <f t="shared" ref="O777:O782" si="298">N777/P777</f>
        <v>0.15902827749286486</v>
      </c>
      <c r="P777" s="71">
        <f t="shared" ref="P777:P782" si="299">K777</f>
        <v>42.663372452130943</v>
      </c>
    </row>
    <row r="778" spans="1:16" x14ac:dyDescent="0.25">
      <c r="B778" t="s">
        <v>4292</v>
      </c>
      <c r="C778" t="s">
        <v>4299</v>
      </c>
      <c r="D778">
        <v>3</v>
      </c>
      <c r="E778">
        <v>11</v>
      </c>
      <c r="F778">
        <v>1.18726</v>
      </c>
      <c r="G778">
        <v>2.266E-2</v>
      </c>
      <c r="I778" s="81">
        <f t="shared" si="294"/>
        <v>7.3742237934721233E-2</v>
      </c>
      <c r="J778">
        <f t="shared" si="295"/>
        <v>7.3742237934721233</v>
      </c>
      <c r="K778">
        <f t="shared" si="296"/>
        <v>52.394527802294796</v>
      </c>
      <c r="N778" s="71">
        <f t="shared" si="297"/>
        <v>7.3742237934721233</v>
      </c>
      <c r="O778" s="71">
        <f t="shared" si="298"/>
        <v>0.1407441597965722</v>
      </c>
      <c r="P778" s="71">
        <f t="shared" si="299"/>
        <v>52.394527802294796</v>
      </c>
    </row>
    <row r="779" spans="1:16" x14ac:dyDescent="0.25">
      <c r="B779" t="s">
        <v>4293</v>
      </c>
      <c r="C779" t="s">
        <v>4300</v>
      </c>
      <c r="D779">
        <v>3</v>
      </c>
      <c r="E779">
        <v>11</v>
      </c>
      <c r="F779">
        <v>1.1603699999999999</v>
      </c>
      <c r="G779">
        <v>2.7810000000000001E-2</v>
      </c>
      <c r="I779" s="81">
        <f t="shared" si="294"/>
        <v>7.2535433382302061E-2</v>
      </c>
      <c r="J779">
        <f t="shared" si="295"/>
        <v>7.2535433382302061</v>
      </c>
      <c r="K779">
        <f t="shared" si="296"/>
        <v>41.724919093851128</v>
      </c>
      <c r="N779" s="71">
        <f t="shared" si="297"/>
        <v>7.2535433382302061</v>
      </c>
      <c r="O779" s="71">
        <f t="shared" si="298"/>
        <v>0.17384199887637741</v>
      </c>
      <c r="P779" s="71">
        <f t="shared" si="299"/>
        <v>41.724919093851128</v>
      </c>
    </row>
    <row r="780" spans="1:16" x14ac:dyDescent="0.25">
      <c r="B780" t="s">
        <v>4294</v>
      </c>
      <c r="C780" t="s">
        <v>4301</v>
      </c>
      <c r="D780">
        <v>4</v>
      </c>
      <c r="E780">
        <v>15</v>
      </c>
      <c r="F780">
        <v>2.3220299999999998</v>
      </c>
      <c r="G780">
        <v>3.9969999999999999E-2</v>
      </c>
      <c r="I780" s="81">
        <f t="shared" si="294"/>
        <v>8.3328669719881399E-2</v>
      </c>
      <c r="J780">
        <f t="shared" si="295"/>
        <v>8.332866971988139</v>
      </c>
      <c r="K780">
        <f t="shared" si="296"/>
        <v>58.094320740555411</v>
      </c>
      <c r="N780" s="71">
        <f t="shared" si="297"/>
        <v>8.332866971988139</v>
      </c>
      <c r="O780" s="71">
        <f t="shared" si="298"/>
        <v>0.1434368603637188</v>
      </c>
      <c r="P780" s="71">
        <f t="shared" si="299"/>
        <v>58.094320740555411</v>
      </c>
    </row>
    <row r="781" spans="1:16" x14ac:dyDescent="0.25">
      <c r="B781" t="s">
        <v>4295</v>
      </c>
      <c r="C781" t="s">
        <v>4302</v>
      </c>
      <c r="D781">
        <v>4</v>
      </c>
      <c r="E781">
        <v>15</v>
      </c>
      <c r="F781">
        <v>2.09362</v>
      </c>
      <c r="G781">
        <v>4.2680000000000003E-2</v>
      </c>
      <c r="I781" s="81">
        <f t="shared" si="294"/>
        <v>7.8196202278534077E-2</v>
      </c>
      <c r="J781">
        <f t="shared" si="295"/>
        <v>7.8196202278534077</v>
      </c>
      <c r="K781">
        <f t="shared" si="296"/>
        <v>49.05388940955951</v>
      </c>
      <c r="N781" s="71">
        <f t="shared" si="297"/>
        <v>7.8196202278534077</v>
      </c>
      <c r="O781" s="71">
        <f t="shared" si="298"/>
        <v>0.15940877108777307</v>
      </c>
      <c r="P781" s="71">
        <f t="shared" si="299"/>
        <v>49.05388940955951</v>
      </c>
    </row>
    <row r="782" spans="1:16" x14ac:dyDescent="0.25">
      <c r="B782" t="s">
        <v>4296</v>
      </c>
      <c r="C782" t="s">
        <v>4303</v>
      </c>
      <c r="D782">
        <v>4</v>
      </c>
      <c r="E782">
        <v>15</v>
      </c>
      <c r="F782">
        <v>1.72776</v>
      </c>
      <c r="G782">
        <v>4.8939999999999997E-2</v>
      </c>
      <c r="I782" s="81">
        <f t="shared" si="294"/>
        <v>6.9187182530897173E-2</v>
      </c>
      <c r="J782">
        <f t="shared" si="295"/>
        <v>6.9187182530897173</v>
      </c>
      <c r="K782">
        <f t="shared" si="296"/>
        <v>35.30363710666122</v>
      </c>
      <c r="N782" s="71">
        <f t="shared" si="297"/>
        <v>6.9187182530897173</v>
      </c>
      <c r="O782" s="71">
        <f t="shared" si="298"/>
        <v>0.19597749184273899</v>
      </c>
      <c r="P782" s="71">
        <f t="shared" si="299"/>
        <v>35.30363710666122</v>
      </c>
    </row>
    <row r="786" spans="1:17" x14ac:dyDescent="0.25">
      <c r="A786" s="73" t="s">
        <v>4308</v>
      </c>
      <c r="C786" t="s">
        <v>217</v>
      </c>
    </row>
    <row r="789" spans="1:17" x14ac:dyDescent="0.25">
      <c r="B789" t="s">
        <v>4317</v>
      </c>
      <c r="C789" t="s">
        <v>4315</v>
      </c>
      <c r="D789" t="s">
        <v>506</v>
      </c>
      <c r="E789" t="s">
        <v>203</v>
      </c>
      <c r="F789" t="s">
        <v>336</v>
      </c>
      <c r="G789" t="s">
        <v>4249</v>
      </c>
      <c r="H789" t="s">
        <v>4314</v>
      </c>
      <c r="J789" t="s">
        <v>148</v>
      </c>
      <c r="K789" t="s">
        <v>150</v>
      </c>
      <c r="O789" t="s">
        <v>148</v>
      </c>
      <c r="P789" t="s">
        <v>147</v>
      </c>
      <c r="Q789" t="s">
        <v>149</v>
      </c>
    </row>
    <row r="790" spans="1:17" x14ac:dyDescent="0.25">
      <c r="B790" t="s">
        <v>181</v>
      </c>
      <c r="C790" t="s">
        <v>4316</v>
      </c>
      <c r="D790" t="s">
        <v>171</v>
      </c>
      <c r="E790">
        <v>5</v>
      </c>
      <c r="F790">
        <v>5</v>
      </c>
      <c r="G790">
        <v>0.39500000000000002</v>
      </c>
      <c r="H790">
        <v>41.75</v>
      </c>
      <c r="J790" s="81">
        <f>(1+G790)^(1/E790)-1</f>
        <v>6.8845274530016765E-2</v>
      </c>
      <c r="K790">
        <f t="shared" ref="K790:K819" si="300">J790*100</f>
        <v>6.8845274530016765</v>
      </c>
      <c r="O790" s="71">
        <f t="shared" ref="O790" si="301">K790</f>
        <v>6.8845274530016765</v>
      </c>
      <c r="P790" s="71">
        <f>O790/Q790</f>
        <v>0.16489886114974076</v>
      </c>
      <c r="Q790" s="71">
        <f>H790</f>
        <v>41.75</v>
      </c>
    </row>
    <row r="791" spans="1:17" x14ac:dyDescent="0.25">
      <c r="B791" t="s">
        <v>181</v>
      </c>
      <c r="C791" t="s">
        <v>4316</v>
      </c>
      <c r="D791" t="s">
        <v>167</v>
      </c>
      <c r="E791">
        <v>3</v>
      </c>
      <c r="F791">
        <v>8</v>
      </c>
      <c r="G791">
        <v>0.61699999999999999</v>
      </c>
      <c r="H791">
        <v>65.17</v>
      </c>
      <c r="J791" s="81">
        <f>(1+G791-G790)^(1/E791)-1</f>
        <v>6.9113307397686619E-2</v>
      </c>
      <c r="K791">
        <f t="shared" si="300"/>
        <v>6.9113307397686619</v>
      </c>
      <c r="O791" s="71">
        <f t="shared" ref="O791:O819" si="302">K791</f>
        <v>6.9113307397686619</v>
      </c>
      <c r="P791" s="71">
        <f t="shared" ref="P791:P819" si="303">O791/Q791</f>
        <v>0.10605080159227653</v>
      </c>
      <c r="Q791" s="71">
        <f t="shared" ref="Q791:Q819" si="304">H791</f>
        <v>65.17</v>
      </c>
    </row>
    <row r="792" spans="1:17" x14ac:dyDescent="0.25">
      <c r="B792" t="s">
        <v>181</v>
      </c>
      <c r="C792" t="s">
        <v>4316</v>
      </c>
      <c r="D792" t="s">
        <v>168</v>
      </c>
      <c r="E792">
        <v>2</v>
      </c>
      <c r="F792">
        <v>10</v>
      </c>
      <c r="G792">
        <v>0.96299999999999997</v>
      </c>
      <c r="H792">
        <v>95.27</v>
      </c>
      <c r="J792" s="81">
        <f>(1+G792-G791)^(1/E792)-1</f>
        <v>0.16017240098185415</v>
      </c>
      <c r="K792">
        <f t="shared" si="300"/>
        <v>16.017240098185415</v>
      </c>
      <c r="O792" s="71">
        <f t="shared" si="302"/>
        <v>16.017240098185415</v>
      </c>
      <c r="P792" s="71">
        <f t="shared" si="303"/>
        <v>0.16812469925669588</v>
      </c>
      <c r="Q792" s="71">
        <f t="shared" si="304"/>
        <v>95.27</v>
      </c>
    </row>
    <row r="793" spans="1:17" x14ac:dyDescent="0.25">
      <c r="B793" t="s">
        <v>181</v>
      </c>
      <c r="C793" t="s">
        <v>4316</v>
      </c>
      <c r="D793" t="s">
        <v>4312</v>
      </c>
      <c r="E793">
        <v>2</v>
      </c>
      <c r="F793">
        <v>12</v>
      </c>
      <c r="G793">
        <v>1.149</v>
      </c>
      <c r="H793">
        <v>90.04</v>
      </c>
      <c r="J793" s="81">
        <f>(1+G793-G792)^(1/E793)-1</f>
        <v>8.9036271204958606E-2</v>
      </c>
      <c r="K793">
        <f t="shared" si="300"/>
        <v>8.9036271204958606</v>
      </c>
      <c r="O793" s="71">
        <f t="shared" si="302"/>
        <v>8.9036271204958606</v>
      </c>
      <c r="P793" s="71">
        <f t="shared" si="303"/>
        <v>9.8885241231628826E-2</v>
      </c>
      <c r="Q793" s="71">
        <f t="shared" si="304"/>
        <v>90.04</v>
      </c>
    </row>
    <row r="794" spans="1:17" x14ac:dyDescent="0.25">
      <c r="B794" t="s">
        <v>181</v>
      </c>
      <c r="C794" t="s">
        <v>4316</v>
      </c>
      <c r="D794" t="s">
        <v>4313</v>
      </c>
      <c r="E794">
        <v>3</v>
      </c>
      <c r="F794">
        <v>15</v>
      </c>
      <c r="G794">
        <v>1.5</v>
      </c>
      <c r="H794">
        <v>142.78</v>
      </c>
      <c r="J794" s="81">
        <f>(1+G794-G793)^(1/E794)-1</f>
        <v>0.10548227346140382</v>
      </c>
      <c r="K794">
        <f t="shared" si="300"/>
        <v>10.548227346140383</v>
      </c>
      <c r="O794" s="71">
        <f t="shared" si="302"/>
        <v>10.548227346140383</v>
      </c>
      <c r="P794" s="71">
        <f t="shared" si="303"/>
        <v>7.38774852650258E-2</v>
      </c>
      <c r="Q794" s="71">
        <f t="shared" si="304"/>
        <v>142.78</v>
      </c>
    </row>
    <row r="795" spans="1:17" x14ac:dyDescent="0.25">
      <c r="B795" t="s">
        <v>4318</v>
      </c>
      <c r="C795" t="s">
        <v>4316</v>
      </c>
      <c r="D795" t="s">
        <v>171</v>
      </c>
      <c r="E795">
        <v>5</v>
      </c>
      <c r="F795">
        <v>5</v>
      </c>
      <c r="G795">
        <v>0.38800000000000001</v>
      </c>
      <c r="H795">
        <v>40.74</v>
      </c>
      <c r="J795" s="81">
        <f>(1+G795)^(1/E795)-1</f>
        <v>6.7770438721748372E-2</v>
      </c>
      <c r="K795">
        <f t="shared" si="300"/>
        <v>6.7770438721748372</v>
      </c>
      <c r="O795" s="71">
        <f t="shared" si="302"/>
        <v>6.7770438721748372</v>
      </c>
      <c r="P795" s="71">
        <f t="shared" si="303"/>
        <v>0.16634864683787032</v>
      </c>
      <c r="Q795" s="71">
        <f t="shared" si="304"/>
        <v>40.74</v>
      </c>
    </row>
    <row r="796" spans="1:17" x14ac:dyDescent="0.25">
      <c r="B796" t="s">
        <v>4318</v>
      </c>
      <c r="C796" t="s">
        <v>4316</v>
      </c>
      <c r="D796" t="s">
        <v>167</v>
      </c>
      <c r="E796">
        <v>3</v>
      </c>
      <c r="F796">
        <v>8</v>
      </c>
      <c r="G796">
        <v>0.61</v>
      </c>
      <c r="H796">
        <v>64.02</v>
      </c>
      <c r="J796" s="81">
        <f>(1+G796-G795)^(1/E796)-1</f>
        <v>6.9113307397686619E-2</v>
      </c>
      <c r="K796">
        <f t="shared" si="300"/>
        <v>6.9113307397686619</v>
      </c>
      <c r="O796" s="71">
        <f t="shared" si="302"/>
        <v>6.9113307397686619</v>
      </c>
      <c r="P796" s="71">
        <f t="shared" si="303"/>
        <v>0.10795580661931681</v>
      </c>
      <c r="Q796" s="71">
        <f t="shared" si="304"/>
        <v>64.02</v>
      </c>
    </row>
    <row r="797" spans="1:17" x14ac:dyDescent="0.25">
      <c r="B797" t="s">
        <v>4318</v>
      </c>
      <c r="C797" t="s">
        <v>4316</v>
      </c>
      <c r="D797" t="s">
        <v>168</v>
      </c>
      <c r="E797">
        <v>2</v>
      </c>
      <c r="F797">
        <v>10</v>
      </c>
      <c r="G797">
        <v>0.96299999999999997</v>
      </c>
      <c r="H797">
        <v>95.05</v>
      </c>
      <c r="J797" s="81">
        <f>(1+G797-G796)^(1/E797)-1</f>
        <v>0.16318528188762782</v>
      </c>
      <c r="K797">
        <f t="shared" si="300"/>
        <v>16.318528188762784</v>
      </c>
      <c r="O797" s="71">
        <f t="shared" si="302"/>
        <v>16.318528188762784</v>
      </c>
      <c r="P797" s="71">
        <f t="shared" si="303"/>
        <v>0.17168362113374838</v>
      </c>
      <c r="Q797" s="71">
        <f t="shared" si="304"/>
        <v>95.05</v>
      </c>
    </row>
    <row r="798" spans="1:17" x14ac:dyDescent="0.25">
      <c r="B798" t="s">
        <v>4318</v>
      </c>
      <c r="C798" t="s">
        <v>4316</v>
      </c>
      <c r="D798" t="s">
        <v>4312</v>
      </c>
      <c r="E798">
        <v>2</v>
      </c>
      <c r="F798">
        <v>12</v>
      </c>
      <c r="G798">
        <v>1.1559999999999999</v>
      </c>
      <c r="H798">
        <v>90.15</v>
      </c>
      <c r="J798" s="81">
        <f>(1+G798-G797)^(1/E798)-1</f>
        <v>9.2245393673051623E-2</v>
      </c>
      <c r="K798">
        <f t="shared" si="300"/>
        <v>9.2245393673051623</v>
      </c>
      <c r="O798" s="71">
        <f t="shared" si="302"/>
        <v>9.2245393673051623</v>
      </c>
      <c r="P798" s="71">
        <f t="shared" si="303"/>
        <v>0.10232434129012936</v>
      </c>
      <c r="Q798" s="71">
        <f t="shared" si="304"/>
        <v>90.15</v>
      </c>
    </row>
    <row r="799" spans="1:17" x14ac:dyDescent="0.25">
      <c r="B799" t="s">
        <v>4318</v>
      </c>
      <c r="C799" t="s">
        <v>4316</v>
      </c>
      <c r="D799" t="s">
        <v>4313</v>
      </c>
      <c r="E799">
        <v>3</v>
      </c>
      <c r="F799">
        <v>15</v>
      </c>
      <c r="G799">
        <v>1.5369999999999999</v>
      </c>
      <c r="H799">
        <v>132.28</v>
      </c>
      <c r="J799" s="81">
        <f>(1+G799-G798)^(1/E799)-1</f>
        <v>0.11360513839726183</v>
      </c>
      <c r="K799">
        <f t="shared" si="300"/>
        <v>11.360513839726183</v>
      </c>
      <c r="O799" s="71">
        <f t="shared" si="302"/>
        <v>11.360513839726183</v>
      </c>
      <c r="P799" s="71">
        <f t="shared" si="303"/>
        <v>8.5882324158800899E-2</v>
      </c>
      <c r="Q799" s="71">
        <f t="shared" si="304"/>
        <v>132.28</v>
      </c>
    </row>
    <row r="800" spans="1:17" x14ac:dyDescent="0.25">
      <c r="B800" t="s">
        <v>181</v>
      </c>
      <c r="C800" t="s">
        <v>318</v>
      </c>
      <c r="D800" t="s">
        <v>171</v>
      </c>
      <c r="E800">
        <v>5</v>
      </c>
      <c r="F800">
        <v>5</v>
      </c>
      <c r="G800">
        <v>0.313</v>
      </c>
      <c r="H800">
        <v>30.46</v>
      </c>
      <c r="J800" s="81">
        <f>(1+G800)^(1/E800)-1</f>
        <v>5.5973319208808325E-2</v>
      </c>
      <c r="K800">
        <f t="shared" si="300"/>
        <v>5.5973319208808325</v>
      </c>
      <c r="O800" s="71">
        <f t="shared" si="302"/>
        <v>5.5973319208808325</v>
      </c>
      <c r="P800" s="71">
        <f t="shared" si="303"/>
        <v>0.18376007619438059</v>
      </c>
      <c r="Q800" s="71">
        <f t="shared" si="304"/>
        <v>30.46</v>
      </c>
    </row>
    <row r="801" spans="2:17" x14ac:dyDescent="0.25">
      <c r="B801" t="s">
        <v>181</v>
      </c>
      <c r="C801" t="s">
        <v>318</v>
      </c>
      <c r="D801" t="s">
        <v>167</v>
      </c>
      <c r="E801">
        <v>3</v>
      </c>
      <c r="F801">
        <v>8</v>
      </c>
      <c r="G801">
        <v>0.50600000000000001</v>
      </c>
      <c r="H801">
        <v>49.66</v>
      </c>
      <c r="J801" s="81">
        <f>(1+G801-G800)^(1/E801)-1</f>
        <v>6.0588257792287603E-2</v>
      </c>
      <c r="K801">
        <f t="shared" si="300"/>
        <v>6.0588257792287603</v>
      </c>
      <c r="O801" s="71">
        <f t="shared" si="302"/>
        <v>6.0588257792287603</v>
      </c>
      <c r="P801" s="71">
        <f t="shared" si="303"/>
        <v>0.12200615745527106</v>
      </c>
      <c r="Q801" s="71">
        <f t="shared" si="304"/>
        <v>49.66</v>
      </c>
    </row>
    <row r="802" spans="2:17" x14ac:dyDescent="0.25">
      <c r="B802" t="s">
        <v>181</v>
      </c>
      <c r="C802" t="s">
        <v>318</v>
      </c>
      <c r="D802" t="s">
        <v>168</v>
      </c>
      <c r="E802">
        <v>2</v>
      </c>
      <c r="F802">
        <v>10</v>
      </c>
      <c r="G802">
        <v>0.82</v>
      </c>
      <c r="H802">
        <v>74.760000000000005</v>
      </c>
      <c r="J802" s="81">
        <f>(1+G802-G801)^(1/E802)-1</f>
        <v>0.14629839047256787</v>
      </c>
      <c r="K802">
        <f t="shared" si="300"/>
        <v>14.629839047256787</v>
      </c>
      <c r="O802" s="71">
        <f t="shared" si="302"/>
        <v>14.629839047256787</v>
      </c>
      <c r="P802" s="71">
        <f t="shared" si="303"/>
        <v>0.1956907309691919</v>
      </c>
      <c r="Q802" s="71">
        <f t="shared" si="304"/>
        <v>74.760000000000005</v>
      </c>
    </row>
    <row r="803" spans="2:17" x14ac:dyDescent="0.25">
      <c r="B803" t="s">
        <v>181</v>
      </c>
      <c r="C803" t="s">
        <v>318</v>
      </c>
      <c r="D803" t="s">
        <v>4312</v>
      </c>
      <c r="E803">
        <v>2</v>
      </c>
      <c r="F803">
        <v>12</v>
      </c>
      <c r="G803">
        <v>0.999</v>
      </c>
      <c r="H803">
        <v>72.19</v>
      </c>
      <c r="J803" s="81">
        <f>(1+G803-G802)^(1/E803)-1</f>
        <v>8.5817664251231607E-2</v>
      </c>
      <c r="K803">
        <f t="shared" si="300"/>
        <v>8.5817664251231598</v>
      </c>
      <c r="O803" s="71">
        <f t="shared" si="302"/>
        <v>8.5817664251231598</v>
      </c>
      <c r="P803" s="71">
        <f t="shared" si="303"/>
        <v>0.11887749584600582</v>
      </c>
      <c r="Q803" s="71">
        <f t="shared" si="304"/>
        <v>72.19</v>
      </c>
    </row>
    <row r="804" spans="2:17" x14ac:dyDescent="0.25">
      <c r="B804" t="s">
        <v>181</v>
      </c>
      <c r="C804" t="s">
        <v>318</v>
      </c>
      <c r="D804" t="s">
        <v>4313</v>
      </c>
      <c r="E804">
        <v>3</v>
      </c>
      <c r="F804">
        <v>15</v>
      </c>
      <c r="G804">
        <v>1.3720000000000001</v>
      </c>
      <c r="H804">
        <v>118.33</v>
      </c>
      <c r="J804" s="81">
        <f>(1+G804-G803)^(1/E804)-1</f>
        <v>0.11145063698013868</v>
      </c>
      <c r="K804">
        <f t="shared" si="300"/>
        <v>11.145063698013868</v>
      </c>
      <c r="O804" s="71">
        <f t="shared" si="302"/>
        <v>11.145063698013868</v>
      </c>
      <c r="P804" s="71">
        <f t="shared" si="303"/>
        <v>9.4186290019554364E-2</v>
      </c>
      <c r="Q804" s="71">
        <f t="shared" si="304"/>
        <v>118.33</v>
      </c>
    </row>
    <row r="805" spans="2:17" x14ac:dyDescent="0.25">
      <c r="B805" t="s">
        <v>4318</v>
      </c>
      <c r="C805" t="s">
        <v>318</v>
      </c>
      <c r="D805" t="s">
        <v>171</v>
      </c>
      <c r="E805">
        <v>5</v>
      </c>
      <c r="F805">
        <v>5</v>
      </c>
      <c r="G805">
        <v>0.30199999999999999</v>
      </c>
      <c r="H805">
        <v>28.66</v>
      </c>
      <c r="J805" s="81">
        <f>(1+G805)^(1/E805)-1</f>
        <v>5.4198021604014546E-2</v>
      </c>
      <c r="K805">
        <f t="shared" si="300"/>
        <v>5.4198021604014546</v>
      </c>
      <c r="O805" s="71">
        <f t="shared" si="302"/>
        <v>5.4198021604014546</v>
      </c>
      <c r="P805" s="71">
        <f t="shared" si="303"/>
        <v>0.189106844396422</v>
      </c>
      <c r="Q805" s="71">
        <f t="shared" si="304"/>
        <v>28.66</v>
      </c>
    </row>
    <row r="806" spans="2:17" x14ac:dyDescent="0.25">
      <c r="B806" t="s">
        <v>4318</v>
      </c>
      <c r="C806" t="s">
        <v>318</v>
      </c>
      <c r="D806" t="s">
        <v>167</v>
      </c>
      <c r="E806">
        <v>3</v>
      </c>
      <c r="F806">
        <v>8</v>
      </c>
      <c r="G806">
        <v>0.49099999999999999</v>
      </c>
      <c r="H806">
        <v>46.15</v>
      </c>
      <c r="J806" s="81">
        <f>(1+G806-G805)^(1/E806)-1</f>
        <v>5.9401584624788173E-2</v>
      </c>
      <c r="K806">
        <f t="shared" si="300"/>
        <v>5.9401584624788173</v>
      </c>
      <c r="O806" s="71">
        <f t="shared" si="302"/>
        <v>5.9401584624788173</v>
      </c>
      <c r="P806" s="71">
        <f t="shared" si="303"/>
        <v>0.12871415953366885</v>
      </c>
      <c r="Q806" s="71">
        <f t="shared" si="304"/>
        <v>46.15</v>
      </c>
    </row>
    <row r="807" spans="2:17" x14ac:dyDescent="0.25">
      <c r="B807" t="s">
        <v>4318</v>
      </c>
      <c r="C807" t="s">
        <v>318</v>
      </c>
      <c r="D807" t="s">
        <v>168</v>
      </c>
      <c r="E807">
        <v>2</v>
      </c>
      <c r="F807">
        <v>10</v>
      </c>
      <c r="G807">
        <v>0.80800000000000005</v>
      </c>
      <c r="H807">
        <v>71.290000000000006</v>
      </c>
      <c r="J807" s="81">
        <f>(1+G807-G806)^(1/E807)-1</f>
        <v>0.14760620423558191</v>
      </c>
      <c r="K807">
        <f t="shared" si="300"/>
        <v>14.760620423558191</v>
      </c>
      <c r="O807" s="71">
        <f t="shared" si="302"/>
        <v>14.760620423558191</v>
      </c>
      <c r="P807" s="71">
        <f t="shared" si="303"/>
        <v>0.20705036363526708</v>
      </c>
      <c r="Q807" s="71">
        <f t="shared" si="304"/>
        <v>71.290000000000006</v>
      </c>
    </row>
    <row r="808" spans="2:17" x14ac:dyDescent="0.25">
      <c r="B808" t="s">
        <v>4318</v>
      </c>
      <c r="C808" t="s">
        <v>318</v>
      </c>
      <c r="D808" t="s">
        <v>4312</v>
      </c>
      <c r="E808">
        <v>2</v>
      </c>
      <c r="F808">
        <v>12</v>
      </c>
      <c r="G808">
        <v>0.98799999999999999</v>
      </c>
      <c r="H808">
        <v>70.16</v>
      </c>
      <c r="J808" s="81">
        <f>(1+G808-G807)^(1/E808)-1</f>
        <v>8.6278049120021461E-2</v>
      </c>
      <c r="K808">
        <f t="shared" si="300"/>
        <v>8.6278049120021461</v>
      </c>
      <c r="O808" s="71">
        <f t="shared" si="302"/>
        <v>8.6278049120021461</v>
      </c>
      <c r="P808" s="71">
        <f t="shared" si="303"/>
        <v>0.12297327411633618</v>
      </c>
      <c r="Q808" s="71">
        <f t="shared" si="304"/>
        <v>70.16</v>
      </c>
    </row>
    <row r="809" spans="2:17" x14ac:dyDescent="0.25">
      <c r="B809" t="s">
        <v>4318</v>
      </c>
      <c r="C809" t="s">
        <v>318</v>
      </c>
      <c r="D809" t="s">
        <v>4313</v>
      </c>
      <c r="E809">
        <v>3</v>
      </c>
      <c r="F809">
        <v>15</v>
      </c>
      <c r="G809">
        <v>1.3779999999999999</v>
      </c>
      <c r="H809">
        <v>117.96</v>
      </c>
      <c r="J809" s="81">
        <f>(1+G809-G808)^(1/E809)-1</f>
        <v>0.11601902992091673</v>
      </c>
      <c r="K809">
        <f t="shared" si="300"/>
        <v>11.601902992091674</v>
      </c>
      <c r="O809" s="71">
        <f t="shared" si="302"/>
        <v>11.601902992091674</v>
      </c>
      <c r="P809" s="71">
        <f t="shared" si="303"/>
        <v>9.8354552323598465E-2</v>
      </c>
      <c r="Q809" s="71">
        <f t="shared" si="304"/>
        <v>117.96</v>
      </c>
    </row>
    <row r="810" spans="2:17" x14ac:dyDescent="0.25">
      <c r="B810" t="s">
        <v>181</v>
      </c>
      <c r="C810" t="s">
        <v>319</v>
      </c>
      <c r="D810" t="s">
        <v>171</v>
      </c>
      <c r="E810">
        <v>5</v>
      </c>
      <c r="F810">
        <v>5</v>
      </c>
      <c r="G810">
        <v>0.192</v>
      </c>
      <c r="H810">
        <v>8.42</v>
      </c>
      <c r="J810" s="81">
        <f>(1+G810)^(1/E810)-1</f>
        <v>3.5750737198698701E-2</v>
      </c>
      <c r="K810">
        <f t="shared" si="300"/>
        <v>3.5750737198698701</v>
      </c>
      <c r="O810" s="71">
        <f t="shared" si="302"/>
        <v>3.5750737198698701</v>
      </c>
      <c r="P810" s="71">
        <f t="shared" si="303"/>
        <v>0.42459307836934324</v>
      </c>
      <c r="Q810" s="71">
        <f t="shared" si="304"/>
        <v>8.42</v>
      </c>
    </row>
    <row r="811" spans="2:17" x14ac:dyDescent="0.25">
      <c r="B811" t="s">
        <v>181</v>
      </c>
      <c r="C811" t="s">
        <v>319</v>
      </c>
      <c r="D811" t="s">
        <v>167</v>
      </c>
      <c r="E811">
        <v>3</v>
      </c>
      <c r="F811">
        <v>8</v>
      </c>
      <c r="G811">
        <v>0.502</v>
      </c>
      <c r="H811">
        <v>19.59</v>
      </c>
      <c r="J811" s="81">
        <f>(1+G811-G810)^(1/E811)-1</f>
        <v>9.4184181363530017E-2</v>
      </c>
      <c r="K811">
        <f t="shared" si="300"/>
        <v>9.4184181363530008</v>
      </c>
      <c r="O811" s="71">
        <f t="shared" si="302"/>
        <v>9.4184181363530008</v>
      </c>
      <c r="P811" s="71">
        <f t="shared" si="303"/>
        <v>0.48077683187100567</v>
      </c>
      <c r="Q811" s="71">
        <f t="shared" si="304"/>
        <v>19.59</v>
      </c>
    </row>
    <row r="812" spans="2:17" x14ac:dyDescent="0.25">
      <c r="B812" t="s">
        <v>181</v>
      </c>
      <c r="C812" t="s">
        <v>319</v>
      </c>
      <c r="D812" t="s">
        <v>168</v>
      </c>
      <c r="E812">
        <v>2</v>
      </c>
      <c r="F812">
        <v>10</v>
      </c>
      <c r="G812">
        <v>1.1759999999999999</v>
      </c>
      <c r="H812">
        <v>48.28</v>
      </c>
      <c r="J812" s="81">
        <f>(1+G812-G811)^(1/E812)-1</f>
        <v>0.29383151917086958</v>
      </c>
      <c r="K812">
        <f t="shared" si="300"/>
        <v>29.383151917086959</v>
      </c>
      <c r="O812" s="71">
        <f t="shared" si="302"/>
        <v>29.383151917086959</v>
      </c>
      <c r="P812" s="71">
        <f t="shared" si="303"/>
        <v>0.60859883838208284</v>
      </c>
      <c r="Q812" s="71">
        <f t="shared" si="304"/>
        <v>48.28</v>
      </c>
    </row>
    <row r="813" spans="2:17" x14ac:dyDescent="0.25">
      <c r="B813" t="s">
        <v>181</v>
      </c>
      <c r="C813" t="s">
        <v>319</v>
      </c>
      <c r="D813" t="s">
        <v>4312</v>
      </c>
      <c r="E813">
        <v>2</v>
      </c>
      <c r="F813">
        <v>12</v>
      </c>
      <c r="G813">
        <v>1.411</v>
      </c>
      <c r="H813">
        <v>47.17</v>
      </c>
      <c r="J813" s="81">
        <f>(1+G813-G812)^(1/E813)-1</f>
        <v>0.11130553854464353</v>
      </c>
      <c r="K813">
        <f t="shared" si="300"/>
        <v>11.130553854464353</v>
      </c>
      <c r="O813" s="71">
        <f t="shared" si="302"/>
        <v>11.130553854464353</v>
      </c>
      <c r="P813" s="71">
        <f t="shared" si="303"/>
        <v>0.23596679784745286</v>
      </c>
      <c r="Q813" s="71">
        <f t="shared" si="304"/>
        <v>47.17</v>
      </c>
    </row>
    <row r="814" spans="2:17" x14ac:dyDescent="0.25">
      <c r="B814" t="s">
        <v>181</v>
      </c>
      <c r="C814" t="s">
        <v>319</v>
      </c>
      <c r="D814" t="s">
        <v>4313</v>
      </c>
      <c r="E814">
        <v>3</v>
      </c>
      <c r="F814">
        <v>15</v>
      </c>
      <c r="G814">
        <v>1.6839999999999999</v>
      </c>
      <c r="H814">
        <v>73.97</v>
      </c>
      <c r="J814" s="81">
        <f>(1+G814-G813)^(1/E814)-1</f>
        <v>8.3784164759273638E-2</v>
      </c>
      <c r="K814">
        <f t="shared" si="300"/>
        <v>8.3784164759273629</v>
      </c>
      <c r="O814" s="71">
        <f t="shared" si="302"/>
        <v>8.3784164759273629</v>
      </c>
      <c r="P814" s="71">
        <f t="shared" si="303"/>
        <v>0.11326776363292367</v>
      </c>
      <c r="Q814" s="71">
        <f t="shared" si="304"/>
        <v>73.97</v>
      </c>
    </row>
    <row r="815" spans="2:17" x14ac:dyDescent="0.25">
      <c r="B815" t="s">
        <v>4318</v>
      </c>
      <c r="C815" t="s">
        <v>319</v>
      </c>
      <c r="D815" t="s">
        <v>171</v>
      </c>
      <c r="E815">
        <v>5</v>
      </c>
      <c r="F815">
        <v>5</v>
      </c>
      <c r="G815">
        <v>0.155</v>
      </c>
      <c r="H815">
        <v>6.27</v>
      </c>
      <c r="J815" s="81">
        <f>(1+G815)^(1/E815)-1</f>
        <v>2.9239385530068329E-2</v>
      </c>
      <c r="K815">
        <f t="shared" si="300"/>
        <v>2.9239385530068329</v>
      </c>
      <c r="O815" s="71">
        <f t="shared" si="302"/>
        <v>2.9239385530068329</v>
      </c>
      <c r="P815" s="71">
        <f t="shared" si="303"/>
        <v>0.46633788724191916</v>
      </c>
      <c r="Q815" s="71">
        <f t="shared" si="304"/>
        <v>6.27</v>
      </c>
    </row>
    <row r="816" spans="2:17" x14ac:dyDescent="0.25">
      <c r="B816" t="s">
        <v>4318</v>
      </c>
      <c r="C816" t="s">
        <v>319</v>
      </c>
      <c r="D816" t="s">
        <v>167</v>
      </c>
      <c r="E816">
        <v>3</v>
      </c>
      <c r="F816">
        <v>8</v>
      </c>
      <c r="G816">
        <v>0.46</v>
      </c>
      <c r="H816">
        <v>16.41</v>
      </c>
      <c r="J816" s="81">
        <f>(1+G816-G815)^(1/E816)-1</f>
        <v>9.2790314655415429E-2</v>
      </c>
      <c r="K816">
        <f t="shared" si="300"/>
        <v>9.2790314655415429</v>
      </c>
      <c r="O816" s="71">
        <f t="shared" si="302"/>
        <v>9.2790314655415429</v>
      </c>
      <c r="P816" s="71">
        <f t="shared" si="303"/>
        <v>0.56544981508479841</v>
      </c>
      <c r="Q816" s="71">
        <f t="shared" si="304"/>
        <v>16.41</v>
      </c>
    </row>
    <row r="817" spans="1:17" x14ac:dyDescent="0.25">
      <c r="B817" t="s">
        <v>4318</v>
      </c>
      <c r="C817" t="s">
        <v>319</v>
      </c>
      <c r="D817" t="s">
        <v>168</v>
      </c>
      <c r="E817">
        <v>2</v>
      </c>
      <c r="F817">
        <v>10</v>
      </c>
      <c r="G817">
        <v>1.157</v>
      </c>
      <c r="H817">
        <v>46.37</v>
      </c>
      <c r="J817" s="81">
        <f>(1+G817-G816)^(1/E817)-1</f>
        <v>0.30268952555856532</v>
      </c>
      <c r="K817">
        <f t="shared" si="300"/>
        <v>30.268952555856533</v>
      </c>
      <c r="O817" s="71">
        <f t="shared" si="302"/>
        <v>30.268952555856533</v>
      </c>
      <c r="P817" s="71">
        <f t="shared" si="303"/>
        <v>0.65277016510365615</v>
      </c>
      <c r="Q817" s="71">
        <f t="shared" si="304"/>
        <v>46.37</v>
      </c>
    </row>
    <row r="818" spans="1:17" x14ac:dyDescent="0.25">
      <c r="B818" t="s">
        <v>4318</v>
      </c>
      <c r="C818" t="s">
        <v>319</v>
      </c>
      <c r="D818" t="s">
        <v>4312</v>
      </c>
      <c r="E818">
        <v>2</v>
      </c>
      <c r="F818">
        <v>12</v>
      </c>
      <c r="G818">
        <v>1.419</v>
      </c>
      <c r="H818">
        <v>47.09</v>
      </c>
      <c r="J818" s="81">
        <f>(1+G818-G817)^(1/E818)-1</f>
        <v>0.12338773359868949</v>
      </c>
      <c r="K818">
        <f t="shared" si="300"/>
        <v>12.338773359868949</v>
      </c>
      <c r="O818" s="71">
        <f t="shared" si="302"/>
        <v>12.338773359868949</v>
      </c>
      <c r="P818" s="71">
        <f t="shared" si="303"/>
        <v>0.26202534210806855</v>
      </c>
      <c r="Q818" s="71">
        <f t="shared" si="304"/>
        <v>47.09</v>
      </c>
    </row>
    <row r="819" spans="1:17" x14ac:dyDescent="0.25">
      <c r="B819" t="s">
        <v>4318</v>
      </c>
      <c r="C819" t="s">
        <v>319</v>
      </c>
      <c r="D819" t="s">
        <v>4313</v>
      </c>
      <c r="E819">
        <v>3</v>
      </c>
      <c r="F819">
        <v>15</v>
      </c>
      <c r="G819">
        <v>1.73</v>
      </c>
      <c r="H819">
        <v>66.95</v>
      </c>
      <c r="J819" s="81">
        <f>(1+G819-G818)^(1/E819)-1</f>
        <v>9.4462528915949973E-2</v>
      </c>
      <c r="K819">
        <f t="shared" si="300"/>
        <v>9.4462528915949981</v>
      </c>
      <c r="O819" s="71">
        <f t="shared" si="302"/>
        <v>9.4462528915949981</v>
      </c>
      <c r="P819" s="71">
        <f t="shared" si="303"/>
        <v>0.14109414326504852</v>
      </c>
      <c r="Q819" s="71">
        <f t="shared" si="304"/>
        <v>66.95</v>
      </c>
    </row>
    <row r="822" spans="1:17" x14ac:dyDescent="0.25">
      <c r="A822" s="73" t="s">
        <v>4319</v>
      </c>
      <c r="C822" t="s">
        <v>4324</v>
      </c>
      <c r="D822" t="s">
        <v>4326</v>
      </c>
    </row>
    <row r="825" spans="1:17" x14ac:dyDescent="0.25">
      <c r="B825" t="s">
        <v>292</v>
      </c>
      <c r="C825" t="s">
        <v>4325</v>
      </c>
      <c r="D825" t="s">
        <v>506</v>
      </c>
      <c r="E825" t="s">
        <v>203</v>
      </c>
      <c r="F825" t="s">
        <v>336</v>
      </c>
      <c r="G825" t="s">
        <v>4249</v>
      </c>
      <c r="H825" t="s">
        <v>147</v>
      </c>
      <c r="J825" t="s">
        <v>148</v>
      </c>
      <c r="K825" t="s">
        <v>150</v>
      </c>
      <c r="L825" t="s">
        <v>216</v>
      </c>
      <c r="O825" t="s">
        <v>148</v>
      </c>
      <c r="P825" t="s">
        <v>147</v>
      </c>
      <c r="Q825" t="s">
        <v>149</v>
      </c>
    </row>
    <row r="826" spans="1:17" x14ac:dyDescent="0.25">
      <c r="B826">
        <v>1979</v>
      </c>
      <c r="C826">
        <v>2</v>
      </c>
      <c r="D826" t="s">
        <v>4327</v>
      </c>
      <c r="E826">
        <v>2</v>
      </c>
      <c r="F826">
        <v>2</v>
      </c>
      <c r="G826">
        <v>5.0999999999999997E-2</v>
      </c>
      <c r="H826">
        <v>1.9E-2</v>
      </c>
      <c r="J826" s="81">
        <f t="shared" ref="J826:J828" si="305">(1+G826)^(1/F826)-1</f>
        <v>2.5182910509144119E-2</v>
      </c>
      <c r="K826">
        <f t="shared" ref="K826:K828" si="306">J826*100</f>
        <v>2.5182910509144119</v>
      </c>
      <c r="L826">
        <f t="shared" ref="L826:L828" si="307">G826/H826</f>
        <v>2.6842105263157894</v>
      </c>
      <c r="O826" s="71">
        <f t="shared" ref="O826:O828" si="308">K826</f>
        <v>2.5182910509144119</v>
      </c>
      <c r="P826" s="71">
        <f t="shared" ref="P826:P828" si="309">O826/Q826</f>
        <v>0.93818686210536917</v>
      </c>
      <c r="Q826" s="71">
        <f t="shared" ref="Q826:Q828" si="310">L826</f>
        <v>2.6842105263157894</v>
      </c>
    </row>
    <row r="827" spans="1:17" x14ac:dyDescent="0.25">
      <c r="B827">
        <v>1979</v>
      </c>
      <c r="C827">
        <v>2</v>
      </c>
      <c r="D827" t="s">
        <v>4328</v>
      </c>
      <c r="E827">
        <v>2</v>
      </c>
      <c r="F827">
        <v>2</v>
      </c>
      <c r="G827">
        <v>5.1999999999999998E-2</v>
      </c>
      <c r="H827">
        <v>1.4E-2</v>
      </c>
      <c r="J827" s="81">
        <f t="shared" si="305"/>
        <v>2.567051239664675E-2</v>
      </c>
      <c r="K827">
        <f t="shared" si="306"/>
        <v>2.567051239664675</v>
      </c>
      <c r="L827">
        <f t="shared" si="307"/>
        <v>3.714285714285714</v>
      </c>
      <c r="O827" s="71">
        <f t="shared" si="308"/>
        <v>2.567051239664675</v>
      </c>
      <c r="P827" s="71">
        <f t="shared" si="309"/>
        <v>0.69112917990972023</v>
      </c>
      <c r="Q827" s="71">
        <f t="shared" si="310"/>
        <v>3.714285714285714</v>
      </c>
    </row>
    <row r="828" spans="1:17" x14ac:dyDescent="0.25">
      <c r="B828">
        <v>1979</v>
      </c>
      <c r="C828">
        <v>2</v>
      </c>
      <c r="D828" t="s">
        <v>215</v>
      </c>
      <c r="E828">
        <v>4</v>
      </c>
      <c r="F828">
        <v>4</v>
      </c>
      <c r="G828">
        <v>0.14399999999999999</v>
      </c>
      <c r="H828">
        <v>1.7000000000000001E-2</v>
      </c>
      <c r="J828" s="81">
        <f t="shared" si="305"/>
        <v>3.4204697615358493E-2</v>
      </c>
      <c r="K828">
        <f t="shared" si="306"/>
        <v>3.4204697615358493</v>
      </c>
      <c r="L828">
        <f t="shared" si="307"/>
        <v>8.470588235294116</v>
      </c>
      <c r="O828" s="71">
        <f t="shared" si="308"/>
        <v>3.4204697615358493</v>
      </c>
      <c r="P828" s="71">
        <f t="shared" si="309"/>
        <v>0.40380545795909339</v>
      </c>
      <c r="Q828" s="71">
        <f t="shared" si="310"/>
        <v>8.470588235294116</v>
      </c>
    </row>
    <row r="829" spans="1:17" x14ac:dyDescent="0.25">
      <c r="B829">
        <v>1979</v>
      </c>
      <c r="C829">
        <v>2</v>
      </c>
      <c r="D829" t="s">
        <v>4329</v>
      </c>
      <c r="E829">
        <v>3</v>
      </c>
      <c r="F829">
        <v>7</v>
      </c>
      <c r="G829">
        <v>0.20200000000000001</v>
      </c>
      <c r="H829">
        <v>2.1999999999999999E-2</v>
      </c>
      <c r="J829" s="81">
        <f t="shared" ref="J829:J837" si="311">(1+G829)^(1/F829)-1</f>
        <v>2.6632299999280518E-2</v>
      </c>
      <c r="K829">
        <f t="shared" ref="K829:K837" si="312">J829*100</f>
        <v>2.6632299999280518</v>
      </c>
      <c r="L829">
        <f t="shared" ref="L829:L837" si="313">G829/H829</f>
        <v>9.1818181818181834</v>
      </c>
      <c r="O829" s="71">
        <f t="shared" ref="O829:O837" si="314">K829</f>
        <v>2.6632299999280518</v>
      </c>
      <c r="P829" s="71">
        <f t="shared" ref="P829:P837" si="315">O829/Q829</f>
        <v>0.29005475246741153</v>
      </c>
      <c r="Q829" s="71">
        <f t="shared" ref="Q829:Q837" si="316">L829</f>
        <v>9.1818181818181834</v>
      </c>
    </row>
    <row r="830" spans="1:17" x14ac:dyDescent="0.25">
      <c r="B830">
        <v>1979</v>
      </c>
      <c r="C830">
        <v>3</v>
      </c>
      <c r="D830" t="s">
        <v>4327</v>
      </c>
      <c r="E830">
        <v>2</v>
      </c>
      <c r="F830">
        <v>2</v>
      </c>
      <c r="G830">
        <v>5.2999999999999999E-2</v>
      </c>
      <c r="H830">
        <v>1.9E-2</v>
      </c>
      <c r="J830" s="81">
        <f t="shared" si="311"/>
        <v>2.6157882589224135E-2</v>
      </c>
      <c r="K830">
        <f t="shared" si="312"/>
        <v>2.6157882589224135</v>
      </c>
      <c r="L830">
        <f t="shared" si="313"/>
        <v>2.7894736842105261</v>
      </c>
      <c r="O830" s="71">
        <f t="shared" si="314"/>
        <v>2.6157882589224135</v>
      </c>
      <c r="P830" s="71">
        <f t="shared" si="315"/>
        <v>0.93773541357595969</v>
      </c>
      <c r="Q830" s="71">
        <f t="shared" si="316"/>
        <v>2.7894736842105261</v>
      </c>
    </row>
    <row r="831" spans="1:17" x14ac:dyDescent="0.25">
      <c r="B831">
        <v>1979</v>
      </c>
      <c r="C831">
        <v>3</v>
      </c>
      <c r="D831" t="s">
        <v>4328</v>
      </c>
      <c r="E831">
        <v>2</v>
      </c>
      <c r="F831">
        <v>2</v>
      </c>
      <c r="G831">
        <v>5.0999999999999997E-2</v>
      </c>
      <c r="H831">
        <v>1.4E-2</v>
      </c>
      <c r="J831" s="81">
        <f t="shared" si="311"/>
        <v>2.5182910509144119E-2</v>
      </c>
      <c r="K831">
        <f t="shared" si="312"/>
        <v>2.5182910509144119</v>
      </c>
      <c r="L831">
        <f t="shared" si="313"/>
        <v>3.6428571428571423</v>
      </c>
      <c r="O831" s="71">
        <f t="shared" si="314"/>
        <v>2.5182910509144119</v>
      </c>
      <c r="P831" s="71">
        <f t="shared" si="315"/>
        <v>0.69129558260395629</v>
      </c>
      <c r="Q831" s="71">
        <f t="shared" si="316"/>
        <v>3.6428571428571423</v>
      </c>
    </row>
    <row r="832" spans="1:17" x14ac:dyDescent="0.25">
      <c r="B832">
        <v>1979</v>
      </c>
      <c r="C832">
        <v>3</v>
      </c>
      <c r="D832" t="s">
        <v>215</v>
      </c>
      <c r="E832">
        <v>4</v>
      </c>
      <c r="F832">
        <v>4</v>
      </c>
      <c r="G832">
        <v>0.14000000000000001</v>
      </c>
      <c r="H832">
        <v>1.7999999999999999E-2</v>
      </c>
      <c r="J832" s="81">
        <f t="shared" si="311"/>
        <v>3.3299484758959608E-2</v>
      </c>
      <c r="K832">
        <f t="shared" si="312"/>
        <v>3.3299484758959608</v>
      </c>
      <c r="L832">
        <f t="shared" si="313"/>
        <v>7.7777777777777795</v>
      </c>
      <c r="O832" s="71">
        <f t="shared" si="314"/>
        <v>3.3299484758959608</v>
      </c>
      <c r="P832" s="71">
        <f t="shared" si="315"/>
        <v>0.42813623261519484</v>
      </c>
      <c r="Q832" s="71">
        <f t="shared" si="316"/>
        <v>7.7777777777777795</v>
      </c>
    </row>
    <row r="833" spans="2:97" x14ac:dyDescent="0.25">
      <c r="B833">
        <v>1979</v>
      </c>
      <c r="C833">
        <v>3</v>
      </c>
      <c r="D833" t="s">
        <v>4329</v>
      </c>
      <c r="E833">
        <v>3</v>
      </c>
      <c r="F833">
        <v>7</v>
      </c>
      <c r="G833">
        <v>0.19600000000000001</v>
      </c>
      <c r="H833">
        <v>2.9000000000000001E-2</v>
      </c>
      <c r="J833" s="81">
        <f t="shared" si="311"/>
        <v>2.5898640353314795E-2</v>
      </c>
      <c r="K833">
        <f t="shared" si="312"/>
        <v>2.5898640353314795</v>
      </c>
      <c r="L833">
        <f t="shared" si="313"/>
        <v>6.7586206896551726</v>
      </c>
      <c r="O833" s="71">
        <f t="shared" si="314"/>
        <v>2.5898640353314795</v>
      </c>
      <c r="P833" s="71">
        <f t="shared" si="315"/>
        <v>0.38319416849292298</v>
      </c>
      <c r="Q833" s="71">
        <f t="shared" si="316"/>
        <v>6.7586206896551726</v>
      </c>
    </row>
    <row r="834" spans="2:97" x14ac:dyDescent="0.25">
      <c r="B834">
        <v>1979</v>
      </c>
      <c r="C834">
        <v>4</v>
      </c>
      <c r="D834" t="s">
        <v>4327</v>
      </c>
      <c r="E834">
        <v>2</v>
      </c>
      <c r="F834">
        <v>2</v>
      </c>
      <c r="G834">
        <v>4.8000000000000001E-2</v>
      </c>
      <c r="H834">
        <v>1.9E-2</v>
      </c>
      <c r="J834" s="81">
        <f t="shared" si="311"/>
        <v>2.3718711365578127E-2</v>
      </c>
      <c r="K834">
        <f t="shared" si="312"/>
        <v>2.3718711365578127</v>
      </c>
      <c r="L834">
        <f t="shared" si="313"/>
        <v>2.5263157894736845</v>
      </c>
      <c r="O834" s="71">
        <f t="shared" si="314"/>
        <v>2.3718711365578127</v>
      </c>
      <c r="P834" s="71">
        <f t="shared" si="315"/>
        <v>0.9388656582208007</v>
      </c>
      <c r="Q834" s="71">
        <f t="shared" si="316"/>
        <v>2.5263157894736845</v>
      </c>
    </row>
    <row r="835" spans="2:97" x14ac:dyDescent="0.25">
      <c r="B835">
        <v>1979</v>
      </c>
      <c r="C835">
        <v>4</v>
      </c>
      <c r="D835" t="s">
        <v>4328</v>
      </c>
      <c r="E835">
        <v>2</v>
      </c>
      <c r="F835">
        <v>2</v>
      </c>
      <c r="G835">
        <v>4.3999999999999997E-2</v>
      </c>
      <c r="H835">
        <v>1.4E-2</v>
      </c>
      <c r="J835" s="81">
        <f t="shared" si="311"/>
        <v>2.1763181955584132E-2</v>
      </c>
      <c r="K835">
        <f t="shared" si="312"/>
        <v>2.1763181955584132</v>
      </c>
      <c r="L835">
        <f t="shared" si="313"/>
        <v>3.1428571428571428</v>
      </c>
      <c r="O835" s="71">
        <f t="shared" si="314"/>
        <v>2.1763181955584132</v>
      </c>
      <c r="P835" s="71">
        <f t="shared" si="315"/>
        <v>0.69246488040494969</v>
      </c>
      <c r="Q835" s="71">
        <f t="shared" si="316"/>
        <v>3.1428571428571428</v>
      </c>
    </row>
    <row r="836" spans="2:97" x14ac:dyDescent="0.25">
      <c r="B836">
        <v>1979</v>
      </c>
      <c r="C836">
        <v>4</v>
      </c>
      <c r="D836" t="s">
        <v>215</v>
      </c>
      <c r="E836">
        <v>4</v>
      </c>
      <c r="F836">
        <v>4</v>
      </c>
      <c r="G836">
        <v>0.128</v>
      </c>
      <c r="H836">
        <v>1.7999999999999999E-2</v>
      </c>
      <c r="J836" s="81">
        <f t="shared" si="311"/>
        <v>3.0569475478553265E-2</v>
      </c>
      <c r="K836">
        <f t="shared" si="312"/>
        <v>3.0569475478553265</v>
      </c>
      <c r="L836">
        <f t="shared" si="313"/>
        <v>7.1111111111111116</v>
      </c>
      <c r="O836" s="71">
        <f t="shared" si="314"/>
        <v>3.0569475478553265</v>
      </c>
      <c r="P836" s="71">
        <f t="shared" si="315"/>
        <v>0.42988324891715524</v>
      </c>
      <c r="Q836" s="71">
        <f t="shared" si="316"/>
        <v>7.1111111111111116</v>
      </c>
    </row>
    <row r="837" spans="2:97" x14ac:dyDescent="0.25">
      <c r="B837">
        <v>1979</v>
      </c>
      <c r="C837">
        <v>4</v>
      </c>
      <c r="D837" t="s">
        <v>4329</v>
      </c>
      <c r="E837">
        <v>3</v>
      </c>
      <c r="F837">
        <v>7</v>
      </c>
      <c r="G837">
        <v>0.17899999999999999</v>
      </c>
      <c r="H837">
        <v>2.9000000000000001E-2</v>
      </c>
      <c r="J837" s="81">
        <f t="shared" si="311"/>
        <v>2.3802670112758939E-2</v>
      </c>
      <c r="K837">
        <f t="shared" si="312"/>
        <v>2.3802670112758939</v>
      </c>
      <c r="L837">
        <f t="shared" si="313"/>
        <v>6.1724137931034475</v>
      </c>
      <c r="O837" s="71">
        <f t="shared" si="314"/>
        <v>2.3802670112758939</v>
      </c>
      <c r="P837" s="71">
        <f t="shared" si="315"/>
        <v>0.38562985098883201</v>
      </c>
      <c r="Q837" s="71">
        <f t="shared" si="316"/>
        <v>6.1724137931034475</v>
      </c>
    </row>
    <row r="838" spans="2:97" x14ac:dyDescent="0.25">
      <c r="B838">
        <v>1986</v>
      </c>
      <c r="C838">
        <v>2</v>
      </c>
      <c r="D838" t="s">
        <v>4327</v>
      </c>
      <c r="E838">
        <v>2</v>
      </c>
      <c r="F838">
        <v>2</v>
      </c>
      <c r="G838">
        <v>3.1E-2</v>
      </c>
      <c r="H838">
        <v>2.7E-2</v>
      </c>
      <c r="J838" s="81">
        <f t="shared" ref="J838:J849" si="317">(1+G838)^(1/F838)-1</f>
        <v>1.5381701627520838E-2</v>
      </c>
      <c r="K838">
        <f t="shared" ref="K838:K849" si="318">J838*100</f>
        <v>1.5381701627520838</v>
      </c>
      <c r="L838">
        <f t="shared" ref="L838:L849" si="319">G838/H838</f>
        <v>1.1481481481481481</v>
      </c>
      <c r="O838" s="71">
        <f t="shared" ref="O838:O849" si="320">K838</f>
        <v>1.5381701627520838</v>
      </c>
      <c r="P838" s="71">
        <f t="shared" ref="P838:P849" si="321">O838/Q838</f>
        <v>1.3396965933647182</v>
      </c>
      <c r="Q838" s="71">
        <f t="shared" ref="Q838:Q849" si="322">L838</f>
        <v>1.1481481481481481</v>
      </c>
    </row>
    <row r="839" spans="2:97" x14ac:dyDescent="0.25">
      <c r="B839">
        <v>1986</v>
      </c>
      <c r="C839">
        <v>2</v>
      </c>
      <c r="D839" t="s">
        <v>4328</v>
      </c>
      <c r="E839">
        <v>2</v>
      </c>
      <c r="F839">
        <v>2</v>
      </c>
      <c r="G839">
        <v>9.4E-2</v>
      </c>
      <c r="H839">
        <v>2.3E-2</v>
      </c>
      <c r="J839" s="81">
        <f t="shared" si="317"/>
        <v>4.5944549199430584E-2</v>
      </c>
      <c r="K839">
        <f t="shared" si="318"/>
        <v>4.5944549199430584</v>
      </c>
      <c r="L839">
        <f t="shared" si="319"/>
        <v>4.0869565217391308</v>
      </c>
      <c r="O839" s="71">
        <f t="shared" si="320"/>
        <v>4.5944549199430584</v>
      </c>
      <c r="P839" s="71">
        <f t="shared" si="321"/>
        <v>1.1241751399860673</v>
      </c>
      <c r="Q839" s="71">
        <f t="shared" si="322"/>
        <v>4.0869565217391308</v>
      </c>
    </row>
    <row r="840" spans="2:97" x14ac:dyDescent="0.25">
      <c r="B840">
        <v>1986</v>
      </c>
      <c r="C840">
        <v>2</v>
      </c>
      <c r="D840" t="s">
        <v>215</v>
      </c>
      <c r="E840">
        <v>4</v>
      </c>
      <c r="F840">
        <v>4</v>
      </c>
      <c r="G840">
        <v>0.21</v>
      </c>
      <c r="H840">
        <v>2.7E-2</v>
      </c>
      <c r="J840" s="81">
        <f t="shared" si="317"/>
        <v>4.8808848170151631E-2</v>
      </c>
      <c r="K840">
        <f t="shared" si="318"/>
        <v>4.8808848170151631</v>
      </c>
      <c r="L840">
        <f t="shared" si="319"/>
        <v>7.7777777777777777</v>
      </c>
      <c r="O840" s="71">
        <f t="shared" si="320"/>
        <v>4.8808848170151631</v>
      </c>
      <c r="P840" s="71">
        <f t="shared" si="321"/>
        <v>0.62754233361623524</v>
      </c>
      <c r="Q840" s="71">
        <f t="shared" si="322"/>
        <v>7.7777777777777777</v>
      </c>
    </row>
    <row r="841" spans="2:97" x14ac:dyDescent="0.25">
      <c r="B841">
        <v>1986</v>
      </c>
      <c r="C841">
        <v>2</v>
      </c>
      <c r="D841" t="s">
        <v>4329</v>
      </c>
      <c r="E841">
        <v>3</v>
      </c>
      <c r="F841">
        <v>7</v>
      </c>
      <c r="G841">
        <v>0.316</v>
      </c>
      <c r="H841">
        <v>3.4000000000000002E-2</v>
      </c>
      <c r="J841" s="81">
        <f t="shared" si="317"/>
        <v>4.0007702094714936E-2</v>
      </c>
      <c r="K841">
        <f t="shared" si="318"/>
        <v>4.0007702094714936</v>
      </c>
      <c r="L841">
        <f t="shared" si="319"/>
        <v>9.2941176470588225</v>
      </c>
      <c r="O841" s="71">
        <f t="shared" si="320"/>
        <v>4.0007702094714936</v>
      </c>
      <c r="P841" s="71">
        <f t="shared" si="321"/>
        <v>0.43046261747478098</v>
      </c>
      <c r="Q841" s="71">
        <f t="shared" si="322"/>
        <v>9.2941176470588225</v>
      </c>
    </row>
    <row r="842" spans="2:97" x14ac:dyDescent="0.25">
      <c r="B842">
        <v>1986</v>
      </c>
      <c r="C842">
        <v>3</v>
      </c>
      <c r="D842" t="s">
        <v>4327</v>
      </c>
      <c r="E842">
        <v>2</v>
      </c>
      <c r="F842">
        <v>2</v>
      </c>
      <c r="G842">
        <v>2.8000000000000001E-2</v>
      </c>
      <c r="H842">
        <v>2.7E-2</v>
      </c>
      <c r="J842" s="81">
        <f t="shared" si="317"/>
        <v>1.3903348450926112E-2</v>
      </c>
      <c r="K842">
        <f t="shared" si="318"/>
        <v>1.3903348450926112</v>
      </c>
      <c r="L842">
        <f t="shared" si="319"/>
        <v>1.037037037037037</v>
      </c>
      <c r="O842" s="71">
        <f t="shared" si="320"/>
        <v>1.3903348450926112</v>
      </c>
      <c r="P842" s="71">
        <f t="shared" si="321"/>
        <v>1.3406800291964465</v>
      </c>
      <c r="Q842" s="71">
        <f t="shared" si="322"/>
        <v>1.037037037037037</v>
      </c>
    </row>
    <row r="843" spans="2:97" x14ac:dyDescent="0.25">
      <c r="B843">
        <v>1986</v>
      </c>
      <c r="C843">
        <v>3</v>
      </c>
      <c r="D843" t="s">
        <v>4328</v>
      </c>
      <c r="E843">
        <v>2</v>
      </c>
      <c r="F843">
        <v>2</v>
      </c>
      <c r="G843">
        <v>8.8999999999999996E-2</v>
      </c>
      <c r="H843">
        <v>2.3E-2</v>
      </c>
      <c r="J843" s="81">
        <f t="shared" si="317"/>
        <v>4.3551627855565211E-2</v>
      </c>
      <c r="K843">
        <f t="shared" si="318"/>
        <v>4.3551627855565211</v>
      </c>
      <c r="L843">
        <f t="shared" si="319"/>
        <v>3.8695652173913042</v>
      </c>
      <c r="O843" s="71">
        <f t="shared" si="320"/>
        <v>4.3551627855565211</v>
      </c>
      <c r="P843" s="71">
        <f t="shared" si="321"/>
        <v>1.1254915063797752</v>
      </c>
      <c r="Q843" s="71">
        <f t="shared" si="322"/>
        <v>3.8695652173913042</v>
      </c>
    </row>
    <row r="844" spans="2:97" x14ac:dyDescent="0.25">
      <c r="B844">
        <v>1986</v>
      </c>
      <c r="C844">
        <v>3</v>
      </c>
      <c r="D844" t="s">
        <v>215</v>
      </c>
      <c r="E844">
        <v>4</v>
      </c>
      <c r="F844">
        <v>4</v>
      </c>
      <c r="G844">
        <v>0.20300000000000001</v>
      </c>
      <c r="H844">
        <v>2.7E-2</v>
      </c>
      <c r="J844" s="81">
        <f t="shared" si="317"/>
        <v>4.7288673984255958E-2</v>
      </c>
      <c r="K844">
        <f t="shared" si="318"/>
        <v>4.7288673984255958</v>
      </c>
      <c r="L844">
        <f t="shared" si="319"/>
        <v>7.518518518518519</v>
      </c>
      <c r="O844" s="71">
        <f t="shared" si="320"/>
        <v>4.7288673984255958</v>
      </c>
      <c r="P844" s="71">
        <f t="shared" si="321"/>
        <v>0.62896265890389691</v>
      </c>
      <c r="Q844" s="71">
        <f t="shared" si="322"/>
        <v>7.518518518518519</v>
      </c>
    </row>
    <row r="845" spans="2:97" x14ac:dyDescent="0.25">
      <c r="B845">
        <v>1986</v>
      </c>
      <c r="C845">
        <v>3</v>
      </c>
      <c r="D845" t="s">
        <v>4329</v>
      </c>
      <c r="E845">
        <v>3</v>
      </c>
      <c r="F845">
        <v>7</v>
      </c>
      <c r="G845">
        <v>0.30599999999999999</v>
      </c>
      <c r="H845">
        <v>3.4000000000000002E-2</v>
      </c>
      <c r="J845" s="81">
        <f t="shared" si="317"/>
        <v>3.8875037491050257E-2</v>
      </c>
      <c r="K845">
        <f t="shared" si="318"/>
        <v>3.8875037491050257</v>
      </c>
      <c r="L845">
        <f t="shared" si="319"/>
        <v>9</v>
      </c>
      <c r="O845" s="71">
        <f t="shared" si="320"/>
        <v>3.8875037491050257</v>
      </c>
      <c r="P845" s="71">
        <f t="shared" si="321"/>
        <v>0.43194486101166951</v>
      </c>
      <c r="Q845" s="71">
        <f t="shared" si="322"/>
        <v>9</v>
      </c>
    </row>
    <row r="846" spans="2:97" x14ac:dyDescent="0.25">
      <c r="B846">
        <v>1986</v>
      </c>
      <c r="C846">
        <v>4</v>
      </c>
      <c r="D846" t="s">
        <v>4327</v>
      </c>
      <c r="E846">
        <v>2</v>
      </c>
      <c r="F846">
        <v>2</v>
      </c>
      <c r="G846">
        <v>2.3E-2</v>
      </c>
      <c r="H846">
        <v>2.7E-2</v>
      </c>
      <c r="J846" s="81">
        <f t="shared" si="317"/>
        <v>1.1434624679222516E-2</v>
      </c>
      <c r="K846">
        <f t="shared" si="318"/>
        <v>1.1434624679222516</v>
      </c>
      <c r="L846">
        <f t="shared" si="319"/>
        <v>0.85185185185185186</v>
      </c>
      <c r="O846" s="71">
        <f t="shared" si="320"/>
        <v>1.1434624679222516</v>
      </c>
      <c r="P846" s="71">
        <f t="shared" si="321"/>
        <v>1.3423255058217736</v>
      </c>
      <c r="Q846" s="71">
        <f t="shared" si="322"/>
        <v>0.85185185185185186</v>
      </c>
    </row>
    <row r="847" spans="2:97" x14ac:dyDescent="0.25">
      <c r="B847">
        <v>1986</v>
      </c>
      <c r="C847">
        <v>4</v>
      </c>
      <c r="D847" t="s">
        <v>4328</v>
      </c>
      <c r="E847">
        <v>2</v>
      </c>
      <c r="F847">
        <v>2</v>
      </c>
      <c r="G847">
        <v>8.1000000000000003E-2</v>
      </c>
      <c r="H847">
        <v>2.3E-2</v>
      </c>
      <c r="J847" s="81">
        <f t="shared" si="317"/>
        <v>3.97114984456024E-2</v>
      </c>
      <c r="K847">
        <f t="shared" si="318"/>
        <v>3.97114984456024</v>
      </c>
      <c r="L847">
        <f t="shared" si="319"/>
        <v>3.5217391304347827</v>
      </c>
      <c r="O847" s="71">
        <f t="shared" si="320"/>
        <v>3.97114984456024</v>
      </c>
      <c r="P847" s="71">
        <f t="shared" si="321"/>
        <v>1.1276104496899446</v>
      </c>
      <c r="Q847" s="71">
        <f t="shared" si="322"/>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81">
        <f t="shared" si="317"/>
        <v>4.4228311186168989E-2</v>
      </c>
      <c r="K848">
        <f t="shared" si="318"/>
        <v>4.4228311186168989</v>
      </c>
      <c r="L848">
        <f t="shared" si="319"/>
        <v>7</v>
      </c>
      <c r="O848" s="71">
        <f t="shared" si="320"/>
        <v>4.4228311186168989</v>
      </c>
      <c r="P848" s="71">
        <f t="shared" si="321"/>
        <v>0.63183301694527128</v>
      </c>
      <c r="Q848" s="71">
        <f t="shared" si="322"/>
        <v>7</v>
      </c>
      <c r="AV848">
        <v>1</v>
      </c>
    </row>
    <row r="849" spans="1:48" x14ac:dyDescent="0.25">
      <c r="B849">
        <v>1986</v>
      </c>
      <c r="C849">
        <v>4</v>
      </c>
      <c r="D849" t="s">
        <v>4329</v>
      </c>
      <c r="E849">
        <v>3</v>
      </c>
      <c r="F849">
        <v>7</v>
      </c>
      <c r="G849">
        <v>0.28899999999999998</v>
      </c>
      <c r="H849">
        <v>3.4000000000000002E-2</v>
      </c>
      <c r="J849" s="81">
        <f t="shared" si="317"/>
        <v>3.6932333398746353E-2</v>
      </c>
      <c r="K849">
        <f t="shared" si="318"/>
        <v>3.6932333398746353</v>
      </c>
      <c r="L849">
        <f t="shared" si="319"/>
        <v>8.4999999999999982</v>
      </c>
      <c r="M849" s="181"/>
      <c r="O849" s="71">
        <f t="shared" si="320"/>
        <v>3.6932333398746353</v>
      </c>
      <c r="P849" s="71">
        <f t="shared" si="321"/>
        <v>0.43449803998525133</v>
      </c>
      <c r="Q849" s="71">
        <f t="shared" si="322"/>
        <v>8.4999999999999982</v>
      </c>
      <c r="AV849">
        <v>1</v>
      </c>
    </row>
    <row r="850" spans="1:48" x14ac:dyDescent="0.25">
      <c r="B850">
        <v>2000</v>
      </c>
      <c r="C850">
        <v>2</v>
      </c>
      <c r="D850" t="s">
        <v>4327</v>
      </c>
      <c r="E850">
        <v>2</v>
      </c>
      <c r="F850">
        <v>2</v>
      </c>
      <c r="G850">
        <v>8.4000000000000005E-2</v>
      </c>
      <c r="H850">
        <v>2.1999999999999999E-2</v>
      </c>
      <c r="J850" s="81">
        <f t="shared" ref="J850:J861" si="323">(1+G850)^(1/F850)-1</f>
        <v>4.1153206785629726E-2</v>
      </c>
      <c r="K850">
        <f t="shared" ref="K850:K861" si="324">J850*100</f>
        <v>4.1153206785629726</v>
      </c>
      <c r="L850">
        <f t="shared" ref="L850:L861" si="325">G850/H850</f>
        <v>3.8181818181818188</v>
      </c>
      <c r="O850" s="71">
        <f t="shared" ref="O850:O861" si="326">K850</f>
        <v>4.1153206785629726</v>
      </c>
      <c r="P850" s="71">
        <f t="shared" ref="P850:P861" si="327">O850/Q850</f>
        <v>1.0778220824807783</v>
      </c>
      <c r="Q850" s="71">
        <f t="shared" ref="Q850:Q861" si="328">L850</f>
        <v>3.8181818181818188</v>
      </c>
      <c r="AV850">
        <v>1</v>
      </c>
    </row>
    <row r="851" spans="1:48" x14ac:dyDescent="0.25">
      <c r="B851">
        <v>2000</v>
      </c>
      <c r="C851">
        <v>2</v>
      </c>
      <c r="D851" t="s">
        <v>4328</v>
      </c>
      <c r="E851">
        <v>2</v>
      </c>
      <c r="F851">
        <v>2</v>
      </c>
      <c r="G851">
        <v>7.1999999999999995E-2</v>
      </c>
      <c r="H851">
        <v>1.7000000000000001E-2</v>
      </c>
      <c r="J851" s="81">
        <f t="shared" si="323"/>
        <v>3.5374328443582792E-2</v>
      </c>
      <c r="K851">
        <f t="shared" si="324"/>
        <v>3.5374328443582792</v>
      </c>
      <c r="L851">
        <f t="shared" si="325"/>
        <v>4.235294117647058</v>
      </c>
      <c r="O851" s="71">
        <f t="shared" si="326"/>
        <v>3.5374328443582792</v>
      </c>
      <c r="P851" s="71">
        <f t="shared" si="327"/>
        <v>0.83522719936237166</v>
      </c>
      <c r="Q851" s="71">
        <f t="shared" si="328"/>
        <v>4.235294117647058</v>
      </c>
      <c r="AV851">
        <v>1</v>
      </c>
    </row>
    <row r="852" spans="1:48" x14ac:dyDescent="0.25">
      <c r="B852">
        <v>2000</v>
      </c>
      <c r="C852">
        <v>2</v>
      </c>
      <c r="D852" t="s">
        <v>215</v>
      </c>
      <c r="E852">
        <v>4</v>
      </c>
      <c r="F852">
        <v>4</v>
      </c>
      <c r="G852">
        <v>0.248</v>
      </c>
      <c r="H852">
        <v>2.1000000000000001E-2</v>
      </c>
      <c r="J852" s="81">
        <f t="shared" si="323"/>
        <v>5.6948060928972755E-2</v>
      </c>
      <c r="K852">
        <f t="shared" si="324"/>
        <v>5.6948060928972755</v>
      </c>
      <c r="L852">
        <f t="shared" si="325"/>
        <v>11.809523809523808</v>
      </c>
      <c r="O852" s="71">
        <f t="shared" si="326"/>
        <v>5.6948060928972755</v>
      </c>
      <c r="P852" s="71">
        <f t="shared" si="327"/>
        <v>0.48222148367275319</v>
      </c>
      <c r="Q852" s="71">
        <f t="shared" si="328"/>
        <v>11.809523809523808</v>
      </c>
      <c r="AV852">
        <v>1</v>
      </c>
    </row>
    <row r="853" spans="1:48" x14ac:dyDescent="0.25">
      <c r="B853">
        <v>2000</v>
      </c>
      <c r="C853">
        <v>2</v>
      </c>
      <c r="D853" t="s">
        <v>4329</v>
      </c>
      <c r="E853">
        <v>3</v>
      </c>
      <c r="F853">
        <v>7</v>
      </c>
      <c r="G853">
        <v>0.44700000000000001</v>
      </c>
      <c r="H853">
        <v>3.5999999999999997E-2</v>
      </c>
      <c r="J853" s="81">
        <f t="shared" si="323"/>
        <v>5.4202582729393711E-2</v>
      </c>
      <c r="K853">
        <f t="shared" si="324"/>
        <v>5.4202582729393711</v>
      </c>
      <c r="L853">
        <f t="shared" si="325"/>
        <v>12.416666666666668</v>
      </c>
      <c r="O853" s="71">
        <f t="shared" si="326"/>
        <v>5.4202582729393711</v>
      </c>
      <c r="P853" s="71">
        <f t="shared" si="327"/>
        <v>0.43653086761927817</v>
      </c>
      <c r="Q853" s="71">
        <f t="shared" si="328"/>
        <v>12.416666666666668</v>
      </c>
      <c r="AV853">
        <v>0</v>
      </c>
    </row>
    <row r="854" spans="1:48" x14ac:dyDescent="0.25">
      <c r="B854">
        <v>2000</v>
      </c>
      <c r="C854">
        <v>3</v>
      </c>
      <c r="D854" t="s">
        <v>4327</v>
      </c>
      <c r="E854">
        <v>2</v>
      </c>
      <c r="F854">
        <v>2</v>
      </c>
      <c r="G854">
        <v>8.2000000000000003E-2</v>
      </c>
      <c r="H854">
        <v>2.3E-2</v>
      </c>
      <c r="J854" s="81">
        <f t="shared" si="323"/>
        <v>4.0192289915667478E-2</v>
      </c>
      <c r="K854">
        <f t="shared" si="324"/>
        <v>4.0192289915667478</v>
      </c>
      <c r="L854">
        <f t="shared" si="325"/>
        <v>3.5652173913043481</v>
      </c>
      <c r="O854" s="71">
        <f t="shared" si="326"/>
        <v>4.0192289915667478</v>
      </c>
      <c r="P854" s="71">
        <f t="shared" si="327"/>
        <v>1.1273447171467705</v>
      </c>
      <c r="Q854" s="71">
        <f t="shared" si="328"/>
        <v>3.5652173913043481</v>
      </c>
      <c r="AV854">
        <v>0</v>
      </c>
    </row>
    <row r="855" spans="1:48" x14ac:dyDescent="0.25">
      <c r="B855">
        <v>2000</v>
      </c>
      <c r="C855">
        <v>3</v>
      </c>
      <c r="D855" t="s">
        <v>4328</v>
      </c>
      <c r="E855">
        <v>2</v>
      </c>
      <c r="F855">
        <v>2</v>
      </c>
      <c r="G855">
        <v>7.2999999999999995E-2</v>
      </c>
      <c r="H855">
        <v>1.7000000000000001E-2</v>
      </c>
      <c r="J855" s="81">
        <f t="shared" si="323"/>
        <v>3.585713300628468E-2</v>
      </c>
      <c r="K855">
        <f t="shared" si="324"/>
        <v>3.585713300628468</v>
      </c>
      <c r="L855">
        <f t="shared" si="325"/>
        <v>4.2941176470588234</v>
      </c>
      <c r="O855" s="71">
        <f t="shared" si="326"/>
        <v>3.585713300628468</v>
      </c>
      <c r="P855" s="71">
        <f t="shared" si="327"/>
        <v>0.8350291248038898</v>
      </c>
      <c r="Q855" s="71">
        <f t="shared" si="328"/>
        <v>4.2941176470588234</v>
      </c>
      <c r="AV855">
        <v>0</v>
      </c>
    </row>
    <row r="856" spans="1:48" x14ac:dyDescent="0.25">
      <c r="B856">
        <v>2000</v>
      </c>
      <c r="C856">
        <v>3</v>
      </c>
      <c r="D856" t="s">
        <v>215</v>
      </c>
      <c r="E856">
        <v>4</v>
      </c>
      <c r="F856">
        <v>4</v>
      </c>
      <c r="G856">
        <v>0.246</v>
      </c>
      <c r="H856">
        <v>2.1000000000000001E-2</v>
      </c>
      <c r="J856" s="81">
        <f t="shared" si="323"/>
        <v>5.6524349454410761E-2</v>
      </c>
      <c r="K856">
        <f t="shared" si="324"/>
        <v>5.6524349454410761</v>
      </c>
      <c r="L856">
        <f t="shared" si="325"/>
        <v>11.714285714285714</v>
      </c>
      <c r="O856" s="71">
        <f t="shared" si="326"/>
        <v>5.6524349454410761</v>
      </c>
      <c r="P856" s="71">
        <f t="shared" si="327"/>
        <v>0.48252493436692118</v>
      </c>
      <c r="Q856" s="71">
        <f t="shared" si="328"/>
        <v>11.714285714285714</v>
      </c>
      <c r="AV856">
        <v>0</v>
      </c>
    </row>
    <row r="857" spans="1:48" x14ac:dyDescent="0.25">
      <c r="B857">
        <v>2000</v>
      </c>
      <c r="C857">
        <v>3</v>
      </c>
      <c r="D857" t="s">
        <v>4329</v>
      </c>
      <c r="E857">
        <v>3</v>
      </c>
      <c r="F857">
        <v>7</v>
      </c>
      <c r="G857">
        <v>0.443</v>
      </c>
      <c r="H857">
        <v>3.5999999999999997E-2</v>
      </c>
      <c r="J857" s="81">
        <f t="shared" si="323"/>
        <v>5.3785778047359623E-2</v>
      </c>
      <c r="K857">
        <f t="shared" si="324"/>
        <v>5.3785778047359623</v>
      </c>
      <c r="L857">
        <f t="shared" si="325"/>
        <v>12.305555555555557</v>
      </c>
      <c r="O857" s="71">
        <f t="shared" si="326"/>
        <v>5.3785778047359623</v>
      </c>
      <c r="P857" s="71">
        <f t="shared" si="327"/>
        <v>0.43708532950450252</v>
      </c>
      <c r="Q857" s="71">
        <f t="shared" si="328"/>
        <v>12.305555555555557</v>
      </c>
      <c r="AV857">
        <v>0</v>
      </c>
    </row>
    <row r="858" spans="1:48" x14ac:dyDescent="0.25">
      <c r="B858">
        <v>2000</v>
      </c>
      <c r="C858">
        <v>4</v>
      </c>
      <c r="D858" t="s">
        <v>4327</v>
      </c>
      <c r="E858">
        <v>2</v>
      </c>
      <c r="F858">
        <v>2</v>
      </c>
      <c r="G858">
        <v>8.5999999999999993E-2</v>
      </c>
      <c r="H858">
        <v>2.7E-2</v>
      </c>
      <c r="J858" s="81">
        <f t="shared" si="323"/>
        <v>4.2113237609042287E-2</v>
      </c>
      <c r="K858">
        <f t="shared" si="324"/>
        <v>4.2113237609042287</v>
      </c>
      <c r="L858">
        <f t="shared" si="325"/>
        <v>3.1851851851851851</v>
      </c>
      <c r="O858" s="71">
        <f t="shared" si="326"/>
        <v>4.2113237609042287</v>
      </c>
      <c r="P858" s="71">
        <f t="shared" si="327"/>
        <v>1.3221597854001648</v>
      </c>
      <c r="Q858" s="71">
        <f t="shared" si="328"/>
        <v>3.1851851851851851</v>
      </c>
      <c r="AV858">
        <v>0</v>
      </c>
    </row>
    <row r="859" spans="1:48" x14ac:dyDescent="0.25">
      <c r="B859">
        <v>2000</v>
      </c>
      <c r="C859">
        <v>4</v>
      </c>
      <c r="D859" t="s">
        <v>4328</v>
      </c>
      <c r="E859">
        <v>2</v>
      </c>
      <c r="F859">
        <v>2</v>
      </c>
      <c r="G859">
        <v>6.8000000000000005E-2</v>
      </c>
      <c r="H859">
        <v>1.7000000000000001E-2</v>
      </c>
      <c r="J859" s="81">
        <f t="shared" si="323"/>
        <v>3.3440854621105132E-2</v>
      </c>
      <c r="K859">
        <f t="shared" si="324"/>
        <v>3.3440854621105132</v>
      </c>
      <c r="L859">
        <f t="shared" si="325"/>
        <v>4</v>
      </c>
      <c r="O859" s="71">
        <f t="shared" si="326"/>
        <v>3.3440854621105132</v>
      </c>
      <c r="P859" s="71">
        <f t="shared" si="327"/>
        <v>0.83602136552762829</v>
      </c>
      <c r="Q859" s="71">
        <f t="shared" si="328"/>
        <v>4</v>
      </c>
    </row>
    <row r="860" spans="1:48" x14ac:dyDescent="0.25">
      <c r="B860">
        <v>2000</v>
      </c>
      <c r="C860">
        <v>4</v>
      </c>
      <c r="D860" t="s">
        <v>215</v>
      </c>
      <c r="E860">
        <v>4</v>
      </c>
      <c r="F860">
        <v>4</v>
      </c>
      <c r="G860">
        <v>0.23799999999999999</v>
      </c>
      <c r="H860">
        <v>2.1000000000000001E-2</v>
      </c>
      <c r="J860" s="81">
        <f t="shared" si="323"/>
        <v>5.4824385220634708E-2</v>
      </c>
      <c r="K860">
        <f t="shared" si="324"/>
        <v>5.4824385220634708</v>
      </c>
      <c r="L860">
        <f t="shared" si="325"/>
        <v>11.333333333333332</v>
      </c>
      <c r="O860" s="71">
        <f t="shared" si="326"/>
        <v>5.4824385220634708</v>
      </c>
      <c r="P860" s="71">
        <f t="shared" si="327"/>
        <v>0.48374457547618865</v>
      </c>
      <c r="Q860" s="71">
        <f t="shared" si="328"/>
        <v>11.333333333333332</v>
      </c>
    </row>
    <row r="861" spans="1:48" x14ac:dyDescent="0.25">
      <c r="B861">
        <v>2000</v>
      </c>
      <c r="C861">
        <v>4</v>
      </c>
      <c r="D861" t="s">
        <v>4329</v>
      </c>
      <c r="E861">
        <v>3</v>
      </c>
      <c r="F861">
        <v>7</v>
      </c>
      <c r="G861">
        <v>0.432</v>
      </c>
      <c r="H861">
        <v>3.5999999999999997E-2</v>
      </c>
      <c r="J861" s="81">
        <f t="shared" si="323"/>
        <v>5.2634437270888235E-2</v>
      </c>
      <c r="K861">
        <f t="shared" si="324"/>
        <v>5.2634437270888235</v>
      </c>
      <c r="L861">
        <f t="shared" si="325"/>
        <v>12</v>
      </c>
      <c r="O861" s="71">
        <f t="shared" si="326"/>
        <v>5.2634437270888235</v>
      </c>
      <c r="P861" s="71">
        <f t="shared" si="327"/>
        <v>0.43862031059073531</v>
      </c>
      <c r="Q861" s="71">
        <f t="shared" si="328"/>
        <v>12</v>
      </c>
    </row>
    <row r="864" spans="1:48" x14ac:dyDescent="0.25">
      <c r="A864" s="73" t="s">
        <v>4330</v>
      </c>
    </row>
    <row r="865" spans="2:17" x14ac:dyDescent="0.25">
      <c r="C865" t="s">
        <v>4334</v>
      </c>
    </row>
    <row r="868" spans="2:17" x14ac:dyDescent="0.25">
      <c r="C868" t="s">
        <v>4325</v>
      </c>
      <c r="D868" t="s">
        <v>506</v>
      </c>
      <c r="E868" t="s">
        <v>203</v>
      </c>
      <c r="F868" t="s">
        <v>336</v>
      </c>
      <c r="G868" t="s">
        <v>4249</v>
      </c>
      <c r="H868" t="s">
        <v>147</v>
      </c>
      <c r="J868" t="s">
        <v>148</v>
      </c>
      <c r="K868" t="s">
        <v>150</v>
      </c>
      <c r="L868" t="s">
        <v>216</v>
      </c>
      <c r="O868" t="s">
        <v>148</v>
      </c>
      <c r="P868" t="s">
        <v>147</v>
      </c>
      <c r="Q868" t="s">
        <v>149</v>
      </c>
    </row>
    <row r="869" spans="2:17" x14ac:dyDescent="0.25">
      <c r="B869" t="s">
        <v>265</v>
      </c>
      <c r="C869">
        <v>1</v>
      </c>
      <c r="D869" t="s">
        <v>4335</v>
      </c>
      <c r="E869">
        <v>2</v>
      </c>
      <c r="F869">
        <v>2</v>
      </c>
      <c r="G869">
        <v>0.159</v>
      </c>
      <c r="H869">
        <v>0.03</v>
      </c>
      <c r="J869" s="81">
        <f t="shared" ref="J869:J872" si="329">(1+G869)^(1/F869)-1</f>
        <v>7.6568622986941781E-2</v>
      </c>
      <c r="K869">
        <f t="shared" ref="K869:K872" si="330">J869*100</f>
        <v>7.6568622986941781</v>
      </c>
      <c r="L869">
        <f t="shared" ref="L869:L872" si="331">G869/H869</f>
        <v>5.3000000000000007</v>
      </c>
      <c r="O869" s="71">
        <f t="shared" ref="O869:O872" si="332">K869</f>
        <v>7.6568622986941781</v>
      </c>
      <c r="P869" s="71">
        <f t="shared" ref="P869:P872" si="333">O869/Q869</f>
        <v>1.4446909997536184</v>
      </c>
      <c r="Q869" s="71">
        <f t="shared" ref="Q869:Q872" si="334">L869</f>
        <v>5.3000000000000007</v>
      </c>
    </row>
    <row r="870" spans="2:17" x14ac:dyDescent="0.25">
      <c r="B870" t="s">
        <v>318</v>
      </c>
      <c r="C870">
        <v>1</v>
      </c>
      <c r="D870" t="s">
        <v>4336</v>
      </c>
      <c r="E870">
        <v>4</v>
      </c>
      <c r="F870">
        <v>4</v>
      </c>
      <c r="G870">
        <v>0.35899999999999999</v>
      </c>
      <c r="H870">
        <v>3.3000000000000002E-2</v>
      </c>
      <c r="J870" s="81">
        <f t="shared" si="329"/>
        <v>7.9704382534185436E-2</v>
      </c>
      <c r="K870">
        <f t="shared" si="330"/>
        <v>7.9704382534185436</v>
      </c>
      <c r="L870">
        <f t="shared" si="331"/>
        <v>10.878787878787877</v>
      </c>
      <c r="O870" s="71">
        <f t="shared" si="332"/>
        <v>7.9704382534185436</v>
      </c>
      <c r="P870" s="71">
        <f t="shared" si="333"/>
        <v>0.73265866953429526</v>
      </c>
      <c r="Q870" s="71">
        <f t="shared" si="334"/>
        <v>10.878787878787877</v>
      </c>
    </row>
    <row r="871" spans="2:17" x14ac:dyDescent="0.25">
      <c r="B871" t="s">
        <v>318</v>
      </c>
      <c r="C871">
        <v>1</v>
      </c>
      <c r="D871" t="s">
        <v>4337</v>
      </c>
      <c r="E871">
        <v>2</v>
      </c>
      <c r="F871">
        <v>6</v>
      </c>
      <c r="G871">
        <v>0.52200000000000002</v>
      </c>
      <c r="H871">
        <v>5.6000000000000001E-2</v>
      </c>
      <c r="J871" s="81">
        <f t="shared" si="329"/>
        <v>7.2512696422972533E-2</v>
      </c>
      <c r="K871">
        <f t="shared" si="330"/>
        <v>7.2512696422972533</v>
      </c>
      <c r="L871">
        <f t="shared" si="331"/>
        <v>9.3214285714285712</v>
      </c>
      <c r="O871" s="71">
        <f t="shared" si="332"/>
        <v>7.2512696422972533</v>
      </c>
      <c r="P871" s="71">
        <f t="shared" si="333"/>
        <v>0.77791398461426475</v>
      </c>
      <c r="Q871" s="71">
        <f t="shared" si="334"/>
        <v>9.3214285714285712</v>
      </c>
    </row>
    <row r="872" spans="2:17" x14ac:dyDescent="0.25">
      <c r="B872" t="s">
        <v>318</v>
      </c>
      <c r="C872">
        <v>2</v>
      </c>
      <c r="D872" t="s">
        <v>4335</v>
      </c>
      <c r="E872">
        <v>2</v>
      </c>
      <c r="F872">
        <v>2</v>
      </c>
      <c r="G872">
        <v>0.23</v>
      </c>
      <c r="H872">
        <v>0.04</v>
      </c>
      <c r="J872" s="81">
        <f t="shared" si="329"/>
        <v>0.10905365064094164</v>
      </c>
      <c r="K872">
        <f t="shared" si="330"/>
        <v>10.905365064094163</v>
      </c>
      <c r="L872">
        <f t="shared" si="331"/>
        <v>5.75</v>
      </c>
      <c r="O872" s="71">
        <f t="shared" si="332"/>
        <v>10.905365064094163</v>
      </c>
      <c r="P872" s="71">
        <f t="shared" si="333"/>
        <v>1.8965852285381153</v>
      </c>
      <c r="Q872" s="71">
        <f t="shared" si="334"/>
        <v>5.75</v>
      </c>
    </row>
    <row r="873" spans="2:17" x14ac:dyDescent="0.25">
      <c r="B873" t="s">
        <v>318</v>
      </c>
      <c r="C873">
        <v>2</v>
      </c>
      <c r="D873" t="s">
        <v>4336</v>
      </c>
      <c r="E873">
        <v>4</v>
      </c>
      <c r="F873">
        <v>4</v>
      </c>
      <c r="G873">
        <v>0.41399999999999998</v>
      </c>
      <c r="H873">
        <v>3.5999999999999997E-2</v>
      </c>
      <c r="J873" s="81">
        <f t="shared" ref="J873:J886" si="335">(1+G873)^(1/F873)-1</f>
        <v>9.0466560558176701E-2</v>
      </c>
      <c r="K873">
        <f t="shared" ref="K873:K886" si="336">J873*100</f>
        <v>9.046656055817671</v>
      </c>
      <c r="L873">
        <f t="shared" ref="L873:L886" si="337">G873/H873</f>
        <v>11.5</v>
      </c>
      <c r="O873" s="71">
        <f t="shared" ref="O873:O886" si="338">K873</f>
        <v>9.046656055817671</v>
      </c>
      <c r="P873" s="71">
        <f t="shared" ref="P873:P886" si="339">O873/Q873</f>
        <v>0.78666574398414535</v>
      </c>
      <c r="Q873" s="71">
        <f t="shared" ref="Q873:Q886" si="340">L873</f>
        <v>11.5</v>
      </c>
    </row>
    <row r="874" spans="2:17" x14ac:dyDescent="0.25">
      <c r="B874" t="s">
        <v>318</v>
      </c>
      <c r="C874">
        <v>2</v>
      </c>
      <c r="D874" t="s">
        <v>4337</v>
      </c>
      <c r="E874">
        <v>2</v>
      </c>
      <c r="F874">
        <v>6</v>
      </c>
      <c r="G874">
        <v>0.57999999999999996</v>
      </c>
      <c r="H874">
        <v>5.8000000000000003E-2</v>
      </c>
      <c r="J874" s="81">
        <f t="shared" si="335"/>
        <v>7.9218830688083886E-2</v>
      </c>
      <c r="K874">
        <f t="shared" si="336"/>
        <v>7.9218830688083886</v>
      </c>
      <c r="L874">
        <f t="shared" si="337"/>
        <v>9.9999999999999982</v>
      </c>
      <c r="O874" s="71">
        <f t="shared" si="338"/>
        <v>7.9218830688083886</v>
      </c>
      <c r="P874" s="71">
        <f t="shared" si="339"/>
        <v>0.79218830688083897</v>
      </c>
      <c r="Q874" s="71">
        <f t="shared" si="340"/>
        <v>9.9999999999999982</v>
      </c>
    </row>
    <row r="875" spans="2:17" x14ac:dyDescent="0.25">
      <c r="B875" t="s">
        <v>318</v>
      </c>
      <c r="C875">
        <v>3</v>
      </c>
      <c r="D875" t="s">
        <v>4335</v>
      </c>
      <c r="E875">
        <v>2</v>
      </c>
      <c r="F875">
        <v>2</v>
      </c>
      <c r="G875">
        <v>0.151</v>
      </c>
      <c r="H875">
        <v>5.8000000000000003E-2</v>
      </c>
      <c r="J875" s="81">
        <f t="shared" si="335"/>
        <v>7.2846680565308075E-2</v>
      </c>
      <c r="K875">
        <f t="shared" si="336"/>
        <v>7.2846680565308075</v>
      </c>
      <c r="L875">
        <f t="shared" si="337"/>
        <v>2.603448275862069</v>
      </c>
      <c r="O875" s="71">
        <f t="shared" si="338"/>
        <v>7.2846680565308075</v>
      </c>
      <c r="P875" s="71">
        <f t="shared" si="339"/>
        <v>2.7980844190648133</v>
      </c>
      <c r="Q875" s="71">
        <f t="shared" si="340"/>
        <v>2.603448275862069</v>
      </c>
    </row>
    <row r="876" spans="2:17" x14ac:dyDescent="0.25">
      <c r="B876" t="s">
        <v>318</v>
      </c>
      <c r="C876">
        <v>3</v>
      </c>
      <c r="D876" t="s">
        <v>4336</v>
      </c>
      <c r="E876">
        <v>4</v>
      </c>
      <c r="F876">
        <v>4</v>
      </c>
      <c r="G876">
        <v>0.32200000000000001</v>
      </c>
      <c r="H876">
        <v>5.8000000000000003E-2</v>
      </c>
      <c r="J876" s="81">
        <f t="shared" si="335"/>
        <v>7.2279155884504176E-2</v>
      </c>
      <c r="K876">
        <f t="shared" si="336"/>
        <v>7.2279155884504176</v>
      </c>
      <c r="L876">
        <f t="shared" si="337"/>
        <v>5.5517241379310347</v>
      </c>
      <c r="O876" s="71">
        <f t="shared" si="338"/>
        <v>7.2279155884504176</v>
      </c>
      <c r="P876" s="71">
        <f t="shared" si="339"/>
        <v>1.3019226836339262</v>
      </c>
      <c r="Q876" s="71">
        <f t="shared" si="340"/>
        <v>5.5517241379310347</v>
      </c>
    </row>
    <row r="877" spans="2:17" x14ac:dyDescent="0.25">
      <c r="B877" t="s">
        <v>318</v>
      </c>
      <c r="C877">
        <v>3</v>
      </c>
      <c r="D877" t="s">
        <v>4337</v>
      </c>
      <c r="E877">
        <v>2</v>
      </c>
      <c r="F877">
        <v>6</v>
      </c>
      <c r="G877">
        <v>0.57999999999999996</v>
      </c>
      <c r="H877">
        <v>5.7000000000000002E-2</v>
      </c>
      <c r="J877" s="81">
        <f t="shared" si="335"/>
        <v>7.9218830688083886E-2</v>
      </c>
      <c r="K877">
        <f t="shared" si="336"/>
        <v>7.9218830688083886</v>
      </c>
      <c r="L877">
        <f t="shared" si="337"/>
        <v>10.175438596491228</v>
      </c>
      <c r="O877" s="71">
        <f t="shared" si="338"/>
        <v>7.9218830688083886</v>
      </c>
      <c r="P877" s="71">
        <f t="shared" si="339"/>
        <v>0.77852988779668653</v>
      </c>
      <c r="Q877" s="71">
        <f t="shared" si="340"/>
        <v>10.175438596491228</v>
      </c>
    </row>
    <row r="878" spans="2:17" x14ac:dyDescent="0.25">
      <c r="B878" t="s">
        <v>319</v>
      </c>
      <c r="C878">
        <v>1</v>
      </c>
      <c r="D878" t="s">
        <v>4335</v>
      </c>
      <c r="E878">
        <v>2</v>
      </c>
      <c r="F878">
        <v>2</v>
      </c>
      <c r="G878">
        <v>9.9000000000000005E-2</v>
      </c>
      <c r="H878">
        <v>0.03</v>
      </c>
      <c r="J878" s="81">
        <f t="shared" si="335"/>
        <v>4.833200847823016E-2</v>
      </c>
      <c r="K878">
        <f t="shared" si="336"/>
        <v>4.833200847823016</v>
      </c>
      <c r="L878">
        <f t="shared" si="337"/>
        <v>3.3000000000000003</v>
      </c>
      <c r="O878" s="71">
        <f t="shared" si="338"/>
        <v>4.833200847823016</v>
      </c>
      <c r="P878" s="71">
        <f t="shared" si="339"/>
        <v>1.464606317522126</v>
      </c>
      <c r="Q878" s="71">
        <f t="shared" si="340"/>
        <v>3.3000000000000003</v>
      </c>
    </row>
    <row r="879" spans="2:17" x14ac:dyDescent="0.25">
      <c r="B879" t="s">
        <v>319</v>
      </c>
      <c r="C879">
        <v>1</v>
      </c>
      <c r="D879" t="s">
        <v>4336</v>
      </c>
      <c r="E879">
        <v>4</v>
      </c>
      <c r="F879">
        <v>4</v>
      </c>
      <c r="G879">
        <v>0.41399999999999998</v>
      </c>
      <c r="H879">
        <v>3.5000000000000003E-2</v>
      </c>
      <c r="J879" s="81">
        <f t="shared" si="335"/>
        <v>9.0466560558176701E-2</v>
      </c>
      <c r="K879">
        <f t="shared" si="336"/>
        <v>9.046656055817671</v>
      </c>
      <c r="L879">
        <f t="shared" si="337"/>
        <v>11.828571428571427</v>
      </c>
      <c r="O879" s="71">
        <f t="shared" si="338"/>
        <v>9.046656055817671</v>
      </c>
      <c r="P879" s="71">
        <f t="shared" si="339"/>
        <v>0.76481391776236352</v>
      </c>
      <c r="Q879" s="71">
        <f t="shared" si="340"/>
        <v>11.828571428571427</v>
      </c>
    </row>
    <row r="880" spans="2:17" x14ac:dyDescent="0.25">
      <c r="B880" t="s">
        <v>319</v>
      </c>
      <c r="C880">
        <v>1</v>
      </c>
      <c r="D880" t="s">
        <v>4337</v>
      </c>
      <c r="E880">
        <v>2</v>
      </c>
      <c r="F880">
        <v>6</v>
      </c>
      <c r="G880">
        <v>0.60799999999999998</v>
      </c>
      <c r="H880">
        <v>6.2E-2</v>
      </c>
      <c r="J880" s="81">
        <f t="shared" si="335"/>
        <v>8.2383111716979096E-2</v>
      </c>
      <c r="K880">
        <f t="shared" si="336"/>
        <v>8.2383111716979087</v>
      </c>
      <c r="L880">
        <f t="shared" si="337"/>
        <v>9.806451612903226</v>
      </c>
      <c r="O880" s="71">
        <f t="shared" si="338"/>
        <v>8.2383111716979087</v>
      </c>
      <c r="P880" s="71">
        <f t="shared" si="339"/>
        <v>0.8400909418507736</v>
      </c>
      <c r="Q880" s="71">
        <f t="shared" si="340"/>
        <v>9.806451612903226</v>
      </c>
    </row>
    <row r="881" spans="1:17" x14ac:dyDescent="0.25">
      <c r="B881" t="s">
        <v>319</v>
      </c>
      <c r="C881">
        <v>2</v>
      </c>
      <c r="D881" t="s">
        <v>4335</v>
      </c>
      <c r="E881">
        <v>2</v>
      </c>
      <c r="F881">
        <v>2</v>
      </c>
      <c r="G881">
        <v>0.155</v>
      </c>
      <c r="H881">
        <v>4.2000000000000003E-2</v>
      </c>
      <c r="J881" s="81">
        <f t="shared" si="335"/>
        <v>7.4709263010233951E-2</v>
      </c>
      <c r="K881">
        <f t="shared" si="336"/>
        <v>7.4709263010233951</v>
      </c>
      <c r="L881">
        <f t="shared" si="337"/>
        <v>3.6904761904761902</v>
      </c>
      <c r="O881" s="71">
        <f t="shared" si="338"/>
        <v>7.4709263010233951</v>
      </c>
      <c r="P881" s="71">
        <f t="shared" si="339"/>
        <v>2.0243800299547265</v>
      </c>
      <c r="Q881" s="71">
        <f t="shared" si="340"/>
        <v>3.6904761904761902</v>
      </c>
    </row>
    <row r="882" spans="1:17" x14ac:dyDescent="0.25">
      <c r="B882" t="s">
        <v>319</v>
      </c>
      <c r="C882">
        <v>2</v>
      </c>
      <c r="D882" t="s">
        <v>4336</v>
      </c>
      <c r="E882">
        <v>4</v>
      </c>
      <c r="F882">
        <v>4</v>
      </c>
      <c r="G882">
        <v>0.47699999999999998</v>
      </c>
      <c r="H882">
        <v>3.9E-2</v>
      </c>
      <c r="J882" s="81">
        <f t="shared" si="335"/>
        <v>0.10241502538451797</v>
      </c>
      <c r="K882">
        <f t="shared" si="336"/>
        <v>10.241502538451797</v>
      </c>
      <c r="L882">
        <f t="shared" si="337"/>
        <v>12.23076923076923</v>
      </c>
      <c r="O882" s="71">
        <f t="shared" si="338"/>
        <v>10.241502538451797</v>
      </c>
      <c r="P882" s="71">
        <f t="shared" si="339"/>
        <v>0.83735555345832313</v>
      </c>
      <c r="Q882" s="71">
        <f t="shared" si="340"/>
        <v>12.23076923076923</v>
      </c>
    </row>
    <row r="883" spans="1:17" x14ac:dyDescent="0.25">
      <c r="B883" t="s">
        <v>319</v>
      </c>
      <c r="C883">
        <v>2</v>
      </c>
      <c r="D883" t="s">
        <v>4337</v>
      </c>
      <c r="E883">
        <v>2</v>
      </c>
      <c r="F883">
        <v>6</v>
      </c>
      <c r="G883">
        <v>0.67100000000000004</v>
      </c>
      <c r="H883">
        <v>6.4000000000000001E-2</v>
      </c>
      <c r="J883" s="81">
        <f t="shared" si="335"/>
        <v>8.9338220753653275E-2</v>
      </c>
      <c r="K883">
        <f t="shared" si="336"/>
        <v>8.9338220753653275</v>
      </c>
      <c r="L883">
        <f t="shared" si="337"/>
        <v>10.484375</v>
      </c>
      <c r="O883" s="71">
        <f t="shared" si="338"/>
        <v>8.9338220753653275</v>
      </c>
      <c r="P883" s="71">
        <f t="shared" si="339"/>
        <v>0.85210821583216234</v>
      </c>
      <c r="Q883" s="71">
        <f t="shared" si="340"/>
        <v>10.484375</v>
      </c>
    </row>
    <row r="884" spans="1:17" x14ac:dyDescent="0.25">
      <c r="B884" t="s">
        <v>319</v>
      </c>
      <c r="C884">
        <v>3</v>
      </c>
      <c r="D884" t="s">
        <v>4335</v>
      </c>
      <c r="E884">
        <v>2</v>
      </c>
      <c r="F884">
        <v>2</v>
      </c>
      <c r="G884">
        <v>0.156</v>
      </c>
      <c r="H884">
        <v>5.8000000000000003E-2</v>
      </c>
      <c r="J884" s="81">
        <f t="shared" si="335"/>
        <v>7.5174404457248878E-2</v>
      </c>
      <c r="K884">
        <f t="shared" si="336"/>
        <v>7.5174404457248878</v>
      </c>
      <c r="L884">
        <f t="shared" si="337"/>
        <v>2.6896551724137931</v>
      </c>
      <c r="O884" s="71">
        <f t="shared" si="338"/>
        <v>7.5174404457248878</v>
      </c>
      <c r="P884" s="71">
        <f t="shared" si="339"/>
        <v>2.7949458067438684</v>
      </c>
      <c r="Q884" s="71">
        <f t="shared" si="340"/>
        <v>2.6896551724137931</v>
      </c>
    </row>
    <row r="885" spans="1:17" x14ac:dyDescent="0.25">
      <c r="B885" t="s">
        <v>319</v>
      </c>
      <c r="C885">
        <v>3</v>
      </c>
      <c r="D885" t="s">
        <v>4336</v>
      </c>
      <c r="E885">
        <v>4</v>
      </c>
      <c r="F885">
        <v>4</v>
      </c>
      <c r="G885">
        <v>0.48499999999999999</v>
      </c>
      <c r="H885">
        <v>0.06</v>
      </c>
      <c r="J885" s="81">
        <f t="shared" si="335"/>
        <v>0.10390477881717408</v>
      </c>
      <c r="K885">
        <f t="shared" si="336"/>
        <v>10.390477881717409</v>
      </c>
      <c r="L885">
        <f t="shared" si="337"/>
        <v>8.0833333333333339</v>
      </c>
      <c r="O885" s="71">
        <f t="shared" si="338"/>
        <v>10.390477881717409</v>
      </c>
      <c r="P885" s="71">
        <f t="shared" si="339"/>
        <v>1.2854199441299887</v>
      </c>
      <c r="Q885" s="71">
        <f t="shared" si="340"/>
        <v>8.0833333333333339</v>
      </c>
    </row>
    <row r="886" spans="1:17" x14ac:dyDescent="0.25">
      <c r="B886" t="s">
        <v>319</v>
      </c>
      <c r="C886">
        <v>3</v>
      </c>
      <c r="D886" t="s">
        <v>4337</v>
      </c>
      <c r="E886">
        <v>2</v>
      </c>
      <c r="F886">
        <v>6</v>
      </c>
      <c r="G886">
        <v>0.67300000000000004</v>
      </c>
      <c r="H886">
        <v>6.4000000000000001E-2</v>
      </c>
      <c r="J886" s="81">
        <f t="shared" si="335"/>
        <v>8.9555415120525339E-2</v>
      </c>
      <c r="K886">
        <f t="shared" si="336"/>
        <v>8.9555415120525339</v>
      </c>
      <c r="L886">
        <f t="shared" si="337"/>
        <v>10.515625</v>
      </c>
      <c r="O886" s="71">
        <f t="shared" si="338"/>
        <v>8.9555415120525339</v>
      </c>
      <c r="P886" s="71">
        <f t="shared" si="339"/>
        <v>0.85164139193367339</v>
      </c>
      <c r="Q886" s="71">
        <f t="shared" si="340"/>
        <v>10.515625</v>
      </c>
    </row>
    <row r="890" spans="1:17" x14ac:dyDescent="0.25">
      <c r="A890" s="73" t="s">
        <v>4338</v>
      </c>
      <c r="F890" t="s">
        <v>4343</v>
      </c>
      <c r="N890" t="s">
        <v>4344</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D893/100</f>
        <v>0.15509999999999999</v>
      </c>
      <c r="E904">
        <f>E893/100</f>
        <v>0.1245</v>
      </c>
      <c r="F904">
        <f>F893/100</f>
        <v>8.9700000000000002E-2</v>
      </c>
      <c r="G904">
        <f>G893/100</f>
        <v>7.7600000000000002E-2</v>
      </c>
      <c r="H904">
        <f>H893/100</f>
        <v>6.9599999999999995E-2</v>
      </c>
      <c r="I904">
        <f>I893/100</f>
        <v>6.9800000000000001E-2</v>
      </c>
      <c r="L904">
        <f>L893/100</f>
        <v>0.12770000000000001</v>
      </c>
      <c r="M904">
        <f>M893/100</f>
        <v>0.10390000000000001</v>
      </c>
      <c r="N904">
        <f>N893/100</f>
        <v>6.7500000000000004E-2</v>
      </c>
      <c r="O904">
        <f>O893/100</f>
        <v>5.8899999999999994E-2</v>
      </c>
      <c r="P904">
        <f>P893/100</f>
        <v>4.2000000000000003E-2</v>
      </c>
      <c r="Q904">
        <f>Q893/100</f>
        <v>4.1599999999999998E-2</v>
      </c>
    </row>
    <row r="906" spans="3:17" x14ac:dyDescent="0.25">
      <c r="D906">
        <f>D895/100</f>
        <v>5.6600000000000004E-2</v>
      </c>
      <c r="E906">
        <f>E895/100</f>
        <v>5.3499999999999999E-2</v>
      </c>
      <c r="F906">
        <f>F895/100</f>
        <v>4.0599999999999997E-2</v>
      </c>
      <c r="G906">
        <f>G895/100</f>
        <v>4.3099999999999999E-2</v>
      </c>
      <c r="H906">
        <f>H895/100</f>
        <v>3.9399999999999998E-2</v>
      </c>
      <c r="I906">
        <f>I895/100</f>
        <v>3.4300000000000004E-2</v>
      </c>
      <c r="L906">
        <f>L895/100</f>
        <v>7.1900000000000006E-2</v>
      </c>
      <c r="M906">
        <f>M895/100</f>
        <v>7.6399999999999996E-2</v>
      </c>
      <c r="N906">
        <f>N895/100</f>
        <v>7.690000000000001E-2</v>
      </c>
      <c r="O906">
        <f>O895/100</f>
        <v>7.6600000000000001E-2</v>
      </c>
      <c r="P906">
        <f>P895/100</f>
        <v>7.7100000000000002E-2</v>
      </c>
      <c r="Q906">
        <f>Q895/100</f>
        <v>7.6299999999999993E-2</v>
      </c>
    </row>
    <row r="907" spans="3:17" x14ac:dyDescent="0.25">
      <c r="D907">
        <f>D896/100</f>
        <v>0.23319999999999999</v>
      </c>
      <c r="E907">
        <f>E896/100</f>
        <v>0.2419</v>
      </c>
      <c r="F907">
        <f>F896/100</f>
        <v>0.24510000000000001</v>
      </c>
      <c r="G907">
        <f>G896/100</f>
        <v>0.23670000000000002</v>
      </c>
      <c r="H907">
        <f>H896/100</f>
        <v>0.23680000000000001</v>
      </c>
      <c r="I907">
        <f>I896/100</f>
        <v>0.23309999999999997</v>
      </c>
      <c r="L907">
        <f>L896/100</f>
        <v>0.27029999999999998</v>
      </c>
      <c r="M907">
        <f>M896/100</f>
        <v>0.27279999999999999</v>
      </c>
      <c r="N907">
        <f>N896/100</f>
        <v>0.25459999999999999</v>
      </c>
      <c r="O907">
        <f>O896/100</f>
        <v>0.25259999999999999</v>
      </c>
      <c r="P907">
        <f>P896/100</f>
        <v>0.23989999999999997</v>
      </c>
      <c r="Q907">
        <f>Q896/100</f>
        <v>0.24399999999999999</v>
      </c>
    </row>
    <row r="908" spans="3:17" x14ac:dyDescent="0.25">
      <c r="D908">
        <f>D897/100</f>
        <v>0.10679999999999999</v>
      </c>
      <c r="E908">
        <f>E897/100</f>
        <v>0.13669999999999999</v>
      </c>
      <c r="F908">
        <f>F897/100</f>
        <v>0.15079999999999999</v>
      </c>
      <c r="G908">
        <f>G897/100</f>
        <v>0.1648</v>
      </c>
      <c r="H908">
        <f>H897/100</f>
        <v>0.18230000000000002</v>
      </c>
      <c r="I908">
        <f>I897/100</f>
        <v>0.17519999999999999</v>
      </c>
      <c r="L908">
        <f>L897/100</f>
        <v>0.1162</v>
      </c>
      <c r="M908">
        <f>M897/100</f>
        <v>0.14560000000000001</v>
      </c>
      <c r="N908">
        <f>N897/100</f>
        <v>0.1512</v>
      </c>
      <c r="O908">
        <f>O897/100</f>
        <v>0.1603</v>
      </c>
      <c r="P908">
        <f>P897/100</f>
        <v>0.1741</v>
      </c>
      <c r="Q908">
        <f>Q897/100</f>
        <v>0.1744</v>
      </c>
    </row>
    <row r="909" spans="3:17" x14ac:dyDescent="0.25">
      <c r="D909">
        <f>D898/100</f>
        <v>0.20879999999999999</v>
      </c>
      <c r="E909">
        <f>E898/100</f>
        <v>0.22870000000000001</v>
      </c>
      <c r="F909">
        <f>F898/100</f>
        <v>0.24789999999999998</v>
      </c>
      <c r="G909">
        <f>G898/100</f>
        <v>0.25579999999999997</v>
      </c>
      <c r="H909">
        <f>H898/100</f>
        <v>0.25980000000000003</v>
      </c>
      <c r="I909">
        <f>I898/100</f>
        <v>0.25690000000000002</v>
      </c>
      <c r="L909">
        <f>L898/100</f>
        <v>0.21559999999999999</v>
      </c>
      <c r="M909">
        <f>M898/100</f>
        <v>0.22539999999999999</v>
      </c>
      <c r="N909">
        <f>N898/100</f>
        <v>0.26170000000000004</v>
      </c>
      <c r="O909">
        <f>O898/100</f>
        <v>0.2636</v>
      </c>
      <c r="P909">
        <f>P898/100</f>
        <v>0.2676</v>
      </c>
      <c r="Q909">
        <f>Q898/100</f>
        <v>0.2571</v>
      </c>
    </row>
    <row r="911" spans="3:17" x14ac:dyDescent="0.25">
      <c r="D911">
        <f>D900/100</f>
        <v>0.15329999999999999</v>
      </c>
      <c r="E911">
        <f>E900/100</f>
        <v>0.16579999999999998</v>
      </c>
      <c r="F911">
        <f>F900/100</f>
        <v>0.2079</v>
      </c>
      <c r="G911">
        <f>G900/100</f>
        <v>0.20670000000000002</v>
      </c>
      <c r="H911">
        <f>H900/100</f>
        <v>0.20180000000000001</v>
      </c>
      <c r="I911">
        <f>I900/100</f>
        <v>0.22020000000000001</v>
      </c>
      <c r="L911">
        <f>L900/100</f>
        <v>0.1283</v>
      </c>
      <c r="M911">
        <f>M900/100</f>
        <v>0.14230000000000001</v>
      </c>
      <c r="N911">
        <f>N900/100</f>
        <v>0.1769</v>
      </c>
      <c r="O911">
        <f>O900/100</f>
        <v>0.1802</v>
      </c>
      <c r="P911">
        <f>P900/100</f>
        <v>0.19109999999999999</v>
      </c>
      <c r="Q911">
        <f>Q900/100</f>
        <v>0.20019999999999999</v>
      </c>
    </row>
    <row r="912" spans="3:17" x14ac:dyDescent="0.25">
      <c r="D912">
        <f>D901/100</f>
        <v>5.7999999999999996E-3</v>
      </c>
      <c r="E912">
        <f>E901/100</f>
        <v>6.4000000000000003E-3</v>
      </c>
      <c r="F912">
        <f>F901/100</f>
        <v>8.6E-3</v>
      </c>
      <c r="G912">
        <f>G901/100</f>
        <v>9.5999999999999992E-3</v>
      </c>
      <c r="H912">
        <f>H901/100</f>
        <v>7.1999999999999998E-3</v>
      </c>
      <c r="I912">
        <f>I901/100</f>
        <v>8.3999999999999995E-3</v>
      </c>
      <c r="L912">
        <f>L901/100</f>
        <v>4.5999999999999999E-3</v>
      </c>
      <c r="M912">
        <f>M901/100</f>
        <v>4.0000000000000001E-3</v>
      </c>
      <c r="N912">
        <f>N901/100</f>
        <v>1E-3</v>
      </c>
      <c r="O912">
        <f>O901/100</f>
        <v>1.1000000000000001E-3</v>
      </c>
      <c r="P912">
        <f>P901/100</f>
        <v>2E-3</v>
      </c>
      <c r="Q912">
        <f>Q901/100</f>
        <v>1.8E-3</v>
      </c>
    </row>
    <row r="915" spans="3:17" x14ac:dyDescent="0.25">
      <c r="C915" t="s">
        <v>37</v>
      </c>
      <c r="D915">
        <f>D904</f>
        <v>0.15509999999999999</v>
      </c>
      <c r="E915">
        <f>E904</f>
        <v>0.1245</v>
      </c>
      <c r="F915">
        <f>F904</f>
        <v>8.9700000000000002E-2</v>
      </c>
      <c r="G915">
        <f>G904</f>
        <v>7.7600000000000002E-2</v>
      </c>
      <c r="H915">
        <f>H904</f>
        <v>6.9599999999999995E-2</v>
      </c>
      <c r="I915">
        <f>I904</f>
        <v>6.9800000000000001E-2</v>
      </c>
      <c r="L915">
        <f>L904</f>
        <v>0.12770000000000001</v>
      </c>
      <c r="M915">
        <f>M904</f>
        <v>0.10390000000000001</v>
      </c>
      <c r="N915">
        <f>N904</f>
        <v>6.7500000000000004E-2</v>
      </c>
      <c r="O915">
        <f>O904</f>
        <v>5.8899999999999994E-2</v>
      </c>
      <c r="P915">
        <f>P904</f>
        <v>4.2000000000000003E-2</v>
      </c>
      <c r="Q915">
        <f>Q904</f>
        <v>4.1599999999999998E-2</v>
      </c>
    </row>
    <row r="916" spans="3:17" x14ac:dyDescent="0.25">
      <c r="C916" t="s">
        <v>38</v>
      </c>
      <c r="D916">
        <f>SUM(D906:D909)</f>
        <v>0.60539999999999994</v>
      </c>
      <c r="E916">
        <f>SUM(E906:E909)</f>
        <v>0.66080000000000005</v>
      </c>
      <c r="F916">
        <f>SUM(F906:F909)</f>
        <v>0.68440000000000001</v>
      </c>
      <c r="G916">
        <f>SUM(G906:G909)</f>
        <v>0.70040000000000002</v>
      </c>
      <c r="H916">
        <f>SUM(H906:H909)</f>
        <v>0.71830000000000005</v>
      </c>
      <c r="I916">
        <f>SUM(I906:I909)</f>
        <v>0.69950000000000001</v>
      </c>
      <c r="L916">
        <f>SUM(L906:L909)</f>
        <v>0.67400000000000004</v>
      </c>
      <c r="M916">
        <f>SUM(M906:M909)</f>
        <v>0.72019999999999995</v>
      </c>
      <c r="N916">
        <f>SUM(N906:N909)</f>
        <v>0.74440000000000006</v>
      </c>
      <c r="O916">
        <f>SUM(O906:O909)</f>
        <v>0.75309999999999999</v>
      </c>
      <c r="P916">
        <f>SUM(P906:P909)</f>
        <v>0.75869999999999993</v>
      </c>
      <c r="Q916">
        <f>SUM(Q906:Q909)</f>
        <v>0.75180000000000002</v>
      </c>
    </row>
    <row r="917" spans="3:17" x14ac:dyDescent="0.25">
      <c r="C917" t="s">
        <v>39</v>
      </c>
      <c r="D917">
        <f>SUM(D911:D912)</f>
        <v>0.15909999999999999</v>
      </c>
      <c r="E917">
        <f>SUM(E911:E912)</f>
        <v>0.17219999999999996</v>
      </c>
      <c r="F917">
        <f>SUM(F911:F912)</f>
        <v>0.2165</v>
      </c>
      <c r="G917">
        <f>SUM(G911:G912)</f>
        <v>0.21630000000000002</v>
      </c>
      <c r="H917">
        <f>SUM(H911:H912)</f>
        <v>0.20900000000000002</v>
      </c>
      <c r="I917">
        <f>SUM(I911:I912)</f>
        <v>0.2286</v>
      </c>
      <c r="L917">
        <f>SUM(L911:L912)</f>
        <v>0.13289999999999999</v>
      </c>
      <c r="M917">
        <f>SUM(M911:M912)</f>
        <v>0.14630000000000001</v>
      </c>
      <c r="N917">
        <f>SUM(N911:N912)</f>
        <v>0.1779</v>
      </c>
      <c r="O917">
        <f>SUM(O911:O912)</f>
        <v>0.18129999999999999</v>
      </c>
      <c r="P917">
        <f>SUM(P911:P912)</f>
        <v>0.19309999999999999</v>
      </c>
      <c r="Q917">
        <f>SUM(Q911:Q912)</f>
        <v>0.20199999999999999</v>
      </c>
    </row>
    <row r="921" spans="3:17" x14ac:dyDescent="0.25">
      <c r="C921" t="s">
        <v>4345</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4346</v>
      </c>
    </row>
    <row r="933" spans="1:17" x14ac:dyDescent="0.25">
      <c r="A933" t="s">
        <v>218</v>
      </c>
      <c r="B933" t="s">
        <v>265</v>
      </c>
      <c r="C933" t="s">
        <v>4325</v>
      </c>
      <c r="D933" t="s">
        <v>506</v>
      </c>
      <c r="E933" t="s">
        <v>203</v>
      </c>
      <c r="F933" t="s">
        <v>336</v>
      </c>
      <c r="G933" t="s">
        <v>4249</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81">
        <f t="shared" ref="J934:J937" si="341">(1+G934)^(1/F934)-1</f>
        <v>8.9878754520200665E-4</v>
      </c>
      <c r="K934">
        <f t="shared" ref="K934:K937" si="342">J934*100</f>
        <v>8.9878754520200665E-2</v>
      </c>
      <c r="L934">
        <f t="shared" ref="L934:L937" si="343">G934/H934</f>
        <v>0.26470588235294118</v>
      </c>
      <c r="O934" s="71">
        <f t="shared" ref="O934:O937" si="344">K934</f>
        <v>8.9878754520200665E-2</v>
      </c>
      <c r="P934" s="71">
        <f t="shared" ref="P934:P937" si="345">O934/Q934</f>
        <v>0.33954196152075805</v>
      </c>
      <c r="Q934" s="71">
        <f t="shared" ref="Q934:Q937" si="346">L934</f>
        <v>0.26470588235294118</v>
      </c>
    </row>
    <row r="935" spans="1:17" x14ac:dyDescent="0.25">
      <c r="B935" t="s">
        <v>318</v>
      </c>
      <c r="C935">
        <v>1</v>
      </c>
      <c r="D935" t="s">
        <v>4329</v>
      </c>
      <c r="E935">
        <v>6</v>
      </c>
      <c r="F935">
        <v>6</v>
      </c>
      <c r="G935">
        <v>0.1091</v>
      </c>
      <c r="H935">
        <v>3.4799999999999998E-2</v>
      </c>
      <c r="J935" s="81">
        <f t="shared" si="341"/>
        <v>1.7407928152505026E-2</v>
      </c>
      <c r="K935">
        <f t="shared" si="342"/>
        <v>1.7407928152505026</v>
      </c>
      <c r="L935">
        <f t="shared" si="343"/>
        <v>3.1350574712643682</v>
      </c>
      <c r="O935" s="71">
        <f t="shared" si="344"/>
        <v>1.7407928152505026</v>
      </c>
      <c r="P935" s="71">
        <f t="shared" si="345"/>
        <v>0.55526663584525648</v>
      </c>
      <c r="Q935" s="71">
        <f t="shared" si="346"/>
        <v>3.1350574712643682</v>
      </c>
    </row>
    <row r="936" spans="1:17" x14ac:dyDescent="0.25">
      <c r="B936" t="s">
        <v>318</v>
      </c>
      <c r="C936">
        <v>1</v>
      </c>
      <c r="D936" t="s">
        <v>4328</v>
      </c>
      <c r="E936">
        <v>2</v>
      </c>
      <c r="F936">
        <v>2</v>
      </c>
      <c r="G936">
        <v>-0.04</v>
      </c>
      <c r="H936">
        <v>9.7999999999999997E-3</v>
      </c>
      <c r="J936" s="81">
        <f t="shared" si="341"/>
        <v>-2.0204102886728803E-2</v>
      </c>
      <c r="K936">
        <f t="shared" si="342"/>
        <v>-2.0204102886728803</v>
      </c>
      <c r="L936">
        <f t="shared" si="343"/>
        <v>-4.0816326530612246</v>
      </c>
      <c r="O936" s="71">
        <f t="shared" si="344"/>
        <v>-2.0204102886728803</v>
      </c>
      <c r="P936" s="71">
        <f t="shared" si="345"/>
        <v>0.49500052072485567</v>
      </c>
      <c r="Q936" s="71">
        <f t="shared" si="346"/>
        <v>-4.0816326530612246</v>
      </c>
    </row>
    <row r="937" spans="1:17" x14ac:dyDescent="0.25">
      <c r="B937" t="s">
        <v>319</v>
      </c>
      <c r="C937">
        <v>4</v>
      </c>
      <c r="D937" t="s">
        <v>215</v>
      </c>
      <c r="E937">
        <v>4</v>
      </c>
      <c r="F937">
        <v>4</v>
      </c>
      <c r="G937">
        <v>0.23730000000000001</v>
      </c>
      <c r="H937">
        <v>1.2200000000000001E-2</v>
      </c>
      <c r="J937" s="81">
        <f t="shared" ref="J937:J942" si="347">(1+G937)^(1/F937)-1</f>
        <v>5.4675246754662288E-2</v>
      </c>
      <c r="K937">
        <f t="shared" ref="K937:K942" si="348">J937*100</f>
        <v>5.4675246754662288</v>
      </c>
      <c r="L937">
        <f t="shared" ref="L937:L945" si="349">G937/H937</f>
        <v>19.450819672131146</v>
      </c>
      <c r="O937" s="71">
        <f t="shared" ref="O937:O942" si="350">K937</f>
        <v>5.4675246754662288</v>
      </c>
      <c r="P937" s="71">
        <f t="shared" ref="P937:P942" si="351">O937/Q937</f>
        <v>0.28109482107327433</v>
      </c>
      <c r="Q937" s="71">
        <f t="shared" ref="Q937:Q945" si="352">L937</f>
        <v>19.450819672131146</v>
      </c>
    </row>
    <row r="938" spans="1:17" x14ac:dyDescent="0.25">
      <c r="B938" t="s">
        <v>319</v>
      </c>
      <c r="C938">
        <v>4</v>
      </c>
      <c r="D938" t="s">
        <v>4329</v>
      </c>
      <c r="E938">
        <v>6</v>
      </c>
      <c r="F938">
        <v>6</v>
      </c>
      <c r="G938">
        <v>0.34200000000000003</v>
      </c>
      <c r="H938">
        <v>2.7300000000000001E-2</v>
      </c>
      <c r="J938" s="81">
        <f t="shared" si="347"/>
        <v>5.0248538778627783E-2</v>
      </c>
      <c r="K938">
        <f t="shared" si="348"/>
        <v>5.0248538778627783</v>
      </c>
      <c r="L938">
        <f t="shared" si="349"/>
        <v>12.527472527472527</v>
      </c>
      <c r="O938" s="71">
        <f t="shared" si="350"/>
        <v>5.0248538778627783</v>
      </c>
      <c r="P938" s="71">
        <f t="shared" si="351"/>
        <v>0.4011067569171165</v>
      </c>
      <c r="Q938" s="71">
        <f t="shared" si="352"/>
        <v>12.527472527472527</v>
      </c>
    </row>
    <row r="939" spans="1:17" x14ac:dyDescent="0.25">
      <c r="B939" t="s">
        <v>319</v>
      </c>
      <c r="C939">
        <v>4</v>
      </c>
      <c r="D939" t="s">
        <v>4328</v>
      </c>
      <c r="E939">
        <v>2</v>
      </c>
      <c r="F939">
        <v>2</v>
      </c>
      <c r="G939">
        <v>6.6400000000000001E-2</v>
      </c>
      <c r="H939">
        <v>9.1000000000000004E-3</v>
      </c>
      <c r="J939" s="81">
        <f t="shared" si="347"/>
        <v>3.2666451474046898E-2</v>
      </c>
      <c r="K939">
        <f t="shared" si="348"/>
        <v>3.2666451474046898</v>
      </c>
      <c r="L939">
        <f t="shared" si="349"/>
        <v>7.2967032967032965</v>
      </c>
      <c r="O939" s="71">
        <f t="shared" si="350"/>
        <v>3.2666451474046898</v>
      </c>
      <c r="P939" s="71">
        <f t="shared" si="351"/>
        <v>0.44768781387624512</v>
      </c>
      <c r="Q939" s="71">
        <f t="shared" si="352"/>
        <v>7.2967032967032965</v>
      </c>
    </row>
    <row r="940" spans="1:17" x14ac:dyDescent="0.25">
      <c r="A940" t="s">
        <v>197</v>
      </c>
      <c r="B940" t="s">
        <v>318</v>
      </c>
      <c r="C940">
        <v>1</v>
      </c>
      <c r="D940" t="s">
        <v>215</v>
      </c>
      <c r="E940">
        <v>4</v>
      </c>
      <c r="F940">
        <v>4</v>
      </c>
      <c r="G940">
        <v>-5.33E-2</v>
      </c>
      <c r="H940">
        <v>1.4999999999999999E-2</v>
      </c>
      <c r="J940" s="81">
        <f t="shared" si="347"/>
        <v>-1.3599930290932316E-2</v>
      </c>
      <c r="K940">
        <f t="shared" si="348"/>
        <v>-1.3599930290932316</v>
      </c>
      <c r="L940">
        <f t="shared" si="349"/>
        <v>-3.5533333333333337</v>
      </c>
      <c r="O940" s="71">
        <f t="shared" si="350"/>
        <v>-1.3599930290932316</v>
      </c>
      <c r="P940" s="71">
        <f t="shared" si="351"/>
        <v>0.38273725021385502</v>
      </c>
      <c r="Q940" s="71">
        <f t="shared" si="352"/>
        <v>-3.5533333333333337</v>
      </c>
    </row>
    <row r="941" spans="1:17" x14ac:dyDescent="0.25">
      <c r="B941" t="s">
        <v>318</v>
      </c>
      <c r="C941">
        <v>1</v>
      </c>
      <c r="D941" t="s">
        <v>4329</v>
      </c>
      <c r="E941">
        <v>6</v>
      </c>
      <c r="F941">
        <v>6</v>
      </c>
      <c r="G941">
        <v>3.95E-2</v>
      </c>
      <c r="H941">
        <v>3.5799999999999998E-2</v>
      </c>
      <c r="J941" s="81">
        <f t="shared" si="347"/>
        <v>6.4775270735424328E-3</v>
      </c>
      <c r="K941">
        <f t="shared" si="348"/>
        <v>0.64775270735424328</v>
      </c>
      <c r="L941">
        <f t="shared" si="349"/>
        <v>1.1033519553072626</v>
      </c>
      <c r="O941" s="71">
        <f t="shared" si="350"/>
        <v>0.64775270735424328</v>
      </c>
      <c r="P941" s="71">
        <f t="shared" si="351"/>
        <v>0.58707713729827615</v>
      </c>
      <c r="Q941" s="71">
        <f t="shared" si="352"/>
        <v>1.1033519553072626</v>
      </c>
    </row>
    <row r="942" spans="1:17" x14ac:dyDescent="0.25">
      <c r="B942" t="s">
        <v>318</v>
      </c>
      <c r="C942">
        <v>1</v>
      </c>
      <c r="D942" t="s">
        <v>4328</v>
      </c>
      <c r="E942">
        <v>2</v>
      </c>
      <c r="F942">
        <v>2</v>
      </c>
      <c r="G942">
        <v>-6.1499999999999999E-2</v>
      </c>
      <c r="H942">
        <v>1.01E-2</v>
      </c>
      <c r="J942" s="81">
        <f t="shared" si="347"/>
        <v>-3.1237903301331693E-2</v>
      </c>
      <c r="K942">
        <f t="shared" si="348"/>
        <v>-3.1237903301331693</v>
      </c>
      <c r="L942">
        <f t="shared" si="349"/>
        <v>-6.0891089108910892</v>
      </c>
      <c r="O942" s="71">
        <f t="shared" si="350"/>
        <v>-3.1237903301331693</v>
      </c>
      <c r="P942" s="71">
        <f t="shared" si="351"/>
        <v>0.51301272088365868</v>
      </c>
      <c r="Q942" s="71">
        <f t="shared" si="352"/>
        <v>-6.0891089108910892</v>
      </c>
    </row>
    <row r="943" spans="1:17" x14ac:dyDescent="0.25">
      <c r="B943" t="s">
        <v>319</v>
      </c>
      <c r="C943">
        <v>4</v>
      </c>
      <c r="D943" t="s">
        <v>215</v>
      </c>
      <c r="E943">
        <v>4</v>
      </c>
      <c r="F943">
        <v>4</v>
      </c>
      <c r="G943">
        <v>0.17699999999999999</v>
      </c>
      <c r="H943">
        <v>1.3299999999999999E-2</v>
      </c>
      <c r="J943" s="81">
        <f t="shared" ref="J943:J953" si="353">(1+G943)^(1/F943)-1</f>
        <v>4.1583558054389291E-2</v>
      </c>
      <c r="K943">
        <f t="shared" ref="K943:K953" si="354">J943*100</f>
        <v>4.1583558054389291</v>
      </c>
      <c r="L943">
        <f t="shared" ref="L943:L953" si="355">G943/H943</f>
        <v>13.308270676691729</v>
      </c>
      <c r="O943" s="71">
        <f t="shared" ref="O943:O953" si="356">K943</f>
        <v>4.1583558054389291</v>
      </c>
      <c r="P943" s="71">
        <f t="shared" ref="P943:P953" si="357">O943/Q943</f>
        <v>0.3124640237985184</v>
      </c>
      <c r="Q943" s="71">
        <f t="shared" ref="Q943:Q953" si="358">L943</f>
        <v>13.308270676691729</v>
      </c>
    </row>
    <row r="944" spans="1:17" x14ac:dyDescent="0.25">
      <c r="B944" t="s">
        <v>319</v>
      </c>
      <c r="C944">
        <v>4</v>
      </c>
      <c r="D944" t="s">
        <v>4329</v>
      </c>
      <c r="E944">
        <v>6</v>
      </c>
      <c r="F944">
        <v>6</v>
      </c>
      <c r="G944">
        <v>0.2712</v>
      </c>
      <c r="H944">
        <v>2.81E-2</v>
      </c>
      <c r="J944" s="81">
        <f t="shared" si="353"/>
        <v>4.0804067271065447E-2</v>
      </c>
      <c r="K944">
        <f t="shared" si="354"/>
        <v>4.0804067271065447</v>
      </c>
      <c r="L944">
        <f t="shared" si="355"/>
        <v>9.6512455516014235</v>
      </c>
      <c r="O944" s="71">
        <f t="shared" si="356"/>
        <v>4.0804067271065447</v>
      </c>
      <c r="P944" s="71">
        <f t="shared" si="357"/>
        <v>0.4227855052791073</v>
      </c>
      <c r="Q944" s="71">
        <f t="shared" si="358"/>
        <v>9.6512455516014235</v>
      </c>
    </row>
    <row r="945" spans="1:17" x14ac:dyDescent="0.25">
      <c r="B945" t="s">
        <v>319</v>
      </c>
      <c r="C945">
        <v>4</v>
      </c>
      <c r="D945" t="s">
        <v>4328</v>
      </c>
      <c r="E945">
        <v>2</v>
      </c>
      <c r="F945">
        <v>2</v>
      </c>
      <c r="G945">
        <v>5.0099999999999999E-2</v>
      </c>
      <c r="H945">
        <v>9.4000000000000004E-3</v>
      </c>
      <c r="J945" s="81">
        <f t="shared" si="353"/>
        <v>2.4743870437876847E-2</v>
      </c>
      <c r="K945">
        <f t="shared" si="354"/>
        <v>2.4743870437876847</v>
      </c>
      <c r="L945">
        <f t="shared" si="355"/>
        <v>5.3297872340425529</v>
      </c>
      <c r="O945" s="71">
        <f t="shared" si="356"/>
        <v>2.4743870437876847</v>
      </c>
      <c r="P945" s="71">
        <f t="shared" si="357"/>
        <v>0.4642562517286275</v>
      </c>
      <c r="Q945" s="71">
        <f t="shared" si="358"/>
        <v>5.3297872340425529</v>
      </c>
    </row>
    <row r="946" spans="1:17" x14ac:dyDescent="0.25">
      <c r="A946" t="s">
        <v>4334</v>
      </c>
      <c r="B946" t="s">
        <v>318</v>
      </c>
      <c r="C946">
        <v>1</v>
      </c>
      <c r="D946" t="s">
        <v>4329</v>
      </c>
      <c r="E946">
        <v>6</v>
      </c>
      <c r="F946">
        <v>6</v>
      </c>
      <c r="G946">
        <v>4.1000000000000002E-2</v>
      </c>
      <c r="H946">
        <v>3.5799999999999998E-2</v>
      </c>
      <c r="J946" s="81">
        <f t="shared" si="353"/>
        <v>6.7194397515000226E-3</v>
      </c>
      <c r="K946">
        <f t="shared" si="354"/>
        <v>0.67194397515000226</v>
      </c>
      <c r="L946">
        <f t="shared" si="355"/>
        <v>1.1452513966480449</v>
      </c>
      <c r="O946" s="71">
        <f t="shared" si="356"/>
        <v>0.67194397515000226</v>
      </c>
      <c r="P946" s="71">
        <f t="shared" si="357"/>
        <v>0.58672181244805066</v>
      </c>
      <c r="Q946" s="71">
        <f t="shared" si="358"/>
        <v>1.1452513966480449</v>
      </c>
    </row>
    <row r="947" spans="1:17" x14ac:dyDescent="0.25">
      <c r="B947" t="s">
        <v>318</v>
      </c>
      <c r="C947">
        <v>1</v>
      </c>
      <c r="D947" t="s">
        <v>4328</v>
      </c>
      <c r="E947">
        <v>2</v>
      </c>
      <c r="F947">
        <v>2</v>
      </c>
      <c r="G947">
        <v>-6.0199999999999997E-2</v>
      </c>
      <c r="H947">
        <v>1.01E-2</v>
      </c>
      <c r="J947" s="81">
        <f t="shared" si="353"/>
        <v>-3.0567176128227014E-2</v>
      </c>
      <c r="K947">
        <f t="shared" si="354"/>
        <v>-3.0567176128227014</v>
      </c>
      <c r="L947">
        <f t="shared" si="355"/>
        <v>-5.9603960396039604</v>
      </c>
      <c r="O947" s="71">
        <f t="shared" si="356"/>
        <v>-3.0567176128227014</v>
      </c>
      <c r="P947" s="71">
        <f t="shared" si="357"/>
        <v>0.51283800480912434</v>
      </c>
      <c r="Q947" s="71">
        <f t="shared" si="358"/>
        <v>-5.9603960396039604</v>
      </c>
    </row>
    <row r="948" spans="1:17" x14ac:dyDescent="0.25">
      <c r="B948" t="s">
        <v>319</v>
      </c>
      <c r="C948">
        <v>4</v>
      </c>
      <c r="D948" t="s">
        <v>4329</v>
      </c>
      <c r="E948">
        <v>6</v>
      </c>
      <c r="F948">
        <v>6</v>
      </c>
      <c r="G948">
        <v>4.8300000000000003E-2</v>
      </c>
      <c r="H948">
        <v>2.7799999999999998E-2</v>
      </c>
      <c r="J948" s="81">
        <f t="shared" si="353"/>
        <v>7.8926178657732216E-3</v>
      </c>
      <c r="K948">
        <f t="shared" si="354"/>
        <v>0.78926178657732216</v>
      </c>
      <c r="L948">
        <f t="shared" si="355"/>
        <v>1.7374100719424463</v>
      </c>
      <c r="O948" s="71">
        <f t="shared" si="356"/>
        <v>0.78926178657732216</v>
      </c>
      <c r="P948" s="71">
        <f t="shared" si="357"/>
        <v>0.45427489993477332</v>
      </c>
      <c r="Q948" s="71">
        <f t="shared" si="358"/>
        <v>1.7374100719424463</v>
      </c>
    </row>
    <row r="949" spans="1:17" x14ac:dyDescent="0.25">
      <c r="B949" t="s">
        <v>319</v>
      </c>
      <c r="C949">
        <v>4</v>
      </c>
      <c r="D949" t="s">
        <v>4328</v>
      </c>
      <c r="E949">
        <v>2</v>
      </c>
      <c r="F949">
        <v>2</v>
      </c>
      <c r="G949">
        <v>4.1000000000000003E-3</v>
      </c>
      <c r="H949">
        <v>9.2999999999999992E-3</v>
      </c>
      <c r="J949" s="81">
        <f t="shared" si="353"/>
        <v>2.0479030465558878E-3</v>
      </c>
      <c r="K949">
        <f t="shared" si="354"/>
        <v>0.20479030465558878</v>
      </c>
      <c r="L949">
        <f t="shared" si="355"/>
        <v>0.44086021505376349</v>
      </c>
      <c r="O949" s="71">
        <f t="shared" si="356"/>
        <v>0.20479030465558878</v>
      </c>
      <c r="P949" s="71">
        <f t="shared" si="357"/>
        <v>0.46452434958462818</v>
      </c>
      <c r="Q949" s="71">
        <f t="shared" si="358"/>
        <v>0.44086021505376349</v>
      </c>
    </row>
    <row r="950" spans="1:17" x14ac:dyDescent="0.25">
      <c r="A950" t="s">
        <v>248</v>
      </c>
      <c r="B950" t="s">
        <v>318</v>
      </c>
      <c r="C950">
        <v>1</v>
      </c>
      <c r="D950" t="s">
        <v>4329</v>
      </c>
      <c r="E950">
        <v>6</v>
      </c>
      <c r="F950">
        <v>6</v>
      </c>
      <c r="G950">
        <v>7.7899999999999997E-2</v>
      </c>
      <c r="H950">
        <v>3.6999999999999998E-2</v>
      </c>
      <c r="J950" s="81">
        <f t="shared" si="353"/>
        <v>1.2580933003099926E-2</v>
      </c>
      <c r="K950">
        <f t="shared" si="354"/>
        <v>1.2580933003099926</v>
      </c>
      <c r="L950">
        <f t="shared" si="355"/>
        <v>2.1054054054054054</v>
      </c>
      <c r="O950" s="71">
        <f t="shared" si="356"/>
        <v>1.2580933003099926</v>
      </c>
      <c r="P950" s="71">
        <f t="shared" si="357"/>
        <v>0.59755394238086934</v>
      </c>
      <c r="Q950" s="71">
        <f t="shared" si="358"/>
        <v>2.1054054054054054</v>
      </c>
    </row>
    <row r="951" spans="1:17" x14ac:dyDescent="0.25">
      <c r="B951" t="s">
        <v>318</v>
      </c>
      <c r="C951">
        <v>1</v>
      </c>
      <c r="D951" t="s">
        <v>4328</v>
      </c>
      <c r="E951">
        <v>2</v>
      </c>
      <c r="F951">
        <v>2</v>
      </c>
      <c r="G951">
        <v>-4.3999999999999997E-2</v>
      </c>
      <c r="H951">
        <v>1.04E-2</v>
      </c>
      <c r="J951" s="81">
        <f t="shared" si="353"/>
        <v>-2.2247475073574718E-2</v>
      </c>
      <c r="K951">
        <f t="shared" si="354"/>
        <v>-2.2247475073574718</v>
      </c>
      <c r="L951">
        <f t="shared" si="355"/>
        <v>-4.2307692307692308</v>
      </c>
      <c r="O951" s="71">
        <f t="shared" si="356"/>
        <v>-2.2247475073574718</v>
      </c>
      <c r="P951" s="71">
        <f t="shared" si="357"/>
        <v>0.52584941082994785</v>
      </c>
      <c r="Q951" s="71">
        <f t="shared" si="358"/>
        <v>-4.2307692307692308</v>
      </c>
    </row>
    <row r="952" spans="1:17" x14ac:dyDescent="0.25">
      <c r="B952" t="s">
        <v>319</v>
      </c>
      <c r="C952">
        <v>4</v>
      </c>
      <c r="D952" t="s">
        <v>4329</v>
      </c>
      <c r="E952">
        <v>6</v>
      </c>
      <c r="F952">
        <v>6</v>
      </c>
      <c r="G952">
        <v>0.26079999999999998</v>
      </c>
      <c r="H952">
        <v>2.9100000000000001E-2</v>
      </c>
      <c r="J952" s="81">
        <f t="shared" si="353"/>
        <v>3.9380026140558577E-2</v>
      </c>
      <c r="K952">
        <f t="shared" si="354"/>
        <v>3.9380026140558577</v>
      </c>
      <c r="L952">
        <f t="shared" si="355"/>
        <v>8.962199312714775</v>
      </c>
      <c r="O952" s="71">
        <f t="shared" si="356"/>
        <v>3.9380026140558577</v>
      </c>
      <c r="P952" s="71">
        <f t="shared" si="357"/>
        <v>0.43940136529534313</v>
      </c>
      <c r="Q952" s="71">
        <f t="shared" si="358"/>
        <v>8.962199312714775</v>
      </c>
    </row>
    <row r="953" spans="1:17" x14ac:dyDescent="0.25">
      <c r="B953" t="s">
        <v>319</v>
      </c>
      <c r="C953">
        <v>4</v>
      </c>
      <c r="D953" t="s">
        <v>4328</v>
      </c>
      <c r="E953">
        <v>2</v>
      </c>
      <c r="F953">
        <v>2</v>
      </c>
      <c r="G953">
        <v>5.6899999999999999E-2</v>
      </c>
      <c r="H953">
        <v>9.5999999999999992E-3</v>
      </c>
      <c r="J953" s="81">
        <f t="shared" si="353"/>
        <v>2.8056418685278084E-2</v>
      </c>
      <c r="K953">
        <f t="shared" si="354"/>
        <v>2.8056418685278084</v>
      </c>
      <c r="L953">
        <f t="shared" si="355"/>
        <v>5.9270833333333339</v>
      </c>
      <c r="O953" s="71">
        <f t="shared" si="356"/>
        <v>2.8056418685278084</v>
      </c>
      <c r="P953" s="71">
        <f t="shared" si="357"/>
        <v>0.47335961226479717</v>
      </c>
      <c r="Q953" s="71">
        <f t="shared" si="358"/>
        <v>5.9270833333333339</v>
      </c>
    </row>
    <row r="956" spans="1:17" x14ac:dyDescent="0.25">
      <c r="A956" s="73" t="s">
        <v>4362</v>
      </c>
      <c r="C956" t="s">
        <v>4366</v>
      </c>
      <c r="E956" t="s">
        <v>4367</v>
      </c>
    </row>
    <row r="958" spans="1:17" x14ac:dyDescent="0.25">
      <c r="C958" t="s">
        <v>4325</v>
      </c>
      <c r="D958" t="s">
        <v>292</v>
      </c>
      <c r="E958" t="s">
        <v>336</v>
      </c>
      <c r="F958" t="s">
        <v>4249</v>
      </c>
      <c r="G958" t="s">
        <v>147</v>
      </c>
      <c r="I958" t="s">
        <v>148</v>
      </c>
      <c r="J958" t="s">
        <v>150</v>
      </c>
      <c r="K958" t="s">
        <v>216</v>
      </c>
      <c r="N958" t="s">
        <v>148</v>
      </c>
      <c r="O958" t="s">
        <v>147</v>
      </c>
      <c r="P958" t="s">
        <v>149</v>
      </c>
    </row>
    <row r="959" spans="1:17" x14ac:dyDescent="0.25">
      <c r="C959">
        <v>1</v>
      </c>
      <c r="D959">
        <v>1970</v>
      </c>
      <c r="E959">
        <v>5</v>
      </c>
      <c r="F959">
        <v>0.376</v>
      </c>
      <c r="G959">
        <v>0.01</v>
      </c>
      <c r="I959" s="81">
        <f t="shared" ref="I959:I968" si="359">(1+F959)^(1/E959)-1</f>
        <v>6.5917731595733553E-2</v>
      </c>
      <c r="J959">
        <f t="shared" ref="J959:J968" si="360">I959*100</f>
        <v>6.5917731595733553</v>
      </c>
      <c r="K959">
        <f t="shared" ref="K959:K968" si="361">F959/G959</f>
        <v>37.6</v>
      </c>
      <c r="N959" s="71">
        <f t="shared" ref="N959:N968" si="362">J959</f>
        <v>6.5917731595733553</v>
      </c>
      <c r="O959" s="71">
        <f t="shared" ref="O959:O968" si="363">N959/P959</f>
        <v>0.17531311594609986</v>
      </c>
      <c r="P959" s="71">
        <f t="shared" ref="P959:P968" si="364">K959</f>
        <v>37.6</v>
      </c>
    </row>
    <row r="960" spans="1:17" x14ac:dyDescent="0.25">
      <c r="C960">
        <v>1</v>
      </c>
      <c r="D960">
        <v>1980</v>
      </c>
      <c r="E960">
        <v>5</v>
      </c>
      <c r="F960">
        <v>0.32900000000000001</v>
      </c>
      <c r="G960">
        <v>8.9999999999999993E-3</v>
      </c>
      <c r="I960" s="81">
        <f t="shared" si="359"/>
        <v>5.8534448758668312E-2</v>
      </c>
      <c r="J960">
        <f t="shared" si="360"/>
        <v>5.8534448758668312</v>
      </c>
      <c r="K960">
        <f t="shared" si="361"/>
        <v>36.555555555555557</v>
      </c>
      <c r="N960" s="71">
        <f t="shared" si="362"/>
        <v>5.8534448758668312</v>
      </c>
      <c r="O960" s="71">
        <f t="shared" si="363"/>
        <v>0.16012463186261847</v>
      </c>
      <c r="P960" s="71">
        <f t="shared" si="364"/>
        <v>36.555555555555557</v>
      </c>
    </row>
    <row r="961" spans="3:16" x14ac:dyDescent="0.25">
      <c r="C961">
        <v>1</v>
      </c>
      <c r="D961">
        <v>1990</v>
      </c>
      <c r="E961">
        <v>5</v>
      </c>
      <c r="F961">
        <v>0.48799999999999999</v>
      </c>
      <c r="G961">
        <v>0.01</v>
      </c>
      <c r="I961" s="81">
        <f t="shared" si="359"/>
        <v>8.2731037066171131E-2</v>
      </c>
      <c r="J961">
        <f t="shared" si="360"/>
        <v>8.273103706617114</v>
      </c>
      <c r="K961">
        <f t="shared" si="361"/>
        <v>48.8</v>
      </c>
      <c r="N961" s="71">
        <f t="shared" si="362"/>
        <v>8.273103706617114</v>
      </c>
      <c r="O961" s="71">
        <f t="shared" si="363"/>
        <v>0.16953081366018677</v>
      </c>
      <c r="P961" s="71">
        <f t="shared" si="364"/>
        <v>48.8</v>
      </c>
    </row>
    <row r="962" spans="3:16" x14ac:dyDescent="0.25">
      <c r="C962">
        <v>1</v>
      </c>
      <c r="D962">
        <v>2000</v>
      </c>
      <c r="E962">
        <v>5</v>
      </c>
      <c r="F962">
        <v>0.52700000000000002</v>
      </c>
      <c r="G962">
        <v>1.2E-2</v>
      </c>
      <c r="I962" s="81">
        <f t="shared" si="359"/>
        <v>8.8348059874834295E-2</v>
      </c>
      <c r="J962">
        <f t="shared" si="360"/>
        <v>8.8348059874834295</v>
      </c>
      <c r="K962">
        <f t="shared" si="361"/>
        <v>43.916666666666664</v>
      </c>
      <c r="N962" s="71">
        <f t="shared" si="362"/>
        <v>8.8348059874834295</v>
      </c>
      <c r="O962" s="71">
        <f t="shared" si="363"/>
        <v>0.20117205284592252</v>
      </c>
      <c r="P962" s="71">
        <f t="shared" si="364"/>
        <v>43.916666666666664</v>
      </c>
    </row>
    <row r="963" spans="3:16" x14ac:dyDescent="0.25">
      <c r="C963">
        <v>1</v>
      </c>
      <c r="D963">
        <v>2008</v>
      </c>
      <c r="E963">
        <v>5</v>
      </c>
      <c r="F963">
        <v>0.52600000000000002</v>
      </c>
      <c r="G963">
        <v>0.01</v>
      </c>
      <c r="I963" s="81">
        <f t="shared" si="359"/>
        <v>8.8205475295083602E-2</v>
      </c>
      <c r="J963">
        <f t="shared" si="360"/>
        <v>8.8205475295083602</v>
      </c>
      <c r="K963">
        <f t="shared" si="361"/>
        <v>52.6</v>
      </c>
      <c r="N963" s="71">
        <f t="shared" si="362"/>
        <v>8.8205475295083602</v>
      </c>
      <c r="O963" s="71">
        <f t="shared" si="363"/>
        <v>0.1676910176712616</v>
      </c>
      <c r="P963" s="71">
        <f t="shared" si="364"/>
        <v>52.6</v>
      </c>
    </row>
    <row r="964" spans="3:16" x14ac:dyDescent="0.25">
      <c r="C964">
        <v>2</v>
      </c>
      <c r="D964">
        <v>1970</v>
      </c>
      <c r="E964">
        <v>5</v>
      </c>
      <c r="F964">
        <v>0.378</v>
      </c>
      <c r="G964">
        <v>0.01</v>
      </c>
      <c r="I964" s="81">
        <f t="shared" si="359"/>
        <v>6.6227411407328907E-2</v>
      </c>
      <c r="J964">
        <f t="shared" si="360"/>
        <v>6.6227411407328907</v>
      </c>
      <c r="K964">
        <f t="shared" si="361"/>
        <v>37.799999999999997</v>
      </c>
      <c r="N964" s="71">
        <f t="shared" si="362"/>
        <v>6.6227411407328907</v>
      </c>
      <c r="O964" s="71">
        <f t="shared" si="363"/>
        <v>0.17520479208288073</v>
      </c>
      <c r="P964" s="71">
        <f t="shared" si="364"/>
        <v>37.799999999999997</v>
      </c>
    </row>
    <row r="965" spans="3:16" x14ac:dyDescent="0.25">
      <c r="C965">
        <v>2</v>
      </c>
      <c r="D965">
        <v>1980</v>
      </c>
      <c r="E965">
        <v>5</v>
      </c>
      <c r="F965">
        <v>0.34799999999999998</v>
      </c>
      <c r="G965">
        <v>0.01</v>
      </c>
      <c r="I965" s="81">
        <f t="shared" si="359"/>
        <v>6.1543947367277196E-2</v>
      </c>
      <c r="J965">
        <f t="shared" si="360"/>
        <v>6.1543947367277196</v>
      </c>
      <c r="K965">
        <f t="shared" si="361"/>
        <v>34.799999999999997</v>
      </c>
      <c r="N965" s="71">
        <f t="shared" si="362"/>
        <v>6.1543947367277196</v>
      </c>
      <c r="O965" s="71">
        <f t="shared" si="363"/>
        <v>0.17685042346918736</v>
      </c>
      <c r="P965" s="71">
        <f t="shared" si="364"/>
        <v>34.799999999999997</v>
      </c>
    </row>
    <row r="966" spans="3:16" x14ac:dyDescent="0.25">
      <c r="C966">
        <v>2</v>
      </c>
      <c r="D966">
        <v>1990</v>
      </c>
      <c r="E966">
        <v>5</v>
      </c>
      <c r="F966">
        <v>0.50600000000000001</v>
      </c>
      <c r="G966">
        <v>0.01</v>
      </c>
      <c r="I966" s="81">
        <f t="shared" si="359"/>
        <v>8.5337963812986972E-2</v>
      </c>
      <c r="J966">
        <f t="shared" si="360"/>
        <v>8.5337963812986963</v>
      </c>
      <c r="K966">
        <f t="shared" si="361"/>
        <v>50.6</v>
      </c>
      <c r="N966" s="71">
        <f t="shared" si="362"/>
        <v>8.5337963812986963</v>
      </c>
      <c r="O966" s="71">
        <f t="shared" si="363"/>
        <v>0.16865210239720743</v>
      </c>
      <c r="P966" s="71">
        <f t="shared" si="364"/>
        <v>50.6</v>
      </c>
    </row>
    <row r="967" spans="3:16" x14ac:dyDescent="0.25">
      <c r="C967">
        <v>2</v>
      </c>
      <c r="D967">
        <v>2000</v>
      </c>
      <c r="E967">
        <v>5</v>
      </c>
      <c r="F967">
        <v>0.59699999999999998</v>
      </c>
      <c r="G967">
        <v>1.4E-2</v>
      </c>
      <c r="I967" s="81">
        <f t="shared" si="359"/>
        <v>9.8148273784176787E-2</v>
      </c>
      <c r="J967">
        <f t="shared" si="360"/>
        <v>9.8148273784176787</v>
      </c>
      <c r="K967">
        <f t="shared" si="361"/>
        <v>42.642857142857139</v>
      </c>
      <c r="N967" s="71">
        <f t="shared" si="362"/>
        <v>9.8148273784176787</v>
      </c>
      <c r="O967" s="71">
        <f t="shared" si="363"/>
        <v>0.23016345611029734</v>
      </c>
      <c r="P967" s="71">
        <f t="shared" si="364"/>
        <v>42.642857142857139</v>
      </c>
    </row>
    <row r="968" spans="3:16" x14ac:dyDescent="0.25">
      <c r="C968">
        <v>2</v>
      </c>
      <c r="D968">
        <v>2008</v>
      </c>
      <c r="E968">
        <v>5</v>
      </c>
      <c r="F968">
        <v>0.65</v>
      </c>
      <c r="G968">
        <v>1.2E-2</v>
      </c>
      <c r="I968" s="81">
        <f t="shared" si="359"/>
        <v>0.10534229649286941</v>
      </c>
      <c r="J968">
        <f t="shared" si="360"/>
        <v>10.534229649286942</v>
      </c>
      <c r="K968">
        <f t="shared" si="361"/>
        <v>54.166666666666664</v>
      </c>
      <c r="N968" s="71">
        <f t="shared" si="362"/>
        <v>10.534229649286942</v>
      </c>
      <c r="O968" s="71">
        <f t="shared" si="363"/>
        <v>0.1944780858329897</v>
      </c>
      <c r="P968" s="71">
        <f t="shared" si="364"/>
        <v>54.166666666666664</v>
      </c>
    </row>
    <row r="969" spans="3:16" x14ac:dyDescent="0.25">
      <c r="C969">
        <v>3</v>
      </c>
      <c r="D969">
        <v>1970</v>
      </c>
      <c r="E969">
        <v>5</v>
      </c>
      <c r="F969">
        <v>0.376</v>
      </c>
      <c r="G969">
        <v>0.01</v>
      </c>
      <c r="I969" s="81">
        <f t="shared" ref="I969:I978" si="365">(1+F969)^(1/E969)-1</f>
        <v>6.5917731595733553E-2</v>
      </c>
      <c r="J969">
        <f t="shared" ref="J969:J978" si="366">I969*100</f>
        <v>6.5917731595733553</v>
      </c>
      <c r="K969">
        <f t="shared" ref="K969:K978" si="367">F969/G969</f>
        <v>37.6</v>
      </c>
      <c r="N969" s="71">
        <f t="shared" ref="N969:N978" si="368">J969</f>
        <v>6.5917731595733553</v>
      </c>
      <c r="O969" s="71">
        <f t="shared" ref="O969:O978" si="369">N969/P969</f>
        <v>0.17531311594609986</v>
      </c>
      <c r="P969" s="71">
        <f t="shared" ref="P969:P978" si="370">K969</f>
        <v>37.6</v>
      </c>
    </row>
    <row r="970" spans="3:16" x14ac:dyDescent="0.25">
      <c r="C970">
        <v>3</v>
      </c>
      <c r="D970">
        <v>1980</v>
      </c>
      <c r="E970">
        <v>5</v>
      </c>
      <c r="F970">
        <v>0.34</v>
      </c>
      <c r="G970">
        <v>8.9999999999999993E-3</v>
      </c>
      <c r="I970" s="81">
        <f t="shared" si="365"/>
        <v>6.0280952775362495E-2</v>
      </c>
      <c r="J970">
        <f t="shared" si="366"/>
        <v>6.0280952775362495</v>
      </c>
      <c r="K970">
        <f t="shared" si="367"/>
        <v>37.777777777777786</v>
      </c>
      <c r="N970" s="71">
        <f t="shared" si="368"/>
        <v>6.0280952775362495</v>
      </c>
      <c r="O970" s="71">
        <f t="shared" si="369"/>
        <v>0.15956722793478303</v>
      </c>
      <c r="P970" s="71">
        <f t="shared" si="370"/>
        <v>37.777777777777786</v>
      </c>
    </row>
    <row r="971" spans="3:16" x14ac:dyDescent="0.25">
      <c r="C971">
        <v>3</v>
      </c>
      <c r="D971">
        <v>1990</v>
      </c>
      <c r="E971">
        <v>5</v>
      </c>
      <c r="F971">
        <v>0.497</v>
      </c>
      <c r="G971">
        <v>0.01</v>
      </c>
      <c r="I971" s="81">
        <f t="shared" si="365"/>
        <v>8.403763504123174E-2</v>
      </c>
      <c r="J971">
        <f t="shared" si="366"/>
        <v>8.4037635041231731</v>
      </c>
      <c r="K971">
        <f t="shared" si="367"/>
        <v>49.699999999999996</v>
      </c>
      <c r="N971" s="71">
        <f t="shared" si="368"/>
        <v>8.4037635041231731</v>
      </c>
      <c r="O971" s="71">
        <f t="shared" si="369"/>
        <v>0.16908980893607994</v>
      </c>
      <c r="P971" s="71">
        <f t="shared" si="370"/>
        <v>49.699999999999996</v>
      </c>
    </row>
    <row r="972" spans="3:16" x14ac:dyDescent="0.25">
      <c r="C972">
        <v>3</v>
      </c>
      <c r="D972">
        <v>2000</v>
      </c>
      <c r="E972">
        <v>5</v>
      </c>
      <c r="F972">
        <v>0.58099999999999996</v>
      </c>
      <c r="G972">
        <v>1.2999999999999999E-2</v>
      </c>
      <c r="I972" s="81">
        <f t="shared" si="365"/>
        <v>9.5938979837850935E-2</v>
      </c>
      <c r="J972">
        <f t="shared" si="366"/>
        <v>9.5938979837850944</v>
      </c>
      <c r="K972">
        <f t="shared" si="367"/>
        <v>44.692307692307693</v>
      </c>
      <c r="N972" s="71">
        <f t="shared" si="368"/>
        <v>9.5938979837850944</v>
      </c>
      <c r="O972" s="71">
        <f t="shared" si="369"/>
        <v>0.21466553147884032</v>
      </c>
      <c r="P972" s="71">
        <f t="shared" si="370"/>
        <v>44.692307692307693</v>
      </c>
    </row>
    <row r="973" spans="3:16" x14ac:dyDescent="0.25">
      <c r="C973">
        <v>3</v>
      </c>
      <c r="D973">
        <v>2008</v>
      </c>
      <c r="E973">
        <v>5</v>
      </c>
      <c r="F973">
        <v>0.63800000000000001</v>
      </c>
      <c r="G973">
        <v>1.2E-2</v>
      </c>
      <c r="I973" s="81">
        <f t="shared" si="365"/>
        <v>0.10372982821504895</v>
      </c>
      <c r="J973">
        <f t="shared" si="366"/>
        <v>10.372982821504895</v>
      </c>
      <c r="K973">
        <f t="shared" si="367"/>
        <v>53.166666666666664</v>
      </c>
      <c r="N973" s="71">
        <f t="shared" si="368"/>
        <v>10.372982821504895</v>
      </c>
      <c r="O973" s="71">
        <f t="shared" si="369"/>
        <v>0.19510312516937106</v>
      </c>
      <c r="P973" s="71">
        <f t="shared" si="370"/>
        <v>53.166666666666664</v>
      </c>
    </row>
    <row r="974" spans="3:16" x14ac:dyDescent="0.25">
      <c r="C974">
        <v>4</v>
      </c>
      <c r="D974">
        <v>1970</v>
      </c>
      <c r="E974">
        <v>5</v>
      </c>
      <c r="F974">
        <v>0.38</v>
      </c>
      <c r="G974">
        <v>8.9999999999999993E-3</v>
      </c>
      <c r="I974" s="81">
        <f t="shared" si="365"/>
        <v>6.6536731857242959E-2</v>
      </c>
      <c r="J974">
        <f t="shared" si="366"/>
        <v>6.6536731857242959</v>
      </c>
      <c r="K974">
        <f t="shared" si="367"/>
        <v>42.222222222222229</v>
      </c>
      <c r="N974" s="71">
        <f t="shared" si="368"/>
        <v>6.6536731857242959</v>
      </c>
      <c r="O974" s="71">
        <f t="shared" si="369"/>
        <v>0.15758699650399646</v>
      </c>
      <c r="P974" s="71">
        <f t="shared" si="370"/>
        <v>42.222222222222229</v>
      </c>
    </row>
    <row r="975" spans="3:16" x14ac:dyDescent="0.25">
      <c r="C975">
        <v>4</v>
      </c>
      <c r="D975">
        <v>1980</v>
      </c>
      <c r="E975">
        <v>5</v>
      </c>
      <c r="F975">
        <v>0.32100000000000001</v>
      </c>
      <c r="G975">
        <v>8.9999999999999993E-3</v>
      </c>
      <c r="I975" s="81">
        <f t="shared" si="365"/>
        <v>5.7256986053634051E-2</v>
      </c>
      <c r="J975">
        <f t="shared" si="366"/>
        <v>5.7256986053634051</v>
      </c>
      <c r="K975">
        <f t="shared" si="367"/>
        <v>35.666666666666671</v>
      </c>
      <c r="N975" s="71">
        <f t="shared" si="368"/>
        <v>5.7256986053634051</v>
      </c>
      <c r="O975" s="71">
        <f t="shared" si="369"/>
        <v>0.16053360575785247</v>
      </c>
      <c r="P975" s="71">
        <f t="shared" si="370"/>
        <v>35.666666666666671</v>
      </c>
    </row>
    <row r="976" spans="3:16" x14ac:dyDescent="0.25">
      <c r="C976">
        <v>4</v>
      </c>
      <c r="D976">
        <v>1990</v>
      </c>
      <c r="E976">
        <v>5</v>
      </c>
      <c r="F976">
        <v>0.47099999999999997</v>
      </c>
      <c r="G976">
        <v>1.2E-2</v>
      </c>
      <c r="I976" s="81">
        <f t="shared" si="365"/>
        <v>8.0245670900269017E-2</v>
      </c>
      <c r="J976">
        <f t="shared" si="366"/>
        <v>8.0245670900269026</v>
      </c>
      <c r="K976">
        <f t="shared" si="367"/>
        <v>39.25</v>
      </c>
      <c r="N976" s="71">
        <f t="shared" si="368"/>
        <v>8.0245670900269026</v>
      </c>
      <c r="O976" s="71">
        <f t="shared" si="369"/>
        <v>0.20444756917265994</v>
      </c>
      <c r="P976" s="71">
        <f t="shared" si="370"/>
        <v>39.25</v>
      </c>
    </row>
    <row r="977" spans="1:18" x14ac:dyDescent="0.25">
      <c r="C977">
        <v>4</v>
      </c>
      <c r="D977">
        <v>2000</v>
      </c>
      <c r="E977">
        <v>5</v>
      </c>
      <c r="F977">
        <v>0.56999999999999995</v>
      </c>
      <c r="G977">
        <v>1.0999999999999999E-2</v>
      </c>
      <c r="I977" s="81">
        <f t="shared" si="365"/>
        <v>9.4409692033879056E-2</v>
      </c>
      <c r="J977">
        <f t="shared" si="366"/>
        <v>9.4409692033879047</v>
      </c>
      <c r="K977">
        <f t="shared" si="367"/>
        <v>51.81818181818182</v>
      </c>
      <c r="N977" s="71">
        <f t="shared" si="368"/>
        <v>9.4409692033879047</v>
      </c>
      <c r="O977" s="71">
        <f t="shared" si="369"/>
        <v>0.18219414252152097</v>
      </c>
      <c r="P977" s="71">
        <f t="shared" si="370"/>
        <v>51.81818181818182</v>
      </c>
    </row>
    <row r="978" spans="1:18" x14ac:dyDescent="0.25">
      <c r="C978">
        <v>4</v>
      </c>
      <c r="D978">
        <v>2008</v>
      </c>
      <c r="E978">
        <v>5</v>
      </c>
      <c r="F978">
        <v>0.61199999999999999</v>
      </c>
      <c r="G978">
        <v>1.0999999999999999E-2</v>
      </c>
      <c r="I978" s="81">
        <f t="shared" si="365"/>
        <v>0.10020346272835412</v>
      </c>
      <c r="J978">
        <f t="shared" si="366"/>
        <v>10.020346272835411</v>
      </c>
      <c r="K978">
        <f t="shared" si="367"/>
        <v>55.63636363636364</v>
      </c>
      <c r="N978" s="71">
        <f t="shared" si="368"/>
        <v>10.020346272835411</v>
      </c>
      <c r="O978" s="71">
        <f t="shared" si="369"/>
        <v>0.18010426307383909</v>
      </c>
      <c r="P978" s="71">
        <f t="shared" si="370"/>
        <v>55.63636363636364</v>
      </c>
    </row>
    <row r="981" spans="1:18" x14ac:dyDescent="0.25">
      <c r="A981" s="73" t="s">
        <v>4381</v>
      </c>
      <c r="D981" t="s">
        <v>4393</v>
      </c>
    </row>
    <row r="983" spans="1:18" x14ac:dyDescent="0.25">
      <c r="B983" t="s">
        <v>265</v>
      </c>
      <c r="C983" t="s">
        <v>4386</v>
      </c>
      <c r="D983" t="s">
        <v>4325</v>
      </c>
      <c r="E983" t="s">
        <v>506</v>
      </c>
      <c r="F983" t="s">
        <v>203</v>
      </c>
      <c r="G983" t="s">
        <v>336</v>
      </c>
      <c r="H983" t="s">
        <v>4249</v>
      </c>
      <c r="I983" t="s">
        <v>147</v>
      </c>
      <c r="K983" t="s">
        <v>148</v>
      </c>
      <c r="L983" t="s">
        <v>150</v>
      </c>
      <c r="M983" t="s">
        <v>216</v>
      </c>
      <c r="P983" t="s">
        <v>148</v>
      </c>
      <c r="Q983" t="s">
        <v>147</v>
      </c>
      <c r="R983" t="s">
        <v>149</v>
      </c>
    </row>
    <row r="984" spans="1:18" x14ac:dyDescent="0.25">
      <c r="A984" t="s">
        <v>4385</v>
      </c>
      <c r="B984" t="s">
        <v>318</v>
      </c>
      <c r="C984" t="s">
        <v>4387</v>
      </c>
      <c r="D984" t="s">
        <v>4388</v>
      </c>
      <c r="E984" t="s">
        <v>4337</v>
      </c>
      <c r="F984">
        <v>6</v>
      </c>
      <c r="G984">
        <v>6</v>
      </c>
      <c r="H984">
        <v>0.2858</v>
      </c>
      <c r="I984">
        <v>4.87E-2</v>
      </c>
      <c r="K984" s="81">
        <f t="shared" ref="K984:K992" si="371">(1+H984)^(1/G984)-1</f>
        <v>4.2786908468946505E-2</v>
      </c>
      <c r="L984">
        <f t="shared" ref="L984:L992" si="372">K984*100</f>
        <v>4.2786908468946505</v>
      </c>
      <c r="M984">
        <f t="shared" ref="M984:M992" si="373">H984/I984</f>
        <v>5.868583162217659</v>
      </c>
      <c r="P984" s="71">
        <f t="shared" ref="P984:P992" si="374">L984</f>
        <v>4.2786908468946505</v>
      </c>
      <c r="Q984" s="71">
        <f t="shared" ref="Q984:Q992" si="375">P984/R984</f>
        <v>0.72908412961430891</v>
      </c>
      <c r="R984" s="71">
        <f t="shared" ref="R984:R992" si="376">M984</f>
        <v>5.868583162217659</v>
      </c>
    </row>
    <row r="985" spans="1:18" x14ac:dyDescent="0.25">
      <c r="B985" t="s">
        <v>318</v>
      </c>
      <c r="C985" t="s">
        <v>4387</v>
      </c>
      <c r="D985" t="s">
        <v>4389</v>
      </c>
      <c r="E985" t="s">
        <v>4337</v>
      </c>
      <c r="F985">
        <v>6</v>
      </c>
      <c r="G985">
        <v>6</v>
      </c>
      <c r="H985">
        <v>0.36880000000000002</v>
      </c>
      <c r="I985">
        <v>5.3699999999999998E-2</v>
      </c>
      <c r="K985" s="81">
        <f t="shared" si="371"/>
        <v>5.3715413259768363E-2</v>
      </c>
      <c r="L985">
        <f t="shared" si="372"/>
        <v>5.3715413259768363</v>
      </c>
      <c r="M985">
        <f t="shared" si="373"/>
        <v>6.8677839851024212</v>
      </c>
      <c r="P985" s="71">
        <f t="shared" si="374"/>
        <v>5.3715413259768363</v>
      </c>
      <c r="Q985" s="71">
        <f t="shared" si="375"/>
        <v>0.78213603363599804</v>
      </c>
      <c r="R985" s="71">
        <f t="shared" si="376"/>
        <v>6.8677839851024212</v>
      </c>
    </row>
    <row r="986" spans="1:18" x14ac:dyDescent="0.25">
      <c r="B986" t="s">
        <v>318</v>
      </c>
      <c r="C986" t="s">
        <v>4391</v>
      </c>
      <c r="D986" t="s">
        <v>4388</v>
      </c>
      <c r="E986" t="s">
        <v>4337</v>
      </c>
      <c r="F986">
        <v>6</v>
      </c>
      <c r="G986">
        <v>6</v>
      </c>
      <c r="H986">
        <v>0.44240000000000002</v>
      </c>
      <c r="I986">
        <v>5.4100000000000002E-2</v>
      </c>
      <c r="K986" s="81">
        <f t="shared" ref="K986:K993" si="377">(1+H986)^(1/G986)-1</f>
        <v>6.2953547338883364E-2</v>
      </c>
      <c r="L986">
        <f t="shared" ref="L986:L993" si="378">K986*100</f>
        <v>6.2953547338883364</v>
      </c>
      <c r="M986">
        <f t="shared" ref="M986:M993" si="379">H986/I986</f>
        <v>8.1774491682070245</v>
      </c>
      <c r="P986" s="71">
        <f t="shared" ref="P986:P993" si="380">L986</f>
        <v>6.2953547338883364</v>
      </c>
      <c r="Q986" s="71">
        <f t="shared" ref="Q986:Q993" si="381">P986/R986</f>
        <v>0.76984333432043173</v>
      </c>
      <c r="R986" s="71">
        <f t="shared" ref="R986:R993" si="382">M986</f>
        <v>8.1774491682070245</v>
      </c>
    </row>
    <row r="987" spans="1:18" x14ac:dyDescent="0.25">
      <c r="B987" t="s">
        <v>318</v>
      </c>
      <c r="C987" t="s">
        <v>4391</v>
      </c>
      <c r="D987" t="s">
        <v>4389</v>
      </c>
      <c r="E987" t="s">
        <v>4337</v>
      </c>
      <c r="F987">
        <v>6</v>
      </c>
      <c r="G987">
        <v>6</v>
      </c>
      <c r="H987">
        <v>0.66920000000000002</v>
      </c>
      <c r="I987">
        <v>7.0599999999999996E-2</v>
      </c>
      <c r="K987" s="81">
        <f t="shared" si="377"/>
        <v>8.9142560524957615E-2</v>
      </c>
      <c r="L987">
        <f t="shared" si="378"/>
        <v>8.9142560524957624</v>
      </c>
      <c r="M987">
        <f t="shared" si="379"/>
        <v>9.4787535410764878</v>
      </c>
      <c r="P987" s="71">
        <f t="shared" si="380"/>
        <v>8.9142560524957624</v>
      </c>
      <c r="Q987" s="71">
        <f t="shared" si="381"/>
        <v>0.94044602107920017</v>
      </c>
      <c r="R987" s="71">
        <f t="shared" si="382"/>
        <v>9.4787535410764878</v>
      </c>
    </row>
    <row r="988" spans="1:18" x14ac:dyDescent="0.25">
      <c r="A988" t="s">
        <v>4390</v>
      </c>
      <c r="B988" t="s">
        <v>319</v>
      </c>
      <c r="C988" t="s">
        <v>4387</v>
      </c>
      <c r="D988" t="s">
        <v>4388</v>
      </c>
      <c r="E988" t="s">
        <v>4337</v>
      </c>
      <c r="F988">
        <v>6</v>
      </c>
      <c r="G988">
        <v>6</v>
      </c>
      <c r="H988">
        <v>0.40739999999999998</v>
      </c>
      <c r="I988">
        <v>4.5100000000000001E-2</v>
      </c>
      <c r="K988" s="81">
        <f t="shared" si="377"/>
        <v>5.8610647434669039E-2</v>
      </c>
      <c r="L988">
        <f t="shared" si="378"/>
        <v>5.8610647434669039</v>
      </c>
      <c r="M988">
        <f t="shared" si="379"/>
        <v>9.0332594235033259</v>
      </c>
      <c r="P988" s="71">
        <f t="shared" si="380"/>
        <v>5.8610647434669039</v>
      </c>
      <c r="Q988" s="71">
        <f t="shared" si="381"/>
        <v>0.64883166404113246</v>
      </c>
      <c r="R988" s="71">
        <f t="shared" si="382"/>
        <v>9.0332594235033259</v>
      </c>
    </row>
    <row r="989" spans="1:18" x14ac:dyDescent="0.25">
      <c r="B989" t="s">
        <v>319</v>
      </c>
      <c r="C989" t="s">
        <v>4387</v>
      </c>
      <c r="D989" t="s">
        <v>4389</v>
      </c>
      <c r="E989" t="s">
        <v>4337</v>
      </c>
      <c r="F989">
        <v>6</v>
      </c>
      <c r="G989">
        <v>6</v>
      </c>
      <c r="H989">
        <v>0.41660000000000003</v>
      </c>
      <c r="I989">
        <v>6.5500000000000003E-2</v>
      </c>
      <c r="K989" s="81">
        <f t="shared" si="377"/>
        <v>5.9760853102581279E-2</v>
      </c>
      <c r="L989">
        <f t="shared" si="378"/>
        <v>5.9760853102581279</v>
      </c>
      <c r="M989">
        <f t="shared" si="379"/>
        <v>6.3603053435114507</v>
      </c>
      <c r="P989" s="71">
        <f t="shared" si="380"/>
        <v>5.9760853102581279</v>
      </c>
      <c r="Q989" s="71">
        <f t="shared" si="381"/>
        <v>0.93959094532382947</v>
      </c>
      <c r="R989" s="71">
        <f t="shared" si="382"/>
        <v>6.3603053435114507</v>
      </c>
    </row>
    <row r="990" spans="1:18" x14ac:dyDescent="0.25">
      <c r="B990" t="s">
        <v>319</v>
      </c>
      <c r="C990" t="s">
        <v>4391</v>
      </c>
      <c r="D990" t="s">
        <v>4388</v>
      </c>
      <c r="E990" t="s">
        <v>4337</v>
      </c>
      <c r="F990">
        <v>6</v>
      </c>
      <c r="G990">
        <v>6</v>
      </c>
      <c r="H990">
        <v>0.42649999999999999</v>
      </c>
      <c r="I990">
        <v>5.5800000000000002E-2</v>
      </c>
      <c r="K990" s="81">
        <f t="shared" si="377"/>
        <v>6.0991641807428554E-2</v>
      </c>
      <c r="L990">
        <f t="shared" si="378"/>
        <v>6.0991641807428554</v>
      </c>
      <c r="M990">
        <f t="shared" si="379"/>
        <v>7.6433691756272397</v>
      </c>
      <c r="P990" s="71">
        <f t="shared" si="380"/>
        <v>6.0991641807428554</v>
      </c>
      <c r="Q990" s="71">
        <f t="shared" si="381"/>
        <v>0.79796802177128101</v>
      </c>
      <c r="R990" s="71">
        <f t="shared" si="382"/>
        <v>7.6433691756272397</v>
      </c>
    </row>
    <row r="991" spans="1:18" x14ac:dyDescent="0.25">
      <c r="B991" t="s">
        <v>319</v>
      </c>
      <c r="C991" t="s">
        <v>4391</v>
      </c>
      <c r="D991" t="s">
        <v>4389</v>
      </c>
      <c r="E991" t="s">
        <v>4337</v>
      </c>
      <c r="F991">
        <v>6</v>
      </c>
      <c r="G991">
        <v>6</v>
      </c>
      <c r="H991">
        <v>0.57269999999999999</v>
      </c>
      <c r="I991">
        <v>8.1299999999999997E-2</v>
      </c>
      <c r="K991" s="81">
        <f t="shared" si="377"/>
        <v>7.8386182272375926E-2</v>
      </c>
      <c r="L991">
        <f t="shared" si="378"/>
        <v>7.8386182272375926</v>
      </c>
      <c r="M991">
        <f t="shared" si="379"/>
        <v>7.0442804428044283</v>
      </c>
      <c r="P991" s="71">
        <f t="shared" si="380"/>
        <v>7.8386182272375926</v>
      </c>
      <c r="Q991" s="71">
        <f t="shared" si="381"/>
        <v>1.1127635094716539</v>
      </c>
      <c r="R991" s="71">
        <f t="shared" si="382"/>
        <v>7.0442804428044283</v>
      </c>
    </row>
    <row r="992" spans="1:18" x14ac:dyDescent="0.25">
      <c r="A992" t="s">
        <v>4385</v>
      </c>
      <c r="B992" t="s">
        <v>318</v>
      </c>
      <c r="C992" t="s">
        <v>4387</v>
      </c>
      <c r="D992" t="s">
        <v>4388</v>
      </c>
      <c r="E992" t="s">
        <v>4392</v>
      </c>
      <c r="F992">
        <v>2</v>
      </c>
      <c r="G992">
        <v>2</v>
      </c>
      <c r="H992">
        <v>6.25E-2</v>
      </c>
      <c r="I992">
        <v>5.2200000000000003E-2</v>
      </c>
      <c r="K992" s="81">
        <f t="shared" si="377"/>
        <v>3.0776406404415146E-2</v>
      </c>
      <c r="L992">
        <f t="shared" si="378"/>
        <v>3.0776406404415146</v>
      </c>
      <c r="M992">
        <f t="shared" si="379"/>
        <v>1.1973180076628351</v>
      </c>
      <c r="P992" s="71">
        <f t="shared" si="380"/>
        <v>3.0776406404415146</v>
      </c>
      <c r="Q992" s="71">
        <f t="shared" si="381"/>
        <v>2.5704454628967532</v>
      </c>
      <c r="R992" s="71">
        <f t="shared" si="382"/>
        <v>1.1973180076628351</v>
      </c>
    </row>
    <row r="993" spans="1:18" x14ac:dyDescent="0.25">
      <c r="B993" t="s">
        <v>318</v>
      </c>
      <c r="C993" t="s">
        <v>4387</v>
      </c>
      <c r="D993" t="s">
        <v>4389</v>
      </c>
      <c r="E993" t="s">
        <v>4392</v>
      </c>
      <c r="F993">
        <v>2</v>
      </c>
      <c r="G993">
        <v>2</v>
      </c>
      <c r="H993">
        <v>9.5399999999999999E-2</v>
      </c>
      <c r="I993">
        <v>5.62E-2</v>
      </c>
      <c r="K993" s="81">
        <f t="shared" si="377"/>
        <v>4.6613586764475246E-2</v>
      </c>
      <c r="L993">
        <f t="shared" si="378"/>
        <v>4.6613586764475246</v>
      </c>
      <c r="M993">
        <f t="shared" si="379"/>
        <v>1.697508896797153</v>
      </c>
      <c r="P993" s="71">
        <f t="shared" si="380"/>
        <v>4.6613586764475246</v>
      </c>
      <c r="Q993" s="71">
        <f t="shared" si="381"/>
        <v>2.7459995557269483</v>
      </c>
      <c r="R993" s="71">
        <f t="shared" si="382"/>
        <v>1.697508896797153</v>
      </c>
    </row>
    <row r="994" spans="1:18" x14ac:dyDescent="0.25">
      <c r="B994" t="s">
        <v>318</v>
      </c>
      <c r="C994" t="s">
        <v>4391</v>
      </c>
      <c r="D994" t="s">
        <v>4388</v>
      </c>
      <c r="E994" t="s">
        <v>4392</v>
      </c>
      <c r="F994">
        <v>2</v>
      </c>
      <c r="G994">
        <v>2</v>
      </c>
      <c r="H994">
        <v>0.20680000000000001</v>
      </c>
      <c r="I994">
        <v>3.9600000000000003E-2</v>
      </c>
      <c r="K994" s="81">
        <f t="shared" ref="K994:K999" si="383">(1+H994)^(1/G994)-1</f>
        <v>9.8544491588756777E-2</v>
      </c>
      <c r="L994">
        <f t="shared" ref="L994:L999" si="384">K994*100</f>
        <v>9.8544491588756777</v>
      </c>
      <c r="M994">
        <f t="shared" ref="M994:M999" si="385">H994/I994</f>
        <v>5.2222222222222223</v>
      </c>
      <c r="P994" s="71">
        <f t="shared" ref="P994:P999" si="386">L994</f>
        <v>9.8544491588756777</v>
      </c>
      <c r="Q994" s="71">
        <f t="shared" ref="Q994:Q999" si="387">P994/R994</f>
        <v>1.8870221793591724</v>
      </c>
      <c r="R994" s="71">
        <f t="shared" ref="R994:R999" si="388">M994</f>
        <v>5.2222222222222223</v>
      </c>
    </row>
    <row r="995" spans="1:18" x14ac:dyDescent="0.25">
      <c r="B995" t="s">
        <v>318</v>
      </c>
      <c r="C995" t="s">
        <v>4391</v>
      </c>
      <c r="D995" t="s">
        <v>4389</v>
      </c>
      <c r="E995" t="s">
        <v>4392</v>
      </c>
      <c r="F995">
        <v>2</v>
      </c>
      <c r="G995">
        <v>2</v>
      </c>
      <c r="H995">
        <v>0.23569999999999999</v>
      </c>
      <c r="I995">
        <v>5.3699999999999998E-2</v>
      </c>
      <c r="K995" s="81">
        <f t="shared" si="383"/>
        <v>0.11162043881893435</v>
      </c>
      <c r="L995">
        <f t="shared" si="384"/>
        <v>11.162043881893435</v>
      </c>
      <c r="M995">
        <f t="shared" si="385"/>
        <v>4.389199255121043</v>
      </c>
      <c r="P995" s="71">
        <f t="shared" si="386"/>
        <v>11.162043881893435</v>
      </c>
      <c r="Q995" s="71">
        <f t="shared" si="387"/>
        <v>2.5430706680427555</v>
      </c>
      <c r="R995" s="71">
        <f t="shared" si="388"/>
        <v>4.389199255121043</v>
      </c>
    </row>
    <row r="996" spans="1:18" x14ac:dyDescent="0.25">
      <c r="A996" t="s">
        <v>4390</v>
      </c>
      <c r="B996" t="s">
        <v>319</v>
      </c>
      <c r="C996" t="s">
        <v>4387</v>
      </c>
      <c r="D996" t="s">
        <v>4388</v>
      </c>
      <c r="E996" t="s">
        <v>4392</v>
      </c>
      <c r="F996">
        <v>2</v>
      </c>
      <c r="G996">
        <v>2</v>
      </c>
      <c r="H996">
        <v>0.29549999999999998</v>
      </c>
      <c r="I996">
        <v>4.3299999999999998E-2</v>
      </c>
      <c r="K996" s="81">
        <f t="shared" si="383"/>
        <v>0.13820033386043251</v>
      </c>
      <c r="L996">
        <f t="shared" si="384"/>
        <v>13.820033386043251</v>
      </c>
      <c r="M996">
        <f t="shared" si="385"/>
        <v>6.8244803695150118</v>
      </c>
      <c r="P996" s="71">
        <f t="shared" si="386"/>
        <v>13.820033386043251</v>
      </c>
      <c r="Q996" s="71">
        <f t="shared" si="387"/>
        <v>2.0250674978533767</v>
      </c>
      <c r="R996" s="71">
        <f t="shared" si="388"/>
        <v>6.8244803695150118</v>
      </c>
    </row>
    <row r="997" spans="1:18" x14ac:dyDescent="0.25">
      <c r="B997" t="s">
        <v>319</v>
      </c>
      <c r="C997" t="s">
        <v>4387</v>
      </c>
      <c r="D997" t="s">
        <v>4389</v>
      </c>
      <c r="E997" t="s">
        <v>4392</v>
      </c>
      <c r="F997">
        <v>2</v>
      </c>
      <c r="G997">
        <v>2</v>
      </c>
      <c r="H997">
        <v>0.28549999999999998</v>
      </c>
      <c r="I997">
        <v>6.3200000000000006E-2</v>
      </c>
      <c r="K997" s="81">
        <f t="shared" si="383"/>
        <v>0.13379892397197124</v>
      </c>
      <c r="L997">
        <f t="shared" si="384"/>
        <v>13.379892397197125</v>
      </c>
      <c r="M997">
        <f t="shared" si="385"/>
        <v>4.5174050632911387</v>
      </c>
      <c r="P997" s="71">
        <f t="shared" si="386"/>
        <v>13.379892397197125</v>
      </c>
      <c r="Q997" s="71">
        <f t="shared" si="387"/>
        <v>2.9618535884513428</v>
      </c>
      <c r="R997" s="71">
        <f t="shared" si="388"/>
        <v>4.5174050632911387</v>
      </c>
    </row>
    <row r="998" spans="1:18" x14ac:dyDescent="0.25">
      <c r="B998" t="s">
        <v>319</v>
      </c>
      <c r="C998" t="s">
        <v>4391</v>
      </c>
      <c r="D998" t="s">
        <v>4388</v>
      </c>
      <c r="E998" t="s">
        <v>4392</v>
      </c>
      <c r="F998">
        <v>2</v>
      </c>
      <c r="G998">
        <v>2</v>
      </c>
      <c r="H998">
        <v>0.18770000000000001</v>
      </c>
      <c r="I998">
        <v>3.61E-2</v>
      </c>
      <c r="K998" s="81">
        <f t="shared" si="383"/>
        <v>8.9816498315198112E-2</v>
      </c>
      <c r="L998">
        <f t="shared" si="384"/>
        <v>8.9816498315198103</v>
      </c>
      <c r="M998">
        <f t="shared" si="385"/>
        <v>5.1994459833795013</v>
      </c>
      <c r="P998" s="71">
        <f t="shared" si="386"/>
        <v>8.9816498315198103</v>
      </c>
      <c r="Q998" s="71">
        <f t="shared" si="387"/>
        <v>1.7274243948740819</v>
      </c>
      <c r="R998" s="71">
        <f t="shared" si="388"/>
        <v>5.1994459833795013</v>
      </c>
    </row>
    <row r="999" spans="1:18" x14ac:dyDescent="0.25">
      <c r="B999" t="s">
        <v>319</v>
      </c>
      <c r="C999" t="s">
        <v>4391</v>
      </c>
      <c r="D999" t="s">
        <v>4389</v>
      </c>
      <c r="E999" t="s">
        <v>4392</v>
      </c>
      <c r="F999">
        <v>2</v>
      </c>
      <c r="G999">
        <v>2</v>
      </c>
      <c r="H999">
        <v>0.3085</v>
      </c>
      <c r="I999">
        <v>5.4199999999999998E-2</v>
      </c>
      <c r="K999" s="81">
        <f t="shared" si="383"/>
        <v>0.14389684849640183</v>
      </c>
      <c r="L999">
        <f t="shared" si="384"/>
        <v>14.389684849640183</v>
      </c>
      <c r="M999">
        <f t="shared" si="385"/>
        <v>5.6918819188191883</v>
      </c>
      <c r="P999" s="71">
        <f t="shared" si="386"/>
        <v>14.389684849640183</v>
      </c>
      <c r="Q999" s="71">
        <f t="shared" si="387"/>
        <v>2.5281067061604472</v>
      </c>
      <c r="R999" s="71">
        <f t="shared" si="388"/>
        <v>5.6918819188191883</v>
      </c>
    </row>
    <row r="1002" spans="1:18" x14ac:dyDescent="0.25">
      <c r="A1002" s="73" t="s">
        <v>4394</v>
      </c>
      <c r="C1002" t="s">
        <v>4399</v>
      </c>
      <c r="E1002" t="s">
        <v>4400</v>
      </c>
    </row>
    <row r="1005" spans="1:18" x14ac:dyDescent="0.25">
      <c r="B1005" t="s">
        <v>292</v>
      </c>
      <c r="C1005" t="s">
        <v>4325</v>
      </c>
      <c r="D1005" t="s">
        <v>506</v>
      </c>
      <c r="E1005" t="s">
        <v>203</v>
      </c>
      <c r="F1005" t="s">
        <v>336</v>
      </c>
      <c r="G1005" t="s">
        <v>4249</v>
      </c>
      <c r="H1005" t="s">
        <v>4314</v>
      </c>
      <c r="J1005" t="s">
        <v>148</v>
      </c>
      <c r="K1005" t="s">
        <v>150</v>
      </c>
      <c r="O1005" t="s">
        <v>148</v>
      </c>
      <c r="P1005" t="s">
        <v>147</v>
      </c>
      <c r="Q1005" t="s">
        <v>149</v>
      </c>
    </row>
    <row r="1006" spans="1:18" x14ac:dyDescent="0.25">
      <c r="B1006">
        <v>1983</v>
      </c>
      <c r="C1006">
        <v>1</v>
      </c>
      <c r="D1006" t="s">
        <v>171</v>
      </c>
      <c r="E1006">
        <v>5</v>
      </c>
      <c r="F1006">
        <v>5</v>
      </c>
      <c r="G1006">
        <v>0.161</v>
      </c>
      <c r="H1006">
        <v>3.41</v>
      </c>
      <c r="J1006" s="81">
        <f t="shared" ref="J1006:J1029" si="389">(1+G1006)^(1/F1006)-1</f>
        <v>3.0306510047632962E-2</v>
      </c>
      <c r="K1006">
        <f t="shared" ref="K1006:K1029" si="390">J1006*100</f>
        <v>3.0306510047632962</v>
      </c>
      <c r="O1006" s="71">
        <f t="shared" ref="O1006:O1029" si="391">K1006</f>
        <v>3.0306510047632962</v>
      </c>
      <c r="P1006" s="71">
        <f t="shared" ref="P1006:P1029" si="392">O1006/Q1006</f>
        <v>0.88875396034114251</v>
      </c>
      <c r="Q1006" s="71">
        <f>H1006</f>
        <v>3.41</v>
      </c>
    </row>
    <row r="1007" spans="1:18" x14ac:dyDescent="0.25">
      <c r="B1007">
        <v>1983</v>
      </c>
      <c r="C1007">
        <v>1</v>
      </c>
      <c r="D1007" t="s">
        <v>168</v>
      </c>
      <c r="E1007">
        <v>7</v>
      </c>
      <c r="F1007">
        <v>12</v>
      </c>
      <c r="G1007">
        <v>0.47599999999999998</v>
      </c>
      <c r="H1007">
        <v>9.76</v>
      </c>
      <c r="J1007" s="81">
        <f t="shared" si="389"/>
        <v>3.2976709945694349E-2</v>
      </c>
      <c r="K1007">
        <f t="shared" si="390"/>
        <v>3.2976709945694349</v>
      </c>
      <c r="O1007" s="71">
        <f t="shared" si="391"/>
        <v>3.2976709945694349</v>
      </c>
      <c r="P1007" s="71">
        <f t="shared" si="392"/>
        <v>0.33787612649276999</v>
      </c>
      <c r="Q1007" s="71">
        <f t="shared" ref="Q1007:Q1029" si="393">H1007</f>
        <v>9.76</v>
      </c>
    </row>
    <row r="1008" spans="1:18" x14ac:dyDescent="0.25">
      <c r="B1008">
        <v>1983</v>
      </c>
      <c r="C1008">
        <v>1</v>
      </c>
      <c r="D1008" t="s">
        <v>284</v>
      </c>
      <c r="E1008">
        <v>4</v>
      </c>
      <c r="F1008">
        <v>16</v>
      </c>
      <c r="G1008">
        <v>0.88100000000000001</v>
      </c>
      <c r="H1008">
        <v>15.59</v>
      </c>
      <c r="J1008" s="81">
        <f t="shared" si="389"/>
        <v>4.0277726167322836E-2</v>
      </c>
      <c r="K1008">
        <f t="shared" si="390"/>
        <v>4.0277726167322836</v>
      </c>
      <c r="O1008" s="71">
        <f t="shared" si="391"/>
        <v>4.0277726167322836</v>
      </c>
      <c r="P1008" s="71">
        <f t="shared" si="392"/>
        <v>0.25835616528109578</v>
      </c>
      <c r="Q1008" s="71">
        <f t="shared" si="393"/>
        <v>15.59</v>
      </c>
    </row>
    <row r="1009" spans="2:17" x14ac:dyDescent="0.25">
      <c r="B1009">
        <v>1999</v>
      </c>
      <c r="C1009">
        <v>1</v>
      </c>
      <c r="D1009" t="s">
        <v>171</v>
      </c>
      <c r="E1009">
        <v>5</v>
      </c>
      <c r="F1009">
        <v>5</v>
      </c>
      <c r="G1009">
        <v>0.13400000000000001</v>
      </c>
      <c r="H1009">
        <v>2.2599999999999998</v>
      </c>
      <c r="J1009" s="81">
        <f t="shared" si="389"/>
        <v>2.546917652858971E-2</v>
      </c>
      <c r="K1009">
        <f t="shared" si="390"/>
        <v>2.546917652858971</v>
      </c>
      <c r="O1009" s="71">
        <f t="shared" si="391"/>
        <v>2.546917652858971</v>
      </c>
      <c r="P1009" s="71">
        <f t="shared" si="392"/>
        <v>1.126954713654412</v>
      </c>
      <c r="Q1009" s="71">
        <f t="shared" si="393"/>
        <v>2.2599999999999998</v>
      </c>
    </row>
    <row r="1010" spans="2:17" x14ac:dyDescent="0.25">
      <c r="B1010">
        <v>1999</v>
      </c>
      <c r="C1010">
        <v>1</v>
      </c>
      <c r="D1010" t="s">
        <v>168</v>
      </c>
      <c r="E1010">
        <v>7</v>
      </c>
      <c r="F1010">
        <v>12</v>
      </c>
      <c r="G1010">
        <v>0.44400000000000001</v>
      </c>
      <c r="H1010">
        <v>8.1</v>
      </c>
      <c r="J1010" s="81">
        <f t="shared" si="389"/>
        <v>3.1091641075411847E-2</v>
      </c>
      <c r="K1010">
        <f t="shared" si="390"/>
        <v>3.1091641075411847</v>
      </c>
      <c r="O1010" s="71">
        <f t="shared" si="391"/>
        <v>3.1091641075411847</v>
      </c>
      <c r="P1010" s="71">
        <f t="shared" si="392"/>
        <v>0.38384742068409688</v>
      </c>
      <c r="Q1010" s="71">
        <f t="shared" si="393"/>
        <v>8.1</v>
      </c>
    </row>
    <row r="1011" spans="2:17" x14ac:dyDescent="0.25">
      <c r="B1011">
        <v>1999</v>
      </c>
      <c r="C1011">
        <v>1</v>
      </c>
      <c r="D1011" t="s">
        <v>284</v>
      </c>
      <c r="E1011">
        <v>4</v>
      </c>
      <c r="F1011">
        <v>16</v>
      </c>
      <c r="G1011">
        <v>1.0129999999999999</v>
      </c>
      <c r="H1011">
        <v>17.3</v>
      </c>
      <c r="J1011" s="81">
        <f t="shared" si="389"/>
        <v>4.4696731457214867E-2</v>
      </c>
      <c r="K1011">
        <f t="shared" si="390"/>
        <v>4.4696731457214867</v>
      </c>
      <c r="O1011" s="71">
        <f t="shared" si="391"/>
        <v>4.4696731457214867</v>
      </c>
      <c r="P1011" s="71">
        <f t="shared" si="392"/>
        <v>0.25836260957927665</v>
      </c>
      <c r="Q1011" s="71">
        <f t="shared" si="393"/>
        <v>17.3</v>
      </c>
    </row>
    <row r="1012" spans="2:17" x14ac:dyDescent="0.25">
      <c r="B1012">
        <v>1983</v>
      </c>
      <c r="C1012">
        <v>2</v>
      </c>
      <c r="D1012" t="s">
        <v>171</v>
      </c>
      <c r="E1012">
        <v>5</v>
      </c>
      <c r="F1012">
        <v>5</v>
      </c>
      <c r="G1012">
        <v>0.152</v>
      </c>
      <c r="H1012">
        <v>3.46</v>
      </c>
      <c r="J1012" s="81">
        <f t="shared" si="389"/>
        <v>2.8704159351008229E-2</v>
      </c>
      <c r="K1012">
        <f t="shared" si="390"/>
        <v>2.8704159351008229</v>
      </c>
      <c r="O1012" s="71">
        <f t="shared" si="391"/>
        <v>2.8704159351008229</v>
      </c>
      <c r="P1012" s="71">
        <f t="shared" si="392"/>
        <v>0.82959998124301237</v>
      </c>
      <c r="Q1012" s="71">
        <f t="shared" si="393"/>
        <v>3.46</v>
      </c>
    </row>
    <row r="1013" spans="2:17" x14ac:dyDescent="0.25">
      <c r="B1013">
        <v>1983</v>
      </c>
      <c r="C1013">
        <v>2</v>
      </c>
      <c r="D1013" t="s">
        <v>168</v>
      </c>
      <c r="E1013">
        <v>7</v>
      </c>
      <c r="F1013">
        <v>12</v>
      </c>
      <c r="G1013">
        <v>0.438</v>
      </c>
      <c r="H1013">
        <v>9.27</v>
      </c>
      <c r="J1013" s="81">
        <f t="shared" si="389"/>
        <v>3.0733933141275038E-2</v>
      </c>
      <c r="K1013">
        <f t="shared" si="390"/>
        <v>3.0733933141275038</v>
      </c>
      <c r="O1013" s="71">
        <f t="shared" si="391"/>
        <v>3.0733933141275038</v>
      </c>
      <c r="P1013" s="71">
        <f t="shared" si="392"/>
        <v>0.3315418893341428</v>
      </c>
      <c r="Q1013" s="71">
        <f t="shared" si="393"/>
        <v>9.27</v>
      </c>
    </row>
    <row r="1014" spans="2:17" x14ac:dyDescent="0.25">
      <c r="B1014">
        <v>1983</v>
      </c>
      <c r="C1014">
        <v>2</v>
      </c>
      <c r="D1014" t="s">
        <v>284</v>
      </c>
      <c r="E1014">
        <v>4</v>
      </c>
      <c r="F1014">
        <v>16</v>
      </c>
      <c r="G1014">
        <v>0.84</v>
      </c>
      <c r="H1014">
        <v>16.420000000000002</v>
      </c>
      <c r="J1014" s="81">
        <f t="shared" si="389"/>
        <v>3.8845861352062361E-2</v>
      </c>
      <c r="K1014">
        <f t="shared" si="390"/>
        <v>3.8845861352062361</v>
      </c>
      <c r="O1014" s="71">
        <f t="shared" si="391"/>
        <v>3.8845861352062361</v>
      </c>
      <c r="P1014" s="71">
        <f t="shared" si="392"/>
        <v>0.23657650031706673</v>
      </c>
      <c r="Q1014" s="71">
        <f t="shared" si="393"/>
        <v>16.420000000000002</v>
      </c>
    </row>
    <row r="1015" spans="2:17" x14ac:dyDescent="0.25">
      <c r="B1015">
        <v>1999</v>
      </c>
      <c r="C1015">
        <v>2</v>
      </c>
      <c r="D1015" t="s">
        <v>171</v>
      </c>
      <c r="E1015">
        <v>5</v>
      </c>
      <c r="F1015">
        <v>5</v>
      </c>
      <c r="G1015">
        <v>0.17799999999999999</v>
      </c>
      <c r="H1015">
        <v>3.22</v>
      </c>
      <c r="J1015" s="81">
        <f t="shared" si="389"/>
        <v>3.3306254385131684E-2</v>
      </c>
      <c r="K1015">
        <f t="shared" si="390"/>
        <v>3.3306254385131684</v>
      </c>
      <c r="O1015" s="71">
        <f t="shared" si="391"/>
        <v>3.3306254385131684</v>
      </c>
      <c r="P1015" s="71">
        <f t="shared" si="392"/>
        <v>1.0343557262463254</v>
      </c>
      <c r="Q1015" s="71">
        <f t="shared" si="393"/>
        <v>3.22</v>
      </c>
    </row>
    <row r="1016" spans="2:17" x14ac:dyDescent="0.25">
      <c r="B1016">
        <v>1999</v>
      </c>
      <c r="C1016">
        <v>2</v>
      </c>
      <c r="D1016" t="s">
        <v>168</v>
      </c>
      <c r="E1016">
        <v>7</v>
      </c>
      <c r="F1016">
        <v>12</v>
      </c>
      <c r="G1016">
        <v>0.45600000000000002</v>
      </c>
      <c r="H1016">
        <v>8.93</v>
      </c>
      <c r="J1016" s="81">
        <f t="shared" si="389"/>
        <v>3.1802988082814343E-2</v>
      </c>
      <c r="K1016">
        <f t="shared" si="390"/>
        <v>3.1802988082814343</v>
      </c>
      <c r="O1016" s="71">
        <f t="shared" si="391"/>
        <v>3.1802988082814343</v>
      </c>
      <c r="P1016" s="71">
        <f t="shared" si="392"/>
        <v>0.35613648468997028</v>
      </c>
      <c r="Q1016" s="71">
        <f t="shared" si="393"/>
        <v>8.93</v>
      </c>
    </row>
    <row r="1017" spans="2:17" x14ac:dyDescent="0.25">
      <c r="B1017">
        <v>1999</v>
      </c>
      <c r="C1017">
        <v>2</v>
      </c>
      <c r="D1017" t="s">
        <v>284</v>
      </c>
      <c r="E1017">
        <v>4</v>
      </c>
      <c r="F1017">
        <v>16</v>
      </c>
      <c r="G1017">
        <v>0.89600000000000002</v>
      </c>
      <c r="H1017">
        <v>16.649999999999999</v>
      </c>
      <c r="J1017" s="81">
        <f t="shared" si="389"/>
        <v>4.0794277721678318E-2</v>
      </c>
      <c r="K1017">
        <f t="shared" si="390"/>
        <v>4.0794277721678318</v>
      </c>
      <c r="O1017" s="71">
        <f t="shared" si="391"/>
        <v>4.0794277721678318</v>
      </c>
      <c r="P1017" s="71">
        <f t="shared" si="392"/>
        <v>0.24501067700707702</v>
      </c>
      <c r="Q1017" s="71">
        <f t="shared" si="393"/>
        <v>16.649999999999999</v>
      </c>
    </row>
    <row r="1018" spans="2:17" x14ac:dyDescent="0.25">
      <c r="B1018">
        <v>1983</v>
      </c>
      <c r="C1018">
        <v>3</v>
      </c>
      <c r="D1018" t="s">
        <v>171</v>
      </c>
      <c r="E1018">
        <v>5</v>
      </c>
      <c r="F1018">
        <v>5</v>
      </c>
      <c r="G1018">
        <v>0.17799999999999999</v>
      </c>
      <c r="H1018">
        <v>3.58</v>
      </c>
      <c r="J1018" s="81">
        <f t="shared" si="389"/>
        <v>3.3306254385131684E-2</v>
      </c>
      <c r="K1018">
        <f t="shared" si="390"/>
        <v>3.3306254385131684</v>
      </c>
      <c r="O1018" s="71">
        <f t="shared" si="391"/>
        <v>3.3306254385131684</v>
      </c>
      <c r="P1018" s="71">
        <f t="shared" si="392"/>
        <v>0.93034230126066153</v>
      </c>
      <c r="Q1018" s="71">
        <f t="shared" si="393"/>
        <v>3.58</v>
      </c>
    </row>
    <row r="1019" spans="2:17" x14ac:dyDescent="0.25">
      <c r="B1019">
        <v>1983</v>
      </c>
      <c r="C1019">
        <v>3</v>
      </c>
      <c r="D1019" t="s">
        <v>168</v>
      </c>
      <c r="E1019">
        <v>7</v>
      </c>
      <c r="F1019">
        <v>12</v>
      </c>
      <c r="G1019">
        <v>0.439</v>
      </c>
      <c r="H1019">
        <v>6.3</v>
      </c>
      <c r="J1019" s="81">
        <f t="shared" si="389"/>
        <v>3.0793646026850752E-2</v>
      </c>
      <c r="K1019">
        <f t="shared" si="390"/>
        <v>3.0793646026850752</v>
      </c>
      <c r="O1019" s="71">
        <f t="shared" si="391"/>
        <v>3.0793646026850752</v>
      </c>
      <c r="P1019" s="71">
        <f t="shared" si="392"/>
        <v>0.48878803217223415</v>
      </c>
      <c r="Q1019" s="71">
        <f t="shared" si="393"/>
        <v>6.3</v>
      </c>
    </row>
    <row r="1020" spans="2:17" x14ac:dyDescent="0.25">
      <c r="B1020">
        <v>1983</v>
      </c>
      <c r="C1020">
        <v>3</v>
      </c>
      <c r="D1020" t="s">
        <v>284</v>
      </c>
      <c r="E1020">
        <v>4</v>
      </c>
      <c r="F1020">
        <v>16</v>
      </c>
      <c r="G1020">
        <v>0.81699999999999995</v>
      </c>
      <c r="H1020">
        <v>12.02</v>
      </c>
      <c r="J1020" s="81">
        <f t="shared" si="389"/>
        <v>3.8029468817579959E-2</v>
      </c>
      <c r="K1020">
        <f t="shared" si="390"/>
        <v>3.8029468817579959</v>
      </c>
      <c r="O1020" s="71">
        <f t="shared" si="391"/>
        <v>3.8029468817579959</v>
      </c>
      <c r="P1020" s="71">
        <f t="shared" si="392"/>
        <v>0.31638493192662198</v>
      </c>
      <c r="Q1020" s="71">
        <f t="shared" si="393"/>
        <v>12.02</v>
      </c>
    </row>
    <row r="1021" spans="2:17" x14ac:dyDescent="0.25">
      <c r="B1021">
        <v>1999</v>
      </c>
      <c r="C1021">
        <v>3</v>
      </c>
      <c r="D1021" t="s">
        <v>171</v>
      </c>
      <c r="E1021">
        <v>5</v>
      </c>
      <c r="F1021">
        <v>5</v>
      </c>
      <c r="G1021">
        <v>0.2</v>
      </c>
      <c r="H1021">
        <v>3.37</v>
      </c>
      <c r="J1021" s="81">
        <f t="shared" si="389"/>
        <v>3.7137289336648172E-2</v>
      </c>
      <c r="K1021">
        <f t="shared" si="390"/>
        <v>3.7137289336648172</v>
      </c>
      <c r="O1021" s="71">
        <f t="shared" si="391"/>
        <v>3.7137289336648172</v>
      </c>
      <c r="P1021" s="71">
        <f t="shared" si="392"/>
        <v>1.101996716221014</v>
      </c>
      <c r="Q1021" s="71">
        <f t="shared" si="393"/>
        <v>3.37</v>
      </c>
    </row>
    <row r="1022" spans="2:17" x14ac:dyDescent="0.25">
      <c r="B1022">
        <v>1999</v>
      </c>
      <c r="C1022">
        <v>3</v>
      </c>
      <c r="D1022" t="s">
        <v>168</v>
      </c>
      <c r="E1022">
        <v>7</v>
      </c>
      <c r="F1022">
        <v>12</v>
      </c>
      <c r="G1022">
        <v>0.53300000000000003</v>
      </c>
      <c r="H1022">
        <v>8.85</v>
      </c>
      <c r="J1022" s="81">
        <f t="shared" si="389"/>
        <v>3.6243564068232814E-2</v>
      </c>
      <c r="K1022">
        <f t="shared" si="390"/>
        <v>3.6243564068232814</v>
      </c>
      <c r="O1022" s="71">
        <f t="shared" si="391"/>
        <v>3.6243564068232814</v>
      </c>
      <c r="P1022" s="71">
        <f t="shared" si="392"/>
        <v>0.40953179738116174</v>
      </c>
      <c r="Q1022" s="71">
        <f t="shared" si="393"/>
        <v>8.85</v>
      </c>
    </row>
    <row r="1023" spans="2:17" x14ac:dyDescent="0.25">
      <c r="B1023">
        <v>1999</v>
      </c>
      <c r="C1023">
        <v>3</v>
      </c>
      <c r="D1023" t="s">
        <v>284</v>
      </c>
      <c r="E1023">
        <v>4</v>
      </c>
      <c r="F1023">
        <v>16</v>
      </c>
      <c r="G1023">
        <v>0.94699999999999995</v>
      </c>
      <c r="H1023">
        <v>12.3</v>
      </c>
      <c r="J1023" s="81">
        <f t="shared" si="389"/>
        <v>4.2522344359378073E-2</v>
      </c>
      <c r="K1023">
        <f t="shared" si="390"/>
        <v>4.2522344359378073</v>
      </c>
      <c r="O1023" s="71">
        <f t="shared" si="391"/>
        <v>4.2522344359378073</v>
      </c>
      <c r="P1023" s="71">
        <f t="shared" si="392"/>
        <v>0.34571011674291113</v>
      </c>
      <c r="Q1023" s="71">
        <f t="shared" si="393"/>
        <v>12.3</v>
      </c>
    </row>
    <row r="1024" spans="2:17" x14ac:dyDescent="0.25">
      <c r="B1024">
        <v>1983</v>
      </c>
      <c r="C1024">
        <v>4</v>
      </c>
      <c r="D1024" t="s">
        <v>171</v>
      </c>
      <c r="E1024">
        <v>5</v>
      </c>
      <c r="F1024">
        <v>5</v>
      </c>
      <c r="G1024">
        <v>0.22700000000000001</v>
      </c>
      <c r="H1024">
        <v>4.88</v>
      </c>
      <c r="J1024" s="81">
        <f t="shared" si="389"/>
        <v>4.1762961352167949E-2</v>
      </c>
      <c r="K1024">
        <f t="shared" si="390"/>
        <v>4.1762961352167949</v>
      </c>
      <c r="O1024" s="71">
        <f t="shared" si="391"/>
        <v>4.1762961352167949</v>
      </c>
      <c r="P1024" s="71">
        <f t="shared" si="392"/>
        <v>0.85579838836409738</v>
      </c>
      <c r="Q1024" s="71">
        <f t="shared" si="393"/>
        <v>4.88</v>
      </c>
    </row>
    <row r="1025" spans="2:17" x14ac:dyDescent="0.25">
      <c r="B1025">
        <v>1983</v>
      </c>
      <c r="C1025">
        <v>4</v>
      </c>
      <c r="D1025" t="s">
        <v>168</v>
      </c>
      <c r="E1025">
        <v>7</v>
      </c>
      <c r="F1025">
        <v>12</v>
      </c>
      <c r="G1025">
        <v>0.56699999999999995</v>
      </c>
      <c r="H1025">
        <v>12.01</v>
      </c>
      <c r="J1025" s="81">
        <f t="shared" si="389"/>
        <v>3.8139581151867885E-2</v>
      </c>
      <c r="K1025">
        <f t="shared" si="390"/>
        <v>3.8139581151867885</v>
      </c>
      <c r="O1025" s="71">
        <f t="shared" si="391"/>
        <v>3.8139581151867885</v>
      </c>
      <c r="P1025" s="71">
        <f t="shared" si="392"/>
        <v>0.31756520526118137</v>
      </c>
      <c r="Q1025" s="71">
        <f t="shared" si="393"/>
        <v>12.01</v>
      </c>
    </row>
    <row r="1026" spans="2:17" x14ac:dyDescent="0.25">
      <c r="B1026">
        <v>1983</v>
      </c>
      <c r="C1026">
        <v>4</v>
      </c>
      <c r="D1026" t="s">
        <v>284</v>
      </c>
      <c r="E1026">
        <v>4</v>
      </c>
      <c r="F1026">
        <v>16</v>
      </c>
      <c r="G1026">
        <v>0.79700000000000004</v>
      </c>
      <c r="H1026">
        <v>9.39</v>
      </c>
      <c r="J1026" s="81">
        <f t="shared" si="389"/>
        <v>3.7311648458888236E-2</v>
      </c>
      <c r="K1026">
        <f t="shared" si="390"/>
        <v>3.7311648458888236</v>
      </c>
      <c r="O1026" s="71">
        <f t="shared" si="391"/>
        <v>3.7311648458888236</v>
      </c>
      <c r="P1026" s="71">
        <f t="shared" si="392"/>
        <v>0.3973551486569567</v>
      </c>
      <c r="Q1026" s="71">
        <f t="shared" si="393"/>
        <v>9.39</v>
      </c>
    </row>
    <row r="1027" spans="2:17" x14ac:dyDescent="0.25">
      <c r="B1027">
        <v>1999</v>
      </c>
      <c r="C1027">
        <v>4</v>
      </c>
      <c r="D1027" t="s">
        <v>171</v>
      </c>
      <c r="E1027">
        <v>5</v>
      </c>
      <c r="F1027">
        <v>5</v>
      </c>
      <c r="G1027">
        <v>0.221</v>
      </c>
      <c r="H1027">
        <v>3.36</v>
      </c>
      <c r="J1027" s="81">
        <f t="shared" si="389"/>
        <v>4.0742123563830779E-2</v>
      </c>
      <c r="K1027">
        <f t="shared" si="390"/>
        <v>4.0742123563830779</v>
      </c>
      <c r="O1027" s="71">
        <f t="shared" si="391"/>
        <v>4.0742123563830779</v>
      </c>
      <c r="P1027" s="71">
        <f t="shared" si="392"/>
        <v>1.2125632013044876</v>
      </c>
      <c r="Q1027" s="71">
        <f t="shared" si="393"/>
        <v>3.36</v>
      </c>
    </row>
    <row r="1028" spans="2:17" x14ac:dyDescent="0.25">
      <c r="B1028">
        <v>1999</v>
      </c>
      <c r="C1028">
        <v>4</v>
      </c>
      <c r="D1028" t="s">
        <v>168</v>
      </c>
      <c r="E1028">
        <v>7</v>
      </c>
      <c r="F1028">
        <v>12</v>
      </c>
      <c r="G1028">
        <v>0.57399999999999995</v>
      </c>
      <c r="H1028">
        <v>9.61</v>
      </c>
      <c r="J1028" s="81">
        <f t="shared" si="389"/>
        <v>3.8525251260267623E-2</v>
      </c>
      <c r="K1028">
        <f t="shared" si="390"/>
        <v>3.8525251260267623</v>
      </c>
      <c r="O1028" s="71">
        <f t="shared" si="391"/>
        <v>3.8525251260267623</v>
      </c>
      <c r="P1028" s="71">
        <f t="shared" si="392"/>
        <v>0.40088710988832077</v>
      </c>
      <c r="Q1028" s="71">
        <f t="shared" si="393"/>
        <v>9.61</v>
      </c>
    </row>
    <row r="1029" spans="2:17" x14ac:dyDescent="0.25">
      <c r="B1029">
        <v>1999</v>
      </c>
      <c r="C1029">
        <v>4</v>
      </c>
      <c r="D1029" t="s">
        <v>284</v>
      </c>
      <c r="E1029">
        <v>4</v>
      </c>
      <c r="F1029">
        <v>16</v>
      </c>
      <c r="G1029">
        <v>1.0369999999999999</v>
      </c>
      <c r="H1029">
        <v>16.190000000000001</v>
      </c>
      <c r="J1029" s="81">
        <f t="shared" si="389"/>
        <v>4.5470876634828628E-2</v>
      </c>
      <c r="K1029">
        <f t="shared" si="390"/>
        <v>4.5470876634828628</v>
      </c>
      <c r="O1029" s="71">
        <f t="shared" si="391"/>
        <v>4.5470876634828628</v>
      </c>
      <c r="P1029" s="71">
        <f t="shared" si="392"/>
        <v>0.28085779267960853</v>
      </c>
      <c r="Q1029" s="71">
        <f t="shared" si="393"/>
        <v>16.190000000000001</v>
      </c>
    </row>
    <row r="1032" spans="2:17" x14ac:dyDescent="0.25">
      <c r="C1032" t="s">
        <v>4401</v>
      </c>
      <c r="D1032" t="s">
        <v>4402</v>
      </c>
      <c r="E1032" t="s">
        <v>4404</v>
      </c>
      <c r="F1032" t="s">
        <v>4403</v>
      </c>
      <c r="G1032" t="s">
        <v>4405</v>
      </c>
      <c r="I1032" t="s">
        <v>4406</v>
      </c>
      <c r="J1032" t="s">
        <v>4402</v>
      </c>
      <c r="K1032" t="s">
        <v>4404</v>
      </c>
      <c r="L1032" t="s">
        <v>4403</v>
      </c>
      <c r="M1032" t="s">
        <v>4405</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 t="shared" ref="E1034:E1037" si="394">D1034/100</f>
        <v>0.32100000000000001</v>
      </c>
      <c r="F1034">
        <v>31</v>
      </c>
      <c r="G1034">
        <f t="shared" ref="G1034:G1097" si="395">F1034/100</f>
        <v>0.31</v>
      </c>
      <c r="I1034">
        <v>35.5</v>
      </c>
      <c r="J1034">
        <v>29.2</v>
      </c>
      <c r="K1034">
        <f t="shared" ref="K1034:K1037" si="396">J1034/100</f>
        <v>0.29199999999999998</v>
      </c>
      <c r="L1034">
        <v>32.200000000000003</v>
      </c>
      <c r="M1034">
        <f t="shared" ref="M1034:M1037" si="397">L1034/100</f>
        <v>0.32200000000000001</v>
      </c>
    </row>
    <row r="1035" spans="2:17" x14ac:dyDescent="0.25">
      <c r="C1035">
        <v>25.5</v>
      </c>
      <c r="D1035">
        <v>25</v>
      </c>
      <c r="E1035">
        <f t="shared" si="394"/>
        <v>0.25</v>
      </c>
      <c r="F1035">
        <v>28.6</v>
      </c>
      <c r="G1035">
        <f t="shared" si="395"/>
        <v>0.28600000000000003</v>
      </c>
      <c r="I1035">
        <v>45.5</v>
      </c>
      <c r="J1035">
        <v>20.6</v>
      </c>
      <c r="K1035">
        <f t="shared" si="396"/>
        <v>0.20600000000000002</v>
      </c>
      <c r="L1035">
        <v>21.7</v>
      </c>
      <c r="M1035">
        <f t="shared" si="397"/>
        <v>0.217</v>
      </c>
    </row>
    <row r="1036" spans="2:17" x14ac:dyDescent="0.25">
      <c r="C1036">
        <v>35.5</v>
      </c>
      <c r="D1036">
        <v>18.100000000000001</v>
      </c>
      <c r="E1036">
        <f t="shared" si="394"/>
        <v>0.18100000000000002</v>
      </c>
      <c r="F1036">
        <v>18.600000000000001</v>
      </c>
      <c r="G1036">
        <f t="shared" si="395"/>
        <v>0.18600000000000003</v>
      </c>
      <c r="I1036">
        <v>63</v>
      </c>
      <c r="J1036">
        <v>12.3</v>
      </c>
      <c r="K1036">
        <f t="shared" si="396"/>
        <v>0.12300000000000001</v>
      </c>
      <c r="L1036">
        <v>12.5</v>
      </c>
      <c r="M1036">
        <f t="shared" si="397"/>
        <v>0.125</v>
      </c>
    </row>
    <row r="1037" spans="2:17" x14ac:dyDescent="0.25">
      <c r="C1037">
        <v>50.5</v>
      </c>
      <c r="D1037">
        <v>13.6</v>
      </c>
      <c r="E1037">
        <f t="shared" si="394"/>
        <v>0.13600000000000001</v>
      </c>
      <c r="F1037">
        <v>9.6999999999999993</v>
      </c>
      <c r="G1037">
        <f t="shared" si="395"/>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4407</v>
      </c>
    </row>
  </sheetData>
  <conditionalFormatting sqref="A3">
    <cfRule type="containsBlanks" dxfId="102" priority="40">
      <formula>LEN(TRIM(A3))=0</formula>
    </cfRule>
  </conditionalFormatting>
  <conditionalFormatting sqref="F74">
    <cfRule type="containsBlanks" dxfId="101" priority="39">
      <formula>LEN(TRIM(F74))=0</formula>
    </cfRule>
  </conditionalFormatting>
  <conditionalFormatting sqref="F99:F102">
    <cfRule type="containsBlanks" dxfId="100" priority="36">
      <formula>LEN(TRIM(F99))=0</formula>
    </cfRule>
  </conditionalFormatting>
  <conditionalFormatting sqref="G110">
    <cfRule type="containsBlanks" dxfId="99" priority="35">
      <formula>LEN(TRIM(G110))=0</formula>
    </cfRule>
  </conditionalFormatting>
  <conditionalFormatting sqref="H130">
    <cfRule type="containsBlanks" dxfId="98" priority="34">
      <formula>LEN(TRIM(H130))=0</formula>
    </cfRule>
  </conditionalFormatting>
  <conditionalFormatting sqref="E193">
    <cfRule type="containsBlanks" dxfId="97" priority="32">
      <formula>LEN(TRIM(E193))=0</formula>
    </cfRule>
  </conditionalFormatting>
  <conditionalFormatting sqref="E210">
    <cfRule type="containsBlanks" dxfId="96" priority="31">
      <formula>LEN(TRIM(E210))=0</formula>
    </cfRule>
  </conditionalFormatting>
  <conditionalFormatting sqref="G229">
    <cfRule type="containsBlanks" dxfId="95" priority="29">
      <formula>LEN(TRIM(G229))=0</formula>
    </cfRule>
  </conditionalFormatting>
  <conditionalFormatting sqref="H267">
    <cfRule type="containsBlanks" dxfId="94" priority="28">
      <formula>LEN(TRIM(H267))=0</formula>
    </cfRule>
  </conditionalFormatting>
  <conditionalFormatting sqref="H285">
    <cfRule type="containsBlanks" dxfId="93" priority="27">
      <formula>LEN(TRIM(H285))=0</formula>
    </cfRule>
  </conditionalFormatting>
  <conditionalFormatting sqref="H316">
    <cfRule type="containsBlanks" dxfId="92" priority="26">
      <formula>LEN(TRIM(H316))=0</formula>
    </cfRule>
  </conditionalFormatting>
  <conditionalFormatting sqref="G397">
    <cfRule type="containsBlanks" dxfId="91" priority="23">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2023-04-28T16:08:47Z</dcterms:modified>
</cp:coreProperties>
</file>